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filterPrivacy="1" codeName="DieseArbeitsmappe"/>
  <xr:revisionPtr revIDLastSave="0" documentId="13_ncr:1_{34DF9CD6-0102-40DD-964C-1EBBC4565B10}" xr6:coauthVersionLast="47" xr6:coauthVersionMax="47" xr10:uidLastSave="{00000000-0000-0000-0000-000000000000}"/>
  <workbookProtection workbookAlgorithmName="SHA-512" workbookHashValue="O0bzhYjlml777WKFXoXcqYrSouv9FnqroasFGZbIK3E1dL/FRVbDk94NMvMNB/xPT1pJwZHIIVjoWGR+dVYMHQ==" workbookSaltValue="J7IvALUD5K3AFYhCxe9ZiA==" workbookSpinCount="100000" lockStructure="1"/>
  <bookViews>
    <workbookView xWindow="-120" yWindow="-120" windowWidth="51840" windowHeight="21240" tabRatio="863" xr2:uid="{00000000-000D-0000-FFFF-FFFF00000000}"/>
  </bookViews>
  <sheets>
    <sheet name="U" sheetId="6" r:id="rId1"/>
    <sheet name="MM_LPZ" sheetId="66" r:id="rId2"/>
    <sheet name="MM_Bil" sheetId="11" r:id="rId3"/>
    <sheet name="MM_SpImp" sheetId="47" r:id="rId4"/>
    <sheet name="MM_Wechsel" sheetId="63" r:id="rId5"/>
    <sheet name="MM_AB" sheetId="64" r:id="rId6"/>
    <sheet name="MM_Kons" sheetId="42" r:id="rId7"/>
    <sheet name="HH_Preis" sheetId="46" r:id="rId8"/>
    <sheet name="JJ_MWhZP" sheetId="26" r:id="rId9"/>
    <sheet name="JJ_ZPLf" sheetId="50" r:id="rId10"/>
    <sheet name="JJ_Re_Dauer" sheetId="49" r:id="rId11"/>
    <sheet name="JJ_Net" sheetId="31" r:id="rId12"/>
    <sheet name="JJ_Net_GKP" sheetId="32" r:id="rId13"/>
    <sheet name="L" sheetId="8" r:id="rId14"/>
    <sheet name="OENACE_Abteilungen" sheetId="59" r:id="rId15"/>
  </sheets>
  <calcPr calcId="191029"/>
  <extLst>
    <ext xmlns:x14="http://schemas.microsoft.com/office/spreadsheetml/2009/9/main" uri="{79F54976-1DA5-4618-B147-4CDE4B953A38}">
      <x14:workbookPr discardImageEditData="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13" i="50" l="1"/>
  <c r="K113" i="50"/>
  <c r="L112" i="50"/>
  <c r="K112" i="50"/>
  <c r="L111" i="50"/>
  <c r="K111" i="50"/>
  <c r="L110" i="50"/>
  <c r="K110" i="50"/>
  <c r="L109" i="50"/>
  <c r="K109" i="50"/>
  <c r="L108" i="50"/>
  <c r="K108" i="50"/>
  <c r="L107" i="50"/>
  <c r="K107" i="50"/>
  <c r="L106" i="50"/>
  <c r="K106" i="50"/>
  <c r="L105" i="50"/>
  <c r="K105" i="50"/>
  <c r="L104" i="50"/>
  <c r="K104" i="50"/>
  <c r="L103" i="50"/>
  <c r="K103" i="50"/>
  <c r="L102" i="50"/>
  <c r="K102" i="50"/>
  <c r="L101" i="50"/>
  <c r="K101" i="50"/>
  <c r="L100" i="50"/>
  <c r="K100" i="50"/>
  <c r="L99" i="50"/>
  <c r="K99" i="50"/>
  <c r="L98" i="50"/>
  <c r="K98" i="50"/>
  <c r="L97" i="50"/>
  <c r="K97" i="50"/>
  <c r="L96" i="50"/>
  <c r="K96" i="50"/>
  <c r="L95" i="50"/>
  <c r="K95" i="50"/>
  <c r="L94" i="50"/>
  <c r="K94" i="50"/>
  <c r="L93" i="50"/>
  <c r="K93" i="50"/>
  <c r="L92" i="50"/>
  <c r="K92" i="50"/>
  <c r="L91" i="50"/>
  <c r="K91" i="50"/>
  <c r="L90" i="50"/>
  <c r="K90" i="50"/>
  <c r="L89" i="50"/>
  <c r="K89" i="50"/>
  <c r="L88" i="50"/>
  <c r="K88" i="50"/>
  <c r="L87" i="50"/>
  <c r="K87" i="50"/>
  <c r="L86" i="50"/>
  <c r="K86" i="50"/>
  <c r="L85" i="50"/>
  <c r="K85" i="50"/>
  <c r="L84" i="50"/>
  <c r="K84" i="50"/>
  <c r="L83" i="50"/>
  <c r="K83" i="50"/>
  <c r="L82" i="50"/>
  <c r="K82" i="50"/>
  <c r="L81" i="50"/>
  <c r="K81" i="50"/>
  <c r="L80" i="50"/>
  <c r="K80" i="50"/>
  <c r="L79" i="50"/>
  <c r="K79" i="50"/>
  <c r="L78" i="50"/>
  <c r="K78" i="50"/>
  <c r="L77" i="50"/>
  <c r="K77" i="50"/>
  <c r="L76" i="50"/>
  <c r="K76" i="50"/>
  <c r="L75" i="50"/>
  <c r="K75" i="50"/>
  <c r="L74" i="50"/>
  <c r="K74" i="50"/>
  <c r="L73" i="50"/>
  <c r="K73" i="50"/>
  <c r="L72" i="50"/>
  <c r="K72" i="50"/>
  <c r="L71" i="50"/>
  <c r="K71" i="50"/>
  <c r="L70" i="50"/>
  <c r="K70" i="50"/>
  <c r="L69" i="50"/>
  <c r="K69" i="50"/>
  <c r="L68" i="50"/>
  <c r="K68" i="50"/>
  <c r="L67" i="50"/>
  <c r="K67" i="50"/>
  <c r="L66" i="50"/>
  <c r="K66" i="50"/>
  <c r="L65" i="50"/>
  <c r="K65" i="50"/>
  <c r="L64" i="50"/>
  <c r="K64" i="50"/>
  <c r="L63" i="50"/>
  <c r="K63" i="50"/>
  <c r="L62" i="50"/>
  <c r="K62" i="50"/>
  <c r="L61" i="50"/>
  <c r="K61" i="50"/>
  <c r="L60" i="50"/>
  <c r="K60" i="50"/>
  <c r="L59" i="50"/>
  <c r="K59" i="50"/>
  <c r="L58" i="50"/>
  <c r="K58" i="50"/>
  <c r="L57" i="50"/>
  <c r="K57" i="50"/>
  <c r="L56" i="50"/>
  <c r="K56" i="50"/>
  <c r="L55" i="50"/>
  <c r="K55" i="50"/>
  <c r="L54" i="50"/>
  <c r="K54" i="50"/>
  <c r="L53" i="50"/>
  <c r="K53" i="50"/>
  <c r="L52" i="50"/>
  <c r="K52" i="50"/>
  <c r="L51" i="50"/>
  <c r="K51" i="50"/>
  <c r="L50" i="50"/>
  <c r="K50" i="50"/>
  <c r="L49" i="50"/>
  <c r="K49" i="50"/>
  <c r="L48" i="50"/>
  <c r="K48" i="50"/>
  <c r="L47" i="50"/>
  <c r="K47" i="50"/>
  <c r="L46" i="50"/>
  <c r="K46" i="50"/>
  <c r="L45" i="50"/>
  <c r="K45" i="50"/>
  <c r="L44" i="50"/>
  <c r="K44" i="50"/>
  <c r="L43" i="50"/>
  <c r="K43" i="50"/>
  <c r="L42" i="50"/>
  <c r="K42" i="50"/>
  <c r="L41" i="50"/>
  <c r="K41" i="50"/>
  <c r="L40" i="50"/>
  <c r="K40" i="50"/>
  <c r="L39" i="50"/>
  <c r="K39" i="50"/>
  <c r="L38" i="50"/>
  <c r="K38" i="50"/>
  <c r="L37" i="50"/>
  <c r="K37" i="50"/>
  <c r="L36" i="50"/>
  <c r="K36" i="50"/>
  <c r="L35" i="50"/>
  <c r="K35" i="50"/>
  <c r="L34" i="50"/>
  <c r="K34" i="50"/>
  <c r="L33" i="50"/>
  <c r="K33" i="50"/>
  <c r="L32" i="50"/>
  <c r="K32" i="50"/>
  <c r="L31" i="50"/>
  <c r="K31" i="50"/>
  <c r="L30" i="50"/>
  <c r="K30" i="50"/>
  <c r="L29" i="50"/>
  <c r="K29" i="50"/>
  <c r="L28" i="50"/>
  <c r="K28" i="50"/>
  <c r="L27" i="50"/>
  <c r="K27" i="50"/>
  <c r="L26" i="50"/>
  <c r="K26" i="50"/>
  <c r="L25" i="50"/>
  <c r="K25" i="50"/>
  <c r="L24" i="50"/>
  <c r="K24" i="50"/>
  <c r="L23" i="50"/>
  <c r="K23" i="50"/>
  <c r="L22" i="50"/>
  <c r="K22" i="50"/>
  <c r="L21" i="50"/>
  <c r="K21" i="50"/>
  <c r="L20" i="50"/>
  <c r="K20" i="50"/>
  <c r="L19" i="50"/>
  <c r="K19" i="50"/>
  <c r="L18" i="50"/>
  <c r="K18" i="50"/>
  <c r="L17" i="50"/>
  <c r="K17" i="50"/>
  <c r="L16" i="50"/>
  <c r="K16" i="50"/>
  <c r="O32" i="26"/>
  <c r="O33" i="26"/>
  <c r="O34" i="26"/>
  <c r="O35" i="26"/>
  <c r="O36" i="26"/>
  <c r="O37" i="26"/>
  <c r="O38" i="26"/>
  <c r="O39" i="26"/>
  <c r="O31" i="26"/>
  <c r="O25" i="26"/>
  <c r="O26" i="26"/>
  <c r="O27" i="26"/>
  <c r="O28" i="26"/>
  <c r="O29" i="26"/>
  <c r="O24" i="26"/>
  <c r="Q826" i="42" l="1"/>
  <c r="Q825" i="42"/>
  <c r="Q824" i="42"/>
  <c r="Q823" i="42"/>
  <c r="Q822" i="42"/>
  <c r="Q821" i="42"/>
  <c r="Q820" i="42"/>
  <c r="Q819" i="42"/>
  <c r="Q818" i="42"/>
  <c r="Q817" i="42"/>
  <c r="Q816" i="42"/>
  <c r="Q815" i="42"/>
  <c r="Q814" i="42"/>
  <c r="Q813" i="42"/>
  <c r="Q812" i="42"/>
  <c r="Q811" i="42"/>
  <c r="Q810" i="42"/>
  <c r="Q809" i="42"/>
  <c r="Q808" i="42"/>
  <c r="Q807" i="42"/>
  <c r="Q806" i="42"/>
  <c r="Q805" i="42"/>
  <c r="Q804" i="42"/>
  <c r="Q803" i="42"/>
  <c r="Q802" i="42"/>
  <c r="Q801" i="42"/>
  <c r="Q800" i="42"/>
  <c r="Q799" i="42"/>
  <c r="Q798" i="42"/>
  <c r="Q797" i="42"/>
  <c r="Q796" i="42"/>
  <c r="Q795" i="42"/>
  <c r="Q794" i="42"/>
  <c r="Q793" i="42"/>
  <c r="Q792" i="42"/>
  <c r="Q791" i="42"/>
  <c r="Q790" i="42"/>
  <c r="Q789" i="42"/>
  <c r="Q788" i="42"/>
  <c r="Q787" i="42"/>
  <c r="Q786" i="42"/>
  <c r="Q785" i="42"/>
  <c r="Q784" i="42"/>
  <c r="Q783" i="42"/>
  <c r="Q782" i="42"/>
  <c r="Q781" i="42"/>
  <c r="Q780" i="42"/>
  <c r="Q779" i="42"/>
  <c r="Q778" i="42"/>
  <c r="Q777" i="42"/>
  <c r="Q776" i="42"/>
  <c r="Q775" i="42"/>
  <c r="Q774" i="42"/>
  <c r="Q773" i="42"/>
  <c r="Q772" i="42"/>
  <c r="Q771" i="42"/>
  <c r="Q770" i="42"/>
  <c r="Q769" i="42"/>
  <c r="Q768" i="42"/>
  <c r="Q767" i="42"/>
  <c r="Q766" i="42"/>
  <c r="Q765" i="42"/>
  <c r="Q764" i="42"/>
  <c r="Q763" i="42"/>
  <c r="Q762" i="42"/>
  <c r="Q761" i="42"/>
  <c r="Q760" i="42"/>
  <c r="Q759" i="42"/>
  <c r="Q758" i="42"/>
  <c r="Q757" i="42"/>
  <c r="Q756" i="42"/>
  <c r="Q755" i="42"/>
  <c r="Q754" i="42"/>
  <c r="Q753" i="42"/>
  <c r="Q752" i="42"/>
  <c r="Q751" i="42"/>
  <c r="Q750" i="42"/>
  <c r="Q749" i="42"/>
  <c r="Q748" i="42"/>
  <c r="Q747" i="42"/>
  <c r="Q746" i="42"/>
  <c r="Q745" i="42"/>
  <c r="Q744" i="42"/>
  <c r="Q743" i="42"/>
  <c r="Q742" i="42"/>
  <c r="Q741" i="42"/>
  <c r="Q740" i="42"/>
  <c r="Q739" i="42"/>
  <c r="Q738" i="42"/>
  <c r="Q737" i="42"/>
  <c r="Q736" i="42"/>
  <c r="Q735" i="42"/>
  <c r="Q734" i="42"/>
  <c r="Q733" i="42"/>
  <c r="Q732" i="42"/>
  <c r="Q731" i="42"/>
  <c r="Q730" i="42"/>
  <c r="Q729" i="42"/>
  <c r="Q728" i="42"/>
  <c r="Q727" i="42"/>
  <c r="Q726" i="42"/>
  <c r="Q725" i="42"/>
  <c r="Q724" i="42"/>
  <c r="Q723" i="42"/>
  <c r="Q722" i="42"/>
  <c r="Q721" i="42"/>
  <c r="Q720" i="42"/>
  <c r="Q719" i="42"/>
  <c r="Q718" i="42"/>
  <c r="Q717" i="42"/>
  <c r="Q716" i="42"/>
  <c r="Q715" i="42"/>
  <c r="Q714" i="42"/>
  <c r="Q713" i="42"/>
  <c r="Q712" i="42"/>
  <c r="Q711" i="42"/>
  <c r="Q710" i="42"/>
  <c r="Q709" i="42"/>
  <c r="Q708" i="42"/>
  <c r="Q707" i="42"/>
  <c r="Q706" i="42"/>
  <c r="Q705" i="42"/>
  <c r="Q704" i="42"/>
  <c r="Q703" i="42"/>
  <c r="Q702" i="42"/>
  <c r="Q701" i="42"/>
  <c r="Q700" i="42"/>
  <c r="Q699" i="42"/>
  <c r="Q698" i="42"/>
  <c r="Q697" i="42"/>
  <c r="Q696" i="42"/>
  <c r="Q695" i="42"/>
  <c r="Q694" i="42"/>
  <c r="Q693" i="42"/>
  <c r="Q692" i="42"/>
  <c r="Q691" i="42"/>
  <c r="Q690" i="42"/>
  <c r="Q689" i="42"/>
  <c r="Q688" i="42"/>
  <c r="Q687" i="42"/>
  <c r="Q686" i="42"/>
  <c r="Q685" i="42"/>
  <c r="Q684" i="42"/>
  <c r="Q683" i="42"/>
  <c r="Q682" i="42"/>
  <c r="Q681" i="42"/>
  <c r="Q680" i="42"/>
  <c r="Q679" i="42"/>
  <c r="Q678" i="42"/>
  <c r="Q677" i="42"/>
  <c r="Q676" i="42"/>
  <c r="Q675" i="42"/>
  <c r="Q674" i="42"/>
  <c r="Q673" i="42"/>
  <c r="Q672" i="42"/>
  <c r="Q671" i="42"/>
  <c r="Q670" i="42"/>
  <c r="Q669" i="42"/>
  <c r="Q668" i="42"/>
  <c r="Q667" i="42"/>
  <c r="Q666" i="42"/>
  <c r="Q665" i="42"/>
  <c r="Q664" i="42"/>
  <c r="Q663" i="42"/>
  <c r="Q662" i="42"/>
  <c r="Q661" i="42"/>
  <c r="Q660" i="42"/>
  <c r="Q659" i="42"/>
  <c r="Q658" i="42"/>
  <c r="Q657" i="42"/>
  <c r="Q656" i="42"/>
  <c r="Q655" i="42"/>
  <c r="Q654" i="42"/>
  <c r="Q653" i="42"/>
  <c r="Q652" i="42"/>
  <c r="Q651" i="42"/>
  <c r="Q650" i="42"/>
  <c r="Q649" i="42"/>
  <c r="Q648" i="42"/>
  <c r="Q647" i="42"/>
  <c r="Q646" i="42"/>
  <c r="Q645" i="42"/>
  <c r="Q644" i="42"/>
  <c r="Q643" i="42"/>
  <c r="Q642" i="42"/>
  <c r="Q641" i="42"/>
  <c r="Q640" i="42"/>
  <c r="Q639" i="42"/>
  <c r="Q638" i="42"/>
  <c r="Q637" i="42"/>
  <c r="Q636" i="42"/>
  <c r="Q635" i="42"/>
  <c r="Q634" i="42"/>
  <c r="Q633" i="42"/>
  <c r="Q632" i="42"/>
  <c r="Q631" i="42"/>
  <c r="Q630" i="42"/>
  <c r="Q629" i="42"/>
  <c r="Q628" i="42"/>
  <c r="Q627" i="42"/>
  <c r="Q626" i="42"/>
  <c r="Q625" i="42"/>
  <c r="Q624" i="42"/>
  <c r="Q623" i="42"/>
  <c r="Q622" i="42"/>
  <c r="Q621" i="42"/>
  <c r="Q620" i="42"/>
  <c r="Q619" i="42"/>
  <c r="Q618" i="42"/>
  <c r="Q617" i="42"/>
  <c r="Q616" i="42"/>
  <c r="Q615" i="42"/>
  <c r="Q614" i="42"/>
  <c r="Q613" i="42"/>
  <c r="Q612" i="42"/>
  <c r="Q611" i="42"/>
  <c r="Q610" i="42"/>
  <c r="Q609" i="42"/>
  <c r="Q608" i="42"/>
  <c r="Q607" i="42"/>
  <c r="Q606" i="42"/>
  <c r="Q605" i="42"/>
  <c r="Q604" i="42"/>
  <c r="Q603" i="42"/>
  <c r="Q602" i="42"/>
  <c r="Q601" i="42"/>
  <c r="Q600" i="42"/>
  <c r="Q599" i="42"/>
  <c r="Q598" i="42"/>
  <c r="Q597" i="42"/>
  <c r="Q596" i="42"/>
  <c r="Q595" i="42"/>
  <c r="Q594" i="42"/>
  <c r="Q593" i="42"/>
  <c r="Q592" i="42"/>
  <c r="Q591" i="42"/>
  <c r="Q590" i="42"/>
  <c r="Q589" i="42"/>
  <c r="Q588" i="42"/>
  <c r="Q587" i="42"/>
  <c r="Q586" i="42"/>
  <c r="Q585" i="42"/>
  <c r="Q584" i="42"/>
  <c r="Q583" i="42"/>
  <c r="Q582" i="42"/>
  <c r="Q581" i="42"/>
  <c r="Q580" i="42"/>
  <c r="Q579" i="42"/>
  <c r="Q578" i="42"/>
  <c r="Q577" i="42"/>
  <c r="Q576" i="42"/>
  <c r="Q575" i="42"/>
  <c r="Q574" i="42"/>
  <c r="Q573" i="42"/>
  <c r="Q572" i="42"/>
  <c r="Q571" i="42"/>
  <c r="Q570" i="42"/>
  <c r="Q569" i="42"/>
  <c r="Q568" i="42"/>
  <c r="Q567" i="42"/>
  <c r="Q566" i="42"/>
  <c r="Q565" i="42"/>
  <c r="Q564" i="42"/>
  <c r="Q563" i="42"/>
  <c r="Q562" i="42"/>
  <c r="Q561" i="42"/>
  <c r="Q560" i="42"/>
  <c r="Q559" i="42"/>
  <c r="Q558" i="42"/>
  <c r="Q557" i="42"/>
  <c r="Q556" i="42"/>
  <c r="Q555" i="42"/>
  <c r="Q554" i="42"/>
  <c r="Q553" i="42"/>
  <c r="Q552" i="42"/>
  <c r="Q551" i="42"/>
  <c r="Q550" i="42"/>
  <c r="Q549" i="42"/>
  <c r="Q548" i="42"/>
  <c r="Q547" i="42"/>
  <c r="Q546" i="42"/>
  <c r="Q545" i="42"/>
  <c r="Q544" i="42"/>
  <c r="Q543" i="42"/>
  <c r="Q542" i="42"/>
  <c r="Q541" i="42"/>
  <c r="Q540" i="42"/>
  <c r="Q539" i="42"/>
  <c r="Q538" i="42"/>
  <c r="Q537" i="42"/>
  <c r="Q536" i="42"/>
  <c r="Q535" i="42"/>
  <c r="Q534" i="42"/>
  <c r="Q533" i="42"/>
  <c r="Q532" i="42"/>
  <c r="Q531" i="42"/>
  <c r="Q530" i="42"/>
  <c r="Q529" i="42"/>
  <c r="Q528" i="42"/>
  <c r="Q527" i="42"/>
  <c r="Q526" i="42"/>
  <c r="Q525" i="42"/>
  <c r="Q524" i="42"/>
  <c r="Q523" i="42"/>
  <c r="Q522" i="42"/>
  <c r="Q521" i="42"/>
  <c r="Q520" i="42"/>
  <c r="Q519" i="42"/>
  <c r="Q518" i="42"/>
  <c r="Q517" i="42"/>
  <c r="Q516" i="42"/>
  <c r="Q515" i="42"/>
  <c r="Q514" i="42"/>
  <c r="Q513" i="42"/>
  <c r="Q512" i="42"/>
  <c r="Q511" i="42"/>
  <c r="Q510" i="42"/>
  <c r="Q509" i="42"/>
  <c r="Q508" i="42"/>
  <c r="Q507" i="42"/>
  <c r="Q506" i="42"/>
  <c r="Q505" i="42"/>
  <c r="Q504" i="42"/>
  <c r="Q503" i="42"/>
  <c r="Q502" i="42"/>
  <c r="Q501" i="42"/>
  <c r="Q500" i="42"/>
  <c r="Q499" i="42"/>
  <c r="Q498" i="42"/>
  <c r="Q497" i="42"/>
  <c r="Q496" i="42"/>
  <c r="Q495" i="42"/>
  <c r="Q494" i="42"/>
  <c r="Q493" i="42"/>
  <c r="Q492" i="42"/>
  <c r="Q491" i="42"/>
  <c r="Q490" i="42"/>
  <c r="Q489" i="42"/>
  <c r="Q488" i="42"/>
  <c r="Q487" i="42"/>
  <c r="Q486" i="42"/>
  <c r="Q485" i="42"/>
  <c r="Q484" i="42"/>
  <c r="Q483" i="42"/>
  <c r="Q482" i="42"/>
  <c r="Q481" i="42"/>
  <c r="Q480" i="42"/>
  <c r="Q479" i="42"/>
  <c r="Q478" i="42"/>
  <c r="Q477" i="42"/>
  <c r="Q476" i="42"/>
  <c r="Q475" i="42"/>
  <c r="Q474" i="42"/>
  <c r="Q473" i="42"/>
  <c r="Q472" i="42"/>
  <c r="Q471" i="42"/>
  <c r="Q470" i="42"/>
  <c r="Q469" i="42"/>
  <c r="Q468" i="42"/>
  <c r="Q467" i="42"/>
  <c r="Q466" i="42"/>
  <c r="Q465" i="42"/>
  <c r="Q464" i="42"/>
  <c r="Q463" i="42"/>
  <c r="Q462" i="42"/>
  <c r="Q461" i="42"/>
  <c r="Q460" i="42"/>
  <c r="Q459" i="42"/>
  <c r="Q458" i="42"/>
  <c r="Q457" i="42"/>
  <c r="Q456" i="42"/>
  <c r="Q455" i="42"/>
  <c r="Q454" i="42"/>
  <c r="Q453" i="42"/>
  <c r="Q452" i="42"/>
  <c r="Q451" i="42"/>
  <c r="Q450" i="42"/>
  <c r="Q449" i="42"/>
  <c r="Q448" i="42"/>
  <c r="Q447" i="42"/>
  <c r="Q446" i="42"/>
  <c r="Q445" i="42"/>
  <c r="Q444" i="42"/>
  <c r="Q443" i="42"/>
  <c r="Q442" i="42"/>
  <c r="Q441" i="42"/>
  <c r="Q440" i="42"/>
  <c r="Q439" i="42"/>
  <c r="Q438" i="42"/>
  <c r="Q437" i="42"/>
  <c r="Q436" i="42"/>
  <c r="Q435" i="42"/>
  <c r="Q434" i="42"/>
  <c r="Q433" i="42"/>
  <c r="Q432" i="42"/>
  <c r="Q431" i="42"/>
  <c r="Q430" i="42"/>
  <c r="Q429" i="42"/>
  <c r="Q428" i="42"/>
  <c r="Q427" i="42"/>
  <c r="Q426" i="42"/>
  <c r="Q425" i="42"/>
  <c r="Q424" i="42"/>
  <c r="Q423" i="42"/>
  <c r="Q422" i="42"/>
  <c r="Q421" i="42"/>
  <c r="Q420" i="42"/>
  <c r="Q419" i="42"/>
  <c r="Q418" i="42"/>
  <c r="Q417" i="42"/>
  <c r="Q416" i="42"/>
  <c r="Q415" i="42"/>
  <c r="Q414" i="42"/>
  <c r="Q413" i="42"/>
  <c r="Q412" i="42"/>
  <c r="Q411" i="42"/>
  <c r="Q410" i="42"/>
  <c r="Q409" i="42"/>
  <c r="Q408" i="42"/>
  <c r="Q407" i="42"/>
  <c r="Q406" i="42"/>
  <c r="Q405" i="42"/>
  <c r="Q404" i="42"/>
  <c r="Q403" i="42"/>
  <c r="Q402" i="42"/>
  <c r="Q401" i="42"/>
  <c r="Q400" i="42"/>
  <c r="Q399" i="42"/>
  <c r="Q398" i="42"/>
  <c r="Q397" i="42"/>
  <c r="Q396" i="42"/>
  <c r="Q395" i="42"/>
  <c r="Q394" i="42"/>
  <c r="Q393" i="42"/>
  <c r="Q392" i="42"/>
  <c r="Q391" i="42"/>
  <c r="Q390" i="42"/>
  <c r="Q389" i="42"/>
  <c r="Q388" i="42"/>
  <c r="Q387" i="42"/>
  <c r="Q386" i="42"/>
  <c r="Q385" i="42"/>
  <c r="Q384" i="42"/>
  <c r="Q383" i="42"/>
  <c r="Q382" i="42"/>
  <c r="Q381" i="42"/>
  <c r="Q380" i="42"/>
  <c r="Q379" i="42"/>
  <c r="Q378" i="42"/>
  <c r="Q377" i="42"/>
  <c r="Q376" i="42"/>
  <c r="Q375" i="42"/>
  <c r="Q374" i="42"/>
  <c r="Q373" i="42"/>
  <c r="Q372" i="42"/>
  <c r="Q371" i="42"/>
  <c r="Q370" i="42"/>
  <c r="Q369" i="42"/>
  <c r="Q368" i="42"/>
  <c r="Q367" i="42"/>
  <c r="Q366" i="42"/>
  <c r="Q365" i="42"/>
  <c r="Q364" i="42"/>
  <c r="Q363" i="42"/>
  <c r="Q362" i="42"/>
  <c r="Q361" i="42"/>
  <c r="Q360" i="42"/>
  <c r="Q359" i="42"/>
  <c r="Q358" i="42"/>
  <c r="Q357" i="42"/>
  <c r="Q356" i="42"/>
  <c r="Q355" i="42"/>
  <c r="Q354" i="42"/>
  <c r="Q353" i="42"/>
  <c r="Q352" i="42"/>
  <c r="Q351" i="42"/>
  <c r="Q350" i="42"/>
  <c r="Q349" i="42"/>
  <c r="Q348" i="42"/>
  <c r="Q347" i="42"/>
  <c r="Q346" i="42"/>
  <c r="Q345" i="42"/>
  <c r="Q344" i="42"/>
  <c r="Q343" i="42"/>
  <c r="Q342" i="42"/>
  <c r="Q341" i="42"/>
  <c r="Q340" i="42"/>
  <c r="Q339" i="42"/>
  <c r="Q338" i="42"/>
  <c r="Q337" i="42"/>
  <c r="Q336" i="42"/>
  <c r="Q335" i="42"/>
  <c r="Q334" i="42"/>
  <c r="Q333" i="42"/>
  <c r="Q332" i="42"/>
  <c r="Q331" i="42"/>
  <c r="Q330" i="42"/>
  <c r="Q329" i="42"/>
  <c r="Q328" i="42"/>
  <c r="Q327" i="42"/>
  <c r="Q326" i="42"/>
  <c r="Q325" i="42"/>
  <c r="Q324" i="42"/>
  <c r="Q323" i="42"/>
  <c r="Q322" i="42"/>
  <c r="Q321" i="42"/>
  <c r="Q320" i="42"/>
  <c r="Q319" i="42"/>
  <c r="Q318" i="42"/>
  <c r="Q317" i="42"/>
  <c r="Q316" i="42"/>
  <c r="Q315" i="42"/>
  <c r="Q314" i="42"/>
  <c r="Q313" i="42"/>
  <c r="Q312" i="42"/>
  <c r="Q311" i="42"/>
  <c r="Q310" i="42"/>
  <c r="Q309" i="42"/>
  <c r="Q308" i="42"/>
  <c r="Q307" i="42"/>
  <c r="Q306" i="42"/>
  <c r="Q305" i="42"/>
  <c r="Q304" i="42"/>
  <c r="Q303" i="42"/>
  <c r="Q302" i="42"/>
  <c r="Q301" i="42"/>
  <c r="Q300" i="42"/>
  <c r="Q299" i="42"/>
  <c r="Q298" i="42"/>
  <c r="Q297" i="42"/>
  <c r="Q296" i="42"/>
  <c r="Q295" i="42"/>
  <c r="Q294" i="42"/>
  <c r="Q293" i="42"/>
  <c r="Q292" i="42"/>
  <c r="Q291" i="42"/>
  <c r="Q290" i="42"/>
  <c r="Q289" i="42"/>
  <c r="Q288" i="42"/>
  <c r="Q287" i="42"/>
  <c r="Q286" i="42"/>
  <c r="Q285" i="42"/>
  <c r="Q284" i="42"/>
  <c r="Q283" i="42"/>
  <c r="Q282" i="42"/>
  <c r="Q281" i="42"/>
  <c r="Q280" i="42"/>
  <c r="Q279" i="42"/>
  <c r="Q278" i="42"/>
  <c r="Q277" i="42"/>
  <c r="Q276" i="42"/>
  <c r="Q275" i="42"/>
  <c r="Q274" i="42"/>
  <c r="Q273" i="42"/>
  <c r="Q272" i="42"/>
  <c r="Q271" i="42"/>
  <c r="Q270" i="42"/>
  <c r="Q269" i="42"/>
  <c r="Q268" i="42"/>
  <c r="Q267" i="42"/>
  <c r="Q266" i="42"/>
  <c r="Q265" i="42"/>
  <c r="Q264" i="42"/>
  <c r="Q263" i="42"/>
  <c r="Q262" i="42"/>
  <c r="Q261" i="42"/>
  <c r="Q260" i="42"/>
  <c r="Q259" i="42"/>
  <c r="Q258" i="42"/>
  <c r="Q257" i="42"/>
  <c r="Q256" i="42"/>
  <c r="Q255" i="42"/>
  <c r="Q254" i="42"/>
  <c r="Q253" i="42"/>
  <c r="Q252" i="42"/>
  <c r="Q251" i="42"/>
  <c r="Q250" i="42"/>
  <c r="Q249" i="42"/>
  <c r="Q248" i="42"/>
  <c r="Q247" i="42"/>
  <c r="Q246" i="42"/>
  <c r="Q245" i="42"/>
  <c r="Q244" i="42"/>
  <c r="Q243" i="42"/>
  <c r="Q242" i="42"/>
  <c r="Q241" i="42"/>
  <c r="Q240" i="42"/>
  <c r="Q239" i="42"/>
  <c r="Q238" i="42"/>
  <c r="Q237" i="42"/>
  <c r="Q236" i="42"/>
  <c r="Q235" i="42"/>
  <c r="Q234" i="42"/>
  <c r="Q233" i="42"/>
  <c r="Q232" i="42"/>
  <c r="Q231" i="42"/>
  <c r="Q230" i="42"/>
  <c r="Q229" i="42"/>
  <c r="Q228" i="42"/>
  <c r="Q227" i="42"/>
  <c r="Q226" i="42"/>
  <c r="Q225" i="42"/>
  <c r="Q224" i="42"/>
  <c r="Q223" i="42"/>
  <c r="Q222" i="42"/>
  <c r="Q221" i="42"/>
  <c r="Q220" i="42"/>
  <c r="Q219" i="42"/>
  <c r="Q218" i="42"/>
  <c r="Q217" i="42"/>
  <c r="Q216" i="42"/>
  <c r="Q215" i="42"/>
  <c r="Q214" i="42"/>
  <c r="Q213" i="42"/>
  <c r="Q212" i="42"/>
  <c r="Q211" i="42"/>
  <c r="Q210" i="42"/>
  <c r="Q209" i="42"/>
  <c r="Q208" i="42"/>
  <c r="Q207" i="42"/>
  <c r="Q206" i="42"/>
  <c r="Q205" i="42"/>
  <c r="Q204" i="42"/>
  <c r="Q203" i="42"/>
  <c r="Q202" i="42"/>
  <c r="Q201" i="42"/>
  <c r="Q200" i="42"/>
  <c r="Q199" i="42"/>
  <c r="Q198" i="42"/>
  <c r="Q197" i="42"/>
  <c r="Q196" i="42"/>
  <c r="Q195" i="42"/>
  <c r="Q194" i="42"/>
  <c r="Q193" i="42"/>
  <c r="Q192" i="42"/>
  <c r="Q191" i="42"/>
  <c r="Q190" i="42"/>
  <c r="Q189" i="42"/>
  <c r="Q188" i="42"/>
  <c r="Q187" i="42"/>
  <c r="Q186" i="42"/>
  <c r="Q185" i="42"/>
  <c r="Q184" i="42"/>
  <c r="Q183" i="42"/>
  <c r="Q182" i="42"/>
  <c r="Q181" i="42"/>
  <c r="Q180" i="42"/>
  <c r="Q179" i="42"/>
  <c r="Q178" i="42"/>
  <c r="Q177" i="42"/>
  <c r="Q176" i="42"/>
  <c r="Q175" i="42"/>
  <c r="Q174" i="42"/>
  <c r="Q173" i="42"/>
  <c r="Q172" i="42"/>
  <c r="Q171" i="42"/>
  <c r="Q170" i="42"/>
  <c r="Q169" i="42"/>
  <c r="Q168" i="42"/>
  <c r="Q167" i="42"/>
  <c r="Q166" i="42"/>
  <c r="Q165" i="42"/>
  <c r="Q164" i="42"/>
  <c r="Q163" i="42"/>
  <c r="Q162" i="42"/>
  <c r="Q161" i="42"/>
  <c r="Q160" i="42"/>
  <c r="Q159" i="42"/>
  <c r="Q158" i="42"/>
  <c r="Q157" i="42"/>
  <c r="Q156" i="42"/>
  <c r="Q155" i="42"/>
  <c r="Q154" i="42"/>
  <c r="Q153" i="42"/>
  <c r="Q152" i="42"/>
  <c r="Q151" i="42"/>
  <c r="Q150" i="42"/>
  <c r="Q149" i="42"/>
  <c r="Q148" i="42"/>
  <c r="Q147" i="42"/>
  <c r="Q146" i="42"/>
  <c r="Q145" i="42"/>
  <c r="Q144" i="42"/>
  <c r="Q143" i="42"/>
  <c r="Q142" i="42"/>
  <c r="Q141" i="42"/>
  <c r="Q140" i="42"/>
  <c r="Q139" i="42"/>
  <c r="Q138" i="42"/>
  <c r="Q137" i="42"/>
  <c r="Q136" i="42"/>
  <c r="Q135" i="42"/>
  <c r="Q134" i="42"/>
  <c r="Q133" i="42"/>
  <c r="Q132" i="42"/>
  <c r="Q131" i="42"/>
  <c r="Q130" i="42"/>
  <c r="Q129" i="42"/>
  <c r="Q128" i="42"/>
  <c r="Q127" i="42"/>
  <c r="Q126" i="42"/>
  <c r="Q125" i="42"/>
  <c r="Q124" i="42"/>
  <c r="Q123" i="42"/>
  <c r="Q122" i="42"/>
  <c r="Q121" i="42"/>
  <c r="Q120" i="42"/>
  <c r="Q119" i="42"/>
  <c r="Q118" i="42"/>
  <c r="Q117" i="42"/>
  <c r="Q116" i="42"/>
  <c r="Q115" i="42"/>
  <c r="Q114" i="42"/>
  <c r="Q113" i="42"/>
  <c r="Q112" i="42"/>
  <c r="Q111" i="42"/>
  <c r="Q110" i="42"/>
  <c r="Q109" i="42"/>
  <c r="Q108" i="42"/>
  <c r="Q107" i="42"/>
  <c r="Q106" i="42"/>
  <c r="Q105" i="42"/>
  <c r="Q104" i="42"/>
  <c r="Q103" i="42"/>
  <c r="Q102" i="42"/>
  <c r="Q101" i="42"/>
  <c r="Q100" i="42"/>
  <c r="Q99" i="42"/>
  <c r="Q98" i="42"/>
  <c r="Q97" i="42"/>
  <c r="Q96" i="42"/>
  <c r="Q95" i="42"/>
  <c r="Q94" i="42"/>
  <c r="Q93" i="42"/>
  <c r="Q92" i="42"/>
  <c r="Q91" i="42"/>
  <c r="Q90" i="42"/>
  <c r="Q89" i="42"/>
  <c r="Q88" i="42"/>
  <c r="Q87" i="42"/>
  <c r="Q86" i="42"/>
  <c r="Q85" i="42"/>
  <c r="Q84" i="42"/>
  <c r="Q83" i="42"/>
  <c r="Q82" i="42"/>
  <c r="Q81" i="42"/>
  <c r="Q80" i="42"/>
  <c r="Q79" i="42"/>
  <c r="Q78" i="42"/>
  <c r="Q77" i="42"/>
  <c r="Q76" i="42"/>
  <c r="Q75" i="42"/>
  <c r="Q74" i="42"/>
  <c r="Q73" i="42"/>
  <c r="Q72" i="42"/>
  <c r="Q71" i="42"/>
  <c r="Q70" i="42"/>
  <c r="Q69" i="42"/>
  <c r="Q68" i="42"/>
  <c r="Q67" i="42"/>
  <c r="Q66" i="42"/>
  <c r="Q65" i="42"/>
  <c r="Q64" i="42"/>
  <c r="Q63" i="42"/>
  <c r="Q62" i="42"/>
  <c r="Q61" i="42"/>
  <c r="Q60" i="42"/>
  <c r="Q59" i="42"/>
  <c r="Q58" i="42"/>
  <c r="Q57" i="42"/>
  <c r="Q56" i="42"/>
  <c r="Q55" i="42"/>
  <c r="Q54" i="42"/>
  <c r="Q53" i="42"/>
  <c r="Q52" i="42"/>
  <c r="Q51" i="42"/>
  <c r="Q50" i="42"/>
  <c r="Q49" i="42"/>
  <c r="Q48" i="42"/>
  <c r="Q47" i="42"/>
  <c r="Q46" i="42"/>
  <c r="Q45" i="42"/>
  <c r="Q44" i="42"/>
  <c r="Q43" i="42"/>
  <c r="Q42" i="42"/>
  <c r="Q41" i="42"/>
  <c r="Q40" i="42"/>
  <c r="Q39" i="42"/>
  <c r="Q38" i="42"/>
  <c r="Q37" i="42"/>
  <c r="Q36" i="42"/>
  <c r="Q35" i="42"/>
  <c r="Q34" i="42"/>
  <c r="Q33" i="42"/>
  <c r="Q32" i="42"/>
  <c r="Q31" i="42"/>
  <c r="Q30" i="42"/>
  <c r="Q29" i="42"/>
  <c r="Q28" i="42"/>
  <c r="Q2" i="42"/>
  <c r="Q1" i="42"/>
  <c r="S826" i="42"/>
  <c r="S825" i="42"/>
  <c r="S824" i="42"/>
  <c r="S823" i="42"/>
  <c r="S822" i="42"/>
  <c r="S821" i="42"/>
  <c r="S820" i="42"/>
  <c r="S819" i="42"/>
  <c r="S818" i="42"/>
  <c r="S817" i="42"/>
  <c r="S816" i="42"/>
  <c r="S815" i="42"/>
  <c r="S814" i="42"/>
  <c r="S813" i="42"/>
  <c r="S812" i="42"/>
  <c r="S811" i="42"/>
  <c r="S810" i="42"/>
  <c r="S809" i="42"/>
  <c r="S808" i="42"/>
  <c r="S807" i="42"/>
  <c r="S806" i="42"/>
  <c r="S805" i="42"/>
  <c r="S804" i="42"/>
  <c r="S803" i="42"/>
  <c r="S802" i="42"/>
  <c r="S801" i="42"/>
  <c r="S800" i="42"/>
  <c r="S799" i="42"/>
  <c r="S798" i="42"/>
  <c r="S797" i="42"/>
  <c r="S796" i="42"/>
  <c r="S795" i="42"/>
  <c r="S794" i="42"/>
  <c r="S793" i="42"/>
  <c r="S792" i="42"/>
  <c r="S791" i="42"/>
  <c r="S790" i="42"/>
  <c r="S789" i="42"/>
  <c r="S788" i="42"/>
  <c r="S787" i="42"/>
  <c r="S786" i="42"/>
  <c r="S785" i="42"/>
  <c r="S784" i="42"/>
  <c r="S783" i="42"/>
  <c r="S782" i="42"/>
  <c r="S781" i="42"/>
  <c r="S780" i="42"/>
  <c r="S779" i="42"/>
  <c r="S778" i="42"/>
  <c r="S777" i="42"/>
  <c r="S776" i="42"/>
  <c r="S775" i="42"/>
  <c r="S774" i="42"/>
  <c r="S773" i="42"/>
  <c r="S772" i="42"/>
  <c r="S771" i="42"/>
  <c r="S770" i="42"/>
  <c r="S769" i="42"/>
  <c r="S768" i="42"/>
  <c r="S767" i="42"/>
  <c r="S766" i="42"/>
  <c r="S765" i="42"/>
  <c r="S764" i="42"/>
  <c r="S763" i="42"/>
  <c r="S762" i="42"/>
  <c r="S761" i="42"/>
  <c r="S760" i="42"/>
  <c r="S759" i="42"/>
  <c r="S758" i="42"/>
  <c r="S757" i="42"/>
  <c r="S756" i="42"/>
  <c r="S755" i="42"/>
  <c r="S754" i="42"/>
  <c r="S753" i="42"/>
  <c r="S752" i="42"/>
  <c r="S751" i="42"/>
  <c r="S750" i="42"/>
  <c r="S749" i="42"/>
  <c r="S748" i="42"/>
  <c r="S747" i="42"/>
  <c r="S746" i="42"/>
  <c r="S745" i="42"/>
  <c r="S744" i="42"/>
  <c r="S743" i="42"/>
  <c r="S742" i="42"/>
  <c r="S741" i="42"/>
  <c r="S740" i="42"/>
  <c r="S739" i="42"/>
  <c r="S738" i="42"/>
  <c r="S737" i="42"/>
  <c r="S736" i="42"/>
  <c r="S735" i="42"/>
  <c r="S734" i="42"/>
  <c r="S733" i="42"/>
  <c r="S732" i="42"/>
  <c r="S731" i="42"/>
  <c r="S730" i="42"/>
  <c r="S729" i="42"/>
  <c r="S728" i="42"/>
  <c r="S727" i="42"/>
  <c r="S726" i="42"/>
  <c r="S725" i="42"/>
  <c r="S724" i="42"/>
  <c r="S723" i="42"/>
  <c r="S722" i="42"/>
  <c r="S721" i="42"/>
  <c r="S720" i="42"/>
  <c r="S719" i="42"/>
  <c r="S718" i="42"/>
  <c r="S717" i="42"/>
  <c r="S716" i="42"/>
  <c r="S715" i="42"/>
  <c r="S714" i="42"/>
  <c r="S713" i="42"/>
  <c r="S712" i="42"/>
  <c r="S711" i="42"/>
  <c r="S710" i="42"/>
  <c r="S709" i="42"/>
  <c r="S708" i="42"/>
  <c r="S707" i="42"/>
  <c r="S706" i="42"/>
  <c r="S705" i="42"/>
  <c r="S704" i="42"/>
  <c r="S703" i="42"/>
  <c r="S702" i="42"/>
  <c r="S701" i="42"/>
  <c r="S700" i="42"/>
  <c r="S699" i="42"/>
  <c r="S698" i="42"/>
  <c r="S697" i="42"/>
  <c r="S696" i="42"/>
  <c r="S695" i="42"/>
  <c r="S694" i="42"/>
  <c r="S693" i="42"/>
  <c r="S692" i="42"/>
  <c r="S691" i="42"/>
  <c r="S690" i="42"/>
  <c r="S689" i="42"/>
  <c r="S688" i="42"/>
  <c r="S687" i="42"/>
  <c r="S686" i="42"/>
  <c r="S685" i="42"/>
  <c r="S684" i="42"/>
  <c r="S683" i="42"/>
  <c r="S682" i="42"/>
  <c r="S681" i="42"/>
  <c r="S680" i="42"/>
  <c r="S679" i="42"/>
  <c r="S678" i="42"/>
  <c r="S677" i="42"/>
  <c r="S676" i="42"/>
  <c r="S675" i="42"/>
  <c r="S674" i="42"/>
  <c r="S673" i="42"/>
  <c r="S672" i="42"/>
  <c r="S671" i="42"/>
  <c r="S670" i="42"/>
  <c r="S669" i="42"/>
  <c r="S668" i="42"/>
  <c r="S667" i="42"/>
  <c r="S666" i="42"/>
  <c r="S665" i="42"/>
  <c r="S664" i="42"/>
  <c r="S663" i="42"/>
  <c r="S662" i="42"/>
  <c r="S661" i="42"/>
  <c r="S660" i="42"/>
  <c r="S659" i="42"/>
  <c r="S658" i="42"/>
  <c r="S657" i="42"/>
  <c r="S656" i="42"/>
  <c r="S655" i="42"/>
  <c r="S654" i="42"/>
  <c r="S653" i="42"/>
  <c r="S652" i="42"/>
  <c r="S651" i="42"/>
  <c r="S650" i="42"/>
  <c r="S649" i="42"/>
  <c r="S648" i="42"/>
  <c r="S647" i="42"/>
  <c r="S646" i="42"/>
  <c r="S645" i="42"/>
  <c r="S644" i="42"/>
  <c r="S643" i="42"/>
  <c r="S642" i="42"/>
  <c r="S641" i="42"/>
  <c r="S640" i="42"/>
  <c r="S639" i="42"/>
  <c r="S638" i="42"/>
  <c r="S637" i="42"/>
  <c r="S636" i="42"/>
  <c r="S635" i="42"/>
  <c r="S634" i="42"/>
  <c r="S633" i="42"/>
  <c r="S632" i="42"/>
  <c r="S631" i="42"/>
  <c r="S630" i="42"/>
  <c r="S629" i="42"/>
  <c r="S628" i="42"/>
  <c r="S627" i="42"/>
  <c r="S626" i="42"/>
  <c r="S625" i="42"/>
  <c r="S624" i="42"/>
  <c r="S623" i="42"/>
  <c r="S622" i="42"/>
  <c r="S621" i="42"/>
  <c r="S620" i="42"/>
  <c r="S619" i="42"/>
  <c r="S618" i="42"/>
  <c r="S617" i="42"/>
  <c r="S616" i="42"/>
  <c r="S615" i="42"/>
  <c r="S614" i="42"/>
  <c r="S613" i="42"/>
  <c r="S612" i="42"/>
  <c r="S611" i="42"/>
  <c r="S610" i="42"/>
  <c r="S609" i="42"/>
  <c r="S608" i="42"/>
  <c r="S607" i="42"/>
  <c r="S606" i="42"/>
  <c r="S605" i="42"/>
  <c r="S604" i="42"/>
  <c r="S603" i="42"/>
  <c r="S602" i="42"/>
  <c r="S601" i="42"/>
  <c r="S600" i="42"/>
  <c r="S599" i="42"/>
  <c r="S598" i="42"/>
  <c r="S597" i="42"/>
  <c r="S596" i="42"/>
  <c r="S595" i="42"/>
  <c r="S594" i="42"/>
  <c r="S593" i="42"/>
  <c r="S592" i="42"/>
  <c r="S591" i="42"/>
  <c r="S590" i="42"/>
  <c r="S589" i="42"/>
  <c r="S588" i="42"/>
  <c r="S587" i="42"/>
  <c r="S586" i="42"/>
  <c r="S585" i="42"/>
  <c r="S584" i="42"/>
  <c r="S583" i="42"/>
  <c r="S582" i="42"/>
  <c r="S581" i="42"/>
  <c r="S580" i="42"/>
  <c r="S579" i="42"/>
  <c r="S578" i="42"/>
  <c r="S577" i="42"/>
  <c r="S576" i="42"/>
  <c r="S575" i="42"/>
  <c r="S574" i="42"/>
  <c r="S573" i="42"/>
  <c r="S572" i="42"/>
  <c r="S571" i="42"/>
  <c r="S570" i="42"/>
  <c r="S569" i="42"/>
  <c r="S568" i="42"/>
  <c r="S567" i="42"/>
  <c r="S566" i="42"/>
  <c r="S565" i="42"/>
  <c r="S564" i="42"/>
  <c r="S563" i="42"/>
  <c r="S562" i="42"/>
  <c r="S561" i="42"/>
  <c r="S560" i="42"/>
  <c r="S559" i="42"/>
  <c r="S558" i="42"/>
  <c r="S557" i="42"/>
  <c r="S556" i="42"/>
  <c r="S555" i="42"/>
  <c r="S554" i="42"/>
  <c r="S553" i="42"/>
  <c r="S552" i="42"/>
  <c r="S551" i="42"/>
  <c r="S550" i="42"/>
  <c r="S549" i="42"/>
  <c r="S548" i="42"/>
  <c r="S547" i="42"/>
  <c r="S546" i="42"/>
  <c r="S545" i="42"/>
  <c r="S544" i="42"/>
  <c r="S543" i="42"/>
  <c r="S542" i="42"/>
  <c r="S541" i="42"/>
  <c r="S540" i="42"/>
  <c r="S539" i="42"/>
  <c r="S538" i="42"/>
  <c r="S537" i="42"/>
  <c r="S536" i="42"/>
  <c r="S535" i="42"/>
  <c r="S534" i="42"/>
  <c r="S533" i="42"/>
  <c r="S532" i="42"/>
  <c r="S531" i="42"/>
  <c r="S530" i="42"/>
  <c r="S529" i="42"/>
  <c r="S528" i="42"/>
  <c r="S527" i="42"/>
  <c r="S526" i="42"/>
  <c r="S525" i="42"/>
  <c r="S524" i="42"/>
  <c r="S523" i="42"/>
  <c r="S522" i="42"/>
  <c r="S521" i="42"/>
  <c r="S520" i="42"/>
  <c r="S519" i="42"/>
  <c r="S518" i="42"/>
  <c r="S517" i="42"/>
  <c r="S516" i="42"/>
  <c r="S515" i="42"/>
  <c r="S514" i="42"/>
  <c r="S513" i="42"/>
  <c r="S512" i="42"/>
  <c r="S511" i="42"/>
  <c r="S510" i="42"/>
  <c r="S509" i="42"/>
  <c r="S508" i="42"/>
  <c r="S507" i="42"/>
  <c r="S506" i="42"/>
  <c r="S505" i="42"/>
  <c r="S504" i="42"/>
  <c r="S503" i="42"/>
  <c r="S502" i="42"/>
  <c r="S501" i="42"/>
  <c r="S500" i="42"/>
  <c r="S499" i="42"/>
  <c r="S498" i="42"/>
  <c r="S497" i="42"/>
  <c r="S496" i="42"/>
  <c r="S495" i="42"/>
  <c r="S494" i="42"/>
  <c r="S493" i="42"/>
  <c r="S492" i="42"/>
  <c r="S491" i="42"/>
  <c r="S490" i="42"/>
  <c r="S489" i="42"/>
  <c r="S488" i="42"/>
  <c r="S487" i="42"/>
  <c r="S486" i="42"/>
  <c r="S485" i="42"/>
  <c r="S484" i="42"/>
  <c r="S483" i="42"/>
  <c r="S482" i="42"/>
  <c r="S481" i="42"/>
  <c r="S480" i="42"/>
  <c r="S479" i="42"/>
  <c r="S478" i="42"/>
  <c r="S477" i="42"/>
  <c r="S476" i="42"/>
  <c r="S475" i="42"/>
  <c r="S474" i="42"/>
  <c r="S473" i="42"/>
  <c r="S472" i="42"/>
  <c r="S471" i="42"/>
  <c r="S470" i="42"/>
  <c r="S469" i="42"/>
  <c r="S468" i="42"/>
  <c r="S467" i="42"/>
  <c r="S466" i="42"/>
  <c r="S465" i="42"/>
  <c r="S464" i="42"/>
  <c r="S463" i="42"/>
  <c r="S462" i="42"/>
  <c r="S461" i="42"/>
  <c r="S460" i="42"/>
  <c r="S459" i="42"/>
  <c r="S458" i="42"/>
  <c r="S457" i="42"/>
  <c r="S456" i="42"/>
  <c r="S455" i="42"/>
  <c r="S454" i="42"/>
  <c r="S453" i="42"/>
  <c r="S452" i="42"/>
  <c r="S451" i="42"/>
  <c r="S450" i="42"/>
  <c r="S449" i="42"/>
  <c r="S448" i="42"/>
  <c r="S447" i="42"/>
  <c r="S446" i="42"/>
  <c r="S445" i="42"/>
  <c r="S444" i="42"/>
  <c r="S443" i="42"/>
  <c r="S442" i="42"/>
  <c r="S441" i="42"/>
  <c r="S440" i="42"/>
  <c r="S439" i="42"/>
  <c r="S438" i="42"/>
  <c r="S437" i="42"/>
  <c r="S436" i="42"/>
  <c r="S435" i="42"/>
  <c r="S434" i="42"/>
  <c r="S433" i="42"/>
  <c r="S432" i="42"/>
  <c r="S431" i="42"/>
  <c r="S430" i="42"/>
  <c r="S429" i="42"/>
  <c r="S428" i="42"/>
  <c r="S427" i="42"/>
  <c r="T428" i="42" s="1"/>
  <c r="S426" i="42"/>
  <c r="S425" i="42"/>
  <c r="S424" i="42"/>
  <c r="S423" i="42"/>
  <c r="S422" i="42"/>
  <c r="S421" i="42"/>
  <c r="S420" i="42"/>
  <c r="S419" i="42"/>
  <c r="T426" i="42" s="1"/>
  <c r="S418" i="42"/>
  <c r="S417" i="42"/>
  <c r="S416" i="42"/>
  <c r="S415" i="42"/>
  <c r="S414" i="42"/>
  <c r="S413" i="42"/>
  <c r="S412" i="42"/>
  <c r="S411" i="42"/>
  <c r="T416" i="42" s="1"/>
  <c r="S410" i="42"/>
  <c r="S409" i="42"/>
  <c r="S408" i="42"/>
  <c r="S407" i="42"/>
  <c r="S406" i="42"/>
  <c r="S405" i="42"/>
  <c r="S404" i="42"/>
  <c r="S403" i="42"/>
  <c r="T404" i="42" s="1"/>
  <c r="S402" i="42"/>
  <c r="S401" i="42"/>
  <c r="S400" i="42"/>
  <c r="S399" i="42"/>
  <c r="S398" i="42"/>
  <c r="S397" i="42"/>
  <c r="S396" i="42"/>
  <c r="S395" i="42"/>
  <c r="T402" i="42" s="1"/>
  <c r="S394" i="42"/>
  <c r="S393" i="42"/>
  <c r="S392" i="42"/>
  <c r="S391" i="42"/>
  <c r="S390" i="42"/>
  <c r="S389" i="42"/>
  <c r="S388" i="42"/>
  <c r="S387" i="42"/>
  <c r="T392" i="42" s="1"/>
  <c r="S386" i="42"/>
  <c r="S385" i="42"/>
  <c r="S384" i="42"/>
  <c r="S383" i="42"/>
  <c r="S382" i="42"/>
  <c r="S381" i="42"/>
  <c r="S380" i="42"/>
  <c r="S379" i="42"/>
  <c r="T380" i="42" s="1"/>
  <c r="S378" i="42"/>
  <c r="S377" i="42"/>
  <c r="S376" i="42"/>
  <c r="S375" i="42"/>
  <c r="S374" i="42"/>
  <c r="S373" i="42"/>
  <c r="S372" i="42"/>
  <c r="S371" i="42"/>
  <c r="T378" i="42" s="1"/>
  <c r="S370" i="42"/>
  <c r="S369" i="42"/>
  <c r="S368" i="42"/>
  <c r="S367" i="42"/>
  <c r="S366" i="42"/>
  <c r="S365" i="42"/>
  <c r="S364" i="42"/>
  <c r="S363" i="42"/>
  <c r="T368" i="42" s="1"/>
  <c r="S362" i="42"/>
  <c r="S361" i="42"/>
  <c r="S360" i="42"/>
  <c r="S359" i="42"/>
  <c r="S358" i="42"/>
  <c r="S357" i="42"/>
  <c r="S356" i="42"/>
  <c r="S355" i="42"/>
  <c r="T356" i="42" s="1"/>
  <c r="S354" i="42"/>
  <c r="S353" i="42"/>
  <c r="S352" i="42"/>
  <c r="S351" i="42"/>
  <c r="S350" i="42"/>
  <c r="S349" i="42"/>
  <c r="S348" i="42"/>
  <c r="S347" i="42"/>
  <c r="T354" i="42" s="1"/>
  <c r="S346" i="42"/>
  <c r="S345" i="42"/>
  <c r="S344" i="42"/>
  <c r="S343" i="42"/>
  <c r="S342" i="42"/>
  <c r="S341" i="42"/>
  <c r="S340" i="42"/>
  <c r="S339" i="42"/>
  <c r="T344" i="42" s="1"/>
  <c r="S338" i="42"/>
  <c r="S337" i="42"/>
  <c r="S336" i="42"/>
  <c r="S335" i="42"/>
  <c r="S334" i="42"/>
  <c r="S333" i="42"/>
  <c r="S332" i="42"/>
  <c r="S331" i="42"/>
  <c r="T332" i="42" s="1"/>
  <c r="S330" i="42"/>
  <c r="S329" i="42"/>
  <c r="S328" i="42"/>
  <c r="S327" i="42"/>
  <c r="S326" i="42"/>
  <c r="S325" i="42"/>
  <c r="S324" i="42"/>
  <c r="S323" i="42"/>
  <c r="T330" i="42" s="1"/>
  <c r="S322" i="42"/>
  <c r="S321" i="42"/>
  <c r="S320" i="42"/>
  <c r="S319" i="42"/>
  <c r="S318" i="42"/>
  <c r="S317" i="42"/>
  <c r="S316" i="42"/>
  <c r="S315" i="42"/>
  <c r="T320" i="42" s="1"/>
  <c r="S314" i="42"/>
  <c r="S313" i="42"/>
  <c r="S312" i="42"/>
  <c r="S311" i="42"/>
  <c r="S310" i="42"/>
  <c r="S309" i="42"/>
  <c r="S308" i="42"/>
  <c r="S307" i="42"/>
  <c r="T308" i="42" s="1"/>
  <c r="S306" i="42"/>
  <c r="S305" i="42"/>
  <c r="S304" i="42"/>
  <c r="S303" i="42"/>
  <c r="S302" i="42"/>
  <c r="S301" i="42"/>
  <c r="S300" i="42"/>
  <c r="S299" i="42"/>
  <c r="T306" i="42" s="1"/>
  <c r="S298" i="42"/>
  <c r="S297" i="42"/>
  <c r="S296" i="42"/>
  <c r="S295" i="42"/>
  <c r="S294" i="42"/>
  <c r="S293" i="42"/>
  <c r="S292" i="42"/>
  <c r="S291" i="42"/>
  <c r="T296" i="42" s="1"/>
  <c r="S290" i="42"/>
  <c r="S289" i="42"/>
  <c r="S288" i="42"/>
  <c r="S287" i="42"/>
  <c r="S286" i="42"/>
  <c r="S285" i="42"/>
  <c r="S284" i="42"/>
  <c r="S283" i="42"/>
  <c r="T284" i="42" s="1"/>
  <c r="S282" i="42"/>
  <c r="S281" i="42"/>
  <c r="S280" i="42"/>
  <c r="S279" i="42"/>
  <c r="S278" i="42"/>
  <c r="S277" i="42"/>
  <c r="S276" i="42"/>
  <c r="S275" i="42"/>
  <c r="T282" i="42" s="1"/>
  <c r="S274" i="42"/>
  <c r="S273" i="42"/>
  <c r="S272" i="42"/>
  <c r="S271" i="42"/>
  <c r="S270" i="42"/>
  <c r="S269" i="42"/>
  <c r="S268" i="42"/>
  <c r="S267" i="42"/>
  <c r="T272" i="42" s="1"/>
  <c r="S266" i="42"/>
  <c r="S265" i="42"/>
  <c r="S264" i="42"/>
  <c r="S263" i="42"/>
  <c r="S262" i="42"/>
  <c r="S261" i="42"/>
  <c r="S260" i="42"/>
  <c r="S259" i="42"/>
  <c r="T260" i="42" s="1"/>
  <c r="S258" i="42"/>
  <c r="S257" i="42"/>
  <c r="S256" i="42"/>
  <c r="S255" i="42"/>
  <c r="S254" i="42"/>
  <c r="S253" i="42"/>
  <c r="S252" i="42"/>
  <c r="S251" i="42"/>
  <c r="T258" i="42" s="1"/>
  <c r="S250" i="42"/>
  <c r="S249" i="42"/>
  <c r="S248" i="42"/>
  <c r="S247" i="42"/>
  <c r="S246" i="42"/>
  <c r="S245" i="42"/>
  <c r="S244" i="42"/>
  <c r="S243" i="42"/>
  <c r="T248" i="42" s="1"/>
  <c r="S242" i="42"/>
  <c r="S241" i="42"/>
  <c r="S240" i="42"/>
  <c r="S239" i="42"/>
  <c r="S238" i="42"/>
  <c r="S237" i="42"/>
  <c r="S236" i="42"/>
  <c r="S235" i="42"/>
  <c r="T236" i="42" s="1"/>
  <c r="S234" i="42"/>
  <c r="S233" i="42"/>
  <c r="S232" i="42"/>
  <c r="S231" i="42"/>
  <c r="S230" i="42"/>
  <c r="S229" i="42"/>
  <c r="S228" i="42"/>
  <c r="S227" i="42"/>
  <c r="T234" i="42" s="1"/>
  <c r="S226" i="42"/>
  <c r="S225" i="42"/>
  <c r="S224" i="42"/>
  <c r="S223" i="42"/>
  <c r="S222" i="42"/>
  <c r="S221" i="42"/>
  <c r="S220" i="42"/>
  <c r="S219" i="42"/>
  <c r="T224" i="42" s="1"/>
  <c r="S218" i="42"/>
  <c r="S217" i="42"/>
  <c r="S216" i="42"/>
  <c r="S215" i="42"/>
  <c r="S214" i="42"/>
  <c r="S213" i="42"/>
  <c r="S212" i="42"/>
  <c r="S211" i="42"/>
  <c r="T212" i="42" s="1"/>
  <c r="S210" i="42"/>
  <c r="S209" i="42"/>
  <c r="S208" i="42"/>
  <c r="S207" i="42"/>
  <c r="S206" i="42"/>
  <c r="S205" i="42"/>
  <c r="S204" i="42"/>
  <c r="S203" i="42"/>
  <c r="T210" i="42" s="1"/>
  <c r="S202" i="42"/>
  <c r="S201" i="42"/>
  <c r="S200" i="42"/>
  <c r="S199" i="42"/>
  <c r="S198" i="42"/>
  <c r="S197" i="42"/>
  <c r="S196" i="42"/>
  <c r="S195" i="42"/>
  <c r="T200" i="42" s="1"/>
  <c r="S194" i="42"/>
  <c r="S193" i="42"/>
  <c r="S192" i="42"/>
  <c r="S191" i="42"/>
  <c r="S190" i="42"/>
  <c r="S189" i="42"/>
  <c r="S188" i="42"/>
  <c r="S187" i="42"/>
  <c r="T188" i="42" s="1"/>
  <c r="S186" i="42"/>
  <c r="S185" i="42"/>
  <c r="S184" i="42"/>
  <c r="S183" i="42"/>
  <c r="S182" i="42"/>
  <c r="S181" i="42"/>
  <c r="S180" i="42"/>
  <c r="S179" i="42"/>
  <c r="T186" i="42" s="1"/>
  <c r="S178" i="42"/>
  <c r="S177" i="42"/>
  <c r="S176" i="42"/>
  <c r="S175" i="42"/>
  <c r="S174" i="42"/>
  <c r="S173" i="42"/>
  <c r="S172" i="42"/>
  <c r="S171" i="42"/>
  <c r="T176" i="42" s="1"/>
  <c r="S170" i="42"/>
  <c r="S169" i="42"/>
  <c r="S168" i="42"/>
  <c r="S167" i="42"/>
  <c r="S166" i="42"/>
  <c r="S165" i="42"/>
  <c r="S164" i="42"/>
  <c r="S163" i="42"/>
  <c r="T164" i="42" s="1"/>
  <c r="S162" i="42"/>
  <c r="S161" i="42"/>
  <c r="S160" i="42"/>
  <c r="S159" i="42"/>
  <c r="S158" i="42"/>
  <c r="S157" i="42"/>
  <c r="S156" i="42"/>
  <c r="S155" i="42"/>
  <c r="T162" i="42" s="1"/>
  <c r="S154" i="42"/>
  <c r="S153" i="42"/>
  <c r="S152" i="42"/>
  <c r="S151" i="42"/>
  <c r="S150" i="42"/>
  <c r="S149" i="42"/>
  <c r="S148" i="42"/>
  <c r="S147" i="42"/>
  <c r="T152" i="42" s="1"/>
  <c r="S146" i="42"/>
  <c r="S145" i="42"/>
  <c r="S144" i="42"/>
  <c r="S143" i="42"/>
  <c r="S142" i="42"/>
  <c r="S141" i="42"/>
  <c r="S140" i="42"/>
  <c r="S139" i="42"/>
  <c r="T140" i="42" s="1"/>
  <c r="S138" i="42"/>
  <c r="S137" i="42"/>
  <c r="S136" i="42"/>
  <c r="S135" i="42"/>
  <c r="S134" i="42"/>
  <c r="S133" i="42"/>
  <c r="S132" i="42"/>
  <c r="S131" i="42"/>
  <c r="T138" i="42" s="1"/>
  <c r="S130" i="42"/>
  <c r="S129" i="42"/>
  <c r="S128" i="42"/>
  <c r="S127" i="42"/>
  <c r="S126" i="42"/>
  <c r="S125" i="42"/>
  <c r="S124" i="42"/>
  <c r="S123" i="42"/>
  <c r="T128" i="42" s="1"/>
  <c r="S122" i="42"/>
  <c r="S121" i="42"/>
  <c r="S120" i="42"/>
  <c r="S119" i="42"/>
  <c r="S118" i="42"/>
  <c r="S117" i="42"/>
  <c r="S116" i="42"/>
  <c r="S115" i="42"/>
  <c r="T116" i="42" s="1"/>
  <c r="S114" i="42"/>
  <c r="S113" i="42"/>
  <c r="S112" i="42"/>
  <c r="S111" i="42"/>
  <c r="S110" i="42"/>
  <c r="S109" i="42"/>
  <c r="S108" i="42"/>
  <c r="S107" i="42"/>
  <c r="T114" i="42" s="1"/>
  <c r="S106" i="42"/>
  <c r="S105" i="42"/>
  <c r="S104" i="42"/>
  <c r="S103" i="42"/>
  <c r="S102" i="42"/>
  <c r="S101" i="42"/>
  <c r="S100" i="42"/>
  <c r="S99" i="42"/>
  <c r="T104" i="42" s="1"/>
  <c r="S98" i="42"/>
  <c r="S97" i="42"/>
  <c r="S96" i="42"/>
  <c r="S95" i="42"/>
  <c r="S94" i="42"/>
  <c r="S93" i="42"/>
  <c r="S92" i="42"/>
  <c r="S91" i="42"/>
  <c r="T92" i="42" s="1"/>
  <c r="S90" i="42"/>
  <c r="S89" i="42"/>
  <c r="S88" i="42"/>
  <c r="S87" i="42"/>
  <c r="S86" i="42"/>
  <c r="S85" i="42"/>
  <c r="S84" i="42"/>
  <c r="S83" i="42"/>
  <c r="T90" i="42" s="1"/>
  <c r="S82" i="42"/>
  <c r="S81" i="42"/>
  <c r="S80" i="42"/>
  <c r="S79" i="42"/>
  <c r="S78" i="42"/>
  <c r="S77" i="42"/>
  <c r="S76" i="42"/>
  <c r="S75" i="42"/>
  <c r="T80" i="42" s="1"/>
  <c r="S74" i="42"/>
  <c r="S73" i="42"/>
  <c r="S72" i="42"/>
  <c r="S71" i="42"/>
  <c r="S70" i="42"/>
  <c r="S69" i="42"/>
  <c r="S68" i="42"/>
  <c r="S67" i="42"/>
  <c r="T68" i="42" s="1"/>
  <c r="S66" i="42"/>
  <c r="S65" i="42"/>
  <c r="S64" i="42"/>
  <c r="S63" i="42"/>
  <c r="S62" i="42"/>
  <c r="S61" i="42"/>
  <c r="S60" i="42"/>
  <c r="S59" i="42"/>
  <c r="T66" i="42" s="1"/>
  <c r="S58" i="42"/>
  <c r="S57" i="42"/>
  <c r="S56" i="42"/>
  <c r="S55" i="42"/>
  <c r="S54" i="42"/>
  <c r="S53" i="42"/>
  <c r="S52" i="42"/>
  <c r="S51" i="42"/>
  <c r="T56" i="42" s="1"/>
  <c r="S50" i="42"/>
  <c r="S49" i="42"/>
  <c r="S48" i="42"/>
  <c r="S47" i="42"/>
  <c r="S46" i="42"/>
  <c r="S45" i="42"/>
  <c r="S44" i="42"/>
  <c r="S43" i="42"/>
  <c r="T44" i="42" s="1"/>
  <c r="S42" i="42"/>
  <c r="S41" i="42"/>
  <c r="S40" i="42"/>
  <c r="S39" i="42"/>
  <c r="S38" i="42"/>
  <c r="S37" i="42"/>
  <c r="S36" i="42"/>
  <c r="S35" i="42"/>
  <c r="T42" i="42" s="1"/>
  <c r="S34" i="42"/>
  <c r="S33" i="42"/>
  <c r="S32" i="42"/>
  <c r="S31" i="42"/>
  <c r="S30" i="42"/>
  <c r="S29" i="42"/>
  <c r="S28" i="42"/>
  <c r="S27" i="42"/>
  <c r="T32" i="42" s="1"/>
  <c r="U826" i="42"/>
  <c r="U825" i="42"/>
  <c r="U824" i="42"/>
  <c r="U823" i="42"/>
  <c r="U822" i="42"/>
  <c r="U821" i="42"/>
  <c r="U820" i="42"/>
  <c r="U819" i="42"/>
  <c r="U818" i="42"/>
  <c r="U817" i="42"/>
  <c r="U816" i="42"/>
  <c r="U815" i="42"/>
  <c r="U814" i="42"/>
  <c r="U813" i="42"/>
  <c r="U812" i="42"/>
  <c r="U811" i="42"/>
  <c r="U810" i="42"/>
  <c r="U809" i="42"/>
  <c r="U808" i="42"/>
  <c r="U807" i="42"/>
  <c r="U806" i="42"/>
  <c r="U805" i="42"/>
  <c r="U804" i="42"/>
  <c r="U803" i="42"/>
  <c r="U802" i="42"/>
  <c r="U801" i="42"/>
  <c r="U800" i="42"/>
  <c r="U799" i="42"/>
  <c r="U798" i="42"/>
  <c r="U797" i="42"/>
  <c r="U796" i="42"/>
  <c r="U795" i="42"/>
  <c r="U794" i="42"/>
  <c r="U793" i="42"/>
  <c r="U792" i="42"/>
  <c r="U791" i="42"/>
  <c r="U790" i="42"/>
  <c r="U789" i="42"/>
  <c r="U788" i="42"/>
  <c r="U787" i="42"/>
  <c r="U786" i="42"/>
  <c r="U785" i="42"/>
  <c r="U784" i="42"/>
  <c r="U783" i="42"/>
  <c r="U782" i="42"/>
  <c r="U781" i="42"/>
  <c r="U780" i="42"/>
  <c r="U779" i="42"/>
  <c r="U778" i="42"/>
  <c r="U777" i="42"/>
  <c r="U776" i="42"/>
  <c r="U775" i="42"/>
  <c r="U774" i="42"/>
  <c r="U773" i="42"/>
  <c r="U772" i="42"/>
  <c r="U771" i="42"/>
  <c r="U770" i="42"/>
  <c r="U769" i="42"/>
  <c r="U768" i="42"/>
  <c r="U767" i="42"/>
  <c r="U766" i="42"/>
  <c r="U765" i="42"/>
  <c r="U764" i="42"/>
  <c r="U763" i="42"/>
  <c r="U762" i="42"/>
  <c r="U761" i="42"/>
  <c r="U760" i="42"/>
  <c r="U759" i="42"/>
  <c r="U758" i="42"/>
  <c r="U757" i="42"/>
  <c r="U756" i="42"/>
  <c r="U755" i="42"/>
  <c r="U754" i="42"/>
  <c r="U753" i="42"/>
  <c r="U752" i="42"/>
  <c r="U751" i="42"/>
  <c r="U750" i="42"/>
  <c r="U749" i="42"/>
  <c r="U748" i="42"/>
  <c r="U747" i="42"/>
  <c r="U746" i="42"/>
  <c r="U745" i="42"/>
  <c r="U744" i="42"/>
  <c r="U743" i="42"/>
  <c r="U742" i="42"/>
  <c r="U741" i="42"/>
  <c r="U740" i="42"/>
  <c r="U739" i="42"/>
  <c r="U738" i="42"/>
  <c r="U737" i="42"/>
  <c r="U736" i="42"/>
  <c r="U735" i="42"/>
  <c r="U734" i="42"/>
  <c r="U733" i="42"/>
  <c r="U732" i="42"/>
  <c r="U731" i="42"/>
  <c r="U730" i="42"/>
  <c r="U729" i="42"/>
  <c r="U728" i="42"/>
  <c r="U727" i="42"/>
  <c r="U726" i="42"/>
  <c r="U725" i="42"/>
  <c r="U724" i="42"/>
  <c r="U723" i="42"/>
  <c r="U722" i="42"/>
  <c r="U721" i="42"/>
  <c r="U720" i="42"/>
  <c r="U719" i="42"/>
  <c r="U718" i="42"/>
  <c r="U717" i="42"/>
  <c r="U716" i="42"/>
  <c r="U715" i="42"/>
  <c r="U714" i="42"/>
  <c r="U713" i="42"/>
  <c r="U712" i="42"/>
  <c r="U711" i="42"/>
  <c r="U710" i="42"/>
  <c r="U709" i="42"/>
  <c r="U708" i="42"/>
  <c r="U707" i="42"/>
  <c r="U706" i="42"/>
  <c r="U705" i="42"/>
  <c r="U704" i="42"/>
  <c r="U703" i="42"/>
  <c r="U702" i="42"/>
  <c r="U701" i="42"/>
  <c r="U700" i="42"/>
  <c r="U699" i="42"/>
  <c r="U698" i="42"/>
  <c r="U697" i="42"/>
  <c r="U696" i="42"/>
  <c r="U695" i="42"/>
  <c r="U694" i="42"/>
  <c r="U693" i="42"/>
  <c r="U692" i="42"/>
  <c r="U691" i="42"/>
  <c r="U690" i="42"/>
  <c r="U689" i="42"/>
  <c r="U688" i="42"/>
  <c r="U687" i="42"/>
  <c r="U686" i="42"/>
  <c r="U685" i="42"/>
  <c r="U684" i="42"/>
  <c r="U683" i="42"/>
  <c r="U682" i="42"/>
  <c r="U681" i="42"/>
  <c r="U680" i="42"/>
  <c r="U679" i="42"/>
  <c r="U678" i="42"/>
  <c r="U677" i="42"/>
  <c r="U676" i="42"/>
  <c r="U675" i="42"/>
  <c r="U674" i="42"/>
  <c r="U673" i="42"/>
  <c r="U672" i="42"/>
  <c r="U671" i="42"/>
  <c r="U670" i="42"/>
  <c r="U669" i="42"/>
  <c r="U668" i="42"/>
  <c r="U667" i="42"/>
  <c r="U666" i="42"/>
  <c r="U665" i="42"/>
  <c r="U664" i="42"/>
  <c r="U663" i="42"/>
  <c r="U662" i="42"/>
  <c r="U661" i="42"/>
  <c r="U660" i="42"/>
  <c r="U659" i="42"/>
  <c r="U658" i="42"/>
  <c r="U657" i="42"/>
  <c r="U656" i="42"/>
  <c r="U655" i="42"/>
  <c r="U654" i="42"/>
  <c r="U653" i="42"/>
  <c r="U652" i="42"/>
  <c r="U651" i="42"/>
  <c r="U650" i="42"/>
  <c r="U649" i="42"/>
  <c r="U648" i="42"/>
  <c r="U647" i="42"/>
  <c r="U646" i="42"/>
  <c r="U645" i="42"/>
  <c r="U644" i="42"/>
  <c r="U643" i="42"/>
  <c r="U642" i="42"/>
  <c r="U641" i="42"/>
  <c r="U640" i="42"/>
  <c r="U639" i="42"/>
  <c r="U638" i="42"/>
  <c r="U637" i="42"/>
  <c r="U636" i="42"/>
  <c r="U635" i="42"/>
  <c r="U634" i="42"/>
  <c r="U633" i="42"/>
  <c r="U632" i="42"/>
  <c r="U631" i="42"/>
  <c r="U630" i="42"/>
  <c r="U629" i="42"/>
  <c r="U628" i="42"/>
  <c r="U627" i="42"/>
  <c r="U626" i="42"/>
  <c r="U625" i="42"/>
  <c r="U624" i="42"/>
  <c r="U623" i="42"/>
  <c r="U622" i="42"/>
  <c r="U621" i="42"/>
  <c r="U620" i="42"/>
  <c r="U619" i="42"/>
  <c r="U618" i="42"/>
  <c r="U617" i="42"/>
  <c r="U616" i="42"/>
  <c r="U615" i="42"/>
  <c r="U614" i="42"/>
  <c r="U613" i="42"/>
  <c r="U612" i="42"/>
  <c r="U611" i="42"/>
  <c r="U610" i="42"/>
  <c r="U609" i="42"/>
  <c r="U608" i="42"/>
  <c r="U607" i="42"/>
  <c r="U606" i="42"/>
  <c r="U605" i="42"/>
  <c r="U604" i="42"/>
  <c r="U603" i="42"/>
  <c r="U602" i="42"/>
  <c r="U601" i="42"/>
  <c r="U600" i="42"/>
  <c r="U599" i="42"/>
  <c r="U598" i="42"/>
  <c r="U597" i="42"/>
  <c r="U596" i="42"/>
  <c r="U595" i="42"/>
  <c r="U594" i="42"/>
  <c r="U593" i="42"/>
  <c r="U592" i="42"/>
  <c r="U591" i="42"/>
  <c r="U590" i="42"/>
  <c r="U589" i="42"/>
  <c r="U588" i="42"/>
  <c r="U587" i="42"/>
  <c r="U586" i="42"/>
  <c r="U585" i="42"/>
  <c r="U584" i="42"/>
  <c r="U583" i="42"/>
  <c r="U582" i="42"/>
  <c r="U581" i="42"/>
  <c r="U580" i="42"/>
  <c r="U579" i="42"/>
  <c r="U578" i="42"/>
  <c r="U577" i="42"/>
  <c r="U576" i="42"/>
  <c r="U575" i="42"/>
  <c r="U574" i="42"/>
  <c r="U573" i="42"/>
  <c r="U572" i="42"/>
  <c r="U571" i="42"/>
  <c r="U570" i="42"/>
  <c r="U569" i="42"/>
  <c r="U568" i="42"/>
  <c r="U567" i="42"/>
  <c r="U566" i="42"/>
  <c r="U565" i="42"/>
  <c r="U564" i="42"/>
  <c r="U563" i="42"/>
  <c r="U562" i="42"/>
  <c r="U561" i="42"/>
  <c r="U560" i="42"/>
  <c r="U559" i="42"/>
  <c r="U558" i="42"/>
  <c r="U557" i="42"/>
  <c r="U556" i="42"/>
  <c r="U555" i="42"/>
  <c r="U554" i="42"/>
  <c r="U553" i="42"/>
  <c r="U552" i="42"/>
  <c r="U551" i="42"/>
  <c r="U550" i="42"/>
  <c r="U549" i="42"/>
  <c r="U548" i="42"/>
  <c r="U547" i="42"/>
  <c r="U546" i="42"/>
  <c r="U545" i="42"/>
  <c r="U544" i="42"/>
  <c r="U543" i="42"/>
  <c r="U542" i="42"/>
  <c r="U541" i="42"/>
  <c r="U540" i="42"/>
  <c r="U539" i="42"/>
  <c r="U538" i="42"/>
  <c r="U537" i="42"/>
  <c r="U536" i="42"/>
  <c r="U535" i="42"/>
  <c r="U534" i="42"/>
  <c r="U533" i="42"/>
  <c r="U532" i="42"/>
  <c r="U531" i="42"/>
  <c r="U530" i="42"/>
  <c r="U529" i="42"/>
  <c r="U528" i="42"/>
  <c r="U527" i="42"/>
  <c r="U526" i="42"/>
  <c r="U525" i="42"/>
  <c r="U524" i="42"/>
  <c r="U523" i="42"/>
  <c r="U522" i="42"/>
  <c r="U521" i="42"/>
  <c r="U520" i="42"/>
  <c r="U519" i="42"/>
  <c r="U518" i="42"/>
  <c r="U517" i="42"/>
  <c r="U516" i="42"/>
  <c r="U515" i="42"/>
  <c r="U514" i="42"/>
  <c r="U513" i="42"/>
  <c r="U512" i="42"/>
  <c r="U511" i="42"/>
  <c r="U510" i="42"/>
  <c r="U509" i="42"/>
  <c r="U508" i="42"/>
  <c r="U507" i="42"/>
  <c r="U506" i="42"/>
  <c r="U505" i="42"/>
  <c r="U504" i="42"/>
  <c r="U503" i="42"/>
  <c r="U502" i="42"/>
  <c r="U501" i="42"/>
  <c r="U500" i="42"/>
  <c r="U499" i="42"/>
  <c r="U498" i="42"/>
  <c r="U497" i="42"/>
  <c r="U496" i="42"/>
  <c r="U495" i="42"/>
  <c r="U494" i="42"/>
  <c r="U493" i="42"/>
  <c r="U492" i="42"/>
  <c r="U491" i="42"/>
  <c r="U490" i="42"/>
  <c r="U489" i="42"/>
  <c r="U488" i="42"/>
  <c r="U487" i="42"/>
  <c r="U486" i="42"/>
  <c r="U485" i="42"/>
  <c r="U484" i="42"/>
  <c r="U483" i="42"/>
  <c r="U482" i="42"/>
  <c r="U481" i="42"/>
  <c r="U480" i="42"/>
  <c r="U479" i="42"/>
  <c r="U478" i="42"/>
  <c r="U477" i="42"/>
  <c r="U476" i="42"/>
  <c r="U475" i="42"/>
  <c r="U474" i="42"/>
  <c r="U473" i="42"/>
  <c r="U472" i="42"/>
  <c r="U471" i="42"/>
  <c r="U470" i="42"/>
  <c r="U469" i="42"/>
  <c r="U468" i="42"/>
  <c r="U467" i="42"/>
  <c r="U466" i="42"/>
  <c r="U465" i="42"/>
  <c r="U464" i="42"/>
  <c r="U463" i="42"/>
  <c r="U462" i="42"/>
  <c r="U461" i="42"/>
  <c r="U460" i="42"/>
  <c r="U459" i="42"/>
  <c r="U458" i="42"/>
  <c r="U457" i="42"/>
  <c r="U456" i="42"/>
  <c r="U455" i="42"/>
  <c r="U454" i="42"/>
  <c r="U453" i="42"/>
  <c r="U452" i="42"/>
  <c r="U451" i="42"/>
  <c r="U450" i="42"/>
  <c r="U449" i="42"/>
  <c r="U448" i="42"/>
  <c r="U447" i="42"/>
  <c r="U446" i="42"/>
  <c r="U445" i="42"/>
  <c r="U444" i="42"/>
  <c r="U443" i="42"/>
  <c r="U442" i="42"/>
  <c r="U441" i="42"/>
  <c r="U440" i="42"/>
  <c r="U439" i="42"/>
  <c r="U438" i="42"/>
  <c r="U437" i="42"/>
  <c r="U436" i="42"/>
  <c r="U435" i="42"/>
  <c r="U434" i="42"/>
  <c r="U433" i="42"/>
  <c r="U432" i="42"/>
  <c r="U431" i="42"/>
  <c r="U430" i="42"/>
  <c r="U429" i="42"/>
  <c r="U428" i="42"/>
  <c r="U427" i="42"/>
  <c r="U426" i="42"/>
  <c r="U425" i="42"/>
  <c r="U424" i="42"/>
  <c r="U423" i="42"/>
  <c r="U422" i="42"/>
  <c r="U421" i="42"/>
  <c r="U420" i="42"/>
  <c r="U419" i="42"/>
  <c r="U418" i="42"/>
  <c r="U417" i="42"/>
  <c r="U416" i="42"/>
  <c r="U415" i="42"/>
  <c r="U414" i="42"/>
  <c r="U413" i="42"/>
  <c r="U412" i="42"/>
  <c r="U411" i="42"/>
  <c r="U410" i="42"/>
  <c r="U409" i="42"/>
  <c r="U408" i="42"/>
  <c r="U407" i="42"/>
  <c r="U406" i="42"/>
  <c r="U405" i="42"/>
  <c r="U404" i="42"/>
  <c r="U403" i="42"/>
  <c r="U402" i="42"/>
  <c r="U401" i="42"/>
  <c r="U400" i="42"/>
  <c r="U399" i="42"/>
  <c r="U398" i="42"/>
  <c r="U397" i="42"/>
  <c r="U396" i="42"/>
  <c r="U395" i="42"/>
  <c r="U394" i="42"/>
  <c r="U393" i="42"/>
  <c r="U392" i="42"/>
  <c r="U391" i="42"/>
  <c r="U390" i="42"/>
  <c r="U389" i="42"/>
  <c r="U388" i="42"/>
  <c r="U387" i="42"/>
  <c r="U386" i="42"/>
  <c r="U385" i="42"/>
  <c r="U384" i="42"/>
  <c r="U383" i="42"/>
  <c r="U382" i="42"/>
  <c r="U381" i="42"/>
  <c r="U380" i="42"/>
  <c r="U379" i="42"/>
  <c r="U378" i="42"/>
  <c r="U377" i="42"/>
  <c r="U376" i="42"/>
  <c r="U375" i="42"/>
  <c r="U374" i="42"/>
  <c r="U373" i="42"/>
  <c r="U372" i="42"/>
  <c r="U371" i="42"/>
  <c r="U370" i="42"/>
  <c r="U369" i="42"/>
  <c r="U368" i="42"/>
  <c r="U367" i="42"/>
  <c r="U366" i="42"/>
  <c r="U365" i="42"/>
  <c r="U364" i="42"/>
  <c r="U363" i="42"/>
  <c r="U362" i="42"/>
  <c r="U361" i="42"/>
  <c r="U360" i="42"/>
  <c r="U359" i="42"/>
  <c r="U358" i="42"/>
  <c r="U357" i="42"/>
  <c r="U356" i="42"/>
  <c r="U355" i="42"/>
  <c r="U354" i="42"/>
  <c r="U353" i="42"/>
  <c r="U352" i="42"/>
  <c r="U351" i="42"/>
  <c r="U350" i="42"/>
  <c r="U349" i="42"/>
  <c r="U348" i="42"/>
  <c r="U347" i="42"/>
  <c r="U346" i="42"/>
  <c r="U345" i="42"/>
  <c r="U344" i="42"/>
  <c r="U343" i="42"/>
  <c r="U342" i="42"/>
  <c r="U341" i="42"/>
  <c r="U340" i="42"/>
  <c r="U339" i="42"/>
  <c r="U338" i="42"/>
  <c r="U337" i="42"/>
  <c r="U336" i="42"/>
  <c r="U335" i="42"/>
  <c r="U334" i="42"/>
  <c r="U333" i="42"/>
  <c r="U332" i="42"/>
  <c r="U331" i="42"/>
  <c r="U330" i="42"/>
  <c r="U329" i="42"/>
  <c r="U328" i="42"/>
  <c r="U327" i="42"/>
  <c r="U326" i="42"/>
  <c r="U325" i="42"/>
  <c r="U324" i="42"/>
  <c r="U323" i="42"/>
  <c r="U322" i="42"/>
  <c r="U321" i="42"/>
  <c r="U320" i="42"/>
  <c r="U319" i="42"/>
  <c r="U318" i="42"/>
  <c r="U317" i="42"/>
  <c r="U316" i="42"/>
  <c r="U315" i="42"/>
  <c r="U314" i="42"/>
  <c r="U313" i="42"/>
  <c r="U312" i="42"/>
  <c r="U311" i="42"/>
  <c r="U310" i="42"/>
  <c r="U309" i="42"/>
  <c r="U308" i="42"/>
  <c r="U307" i="42"/>
  <c r="U306" i="42"/>
  <c r="U305" i="42"/>
  <c r="U304" i="42"/>
  <c r="U303" i="42"/>
  <c r="U302" i="42"/>
  <c r="U301" i="42"/>
  <c r="U300" i="42"/>
  <c r="U299" i="42"/>
  <c r="U298" i="42"/>
  <c r="U297" i="42"/>
  <c r="U296" i="42"/>
  <c r="U295" i="42"/>
  <c r="U294" i="42"/>
  <c r="U293" i="42"/>
  <c r="U292" i="42"/>
  <c r="U291" i="42"/>
  <c r="U290" i="42"/>
  <c r="U289" i="42"/>
  <c r="U288" i="42"/>
  <c r="U287" i="42"/>
  <c r="U286" i="42"/>
  <c r="U285" i="42"/>
  <c r="U284" i="42"/>
  <c r="U283" i="42"/>
  <c r="U282" i="42"/>
  <c r="U281" i="42"/>
  <c r="U280" i="42"/>
  <c r="U279" i="42"/>
  <c r="U278" i="42"/>
  <c r="U277" i="42"/>
  <c r="U276" i="42"/>
  <c r="U275" i="42"/>
  <c r="U274" i="42"/>
  <c r="U273" i="42"/>
  <c r="U272" i="42"/>
  <c r="U271" i="42"/>
  <c r="U270" i="42"/>
  <c r="U269" i="42"/>
  <c r="U268" i="42"/>
  <c r="U267" i="42"/>
  <c r="U266" i="42"/>
  <c r="U265" i="42"/>
  <c r="U264" i="42"/>
  <c r="U263" i="42"/>
  <c r="U262" i="42"/>
  <c r="U261" i="42"/>
  <c r="U260" i="42"/>
  <c r="U259" i="42"/>
  <c r="U258" i="42"/>
  <c r="U257" i="42"/>
  <c r="U256" i="42"/>
  <c r="U255" i="42"/>
  <c r="U254" i="42"/>
  <c r="U253" i="42"/>
  <c r="U252" i="42"/>
  <c r="U251" i="42"/>
  <c r="U250" i="42"/>
  <c r="U249" i="42"/>
  <c r="U248" i="42"/>
  <c r="U247" i="42"/>
  <c r="U246" i="42"/>
  <c r="U245" i="42"/>
  <c r="U244" i="42"/>
  <c r="U243" i="42"/>
  <c r="U242" i="42"/>
  <c r="U241" i="42"/>
  <c r="U240" i="42"/>
  <c r="U239" i="42"/>
  <c r="U238" i="42"/>
  <c r="U237" i="42"/>
  <c r="U236" i="42"/>
  <c r="U235" i="42"/>
  <c r="U234" i="42"/>
  <c r="U233" i="42"/>
  <c r="U232" i="42"/>
  <c r="U231" i="42"/>
  <c r="U230" i="42"/>
  <c r="U229" i="42"/>
  <c r="U228" i="42"/>
  <c r="U227" i="42"/>
  <c r="U226" i="42"/>
  <c r="U225" i="42"/>
  <c r="U224" i="42"/>
  <c r="U223" i="42"/>
  <c r="U222" i="42"/>
  <c r="U221" i="42"/>
  <c r="U220" i="42"/>
  <c r="U219" i="42"/>
  <c r="U218" i="42"/>
  <c r="U217" i="42"/>
  <c r="U216" i="42"/>
  <c r="U215" i="42"/>
  <c r="U214" i="42"/>
  <c r="U213" i="42"/>
  <c r="U212" i="42"/>
  <c r="U211" i="42"/>
  <c r="U210" i="42"/>
  <c r="U209" i="42"/>
  <c r="U208" i="42"/>
  <c r="U207" i="42"/>
  <c r="U206" i="42"/>
  <c r="U205" i="42"/>
  <c r="U204" i="42"/>
  <c r="U203" i="42"/>
  <c r="U202" i="42"/>
  <c r="U201" i="42"/>
  <c r="U200" i="42"/>
  <c r="U199" i="42"/>
  <c r="U198" i="42"/>
  <c r="U197" i="42"/>
  <c r="U196" i="42"/>
  <c r="U195" i="42"/>
  <c r="U194" i="42"/>
  <c r="U193" i="42"/>
  <c r="U192" i="42"/>
  <c r="U191" i="42"/>
  <c r="U190" i="42"/>
  <c r="U189" i="42"/>
  <c r="U188" i="42"/>
  <c r="U187" i="42"/>
  <c r="U186" i="42"/>
  <c r="U185" i="42"/>
  <c r="U184" i="42"/>
  <c r="U183" i="42"/>
  <c r="U182" i="42"/>
  <c r="U181" i="42"/>
  <c r="U180" i="42"/>
  <c r="U179" i="42"/>
  <c r="U178" i="42"/>
  <c r="U177" i="42"/>
  <c r="U176" i="42"/>
  <c r="U175" i="42"/>
  <c r="U174" i="42"/>
  <c r="U173" i="42"/>
  <c r="U172" i="42"/>
  <c r="U171" i="42"/>
  <c r="U170" i="42"/>
  <c r="U169" i="42"/>
  <c r="U168" i="42"/>
  <c r="U167" i="42"/>
  <c r="U166" i="42"/>
  <c r="U165" i="42"/>
  <c r="U164" i="42"/>
  <c r="U163" i="42"/>
  <c r="U162" i="42"/>
  <c r="U161" i="42"/>
  <c r="U160" i="42"/>
  <c r="U159" i="42"/>
  <c r="U158" i="42"/>
  <c r="U157" i="42"/>
  <c r="U156" i="42"/>
  <c r="U155" i="42"/>
  <c r="U154" i="42"/>
  <c r="U153" i="42"/>
  <c r="U152" i="42"/>
  <c r="U151" i="42"/>
  <c r="U150" i="42"/>
  <c r="U149" i="42"/>
  <c r="U148" i="42"/>
  <c r="U147" i="42"/>
  <c r="U146" i="42"/>
  <c r="U145" i="42"/>
  <c r="U144" i="42"/>
  <c r="U143" i="42"/>
  <c r="U142" i="42"/>
  <c r="U141" i="42"/>
  <c r="U140" i="42"/>
  <c r="U139" i="42"/>
  <c r="U138" i="42"/>
  <c r="U137" i="42"/>
  <c r="U136" i="42"/>
  <c r="U135" i="42"/>
  <c r="U134" i="42"/>
  <c r="U133" i="42"/>
  <c r="U132" i="42"/>
  <c r="U131" i="42"/>
  <c r="U130" i="42"/>
  <c r="U129" i="42"/>
  <c r="U128" i="42"/>
  <c r="U127" i="42"/>
  <c r="U126" i="42"/>
  <c r="U125" i="42"/>
  <c r="U124" i="42"/>
  <c r="U123" i="42"/>
  <c r="U122" i="42"/>
  <c r="U121" i="42"/>
  <c r="U120" i="42"/>
  <c r="U119" i="42"/>
  <c r="U118" i="42"/>
  <c r="U117" i="42"/>
  <c r="U116" i="42"/>
  <c r="U115" i="42"/>
  <c r="U114" i="42"/>
  <c r="U113" i="42"/>
  <c r="U112" i="42"/>
  <c r="U111" i="42"/>
  <c r="U110" i="42"/>
  <c r="U109" i="42"/>
  <c r="U108" i="42"/>
  <c r="U107" i="42"/>
  <c r="U106" i="42"/>
  <c r="U105" i="42"/>
  <c r="U104" i="42"/>
  <c r="U103" i="42"/>
  <c r="U102" i="42"/>
  <c r="U101" i="42"/>
  <c r="U100" i="42"/>
  <c r="U99" i="42"/>
  <c r="U98" i="42"/>
  <c r="U97" i="42"/>
  <c r="U96" i="42"/>
  <c r="U95" i="42"/>
  <c r="U94" i="42"/>
  <c r="U93" i="42"/>
  <c r="U92" i="42"/>
  <c r="U91" i="42"/>
  <c r="U90" i="42"/>
  <c r="U89" i="42"/>
  <c r="U88" i="42"/>
  <c r="U87" i="42"/>
  <c r="U86" i="42"/>
  <c r="U85" i="42"/>
  <c r="U84" i="42"/>
  <c r="U83" i="42"/>
  <c r="U82" i="42"/>
  <c r="U81" i="42"/>
  <c r="U80" i="42"/>
  <c r="U79" i="42"/>
  <c r="U78" i="42"/>
  <c r="U77" i="42"/>
  <c r="U76" i="42"/>
  <c r="U75" i="42"/>
  <c r="U74" i="42"/>
  <c r="U73" i="42"/>
  <c r="U72" i="42"/>
  <c r="U71" i="42"/>
  <c r="U70" i="42"/>
  <c r="U69" i="42"/>
  <c r="U68" i="42"/>
  <c r="U67" i="42"/>
  <c r="U66" i="42"/>
  <c r="U65" i="42"/>
  <c r="U64" i="42"/>
  <c r="U63" i="42"/>
  <c r="U62" i="42"/>
  <c r="U61" i="42"/>
  <c r="U60" i="42"/>
  <c r="U59" i="42"/>
  <c r="U58" i="42"/>
  <c r="U57" i="42"/>
  <c r="U56" i="42"/>
  <c r="U55" i="42"/>
  <c r="U54" i="42"/>
  <c r="U53" i="42"/>
  <c r="U52" i="42"/>
  <c r="U51" i="42"/>
  <c r="U50" i="42"/>
  <c r="U49" i="42"/>
  <c r="U48" i="42"/>
  <c r="U47" i="42"/>
  <c r="U46" i="42"/>
  <c r="U45" i="42"/>
  <c r="U44" i="42"/>
  <c r="U43" i="42"/>
  <c r="U42" i="42"/>
  <c r="U41" i="42"/>
  <c r="U40" i="42"/>
  <c r="U39" i="42"/>
  <c r="U38" i="42"/>
  <c r="U37" i="42"/>
  <c r="U36" i="42"/>
  <c r="U35" i="42"/>
  <c r="U34" i="42"/>
  <c r="U33" i="42"/>
  <c r="U32" i="42"/>
  <c r="U31" i="42"/>
  <c r="U30" i="42"/>
  <c r="U29" i="42"/>
  <c r="U28" i="42"/>
  <c r="U27" i="42"/>
  <c r="U26" i="42"/>
  <c r="U25" i="42"/>
  <c r="U24" i="42"/>
  <c r="U23" i="42"/>
  <c r="U22" i="42"/>
  <c r="U21" i="42"/>
  <c r="U20" i="42"/>
  <c r="U19" i="42"/>
  <c r="B819" i="42"/>
  <c r="B811" i="42"/>
  <c r="B803" i="42"/>
  <c r="B795" i="42"/>
  <c r="B787" i="42"/>
  <c r="B779" i="42"/>
  <c r="B771" i="42"/>
  <c r="B763" i="42"/>
  <c r="B755" i="42"/>
  <c r="B747" i="42"/>
  <c r="B739" i="42"/>
  <c r="B731" i="42"/>
  <c r="B723" i="42"/>
  <c r="B715" i="42"/>
  <c r="B707" i="42"/>
  <c r="B699" i="42"/>
  <c r="B691" i="42"/>
  <c r="B683" i="42"/>
  <c r="B675" i="42"/>
  <c r="B667" i="42"/>
  <c r="B659" i="42"/>
  <c r="B651" i="42"/>
  <c r="B643" i="42"/>
  <c r="B635" i="42"/>
  <c r="B627" i="42"/>
  <c r="B619" i="42"/>
  <c r="B611" i="42"/>
  <c r="B603" i="42"/>
  <c r="B595" i="42"/>
  <c r="B587" i="42"/>
  <c r="B579" i="42"/>
  <c r="B571" i="42"/>
  <c r="B563" i="42"/>
  <c r="B555" i="42"/>
  <c r="B547" i="42"/>
  <c r="B539" i="42"/>
  <c r="B531" i="42"/>
  <c r="B523" i="42"/>
  <c r="B515" i="42"/>
  <c r="B507" i="42"/>
  <c r="B499" i="42"/>
  <c r="B491" i="42"/>
  <c r="B483" i="42"/>
  <c r="B475" i="42"/>
  <c r="B467" i="42"/>
  <c r="B459" i="42"/>
  <c r="B451" i="42"/>
  <c r="B443" i="42"/>
  <c r="B435" i="42"/>
  <c r="B427" i="42"/>
  <c r="B419" i="42"/>
  <c r="B411" i="42"/>
  <c r="B403" i="42"/>
  <c r="B395" i="42"/>
  <c r="B387" i="42"/>
  <c r="B379" i="42"/>
  <c r="B371" i="42"/>
  <c r="B363" i="42"/>
  <c r="B355" i="42"/>
  <c r="B347" i="42"/>
  <c r="B339" i="42"/>
  <c r="B331" i="42"/>
  <c r="B323" i="42"/>
  <c r="B315" i="42"/>
  <c r="B307" i="42"/>
  <c r="B299" i="42"/>
  <c r="B291" i="42"/>
  <c r="B283" i="42"/>
  <c r="B275" i="42"/>
  <c r="B267" i="42"/>
  <c r="B259" i="42"/>
  <c r="B251" i="42"/>
  <c r="B243" i="42"/>
  <c r="B235" i="42"/>
  <c r="B227" i="42"/>
  <c r="B219" i="42"/>
  <c r="B211" i="42"/>
  <c r="B203" i="42"/>
  <c r="B195" i="42"/>
  <c r="B187" i="42"/>
  <c r="B179" i="42"/>
  <c r="B171" i="42"/>
  <c r="B163" i="42"/>
  <c r="B155" i="42"/>
  <c r="B147" i="42"/>
  <c r="B139" i="42"/>
  <c r="B131" i="42"/>
  <c r="B123" i="42"/>
  <c r="B115" i="42"/>
  <c r="B107" i="42"/>
  <c r="B99" i="42"/>
  <c r="B91" i="42"/>
  <c r="B83" i="42"/>
  <c r="B75" i="42"/>
  <c r="B67" i="42"/>
  <c r="B59" i="42"/>
  <c r="B51" i="42"/>
  <c r="B43" i="42"/>
  <c r="B35" i="42"/>
  <c r="J23" i="42" l="1"/>
  <c r="T81" i="42"/>
  <c r="T225" i="42"/>
  <c r="T369" i="42"/>
  <c r="J24" i="42"/>
  <c r="T93" i="42"/>
  <c r="T237" i="42"/>
  <c r="T381" i="42"/>
  <c r="J26" i="42"/>
  <c r="T117" i="42"/>
  <c r="T261" i="42"/>
  <c r="T405" i="42"/>
  <c r="T249" i="42"/>
  <c r="T129" i="42"/>
  <c r="T273" i="42"/>
  <c r="T417" i="42"/>
  <c r="K26" i="42"/>
  <c r="T141" i="42"/>
  <c r="T285" i="42"/>
  <c r="T429" i="42"/>
  <c r="K19" i="42"/>
  <c r="T393" i="42"/>
  <c r="T153" i="42"/>
  <c r="T297" i="42"/>
  <c r="T105" i="42"/>
  <c r="T165" i="42"/>
  <c r="T309" i="42"/>
  <c r="J19" i="42"/>
  <c r="T33" i="42"/>
  <c r="T177" i="42"/>
  <c r="T321" i="42"/>
  <c r="J20" i="42"/>
  <c r="T45" i="42"/>
  <c r="T189" i="42"/>
  <c r="T333" i="42"/>
  <c r="J25" i="42"/>
  <c r="J21" i="42"/>
  <c r="T57" i="42"/>
  <c r="T201" i="42"/>
  <c r="T345" i="42"/>
  <c r="J22" i="42"/>
  <c r="T69" i="42"/>
  <c r="T213" i="42"/>
  <c r="T357" i="42"/>
  <c r="K23" i="42"/>
  <c r="K24" i="42"/>
  <c r="K25" i="42"/>
  <c r="T34" i="42"/>
  <c r="T46" i="42"/>
  <c r="T58" i="42"/>
  <c r="T70" i="42"/>
  <c r="T82" i="42"/>
  <c r="T94" i="42"/>
  <c r="T106" i="42"/>
  <c r="T118" i="42"/>
  <c r="T130" i="42"/>
  <c r="T142" i="42"/>
  <c r="T154" i="42"/>
  <c r="T166" i="42"/>
  <c r="T178" i="42"/>
  <c r="T190" i="42"/>
  <c r="T202" i="42"/>
  <c r="T214" i="42"/>
  <c r="T226" i="42"/>
  <c r="T238" i="42"/>
  <c r="T250" i="42"/>
  <c r="T262" i="42"/>
  <c r="T274" i="42"/>
  <c r="T286" i="42"/>
  <c r="T298" i="42"/>
  <c r="T310" i="42"/>
  <c r="T322" i="42"/>
  <c r="T334" i="42"/>
  <c r="T346" i="42"/>
  <c r="T358" i="42"/>
  <c r="T370" i="42"/>
  <c r="T382" i="42"/>
  <c r="T394" i="42"/>
  <c r="T406" i="42"/>
  <c r="T418" i="42"/>
  <c r="T430" i="42"/>
  <c r="L19" i="42"/>
  <c r="L20" i="42"/>
  <c r="L21" i="42"/>
  <c r="L22" i="42"/>
  <c r="L23" i="42"/>
  <c r="L24" i="42"/>
  <c r="L25" i="42"/>
  <c r="L26" i="42"/>
  <c r="K22" i="42"/>
  <c r="T35" i="42"/>
  <c r="T47" i="42"/>
  <c r="T59" i="42"/>
  <c r="T71" i="42"/>
  <c r="T83" i="42"/>
  <c r="T95" i="42"/>
  <c r="T107" i="42"/>
  <c r="T119" i="42"/>
  <c r="T131" i="42"/>
  <c r="T143" i="42"/>
  <c r="T155" i="42"/>
  <c r="T167" i="42"/>
  <c r="T179" i="42"/>
  <c r="T191" i="42"/>
  <c r="T203" i="42"/>
  <c r="T215" i="42"/>
  <c r="T227" i="42"/>
  <c r="T239" i="42"/>
  <c r="T251" i="42"/>
  <c r="T263" i="42"/>
  <c r="T275" i="42"/>
  <c r="T287" i="42"/>
  <c r="T299" i="42"/>
  <c r="T311" i="42"/>
  <c r="T323" i="42"/>
  <c r="T335" i="42"/>
  <c r="T347" i="42"/>
  <c r="T359" i="42"/>
  <c r="T371" i="42"/>
  <c r="T383" i="42"/>
  <c r="T395" i="42"/>
  <c r="T407" i="42"/>
  <c r="T419" i="42"/>
  <c r="T431" i="42"/>
  <c r="M19" i="42"/>
  <c r="M20" i="42"/>
  <c r="M21" i="42"/>
  <c r="M22" i="42"/>
  <c r="M23" i="42"/>
  <c r="M24" i="42"/>
  <c r="M25" i="42"/>
  <c r="M26" i="42"/>
  <c r="T36" i="42"/>
  <c r="T48" i="42"/>
  <c r="T60" i="42"/>
  <c r="T72" i="42"/>
  <c r="T84" i="42"/>
  <c r="T96" i="42"/>
  <c r="T108" i="42"/>
  <c r="T120" i="42"/>
  <c r="T132" i="42"/>
  <c r="T144" i="42"/>
  <c r="T156" i="42"/>
  <c r="T168" i="42"/>
  <c r="T180" i="42"/>
  <c r="T192" i="42"/>
  <c r="T204" i="42"/>
  <c r="T216" i="42"/>
  <c r="T228" i="42"/>
  <c r="T240" i="42"/>
  <c r="T252" i="42"/>
  <c r="T264" i="42"/>
  <c r="T276" i="42"/>
  <c r="T288" i="42"/>
  <c r="T300" i="42"/>
  <c r="T312" i="42"/>
  <c r="T324" i="42"/>
  <c r="T336" i="42"/>
  <c r="T348" i="42"/>
  <c r="T360" i="42"/>
  <c r="T372" i="42"/>
  <c r="T384" i="42"/>
  <c r="T396" i="42"/>
  <c r="T408" i="42"/>
  <c r="T420" i="42"/>
  <c r="T432" i="42"/>
  <c r="N19" i="42"/>
  <c r="N20" i="42"/>
  <c r="N21" i="42"/>
  <c r="N22" i="42"/>
  <c r="N23" i="42"/>
  <c r="N24" i="42"/>
  <c r="N25" i="42"/>
  <c r="N26" i="42"/>
  <c r="T37" i="42"/>
  <c r="T49" i="42"/>
  <c r="T61" i="42"/>
  <c r="T73" i="42"/>
  <c r="T85" i="42"/>
  <c r="T97" i="42"/>
  <c r="T109" i="42"/>
  <c r="T121" i="42"/>
  <c r="T133" i="42"/>
  <c r="T145" i="42"/>
  <c r="T157" i="42"/>
  <c r="T169" i="42"/>
  <c r="T181" i="42"/>
  <c r="T193" i="42"/>
  <c r="T205" i="42"/>
  <c r="T217" i="42"/>
  <c r="T229" i="42"/>
  <c r="T241" i="42"/>
  <c r="T253" i="42"/>
  <c r="T265" i="42"/>
  <c r="T277" i="42"/>
  <c r="T289" i="42"/>
  <c r="T301" i="42"/>
  <c r="T313" i="42"/>
  <c r="T325" i="42"/>
  <c r="T337" i="42"/>
  <c r="T349" i="42"/>
  <c r="T361" i="42"/>
  <c r="T373" i="42"/>
  <c r="T385" i="42"/>
  <c r="T397" i="42"/>
  <c r="T409" i="42"/>
  <c r="T421" i="42"/>
  <c r="T433" i="42"/>
  <c r="O19" i="42"/>
  <c r="O20" i="42"/>
  <c r="O21" i="42"/>
  <c r="O22" i="42"/>
  <c r="O23" i="42"/>
  <c r="O24" i="42"/>
  <c r="O25" i="42"/>
  <c r="O26" i="42"/>
  <c r="T38" i="42"/>
  <c r="T50" i="42"/>
  <c r="T62" i="42"/>
  <c r="T74" i="42"/>
  <c r="T86" i="42"/>
  <c r="T98" i="42"/>
  <c r="T110" i="42"/>
  <c r="T122" i="42"/>
  <c r="T134" i="42"/>
  <c r="T146" i="42"/>
  <c r="T158" i="42"/>
  <c r="T170" i="42"/>
  <c r="T182" i="42"/>
  <c r="T194" i="42"/>
  <c r="T206" i="42"/>
  <c r="T218" i="42"/>
  <c r="T230" i="42"/>
  <c r="T242" i="42"/>
  <c r="T254" i="42"/>
  <c r="T266" i="42"/>
  <c r="T278" i="42"/>
  <c r="T290" i="42"/>
  <c r="T302" i="42"/>
  <c r="T314" i="42"/>
  <c r="T326" i="42"/>
  <c r="T338" i="42"/>
  <c r="T350" i="42"/>
  <c r="T362" i="42"/>
  <c r="T374" i="42"/>
  <c r="T386" i="42"/>
  <c r="T398" i="42"/>
  <c r="T410" i="42"/>
  <c r="T422" i="42"/>
  <c r="T434" i="42"/>
  <c r="P19" i="42"/>
  <c r="P20" i="42"/>
  <c r="P21" i="42"/>
  <c r="P22" i="42"/>
  <c r="P23" i="42"/>
  <c r="P24" i="42"/>
  <c r="P25" i="42"/>
  <c r="P26" i="42"/>
  <c r="T27" i="42"/>
  <c r="T39" i="42"/>
  <c r="T51" i="42"/>
  <c r="T63" i="42"/>
  <c r="T75" i="42"/>
  <c r="T87" i="42"/>
  <c r="T99" i="42"/>
  <c r="T111" i="42"/>
  <c r="T123" i="42"/>
  <c r="T135" i="42"/>
  <c r="T147" i="42"/>
  <c r="T159" i="42"/>
  <c r="T171" i="42"/>
  <c r="T183" i="42"/>
  <c r="T195" i="42"/>
  <c r="T207" i="42"/>
  <c r="T219" i="42"/>
  <c r="T231" i="42"/>
  <c r="T243" i="42"/>
  <c r="T255" i="42"/>
  <c r="T267" i="42"/>
  <c r="T279" i="42"/>
  <c r="T291" i="42"/>
  <c r="T303" i="42"/>
  <c r="T315" i="42"/>
  <c r="T327" i="42"/>
  <c r="T339" i="42"/>
  <c r="T351" i="42"/>
  <c r="T363" i="42"/>
  <c r="T375" i="42"/>
  <c r="T387" i="42"/>
  <c r="T399" i="42"/>
  <c r="T411" i="42"/>
  <c r="T423" i="42"/>
  <c r="E19" i="42"/>
  <c r="E20" i="42"/>
  <c r="E21" i="42"/>
  <c r="E22" i="42"/>
  <c r="E23" i="42"/>
  <c r="E24" i="42"/>
  <c r="E25" i="42"/>
  <c r="E26" i="42"/>
  <c r="K21" i="42"/>
  <c r="T28" i="42"/>
  <c r="T40" i="42"/>
  <c r="T52" i="42"/>
  <c r="T64" i="42"/>
  <c r="T76" i="42"/>
  <c r="T88" i="42"/>
  <c r="T100" i="42"/>
  <c r="T112" i="42"/>
  <c r="T124" i="42"/>
  <c r="T136" i="42"/>
  <c r="T148" i="42"/>
  <c r="T160" i="42"/>
  <c r="T172" i="42"/>
  <c r="T184" i="42"/>
  <c r="T196" i="42"/>
  <c r="T208" i="42"/>
  <c r="T220" i="42"/>
  <c r="T232" i="42"/>
  <c r="T244" i="42"/>
  <c r="T256" i="42"/>
  <c r="T268" i="42"/>
  <c r="T280" i="42"/>
  <c r="T292" i="42"/>
  <c r="T304" i="42"/>
  <c r="T316" i="42"/>
  <c r="T328" i="42"/>
  <c r="T340" i="42"/>
  <c r="T352" i="42"/>
  <c r="T364" i="42"/>
  <c r="T376" i="42"/>
  <c r="T388" i="42"/>
  <c r="T400" i="42"/>
  <c r="T412" i="42"/>
  <c r="T424" i="42"/>
  <c r="F19" i="42"/>
  <c r="F20" i="42"/>
  <c r="F21" i="42"/>
  <c r="F22" i="42"/>
  <c r="F23" i="42"/>
  <c r="F24" i="42"/>
  <c r="F25" i="42"/>
  <c r="F26" i="42"/>
  <c r="T29" i="42"/>
  <c r="T41" i="42"/>
  <c r="T53" i="42"/>
  <c r="T65" i="42"/>
  <c r="T77" i="42"/>
  <c r="T89" i="42"/>
  <c r="T101" i="42"/>
  <c r="T113" i="42"/>
  <c r="T125" i="42"/>
  <c r="T137" i="42"/>
  <c r="T149" i="42"/>
  <c r="T161" i="42"/>
  <c r="T173" i="42"/>
  <c r="T185" i="42"/>
  <c r="T197" i="42"/>
  <c r="T209" i="42"/>
  <c r="T221" i="42"/>
  <c r="T233" i="42"/>
  <c r="T245" i="42"/>
  <c r="T257" i="42"/>
  <c r="T269" i="42"/>
  <c r="T281" i="42"/>
  <c r="T293" i="42"/>
  <c r="T305" i="42"/>
  <c r="T317" i="42"/>
  <c r="T329" i="42"/>
  <c r="T341" i="42"/>
  <c r="T353" i="42"/>
  <c r="T365" i="42"/>
  <c r="T377" i="42"/>
  <c r="T389" i="42"/>
  <c r="T401" i="42"/>
  <c r="T413" i="42"/>
  <c r="T425" i="42"/>
  <c r="G19" i="42"/>
  <c r="G20" i="42"/>
  <c r="G21" i="42"/>
  <c r="G22" i="42"/>
  <c r="G23" i="42"/>
  <c r="G24" i="42"/>
  <c r="G25" i="42"/>
  <c r="G26" i="42"/>
  <c r="K20" i="42"/>
  <c r="T30" i="42"/>
  <c r="T54" i="42"/>
  <c r="T78" i="42"/>
  <c r="T102" i="42"/>
  <c r="T126" i="42"/>
  <c r="T150" i="42"/>
  <c r="T174" i="42"/>
  <c r="T198" i="42"/>
  <c r="T222" i="42"/>
  <c r="T246" i="42"/>
  <c r="T270" i="42"/>
  <c r="T294" i="42"/>
  <c r="T318" i="42"/>
  <c r="T342" i="42"/>
  <c r="T366" i="42"/>
  <c r="T390" i="42"/>
  <c r="T414" i="42"/>
  <c r="H19" i="42"/>
  <c r="H20" i="42"/>
  <c r="H21" i="42"/>
  <c r="H22" i="42"/>
  <c r="H23" i="42"/>
  <c r="H24" i="42"/>
  <c r="H25" i="42"/>
  <c r="H26" i="42"/>
  <c r="T31" i="42"/>
  <c r="T43" i="42"/>
  <c r="T55" i="42"/>
  <c r="T67" i="42"/>
  <c r="T79" i="42"/>
  <c r="T91" i="42"/>
  <c r="T103" i="42"/>
  <c r="T115" i="42"/>
  <c r="T127" i="42"/>
  <c r="T139" i="42"/>
  <c r="T151" i="42"/>
  <c r="T163" i="42"/>
  <c r="T175" i="42"/>
  <c r="T187" i="42"/>
  <c r="T199" i="42"/>
  <c r="T211" i="42"/>
  <c r="T223" i="42"/>
  <c r="T235" i="42"/>
  <c r="T247" i="42"/>
  <c r="T259" i="42"/>
  <c r="T271" i="42"/>
  <c r="T283" i="42"/>
  <c r="T295" i="42"/>
  <c r="T307" i="42"/>
  <c r="T319" i="42"/>
  <c r="T331" i="42"/>
  <c r="T343" i="42"/>
  <c r="T355" i="42"/>
  <c r="T367" i="42"/>
  <c r="T379" i="42"/>
  <c r="T391" i="42"/>
  <c r="T403" i="42"/>
  <c r="T415" i="42"/>
  <c r="T427" i="42"/>
  <c r="I19" i="42"/>
  <c r="I20" i="42"/>
  <c r="I21" i="42"/>
  <c r="I22" i="42"/>
  <c r="I23" i="42"/>
  <c r="I24" i="42"/>
  <c r="I25" i="42"/>
  <c r="I26" i="42"/>
  <c r="Q26" i="42" l="1"/>
  <c r="Q22" i="42"/>
  <c r="Q21" i="42"/>
  <c r="Q25" i="42"/>
  <c r="Q23" i="42"/>
  <c r="Q24" i="42"/>
  <c r="Q20" i="42"/>
  <c r="O22" i="26"/>
  <c r="O21" i="26"/>
  <c r="O20" i="26"/>
  <c r="O19" i="26"/>
  <c r="O18" i="26"/>
  <c r="O17" i="26"/>
  <c r="O16" i="26"/>
  <c r="O15" i="26"/>
  <c r="O13" i="26"/>
  <c r="O12" i="26"/>
  <c r="O11" i="26"/>
  <c r="S35" i="63" l="1"/>
  <c r="T35" i="63" s="1"/>
  <c r="S36" i="63"/>
  <c r="T36" i="63" s="1"/>
  <c r="S37" i="63"/>
  <c r="T37" i="63" s="1"/>
  <c r="S38" i="63"/>
  <c r="T38" i="63" s="1"/>
  <c r="S39" i="63"/>
  <c r="T39" i="63" s="1"/>
  <c r="S40" i="63"/>
  <c r="T40" i="63" s="1"/>
  <c r="S41" i="63"/>
  <c r="T41" i="63" s="1"/>
  <c r="S42" i="63"/>
  <c r="T42" i="63" s="1"/>
  <c r="S43" i="63"/>
  <c r="T43" i="63" s="1"/>
  <c r="S44" i="63"/>
  <c r="T44" i="63" s="1"/>
  <c r="S45" i="63"/>
  <c r="T45" i="63" s="1"/>
  <c r="S46" i="63"/>
  <c r="T46" i="63" s="1"/>
  <c r="S47" i="63"/>
  <c r="T47" i="63" s="1"/>
  <c r="S48" i="63"/>
  <c r="T48" i="63" s="1"/>
  <c r="S49" i="63"/>
  <c r="T49" i="63" s="1"/>
  <c r="S50" i="63"/>
  <c r="T50" i="63" s="1"/>
  <c r="S51" i="63"/>
  <c r="T51" i="63" s="1"/>
  <c r="S52" i="63"/>
  <c r="T52" i="63" s="1"/>
  <c r="S53" i="63"/>
  <c r="T53" i="63" s="1"/>
  <c r="S54" i="63"/>
  <c r="T54" i="63" s="1"/>
  <c r="S55" i="63"/>
  <c r="T55" i="63" s="1"/>
  <c r="S56" i="63"/>
  <c r="T56" i="63" s="1"/>
  <c r="S57" i="63"/>
  <c r="T57" i="63" s="1"/>
  <c r="S58" i="63"/>
  <c r="T58" i="63" s="1"/>
  <c r="S59" i="63"/>
  <c r="T59" i="63" s="1"/>
  <c r="S60" i="63"/>
  <c r="T60" i="63" s="1"/>
  <c r="S61" i="63"/>
  <c r="T61" i="63" s="1"/>
  <c r="S62" i="63"/>
  <c r="T62" i="63" s="1"/>
  <c r="S63" i="63"/>
  <c r="T63" i="63" s="1"/>
  <c r="S64" i="63"/>
  <c r="T64" i="63" s="1"/>
  <c r="S65" i="63"/>
  <c r="T65" i="63" s="1"/>
  <c r="S66" i="63"/>
  <c r="T66" i="63" s="1"/>
  <c r="S67" i="63"/>
  <c r="T67" i="63" s="1"/>
  <c r="S68" i="63"/>
  <c r="T68" i="63" s="1"/>
  <c r="S69" i="63"/>
  <c r="T69" i="63" s="1"/>
  <c r="S70" i="63"/>
  <c r="T70" i="63" s="1"/>
  <c r="S71" i="63"/>
  <c r="T71" i="63" s="1"/>
  <c r="S72" i="63"/>
  <c r="T72" i="63" s="1"/>
  <c r="S73" i="63"/>
  <c r="T73" i="63" s="1"/>
  <c r="S74" i="63"/>
  <c r="T74" i="63" s="1"/>
  <c r="S75" i="63"/>
  <c r="T75" i="63" s="1"/>
  <c r="S76" i="63"/>
  <c r="T76" i="63" s="1"/>
  <c r="S77" i="63"/>
  <c r="T77" i="63" s="1"/>
  <c r="S78" i="63"/>
  <c r="T78" i="63" s="1"/>
  <c r="S79" i="63"/>
  <c r="T79" i="63" s="1"/>
  <c r="S80" i="63"/>
  <c r="T80" i="63" s="1"/>
  <c r="S81" i="63"/>
  <c r="T81" i="63" s="1"/>
  <c r="S82" i="63"/>
  <c r="T82" i="63" s="1"/>
  <c r="S83" i="63"/>
  <c r="T83" i="63" s="1"/>
  <c r="S84" i="63"/>
  <c r="T84" i="63" s="1"/>
  <c r="S85" i="63"/>
  <c r="T85" i="63" s="1"/>
  <c r="S86" i="63"/>
  <c r="T86" i="63" s="1"/>
  <c r="S87" i="63"/>
  <c r="T87" i="63" s="1"/>
  <c r="S88" i="63"/>
  <c r="T88" i="63" s="1"/>
  <c r="S89" i="63"/>
  <c r="T89" i="63" s="1"/>
  <c r="S90" i="63"/>
  <c r="T90" i="63" s="1"/>
  <c r="S91" i="63"/>
  <c r="T91" i="63" s="1"/>
  <c r="S92" i="63"/>
  <c r="T92" i="63" s="1"/>
  <c r="S93" i="63"/>
  <c r="T93" i="63" s="1"/>
  <c r="S94" i="63"/>
  <c r="T94" i="63" s="1"/>
  <c r="S95" i="63"/>
  <c r="T95" i="63" s="1"/>
  <c r="S96" i="63"/>
  <c r="T96" i="63" s="1"/>
  <c r="S97" i="63"/>
  <c r="T97" i="63" s="1"/>
  <c r="S98" i="63"/>
  <c r="T98" i="63" s="1"/>
  <c r="S99" i="63"/>
  <c r="T99" i="63" s="1"/>
  <c r="S100" i="63"/>
  <c r="T100" i="63" s="1"/>
  <c r="S101" i="63"/>
  <c r="T101" i="63" s="1"/>
  <c r="S102" i="63"/>
  <c r="T102" i="63" s="1"/>
  <c r="S103" i="63"/>
  <c r="T103" i="63" s="1"/>
  <c r="S104" i="63"/>
  <c r="T104" i="63" s="1"/>
  <c r="S105" i="63"/>
  <c r="T105" i="63" s="1"/>
  <c r="S106" i="63"/>
  <c r="T106" i="63" s="1"/>
  <c r="S107" i="63"/>
  <c r="T107" i="63" s="1"/>
  <c r="S108" i="63"/>
  <c r="T108" i="63" s="1"/>
  <c r="S109" i="63"/>
  <c r="T109" i="63" s="1"/>
  <c r="S110" i="63"/>
  <c r="T110" i="63" s="1"/>
  <c r="S111" i="63"/>
  <c r="T111" i="63" s="1"/>
  <c r="S112" i="63"/>
  <c r="T112" i="63" s="1"/>
  <c r="S113" i="63"/>
  <c r="T113" i="63" s="1"/>
  <c r="S114" i="63"/>
  <c r="T114" i="63" s="1"/>
  <c r="S115" i="63"/>
  <c r="T115" i="63" s="1"/>
  <c r="S116" i="63"/>
  <c r="T116" i="63" s="1"/>
  <c r="S117" i="63"/>
  <c r="T117" i="63" s="1"/>
  <c r="S118" i="63"/>
  <c r="T118" i="63" s="1"/>
  <c r="S119" i="63"/>
  <c r="T119" i="63" s="1"/>
  <c r="S120" i="63"/>
  <c r="T120" i="63" s="1"/>
  <c r="S121" i="63"/>
  <c r="T121" i="63" s="1"/>
  <c r="S122" i="63"/>
  <c r="T122" i="63" s="1"/>
  <c r="S123" i="63"/>
  <c r="T123" i="63" s="1"/>
  <c r="S124" i="63"/>
  <c r="T124" i="63" s="1"/>
  <c r="S125" i="63"/>
  <c r="T125" i="63" s="1"/>
  <c r="S126" i="63"/>
  <c r="T126" i="63" s="1"/>
  <c r="S127" i="63"/>
  <c r="T127" i="63" s="1"/>
  <c r="S128" i="63"/>
  <c r="T128" i="63" s="1"/>
  <c r="S129" i="63"/>
  <c r="T129" i="63" s="1"/>
  <c r="S130" i="63"/>
  <c r="T130" i="63" s="1"/>
  <c r="S131" i="63"/>
  <c r="T131" i="63" s="1"/>
  <c r="S132" i="63"/>
  <c r="T132" i="63" s="1"/>
  <c r="S133" i="63"/>
  <c r="T133" i="63" s="1"/>
  <c r="S134" i="63"/>
  <c r="T134" i="63" s="1"/>
  <c r="S135" i="63"/>
  <c r="T135" i="63" s="1"/>
  <c r="S136" i="63"/>
  <c r="T136" i="63" s="1"/>
  <c r="S137" i="63"/>
  <c r="T137" i="63" s="1"/>
  <c r="S138" i="63"/>
  <c r="T138" i="63" s="1"/>
  <c r="S139" i="63"/>
  <c r="T139" i="63" s="1"/>
  <c r="S140" i="63"/>
  <c r="T140" i="63" s="1"/>
  <c r="S141" i="63"/>
  <c r="T141" i="63" s="1"/>
  <c r="S142" i="63"/>
  <c r="T142" i="63" s="1"/>
  <c r="S143" i="63"/>
  <c r="T143" i="63" s="1"/>
  <c r="S144" i="63"/>
  <c r="T144" i="63" s="1"/>
  <c r="S145" i="63"/>
  <c r="T145" i="63" s="1"/>
  <c r="S146" i="63"/>
  <c r="T146" i="63" s="1"/>
  <c r="S147" i="63"/>
  <c r="T147" i="63" s="1"/>
  <c r="S148" i="63"/>
  <c r="T148" i="63" s="1"/>
  <c r="S149" i="63"/>
  <c r="T149" i="63" s="1"/>
  <c r="S150" i="63"/>
  <c r="T150" i="63" s="1"/>
  <c r="S151" i="63"/>
  <c r="T151" i="63" s="1"/>
  <c r="S152" i="63"/>
  <c r="T152" i="63" s="1"/>
  <c r="S153" i="63"/>
  <c r="T153" i="63" s="1"/>
  <c r="S154" i="63"/>
  <c r="T154" i="63" s="1"/>
  <c r="S155" i="63"/>
  <c r="T155" i="63" s="1"/>
  <c r="S156" i="63"/>
  <c r="T156" i="63" s="1"/>
  <c r="S157" i="63"/>
  <c r="T157" i="63" s="1"/>
  <c r="S158" i="63"/>
  <c r="T158" i="63" s="1"/>
  <c r="S159" i="63"/>
  <c r="T159" i="63" s="1"/>
  <c r="S160" i="63"/>
  <c r="T160" i="63" s="1"/>
  <c r="S161" i="63"/>
  <c r="T161" i="63" s="1"/>
  <c r="S162" i="63"/>
  <c r="T162" i="63" s="1"/>
  <c r="S163" i="63"/>
  <c r="T163" i="63" s="1"/>
  <c r="S164" i="63"/>
  <c r="T164" i="63" s="1"/>
  <c r="S165" i="63"/>
  <c r="T165" i="63" s="1"/>
  <c r="S166" i="63"/>
  <c r="T166" i="63" s="1"/>
  <c r="S167" i="63"/>
  <c r="T167" i="63" s="1"/>
  <c r="S168" i="63"/>
  <c r="T168" i="63" s="1"/>
  <c r="S169" i="63"/>
  <c r="T169" i="63" s="1"/>
  <c r="S170" i="63"/>
  <c r="T170" i="63" s="1"/>
  <c r="S171" i="63"/>
  <c r="T171" i="63" s="1"/>
  <c r="S172" i="63"/>
  <c r="T172" i="63" s="1"/>
  <c r="S173" i="63"/>
  <c r="T173" i="63" s="1"/>
  <c r="S174" i="63"/>
  <c r="T174" i="63" s="1"/>
  <c r="S175" i="63"/>
  <c r="T175" i="63" s="1"/>
  <c r="S176" i="63"/>
  <c r="T176" i="63" s="1"/>
  <c r="S177" i="63"/>
  <c r="T177" i="63" s="1"/>
  <c r="S178" i="63"/>
  <c r="T178" i="63" s="1"/>
  <c r="S179" i="63"/>
  <c r="T179" i="63" s="1"/>
  <c r="S180" i="63"/>
  <c r="T180" i="63" s="1"/>
  <c r="S181" i="63"/>
  <c r="T181" i="63" s="1"/>
  <c r="S182" i="63"/>
  <c r="T182" i="63" s="1"/>
  <c r="S183" i="63"/>
  <c r="T183" i="63" s="1"/>
  <c r="S184" i="63"/>
  <c r="T184" i="63" s="1"/>
  <c r="S185" i="63"/>
  <c r="T185" i="63" s="1"/>
  <c r="S186" i="63"/>
  <c r="T186" i="63" s="1"/>
  <c r="S187" i="63"/>
  <c r="T187" i="63" s="1"/>
  <c r="S188" i="63"/>
  <c r="T188" i="63" s="1"/>
  <c r="S189" i="63"/>
  <c r="T189" i="63" s="1"/>
  <c r="S190" i="63"/>
  <c r="T190" i="63" s="1"/>
  <c r="S191" i="63"/>
  <c r="T191" i="63" s="1"/>
  <c r="S192" i="63"/>
  <c r="T192" i="63" s="1"/>
  <c r="S193" i="63"/>
  <c r="T193" i="63" s="1"/>
  <c r="S194" i="63"/>
  <c r="T194" i="63" s="1"/>
  <c r="S195" i="63"/>
  <c r="T195" i="63" s="1"/>
  <c r="S196" i="63"/>
  <c r="T196" i="63" s="1"/>
  <c r="S197" i="63"/>
  <c r="T197" i="63" s="1"/>
  <c r="S198" i="63"/>
  <c r="T198" i="63" s="1"/>
  <c r="S199" i="63"/>
  <c r="T199" i="63" s="1"/>
  <c r="S200" i="63"/>
  <c r="T200" i="63" s="1"/>
  <c r="S201" i="63"/>
  <c r="T201" i="63" s="1"/>
  <c r="S202" i="63"/>
  <c r="T202" i="63" s="1"/>
  <c r="S203" i="63"/>
  <c r="T203" i="63" s="1"/>
  <c r="S204" i="63"/>
  <c r="T204" i="63" s="1"/>
  <c r="S205" i="63"/>
  <c r="T205" i="63" s="1"/>
  <c r="S206" i="63"/>
  <c r="T206" i="63" s="1"/>
  <c r="S207" i="63"/>
  <c r="T207" i="63" s="1"/>
  <c r="S208" i="63"/>
  <c r="T208" i="63" s="1"/>
  <c r="S209" i="63"/>
  <c r="T209" i="63" s="1"/>
  <c r="S210" i="63"/>
  <c r="T210" i="63" s="1"/>
  <c r="S211" i="63"/>
  <c r="T211" i="63" s="1"/>
  <c r="S212" i="63"/>
  <c r="T212" i="63" s="1"/>
  <c r="S213" i="63"/>
  <c r="T213" i="63" s="1"/>
  <c r="S214" i="63"/>
  <c r="T214" i="63" s="1"/>
  <c r="S215" i="63"/>
  <c r="T215" i="63" s="1"/>
  <c r="S216" i="63"/>
  <c r="T216" i="63" s="1"/>
  <c r="S217" i="63"/>
  <c r="T217" i="63" s="1"/>
  <c r="S218" i="63"/>
  <c r="T218" i="63" s="1"/>
  <c r="S219" i="63"/>
  <c r="T219" i="63" s="1"/>
  <c r="S220" i="63"/>
  <c r="T220" i="63" s="1"/>
  <c r="S221" i="63"/>
  <c r="T221" i="63" s="1"/>
  <c r="S222" i="63"/>
  <c r="T222" i="63" s="1"/>
  <c r="S223" i="63"/>
  <c r="T223" i="63" s="1"/>
  <c r="S224" i="63"/>
  <c r="T224" i="63" s="1"/>
  <c r="S225" i="63"/>
  <c r="T225" i="63" s="1"/>
  <c r="S226" i="63"/>
  <c r="T226" i="63" s="1"/>
  <c r="S227" i="63"/>
  <c r="T227" i="63" s="1"/>
  <c r="S228" i="63"/>
  <c r="T228" i="63" s="1"/>
  <c r="S229" i="63"/>
  <c r="T229" i="63" s="1"/>
  <c r="S230" i="63"/>
  <c r="T230" i="63" s="1"/>
  <c r="S231" i="63"/>
  <c r="T231" i="63" s="1"/>
  <c r="S232" i="63"/>
  <c r="T232" i="63" s="1"/>
  <c r="S233" i="63"/>
  <c r="T233" i="63" s="1"/>
  <c r="S234" i="63"/>
  <c r="T234" i="63" s="1"/>
  <c r="S235" i="63"/>
  <c r="T235" i="63" s="1"/>
  <c r="S236" i="63"/>
  <c r="T236" i="63" s="1"/>
  <c r="S237" i="63"/>
  <c r="T237" i="63" s="1"/>
  <c r="S238" i="63"/>
  <c r="T238" i="63" s="1"/>
  <c r="S239" i="63"/>
  <c r="T239" i="63" s="1"/>
  <c r="S240" i="63"/>
  <c r="T240" i="63" s="1"/>
  <c r="S241" i="63"/>
  <c r="T241" i="63" s="1"/>
  <c r="S242" i="63"/>
  <c r="T242" i="63" s="1"/>
  <c r="S243" i="63"/>
  <c r="T243" i="63" s="1"/>
  <c r="S244" i="63"/>
  <c r="T244" i="63" s="1"/>
  <c r="S245" i="63"/>
  <c r="T245" i="63" s="1"/>
  <c r="S246" i="63"/>
  <c r="T246" i="63" s="1"/>
  <c r="S247" i="63"/>
  <c r="T247" i="63" s="1"/>
  <c r="S248" i="63"/>
  <c r="T248" i="63" s="1"/>
  <c r="S249" i="63"/>
  <c r="T249" i="63" s="1"/>
  <c r="S250" i="63"/>
  <c r="T250" i="63" s="1"/>
  <c r="S251" i="63"/>
  <c r="T251" i="63" s="1"/>
  <c r="S252" i="63"/>
  <c r="T252" i="63" s="1"/>
  <c r="S253" i="63"/>
  <c r="T253" i="63" s="1"/>
  <c r="S254" i="63"/>
  <c r="T254" i="63" s="1"/>
  <c r="S255" i="63"/>
  <c r="T255" i="63" s="1"/>
  <c r="S256" i="63"/>
  <c r="T256" i="63" s="1"/>
  <c r="S257" i="63"/>
  <c r="T257" i="63" s="1"/>
  <c r="S258" i="63"/>
  <c r="T258" i="63" s="1"/>
  <c r="S259" i="63"/>
  <c r="T259" i="63" s="1"/>
  <c r="S260" i="63"/>
  <c r="T260" i="63" s="1"/>
  <c r="S261" i="63"/>
  <c r="T261" i="63" s="1"/>
  <c r="S262" i="63"/>
  <c r="T262" i="63" s="1"/>
  <c r="S263" i="63"/>
  <c r="T263" i="63" s="1"/>
  <c r="S264" i="63"/>
  <c r="T264" i="63" s="1"/>
  <c r="S265" i="63"/>
  <c r="T265" i="63" s="1"/>
  <c r="S266" i="63"/>
  <c r="T266" i="63" s="1"/>
  <c r="S267" i="63"/>
  <c r="T267" i="63" s="1"/>
  <c r="S268" i="63"/>
  <c r="T268" i="63" s="1"/>
  <c r="S269" i="63"/>
  <c r="T269" i="63" s="1"/>
  <c r="S270" i="63"/>
  <c r="T270" i="63" s="1"/>
  <c r="S271" i="63"/>
  <c r="T271" i="63" s="1"/>
  <c r="S272" i="63"/>
  <c r="T272" i="63" s="1"/>
  <c r="S273" i="63"/>
  <c r="T273" i="63" s="1"/>
  <c r="S274" i="63"/>
  <c r="T274" i="63" s="1"/>
  <c r="S275" i="63"/>
  <c r="T275" i="63" s="1"/>
  <c r="S276" i="63"/>
  <c r="T276" i="63" s="1"/>
  <c r="S277" i="63"/>
  <c r="T277" i="63" s="1"/>
  <c r="S278" i="63"/>
  <c r="T278" i="63" s="1"/>
  <c r="S279" i="63"/>
  <c r="T279" i="63" s="1"/>
  <c r="S280" i="63"/>
  <c r="T280" i="63" s="1"/>
  <c r="S281" i="63"/>
  <c r="T281" i="63" s="1"/>
  <c r="S282" i="63"/>
  <c r="T282" i="63" s="1"/>
  <c r="S283" i="63"/>
  <c r="T283" i="63" s="1"/>
  <c r="S284" i="63"/>
  <c r="T284" i="63" s="1"/>
  <c r="S285" i="63"/>
  <c r="T285" i="63" s="1"/>
  <c r="S286" i="63"/>
  <c r="T286" i="63" s="1"/>
  <c r="S287" i="63"/>
  <c r="T287" i="63" s="1"/>
  <c r="S288" i="63"/>
  <c r="T288" i="63" s="1"/>
  <c r="S289" i="63"/>
  <c r="T289" i="63" s="1"/>
  <c r="S290" i="63"/>
  <c r="T290" i="63" s="1"/>
  <c r="S291" i="63"/>
  <c r="T291" i="63" s="1"/>
  <c r="S292" i="63"/>
  <c r="T292" i="63" s="1"/>
  <c r="S293" i="63"/>
  <c r="T293" i="63" s="1"/>
  <c r="S294" i="63"/>
  <c r="T294" i="63" s="1"/>
  <c r="S295" i="63"/>
  <c r="T295" i="63" s="1"/>
  <c r="S296" i="63"/>
  <c r="T296" i="63" s="1"/>
  <c r="S297" i="63"/>
  <c r="T297" i="63" s="1"/>
  <c r="S298" i="63"/>
  <c r="T298" i="63" s="1"/>
  <c r="S299" i="63"/>
  <c r="T299" i="63" s="1"/>
  <c r="S300" i="63"/>
  <c r="T300" i="63" s="1"/>
  <c r="S301" i="63"/>
  <c r="T301" i="63" s="1"/>
  <c r="S302" i="63"/>
  <c r="T302" i="63" s="1"/>
  <c r="S303" i="63"/>
  <c r="T303" i="63" s="1"/>
  <c r="S304" i="63"/>
  <c r="T304" i="63" s="1"/>
  <c r="S305" i="63"/>
  <c r="T305" i="63" s="1"/>
  <c r="S306" i="63"/>
  <c r="T306" i="63" s="1"/>
  <c r="S307" i="63"/>
  <c r="T307" i="63" s="1"/>
  <c r="S308" i="63"/>
  <c r="T308" i="63" s="1"/>
  <c r="S309" i="63"/>
  <c r="T309" i="63" s="1"/>
  <c r="S310" i="63"/>
  <c r="T310" i="63" s="1"/>
  <c r="S311" i="63"/>
  <c r="T311" i="63" s="1"/>
  <c r="S312" i="63"/>
  <c r="T312" i="63" s="1"/>
  <c r="S313" i="63"/>
  <c r="T313" i="63" s="1"/>
  <c r="S314" i="63"/>
  <c r="T314" i="63" s="1"/>
  <c r="S315" i="63"/>
  <c r="T315" i="63" s="1"/>
  <c r="S316" i="63"/>
  <c r="T316" i="63" s="1"/>
  <c r="S317" i="63"/>
  <c r="T317" i="63" s="1"/>
  <c r="S318" i="63"/>
  <c r="T318" i="63" s="1"/>
  <c r="S319" i="63"/>
  <c r="T319" i="63" s="1"/>
  <c r="S320" i="63"/>
  <c r="T320" i="63" s="1"/>
  <c r="S321" i="63"/>
  <c r="T321" i="63" s="1"/>
  <c r="S322" i="63"/>
  <c r="T322" i="63" s="1"/>
  <c r="S323" i="63"/>
  <c r="T323" i="63" s="1"/>
  <c r="S324" i="63"/>
  <c r="T324" i="63" s="1"/>
  <c r="S325" i="63"/>
  <c r="T325" i="63" s="1"/>
  <c r="S326" i="63"/>
  <c r="T326" i="63" s="1"/>
  <c r="S327" i="63"/>
  <c r="T327" i="63" s="1"/>
  <c r="S328" i="63"/>
  <c r="T328" i="63" s="1"/>
  <c r="S329" i="63"/>
  <c r="T329" i="63" s="1"/>
  <c r="S330" i="63"/>
  <c r="T330" i="63" s="1"/>
  <c r="S331" i="63"/>
  <c r="T331" i="63" s="1"/>
  <c r="S332" i="63"/>
  <c r="T332" i="63" s="1"/>
  <c r="S333" i="63"/>
  <c r="T333" i="63" s="1"/>
  <c r="S334" i="63"/>
  <c r="T334" i="63" s="1"/>
  <c r="S335" i="63"/>
  <c r="T335" i="63" s="1"/>
  <c r="S336" i="63"/>
  <c r="T336" i="63" s="1"/>
  <c r="S337" i="63"/>
  <c r="T337" i="63" s="1"/>
  <c r="S338" i="63"/>
  <c r="T338" i="63" s="1"/>
  <c r="S339" i="63"/>
  <c r="T339" i="63" s="1"/>
  <c r="S340" i="63"/>
  <c r="T340" i="63" s="1"/>
  <c r="S341" i="63"/>
  <c r="T341" i="63" s="1"/>
  <c r="S342" i="63"/>
  <c r="T342" i="63" s="1"/>
  <c r="S343" i="63"/>
  <c r="T343" i="63" s="1"/>
  <c r="S344" i="63"/>
  <c r="T344" i="63" s="1"/>
  <c r="S345" i="63"/>
  <c r="T345" i="63" s="1"/>
  <c r="S346" i="63"/>
  <c r="T346" i="63" s="1"/>
  <c r="S347" i="63"/>
  <c r="T347" i="63" s="1"/>
  <c r="S348" i="63"/>
  <c r="T348" i="63" s="1"/>
  <c r="S349" i="63"/>
  <c r="T349" i="63" s="1"/>
  <c r="S350" i="63"/>
  <c r="T350" i="63" s="1"/>
  <c r="S351" i="63"/>
  <c r="T351" i="63" s="1"/>
  <c r="S352" i="63"/>
  <c r="T352" i="63" s="1"/>
  <c r="S353" i="63"/>
  <c r="T353" i="63" s="1"/>
  <c r="S354" i="63"/>
  <c r="T354" i="63" s="1"/>
  <c r="S355" i="63"/>
  <c r="T355" i="63" s="1"/>
  <c r="S356" i="63"/>
  <c r="T356" i="63" s="1"/>
  <c r="S357" i="63"/>
  <c r="T357" i="63" s="1"/>
  <c r="S358" i="63"/>
  <c r="T358" i="63" s="1"/>
  <c r="S359" i="63"/>
  <c r="T359" i="63" s="1"/>
  <c r="S360" i="63"/>
  <c r="T360" i="63" s="1"/>
  <c r="S361" i="63"/>
  <c r="T361" i="63" s="1"/>
  <c r="S362" i="63"/>
  <c r="T362" i="63" s="1"/>
  <c r="S363" i="63"/>
  <c r="T363" i="63" s="1"/>
  <c r="S364" i="63"/>
  <c r="T364" i="63" s="1"/>
  <c r="S365" i="63"/>
  <c r="T365" i="63" s="1"/>
  <c r="S366" i="63"/>
  <c r="T366" i="63" s="1"/>
  <c r="S367" i="63"/>
  <c r="T367" i="63" s="1"/>
  <c r="S368" i="63"/>
  <c r="T368" i="63" s="1"/>
  <c r="S369" i="63"/>
  <c r="T369" i="63" s="1"/>
  <c r="S370" i="63"/>
  <c r="T370" i="63" s="1"/>
  <c r="S371" i="63"/>
  <c r="T371" i="63" s="1"/>
  <c r="S372" i="63"/>
  <c r="T372" i="63" s="1"/>
  <c r="S373" i="63"/>
  <c r="T373" i="63" s="1"/>
  <c r="S374" i="63"/>
  <c r="T374" i="63" s="1"/>
  <c r="S375" i="63"/>
  <c r="T375" i="63" s="1"/>
  <c r="S376" i="63"/>
  <c r="T376" i="63" s="1"/>
  <c r="S377" i="63"/>
  <c r="T377" i="63" s="1"/>
  <c r="S378" i="63"/>
  <c r="T378" i="63" s="1"/>
  <c r="S379" i="63"/>
  <c r="T379" i="63" s="1"/>
  <c r="S380" i="63"/>
  <c r="T380" i="63" s="1"/>
  <c r="S381" i="63"/>
  <c r="T381" i="63" s="1"/>
  <c r="S382" i="63"/>
  <c r="T382" i="63" s="1"/>
  <c r="S383" i="63"/>
  <c r="T383" i="63" s="1"/>
  <c r="S384" i="63"/>
  <c r="T384" i="63" s="1"/>
  <c r="S385" i="63"/>
  <c r="T385" i="63" s="1"/>
  <c r="S386" i="63"/>
  <c r="T386" i="63" s="1"/>
  <c r="S387" i="63"/>
  <c r="T387" i="63" s="1"/>
  <c r="S388" i="63"/>
  <c r="T388" i="63" s="1"/>
  <c r="S389" i="63"/>
  <c r="T389" i="63" s="1"/>
  <c r="S390" i="63"/>
  <c r="T390" i="63" s="1"/>
  <c r="S391" i="63"/>
  <c r="T391" i="63" s="1"/>
  <c r="S392" i="63"/>
  <c r="T392" i="63" s="1"/>
  <c r="S393" i="63"/>
  <c r="T393" i="63" s="1"/>
  <c r="S394" i="63"/>
  <c r="T394" i="63" s="1"/>
  <c r="S395" i="63"/>
  <c r="T395" i="63" s="1"/>
  <c r="S396" i="63"/>
  <c r="T396" i="63" s="1"/>
  <c r="S397" i="63"/>
  <c r="T397" i="63" s="1"/>
  <c r="S398" i="63"/>
  <c r="T398" i="63" s="1"/>
  <c r="S399" i="63"/>
  <c r="T399" i="63" s="1"/>
  <c r="S400" i="63"/>
  <c r="T400" i="63" s="1"/>
  <c r="S401" i="63"/>
  <c r="T401" i="63" s="1"/>
  <c r="S402" i="63"/>
  <c r="T402" i="63" s="1"/>
  <c r="S403" i="63"/>
  <c r="T403" i="63" s="1"/>
  <c r="S404" i="63"/>
  <c r="T404" i="63" s="1"/>
  <c r="S405" i="63"/>
  <c r="T405" i="63" s="1"/>
  <c r="S406" i="63"/>
  <c r="T406" i="63" s="1"/>
  <c r="S407" i="63"/>
  <c r="T407" i="63" s="1"/>
  <c r="S408" i="63"/>
  <c r="T408" i="63" s="1"/>
  <c r="S409" i="63"/>
  <c r="T409" i="63" s="1"/>
  <c r="S410" i="63"/>
  <c r="T410" i="63" s="1"/>
  <c r="S411" i="63"/>
  <c r="T411" i="63" s="1"/>
  <c r="S412" i="63"/>
  <c r="T412" i="63" s="1"/>
  <c r="S413" i="63"/>
  <c r="T413" i="63" s="1"/>
  <c r="S414" i="63"/>
  <c r="T414" i="63" s="1"/>
  <c r="S415" i="63"/>
  <c r="T415" i="63" s="1"/>
  <c r="S416" i="63"/>
  <c r="T416" i="63" s="1"/>
  <c r="S417" i="63"/>
  <c r="T417" i="63" s="1"/>
  <c r="S418" i="63"/>
  <c r="T418" i="63" s="1"/>
  <c r="S419" i="63"/>
  <c r="T419" i="63" s="1"/>
  <c r="S420" i="63"/>
  <c r="T420" i="63" s="1"/>
  <c r="S421" i="63"/>
  <c r="T421" i="63" s="1"/>
  <c r="S422" i="63"/>
  <c r="T422" i="63" s="1"/>
  <c r="S423" i="63"/>
  <c r="T423" i="63" s="1"/>
  <c r="S424" i="63"/>
  <c r="T424" i="63" s="1"/>
  <c r="S425" i="63"/>
  <c r="T425" i="63" s="1"/>
  <c r="S426" i="63"/>
  <c r="T426" i="63" s="1"/>
  <c r="S427" i="63"/>
  <c r="T427" i="63" s="1"/>
  <c r="S428" i="63"/>
  <c r="T428" i="63" s="1"/>
  <c r="S429" i="63"/>
  <c r="T429" i="63" s="1"/>
  <c r="S430" i="63"/>
  <c r="T430" i="63" s="1"/>
  <c r="S431" i="63"/>
  <c r="T431" i="63" s="1"/>
  <c r="S432" i="63"/>
  <c r="T432" i="63" s="1"/>
  <c r="S433" i="63"/>
  <c r="T433" i="63" s="1"/>
  <c r="S434" i="63"/>
  <c r="T434" i="63" s="1"/>
  <c r="J13" i="50"/>
  <c r="I13" i="50"/>
  <c r="H13" i="50"/>
  <c r="G13" i="50"/>
  <c r="F13" i="50"/>
  <c r="E13" i="50"/>
  <c r="D13" i="50"/>
  <c r="J12" i="50"/>
  <c r="I12" i="50"/>
  <c r="H12" i="50"/>
  <c r="G12" i="50"/>
  <c r="F12" i="50"/>
  <c r="E12" i="50"/>
  <c r="D12" i="50"/>
  <c r="E32" i="64" l="1"/>
  <c r="E31" i="64"/>
  <c r="D110" i="47"/>
  <c r="D109" i="47"/>
  <c r="D108" i="47"/>
  <c r="D107" i="47"/>
  <c r="D106" i="47"/>
  <c r="D105" i="47"/>
  <c r="D104" i="47"/>
  <c r="D103" i="47"/>
  <c r="D102" i="47"/>
  <c r="D101" i="47"/>
  <c r="D100" i="47"/>
  <c r="D99" i="47"/>
  <c r="D98" i="47"/>
  <c r="D97" i="47"/>
  <c r="D96" i="47"/>
  <c r="D95" i="47"/>
  <c r="D94" i="47"/>
  <c r="D93" i="47"/>
  <c r="D92" i="47"/>
  <c r="D91" i="47"/>
  <c r="D90" i="47"/>
  <c r="D89" i="47"/>
  <c r="D88" i="47"/>
  <c r="D87" i="47"/>
  <c r="D86" i="47"/>
  <c r="D85" i="47"/>
  <c r="D84" i="47"/>
  <c r="D83" i="47"/>
  <c r="D82" i="47"/>
  <c r="D81" i="47"/>
  <c r="D80" i="47"/>
  <c r="D79" i="47"/>
  <c r="D78" i="47"/>
  <c r="D77" i="47"/>
  <c r="D76" i="47"/>
  <c r="D75" i="47"/>
  <c r="D74" i="47"/>
  <c r="D73" i="47"/>
  <c r="D72" i="47"/>
  <c r="D71" i="47"/>
  <c r="D70" i="47"/>
  <c r="D69" i="47"/>
  <c r="D68" i="47"/>
  <c r="D67" i="47"/>
  <c r="D66" i="47"/>
  <c r="D65" i="47"/>
  <c r="D64" i="47"/>
  <c r="D63" i="47"/>
  <c r="D62" i="47"/>
  <c r="D61" i="47"/>
  <c r="D60" i="47"/>
  <c r="D59" i="47"/>
  <c r="D58" i="47"/>
  <c r="D57" i="47"/>
  <c r="D56" i="47"/>
  <c r="D55" i="47"/>
  <c r="D54" i="47"/>
  <c r="D53" i="47"/>
  <c r="D52" i="47"/>
  <c r="D51" i="47"/>
  <c r="D50" i="47"/>
  <c r="D49" i="47"/>
  <c r="D48" i="47"/>
  <c r="D47" i="47"/>
  <c r="D46" i="47"/>
  <c r="D45" i="47"/>
  <c r="D44" i="47"/>
  <c r="D43" i="47"/>
  <c r="D42" i="47"/>
  <c r="D41" i="47"/>
  <c r="D40" i="47"/>
  <c r="D39" i="47"/>
  <c r="D38" i="47"/>
  <c r="D37" i="47"/>
  <c r="D36" i="47"/>
  <c r="D35" i="47"/>
  <c r="D34" i="47"/>
  <c r="D33" i="47"/>
  <c r="D32" i="47"/>
  <c r="D31" i="47"/>
  <c r="D30" i="47"/>
  <c r="D29" i="47"/>
  <c r="D28" i="47"/>
  <c r="D27" i="47"/>
  <c r="D26" i="47"/>
  <c r="D25" i="47"/>
  <c r="D24" i="47"/>
  <c r="D23" i="47"/>
  <c r="D22" i="47"/>
  <c r="D21" i="47"/>
  <c r="D20" i="47"/>
  <c r="D19" i="47"/>
  <c r="D18" i="47"/>
  <c r="D17" i="47"/>
  <c r="D16" i="47"/>
  <c r="D15" i="47"/>
  <c r="D14" i="47"/>
  <c r="D13" i="47"/>
  <c r="D12" i="47"/>
  <c r="D30" i="11" l="1"/>
  <c r="E30" i="11"/>
  <c r="F30" i="11"/>
  <c r="G30" i="11"/>
  <c r="H30" i="11"/>
  <c r="I30" i="11"/>
  <c r="J30" i="11"/>
  <c r="K30" i="11"/>
  <c r="L30" i="11"/>
  <c r="M30" i="11"/>
  <c r="N30" i="11"/>
  <c r="D35" i="11"/>
  <c r="E35" i="11"/>
  <c r="G35" i="11"/>
  <c r="H35" i="11"/>
  <c r="I35" i="11"/>
  <c r="J35" i="11"/>
  <c r="K35" i="11"/>
  <c r="L35" i="11"/>
  <c r="M35" i="11"/>
  <c r="N35" i="11"/>
  <c r="N34" i="11" a="1"/>
  <c r="N34" i="11" s="1"/>
  <c r="M34" i="11" a="1"/>
  <c r="M34" i="11" s="1"/>
  <c r="L34" i="11" a="1"/>
  <c r="L34" i="11" s="1"/>
  <c r="K34" i="11" a="1"/>
  <c r="K34" i="11" s="1"/>
  <c r="J34" i="11" a="1"/>
  <c r="J34" i="11" s="1"/>
  <c r="I34" i="11" a="1"/>
  <c r="I34" i="11" s="1"/>
  <c r="H34" i="11" a="1"/>
  <c r="H34" i="11" s="1"/>
  <c r="G34" i="11" a="1"/>
  <c r="G34" i="11" s="1"/>
  <c r="E34" i="11" a="1"/>
  <c r="E34" i="11" s="1"/>
  <c r="D34" i="11" a="1"/>
  <c r="D34" i="11" s="1"/>
  <c r="A11" i="66"/>
  <c r="A12" i="66" s="1"/>
  <c r="A13" i="66" s="1"/>
  <c r="A14" i="66" s="1"/>
  <c r="A15" i="66" s="1"/>
  <c r="A16" i="66" s="1"/>
  <c r="A17" i="66" s="1"/>
  <c r="A18" i="66" s="1"/>
  <c r="A19" i="66" s="1"/>
  <c r="A20" i="66" s="1"/>
  <c r="A21" i="66" s="1"/>
  <c r="A22" i="66" s="1"/>
  <c r="A23" i="66" s="1"/>
  <c r="A24" i="66" s="1"/>
  <c r="A25" i="66" s="1"/>
  <c r="A26" i="66" s="1"/>
  <c r="A27" i="66" s="1"/>
  <c r="A28" i="66" s="1"/>
  <c r="A29" i="66" s="1"/>
  <c r="A30" i="66" s="1"/>
  <c r="A31" i="66" s="1"/>
  <c r="A32" i="66" s="1"/>
  <c r="A33" i="66" s="1"/>
  <c r="A34" i="66" s="1"/>
  <c r="A35" i="66" s="1"/>
  <c r="A36" i="66" s="1"/>
  <c r="A37" i="66" s="1"/>
  <c r="A38" i="66" s="1"/>
  <c r="A39" i="66" s="1"/>
  <c r="A40" i="66" s="1"/>
  <c r="A41" i="66" s="1"/>
  <c r="A42" i="66" s="1"/>
  <c r="A43" i="66" s="1"/>
  <c r="A44" i="66" s="1"/>
  <c r="A45" i="66" s="1"/>
  <c r="A46" i="66" s="1"/>
  <c r="A47" i="66" s="1"/>
  <c r="A48" i="66" s="1"/>
  <c r="A49" i="66" s="1"/>
  <c r="A50" i="66" s="1"/>
  <c r="A51" i="66" s="1"/>
  <c r="A52" i="66" s="1"/>
  <c r="A53" i="66" s="1"/>
  <c r="A54" i="66" s="1"/>
  <c r="A55" i="66" s="1"/>
  <c r="A56" i="66" s="1"/>
  <c r="A57" i="66" s="1"/>
  <c r="A58" i="66" s="1"/>
  <c r="A59" i="66" s="1"/>
  <c r="A60" i="66" s="1"/>
  <c r="A61" i="66" s="1"/>
  <c r="A62" i="66" s="1"/>
  <c r="A63" i="66" s="1"/>
  <c r="A64" i="66" s="1"/>
  <c r="A65" i="66" s="1"/>
  <c r="A66" i="66" s="1"/>
  <c r="A67" i="66" s="1"/>
  <c r="A68" i="66" s="1"/>
  <c r="A69" i="66" s="1"/>
  <c r="A70" i="66" s="1"/>
  <c r="A71" i="66" s="1"/>
  <c r="A72" i="66" s="1"/>
  <c r="A73" i="66" s="1"/>
  <c r="A74" i="66" s="1"/>
  <c r="A75" i="66" s="1"/>
  <c r="A76" i="66" s="1"/>
  <c r="A77" i="66" s="1"/>
  <c r="A78" i="66" s="1"/>
  <c r="A79" i="66" s="1"/>
  <c r="A80" i="66" s="1"/>
  <c r="A81" i="66" s="1"/>
  <c r="A82" i="66" s="1"/>
  <c r="A83" i="66" s="1"/>
  <c r="A84" i="66" s="1"/>
  <c r="A85" i="66" s="1"/>
  <c r="A86" i="66" s="1"/>
  <c r="A87" i="66" s="1"/>
  <c r="A88" i="66" s="1"/>
  <c r="A89" i="66" s="1"/>
  <c r="A90" i="66" s="1"/>
  <c r="A91" i="66" s="1"/>
  <c r="A92" i="66" s="1"/>
  <c r="A93" i="66" s="1"/>
  <c r="A94" i="66" s="1"/>
  <c r="A95" i="66" s="1"/>
  <c r="A96" i="66" s="1"/>
  <c r="A97" i="66" s="1"/>
  <c r="A98" i="66" s="1"/>
  <c r="A99" i="66" s="1"/>
  <c r="A100" i="66" s="1"/>
  <c r="A101" i="66" s="1"/>
  <c r="A102" i="66" s="1"/>
  <c r="A103" i="66" s="1"/>
  <c r="A104" i="66" s="1"/>
  <c r="A105" i="66" s="1"/>
  <c r="A106" i="66" s="1"/>
  <c r="A107" i="66" s="1"/>
  <c r="A108" i="66" s="1"/>
  <c r="A109" i="66" s="1"/>
  <c r="A110" i="66" s="1"/>
  <c r="A111" i="66" s="1"/>
  <c r="A112" i="66" s="1"/>
  <c r="A113" i="66" s="1"/>
  <c r="A114" i="66" s="1"/>
  <c r="A115" i="66" s="1"/>
  <c r="A116" i="66" s="1"/>
  <c r="A117" i="66" s="1"/>
  <c r="A118" i="66" s="1"/>
  <c r="A119" i="66" s="1"/>
  <c r="A120" i="66" s="1"/>
  <c r="A121" i="66" s="1"/>
  <c r="A122" i="66" s="1"/>
  <c r="A123" i="66" s="1"/>
  <c r="A124" i="66" s="1"/>
  <c r="A125" i="66" s="1"/>
  <c r="A126" i="66" s="1"/>
  <c r="A127" i="66" s="1"/>
  <c r="A128" i="66" s="1"/>
  <c r="A129" i="66" s="1"/>
  <c r="A130" i="66" s="1"/>
  <c r="A131" i="66" s="1"/>
  <c r="A132" i="66" s="1"/>
  <c r="A133" i="66" s="1"/>
  <c r="A134" i="66" s="1"/>
  <c r="A135" i="66" s="1"/>
  <c r="A136" i="66" s="1"/>
  <c r="A137" i="66" s="1"/>
  <c r="A138" i="66" s="1"/>
  <c r="A139" i="66" s="1"/>
  <c r="A140" i="66" s="1"/>
  <c r="A141" i="66" s="1"/>
  <c r="A142" i="66" s="1"/>
  <c r="A143" i="66" s="1"/>
  <c r="A144" i="66" s="1"/>
  <c r="A145" i="66" s="1"/>
  <c r="A146" i="66" s="1"/>
  <c r="A147" i="66" s="1"/>
  <c r="A148" i="66" s="1"/>
  <c r="A149" i="66" s="1"/>
  <c r="A150" i="66" s="1"/>
  <c r="A151" i="66" s="1"/>
  <c r="A152" i="66" s="1"/>
  <c r="A153" i="66" s="1"/>
  <c r="A154" i="66" s="1"/>
  <c r="A155" i="66" s="1"/>
  <c r="A156" i="66" s="1"/>
  <c r="A157" i="66" s="1"/>
  <c r="A158" i="66" s="1"/>
  <c r="A159" i="66" s="1"/>
  <c r="A160" i="66" s="1"/>
  <c r="A161" i="66" s="1"/>
  <c r="A162" i="66" s="1"/>
  <c r="A163" i="66" s="1"/>
  <c r="A164" i="66" s="1"/>
  <c r="A165" i="66" s="1"/>
  <c r="A166" i="66" s="1"/>
  <c r="A167" i="66" s="1"/>
  <c r="A168" i="66" s="1"/>
  <c r="A169" i="66" s="1"/>
  <c r="A170" i="66" s="1"/>
  <c r="A171" i="66" s="1"/>
  <c r="A172" i="66" s="1"/>
  <c r="A173" i="66" s="1"/>
  <c r="A174" i="66" s="1"/>
  <c r="A175" i="66" s="1"/>
  <c r="A176" i="66" s="1"/>
  <c r="A177" i="66" s="1"/>
  <c r="A178" i="66" s="1"/>
  <c r="A179" i="66" s="1"/>
  <c r="A180" i="66" s="1"/>
  <c r="A181" i="66" s="1"/>
  <c r="A182" i="66" s="1"/>
  <c r="A183" i="66" s="1"/>
  <c r="A184" i="66" s="1"/>
  <c r="A185" i="66" s="1"/>
  <c r="A186" i="66" s="1"/>
  <c r="A187" i="66" s="1"/>
  <c r="A188" i="66" s="1"/>
  <c r="A189" i="66" s="1"/>
  <c r="A190" i="66" s="1"/>
  <c r="A191" i="66" s="1"/>
  <c r="A192" i="66" s="1"/>
  <c r="A193" i="66" s="1"/>
  <c r="A194" i="66" s="1"/>
  <c r="A195" i="66" s="1"/>
  <c r="A196" i="66" s="1"/>
  <c r="A197" i="66" s="1"/>
  <c r="A198" i="66" s="1"/>
  <c r="A199" i="66" s="1"/>
  <c r="A200" i="66" s="1"/>
  <c r="A201" i="66" s="1"/>
  <c r="A202" i="66" s="1"/>
  <c r="A203" i="66" s="1"/>
  <c r="A204" i="66" s="1"/>
  <c r="A205" i="66" s="1"/>
  <c r="A206" i="66" s="1"/>
  <c r="A207" i="66" s="1"/>
  <c r="A208" i="66" s="1"/>
  <c r="A209" i="66" s="1"/>
  <c r="A210" i="66" s="1"/>
  <c r="A211" i="66" s="1"/>
  <c r="A212" i="66" s="1"/>
  <c r="A213" i="66" s="1"/>
  <c r="A214" i="66" s="1"/>
  <c r="A215" i="66" s="1"/>
  <c r="A216" i="66" s="1"/>
  <c r="A217" i="66" s="1"/>
  <c r="A218" i="66" s="1"/>
  <c r="A219" i="66" s="1"/>
  <c r="A220" i="66" s="1"/>
  <c r="A221" i="66" s="1"/>
  <c r="A222" i="66" s="1"/>
  <c r="A223" i="66" s="1"/>
  <c r="A224" i="66" s="1"/>
  <c r="A225" i="66" s="1"/>
  <c r="A226" i="66" s="1"/>
  <c r="A227" i="66" s="1"/>
  <c r="A228" i="66" s="1"/>
  <c r="A229" i="66" s="1"/>
  <c r="A230" i="66" s="1"/>
  <c r="A231" i="66" s="1"/>
  <c r="A232" i="66" s="1"/>
  <c r="A233" i="66" s="1"/>
  <c r="A234" i="66" s="1"/>
  <c r="A235" i="66" s="1"/>
  <c r="A236" i="66" s="1"/>
  <c r="A237" i="66" s="1"/>
  <c r="A238" i="66" s="1"/>
  <c r="A239" i="66" s="1"/>
  <c r="A240" i="66" s="1"/>
  <c r="A241" i="66" s="1"/>
  <c r="A242" i="66" s="1"/>
  <c r="A243" i="66" s="1"/>
  <c r="A244" i="66" s="1"/>
  <c r="A245" i="66" s="1"/>
  <c r="A246" i="66" s="1"/>
  <c r="A247" i="66" s="1"/>
  <c r="A248" i="66" s="1"/>
  <c r="A249" i="66" s="1"/>
  <c r="A250" i="66" s="1"/>
  <c r="A251" i="66" s="1"/>
  <c r="A252" i="66" s="1"/>
  <c r="A253" i="66" s="1"/>
  <c r="A254" i="66" s="1"/>
  <c r="A255" i="66" s="1"/>
  <c r="A256" i="66" s="1"/>
  <c r="A257" i="66" s="1"/>
  <c r="A258" i="66" s="1"/>
  <c r="A259" i="66" s="1"/>
  <c r="A260" i="66" s="1"/>
  <c r="A261" i="66" s="1"/>
  <c r="A262" i="66" s="1"/>
  <c r="A263" i="66" s="1"/>
  <c r="A264" i="66" s="1"/>
  <c r="A265" i="66" s="1"/>
  <c r="A266" i="66" s="1"/>
  <c r="A267" i="66" s="1"/>
  <c r="A268" i="66" s="1"/>
  <c r="A269" i="66" s="1"/>
  <c r="A270" i="66" s="1"/>
  <c r="A271" i="66" s="1"/>
  <c r="A272" i="66" s="1"/>
  <c r="A273" i="66" s="1"/>
  <c r="A274" i="66" s="1"/>
  <c r="A275" i="66" s="1"/>
  <c r="A276" i="66" s="1"/>
  <c r="A277" i="66" s="1"/>
  <c r="A278" i="66" s="1"/>
  <c r="A279" i="66" s="1"/>
  <c r="A280" i="66" s="1"/>
  <c r="A281" i="66" s="1"/>
  <c r="A282" i="66" s="1"/>
  <c r="A283" i="66" s="1"/>
  <c r="A284" i="66" s="1"/>
  <c r="A285" i="66" s="1"/>
  <c r="A286" i="66" s="1"/>
  <c r="A287" i="66" s="1"/>
  <c r="A288" i="66" s="1"/>
  <c r="A289" i="66" s="1"/>
  <c r="A290" i="66" s="1"/>
  <c r="A291" i="66" s="1"/>
  <c r="A292" i="66" s="1"/>
  <c r="A293" i="66" s="1"/>
  <c r="A294" i="66" s="1"/>
  <c r="A295" i="66" s="1"/>
  <c r="A296" i="66" s="1"/>
  <c r="A297" i="66" s="1"/>
  <c r="A298" i="66" s="1"/>
  <c r="A299" i="66" s="1"/>
  <c r="A300" i="66" s="1"/>
  <c r="A301" i="66" s="1"/>
  <c r="A302" i="66" s="1"/>
  <c r="A303" i="66" s="1"/>
  <c r="A304" i="66" s="1"/>
  <c r="A305" i="66" s="1"/>
  <c r="A306" i="66" s="1"/>
  <c r="A307" i="66" s="1"/>
  <c r="A308" i="66" s="1"/>
  <c r="A309" i="66" s="1"/>
  <c r="A310" i="66" s="1"/>
  <c r="A311" i="66" s="1"/>
  <c r="A312" i="66" s="1"/>
  <c r="A313" i="66" s="1"/>
  <c r="A314" i="66" s="1"/>
  <c r="A315" i="66" s="1"/>
  <c r="A316" i="66" s="1"/>
  <c r="A317" i="66" s="1"/>
  <c r="A318" i="66" s="1"/>
  <c r="A319" i="66" s="1"/>
  <c r="A320" i="66" s="1"/>
  <c r="A321" i="66" s="1"/>
  <c r="A322" i="66" s="1"/>
  <c r="A323" i="66" s="1"/>
  <c r="A324" i="66" s="1"/>
  <c r="A325" i="66" s="1"/>
  <c r="A326" i="66" s="1"/>
  <c r="A327" i="66" s="1"/>
  <c r="A328" i="66" s="1"/>
  <c r="A329" i="66" s="1"/>
  <c r="A330" i="66" s="1"/>
  <c r="A331" i="66" s="1"/>
  <c r="A332" i="66" s="1"/>
  <c r="A333" i="66" s="1"/>
  <c r="A334" i="66" s="1"/>
  <c r="A335" i="66" s="1"/>
  <c r="A336" i="66" s="1"/>
  <c r="A337" i="66" s="1"/>
  <c r="A338" i="66" s="1"/>
  <c r="A339" i="66" s="1"/>
  <c r="A340" i="66" s="1"/>
  <c r="A341" i="66" s="1"/>
  <c r="A342" i="66" s="1"/>
  <c r="A343" i="66" s="1"/>
  <c r="A344" i="66" s="1"/>
  <c r="A345" i="66" s="1"/>
  <c r="A346" i="66" s="1"/>
  <c r="A347" i="66" s="1"/>
  <c r="A348" i="66" s="1"/>
  <c r="A349" i="66" s="1"/>
  <c r="A350" i="66" s="1"/>
  <c r="A351" i="66" s="1"/>
  <c r="A352" i="66" s="1"/>
  <c r="A353" i="66" s="1"/>
  <c r="A354" i="66" s="1"/>
  <c r="A355" i="66" s="1"/>
  <c r="A356" i="66" s="1"/>
  <c r="A357" i="66" s="1"/>
  <c r="A358" i="66" s="1"/>
  <c r="A359" i="66" s="1"/>
  <c r="A360" i="66" s="1"/>
  <c r="A361" i="66" s="1"/>
  <c r="A362" i="66" s="1"/>
  <c r="A363" i="66" s="1"/>
  <c r="A364" i="66" s="1"/>
  <c r="A365" i="66" s="1"/>
  <c r="A366" i="66" s="1"/>
  <c r="A367" i="66" s="1"/>
  <c r="A368" i="66" s="1"/>
  <c r="A369" i="66" s="1"/>
  <c r="A370" i="66" s="1"/>
  <c r="A371" i="66" s="1"/>
  <c r="A372" i="66" s="1"/>
  <c r="A373" i="66" s="1"/>
  <c r="A374" i="66" s="1"/>
  <c r="A375" i="66" s="1"/>
  <c r="A376" i="66" s="1"/>
  <c r="Q434" i="63" l="1"/>
  <c r="Q433" i="63"/>
  <c r="Q432" i="63"/>
  <c r="Q431" i="63"/>
  <c r="Q430" i="63"/>
  <c r="Q429" i="63"/>
  <c r="Q428" i="63"/>
  <c r="Q427" i="63"/>
  <c r="Q426" i="63"/>
  <c r="Q425" i="63"/>
  <c r="Q424" i="63"/>
  <c r="Q423" i="63"/>
  <c r="Q422" i="63"/>
  <c r="Q421" i="63"/>
  <c r="Q420" i="63"/>
  <c r="Q419" i="63"/>
  <c r="Q418" i="63"/>
  <c r="Q417" i="63"/>
  <c r="Q416" i="63"/>
  <c r="Q415" i="63"/>
  <c r="Q414" i="63"/>
  <c r="Q413" i="63"/>
  <c r="Q412" i="63"/>
  <c r="Q411" i="63"/>
  <c r="Q410" i="63"/>
  <c r="Q409" i="63"/>
  <c r="Q408" i="63"/>
  <c r="Q407" i="63"/>
  <c r="Q406" i="63"/>
  <c r="Q405" i="63"/>
  <c r="Q404" i="63"/>
  <c r="Q403" i="63"/>
  <c r="Q402" i="63"/>
  <c r="Q401" i="63"/>
  <c r="Q400" i="63"/>
  <c r="Q399" i="63"/>
  <c r="Q398" i="63"/>
  <c r="Q397" i="63"/>
  <c r="Q396" i="63"/>
  <c r="Q395" i="63"/>
  <c r="Q394" i="63"/>
  <c r="Q393" i="63"/>
  <c r="Q392" i="63"/>
  <c r="Q391" i="63"/>
  <c r="Q390" i="63"/>
  <c r="Q389" i="63"/>
  <c r="Q388" i="63"/>
  <c r="Q387" i="63"/>
  <c r="Q386" i="63"/>
  <c r="Q385" i="63"/>
  <c r="Q384" i="63"/>
  <c r="Q383" i="63"/>
  <c r="Q382" i="63"/>
  <c r="Q381" i="63"/>
  <c r="Q380" i="63"/>
  <c r="Q379" i="63"/>
  <c r="Q378" i="63"/>
  <c r="Q377" i="63"/>
  <c r="Q376" i="63"/>
  <c r="Q375" i="63"/>
  <c r="Q374" i="63"/>
  <c r="Q373" i="63"/>
  <c r="Q372" i="63"/>
  <c r="Q371" i="63"/>
  <c r="Q370" i="63"/>
  <c r="Q369" i="63"/>
  <c r="Q368" i="63"/>
  <c r="Q367" i="63"/>
  <c r="Q366" i="63"/>
  <c r="Q365" i="63"/>
  <c r="Q364" i="63"/>
  <c r="Q363" i="63"/>
  <c r="Q362" i="63"/>
  <c r="Q361" i="63"/>
  <c r="Q360" i="63"/>
  <c r="Q359" i="63"/>
  <c r="Q358" i="63"/>
  <c r="Q357" i="63"/>
  <c r="Q356" i="63"/>
  <c r="Q355" i="63"/>
  <c r="Q354" i="63"/>
  <c r="Q353" i="63"/>
  <c r="Q352" i="63"/>
  <c r="Q351" i="63"/>
  <c r="Q350" i="63"/>
  <c r="Q349" i="63"/>
  <c r="Q348" i="63"/>
  <c r="Q347" i="63"/>
  <c r="Q346" i="63"/>
  <c r="Q345" i="63"/>
  <c r="Q344" i="63"/>
  <c r="Q343" i="63"/>
  <c r="Q342" i="63"/>
  <c r="Q341" i="63"/>
  <c r="Q340" i="63"/>
  <c r="Q339" i="63"/>
  <c r="Q338" i="63"/>
  <c r="Q337" i="63"/>
  <c r="Q336" i="63"/>
  <c r="Q335" i="63"/>
  <c r="Q334" i="63"/>
  <c r="Q333" i="63"/>
  <c r="Q332" i="63"/>
  <c r="Q331" i="63"/>
  <c r="Q330" i="63"/>
  <c r="Q329" i="63"/>
  <c r="Q328" i="63"/>
  <c r="Q327" i="63"/>
  <c r="Q326" i="63"/>
  <c r="Q325" i="63"/>
  <c r="Q324" i="63"/>
  <c r="Q323" i="63"/>
  <c r="Q322" i="63"/>
  <c r="Q321" i="63"/>
  <c r="Q320" i="63"/>
  <c r="Q319" i="63"/>
  <c r="Q318" i="63"/>
  <c r="Q317" i="63"/>
  <c r="Q316" i="63"/>
  <c r="Q315" i="63"/>
  <c r="Q314" i="63"/>
  <c r="Q313" i="63"/>
  <c r="Q312" i="63"/>
  <c r="Q311" i="63"/>
  <c r="Q310" i="63"/>
  <c r="Q309" i="63"/>
  <c r="Q308" i="63"/>
  <c r="Q307" i="63"/>
  <c r="Q306" i="63"/>
  <c r="Q305" i="63"/>
  <c r="Q304" i="63"/>
  <c r="Q303" i="63"/>
  <c r="Q302" i="63"/>
  <c r="Q301" i="63"/>
  <c r="Q300" i="63"/>
  <c r="Q299" i="63"/>
  <c r="Q298" i="63"/>
  <c r="Q297" i="63"/>
  <c r="Q296" i="63"/>
  <c r="Q295" i="63"/>
  <c r="Q294" i="63"/>
  <c r="Q293" i="63"/>
  <c r="Q292" i="63"/>
  <c r="Q291" i="63"/>
  <c r="Q290" i="63"/>
  <c r="Q289" i="63"/>
  <c r="Q288" i="63"/>
  <c r="Q287" i="63"/>
  <c r="Q286" i="63"/>
  <c r="Q285" i="63"/>
  <c r="Q284" i="63"/>
  <c r="Q283" i="63"/>
  <c r="Q282" i="63"/>
  <c r="Q281" i="63"/>
  <c r="Q280" i="63"/>
  <c r="Q279" i="63"/>
  <c r="Q278" i="63"/>
  <c r="Q277" i="63"/>
  <c r="Q276" i="63"/>
  <c r="Q275" i="63"/>
  <c r="Q274" i="63"/>
  <c r="Q273" i="63"/>
  <c r="Q272" i="63"/>
  <c r="Q271" i="63"/>
  <c r="Q270" i="63"/>
  <c r="Q269" i="63"/>
  <c r="Q268" i="63"/>
  <c r="Q267" i="63"/>
  <c r="Q266" i="63"/>
  <c r="Q265" i="63"/>
  <c r="Q264" i="63"/>
  <c r="Q263" i="63"/>
  <c r="Q262" i="63"/>
  <c r="Q261" i="63"/>
  <c r="Q260" i="63"/>
  <c r="Q259" i="63"/>
  <c r="Q258" i="63"/>
  <c r="Q257" i="63"/>
  <c r="Q256" i="63"/>
  <c r="Q255" i="63"/>
  <c r="Q254" i="63"/>
  <c r="Q253" i="63"/>
  <c r="Q252" i="63"/>
  <c r="Q251" i="63"/>
  <c r="Q250" i="63"/>
  <c r="Q249" i="63"/>
  <c r="Q248" i="63"/>
  <c r="Q247" i="63"/>
  <c r="Q246" i="63"/>
  <c r="Q245" i="63"/>
  <c r="Q244" i="63"/>
  <c r="Q243" i="63"/>
  <c r="Q242" i="63"/>
  <c r="Q241" i="63"/>
  <c r="Q240" i="63"/>
  <c r="Q239" i="63"/>
  <c r="Q238" i="63"/>
  <c r="Q237" i="63"/>
  <c r="Q236" i="63"/>
  <c r="Q235" i="63"/>
  <c r="Q234" i="63"/>
  <c r="Q233" i="63"/>
  <c r="Q232" i="63"/>
  <c r="Q231" i="63"/>
  <c r="Q230" i="63"/>
  <c r="Q229" i="63"/>
  <c r="Q228" i="63"/>
  <c r="Q227" i="63"/>
  <c r="Q226" i="63"/>
  <c r="Q225" i="63"/>
  <c r="Q224" i="63"/>
  <c r="Q223" i="63"/>
  <c r="Q222" i="63"/>
  <c r="Q221" i="63"/>
  <c r="Q220" i="63"/>
  <c r="Q219" i="63"/>
  <c r="Q218" i="63"/>
  <c r="Q217" i="63"/>
  <c r="Q216" i="63"/>
  <c r="Q215" i="63"/>
  <c r="Q214" i="63"/>
  <c r="Q213" i="63"/>
  <c r="Q212" i="63"/>
  <c r="Q211" i="63"/>
  <c r="Q210" i="63"/>
  <c r="Q209" i="63"/>
  <c r="Q208" i="63"/>
  <c r="Q207" i="63"/>
  <c r="Q206" i="63"/>
  <c r="Q205" i="63"/>
  <c r="Q204" i="63"/>
  <c r="Q203" i="63"/>
  <c r="Q202" i="63"/>
  <c r="Q201" i="63"/>
  <c r="Q200" i="63"/>
  <c r="Q199" i="63"/>
  <c r="Q198" i="63"/>
  <c r="Q197" i="63"/>
  <c r="Q196" i="63"/>
  <c r="Q195" i="63"/>
  <c r="Q194" i="63"/>
  <c r="Q193" i="63"/>
  <c r="Q192" i="63"/>
  <c r="Q191" i="63"/>
  <c r="Q190" i="63"/>
  <c r="Q189" i="63"/>
  <c r="Q188" i="63"/>
  <c r="Q187" i="63"/>
  <c r="Q186" i="63"/>
  <c r="Q185" i="63"/>
  <c r="Q184" i="63"/>
  <c r="Q183" i="63"/>
  <c r="Q182" i="63"/>
  <c r="Q181" i="63"/>
  <c r="Q180" i="63"/>
  <c r="Q179" i="63"/>
  <c r="Q178" i="63"/>
  <c r="Q177" i="63"/>
  <c r="Q176" i="63"/>
  <c r="Q175" i="63"/>
  <c r="Q174" i="63"/>
  <c r="Q173" i="63"/>
  <c r="Q172" i="63"/>
  <c r="Q171" i="63"/>
  <c r="Q170" i="63"/>
  <c r="Q169" i="63"/>
  <c r="Q168" i="63"/>
  <c r="Q167" i="63"/>
  <c r="Q166" i="63"/>
  <c r="Q165" i="63"/>
  <c r="Q164" i="63"/>
  <c r="Q163" i="63"/>
  <c r="Q162" i="63"/>
  <c r="Q161" i="63"/>
  <c r="Q160" i="63"/>
  <c r="Q159" i="63"/>
  <c r="Q158" i="63"/>
  <c r="Q157" i="63"/>
  <c r="Q156" i="63"/>
  <c r="Q155" i="63"/>
  <c r="Q154" i="63"/>
  <c r="Q153" i="63"/>
  <c r="Q152" i="63"/>
  <c r="Q151" i="63"/>
  <c r="Q150" i="63"/>
  <c r="Q149" i="63"/>
  <c r="Q148" i="63"/>
  <c r="Q147" i="63"/>
  <c r="Q146" i="63"/>
  <c r="Q145" i="63"/>
  <c r="Q144" i="63"/>
  <c r="Q143" i="63"/>
  <c r="Q142" i="63"/>
  <c r="Q141" i="63"/>
  <c r="Q140" i="63"/>
  <c r="Q139" i="63"/>
  <c r="Q138" i="63"/>
  <c r="Q137" i="63"/>
  <c r="Q136" i="63"/>
  <c r="Q135" i="63"/>
  <c r="Q134" i="63"/>
  <c r="Q133" i="63"/>
  <c r="Q132" i="63"/>
  <c r="Q131" i="63"/>
  <c r="Q130" i="63"/>
  <c r="Q129" i="63"/>
  <c r="Q128" i="63"/>
  <c r="Q127" i="63"/>
  <c r="Q126" i="63"/>
  <c r="Q125" i="63"/>
  <c r="Q124" i="63"/>
  <c r="Q123" i="63"/>
  <c r="Q122" i="63"/>
  <c r="Q121" i="63"/>
  <c r="Q120" i="63"/>
  <c r="Q119" i="63"/>
  <c r="Q118" i="63"/>
  <c r="Q117" i="63"/>
  <c r="Q116" i="63"/>
  <c r="Q115" i="63"/>
  <c r="Q114" i="63"/>
  <c r="Q113" i="63"/>
  <c r="Q112" i="63"/>
  <c r="Q111" i="63"/>
  <c r="Q110" i="63"/>
  <c r="Q109" i="63"/>
  <c r="Q108" i="63"/>
  <c r="Q107" i="63"/>
  <c r="Q106" i="63"/>
  <c r="Q105" i="63"/>
  <c r="Q104" i="63"/>
  <c r="Q103" i="63"/>
  <c r="Q102" i="63"/>
  <c r="Q101" i="63"/>
  <c r="Q100" i="63"/>
  <c r="Q99" i="63"/>
  <c r="Q98" i="63"/>
  <c r="Q97" i="63"/>
  <c r="Q96" i="63"/>
  <c r="Q95" i="63"/>
  <c r="Q94" i="63"/>
  <c r="Q93" i="63"/>
  <c r="Q92" i="63"/>
  <c r="Q91" i="63"/>
  <c r="Q90" i="63"/>
  <c r="Q89" i="63"/>
  <c r="Q88" i="63"/>
  <c r="Q87" i="63"/>
  <c r="Q86" i="63"/>
  <c r="Q85" i="63"/>
  <c r="Q84" i="63"/>
  <c r="Q83" i="63"/>
  <c r="Q82" i="63"/>
  <c r="Q81" i="63"/>
  <c r="Q80" i="63"/>
  <c r="Q79" i="63"/>
  <c r="Q78" i="63"/>
  <c r="Q77" i="63"/>
  <c r="Q76" i="63"/>
  <c r="Q75" i="63"/>
  <c r="Q74" i="63"/>
  <c r="Q73" i="63"/>
  <c r="Q72" i="63"/>
  <c r="Q71" i="63"/>
  <c r="Q70" i="63"/>
  <c r="Q69" i="63"/>
  <c r="Q68" i="63"/>
  <c r="Q67" i="63"/>
  <c r="Q66" i="63"/>
  <c r="Q65" i="63"/>
  <c r="Q64" i="63"/>
  <c r="Q63" i="63"/>
  <c r="Q62" i="63"/>
  <c r="Q61" i="63"/>
  <c r="Q60" i="63"/>
  <c r="Q59" i="63"/>
  <c r="Q58" i="63"/>
  <c r="Q57" i="63"/>
  <c r="Q56" i="63"/>
  <c r="Q55" i="63"/>
  <c r="Q54" i="63"/>
  <c r="Q53" i="63"/>
  <c r="Q52" i="63"/>
  <c r="Q51" i="63"/>
  <c r="Q50" i="63"/>
  <c r="Q49" i="63"/>
  <c r="Q48" i="63"/>
  <c r="Q47" i="63"/>
  <c r="Q46" i="63"/>
  <c r="Q45" i="63"/>
  <c r="Q44" i="63"/>
  <c r="Q43" i="63"/>
  <c r="Q42" i="63"/>
  <c r="L15" i="50" s="1"/>
  <c r="Q41" i="63"/>
  <c r="Q40" i="63"/>
  <c r="K15" i="50" s="1"/>
  <c r="Q39" i="63"/>
  <c r="Q38" i="63"/>
  <c r="Q37" i="63"/>
  <c r="L14" i="50" s="1"/>
  <c r="Q36" i="63"/>
  <c r="Q35" i="63"/>
  <c r="K14" i="50" s="1"/>
  <c r="K13" i="50" s="1"/>
  <c r="G18" i="49"/>
  <c r="G21" i="49" l="1"/>
  <c r="H30" i="49" s="1"/>
  <c r="G17" i="49"/>
  <c r="H28" i="49" s="1"/>
  <c r="G19" i="49"/>
  <c r="G20" i="49"/>
  <c r="H29" i="49" l="1"/>
  <c r="B31" i="63"/>
  <c r="A31" i="63"/>
  <c r="J417" i="66"/>
  <c r="K417" i="66"/>
  <c r="L417" i="66"/>
  <c r="M417" i="66"/>
  <c r="N417" i="66"/>
  <c r="O417" i="66"/>
  <c r="P417" i="66"/>
  <c r="Q417" i="66"/>
  <c r="R417" i="66"/>
  <c r="S417" i="66"/>
  <c r="T417" i="66"/>
  <c r="U417" i="66"/>
  <c r="V417" i="66"/>
  <c r="W417" i="66"/>
  <c r="X417" i="66"/>
  <c r="Y417" i="66"/>
  <c r="Z417" i="66"/>
  <c r="AA417" i="66"/>
  <c r="AB417" i="66"/>
  <c r="AC417" i="66"/>
  <c r="AD417" i="66"/>
  <c r="AE417" i="66"/>
  <c r="AF417" i="66"/>
  <c r="AG417" i="66"/>
  <c r="AH417" i="66"/>
  <c r="AI417" i="66"/>
  <c r="AJ417" i="66"/>
  <c r="AK417" i="66"/>
  <c r="AL417" i="66"/>
  <c r="AM417" i="66"/>
  <c r="AN417" i="66"/>
  <c r="AO417" i="66"/>
  <c r="AP417" i="66"/>
  <c r="AQ417" i="66"/>
  <c r="AR417" i="66"/>
  <c r="AS417" i="66"/>
  <c r="AT417" i="66"/>
  <c r="AU417" i="66"/>
  <c r="AV417" i="66"/>
  <c r="AW417" i="66"/>
  <c r="AX417" i="66"/>
  <c r="AY417" i="66"/>
  <c r="AZ417" i="66"/>
  <c r="BA417" i="66"/>
  <c r="BB417" i="66"/>
  <c r="BC417" i="66"/>
  <c r="BD417" i="66"/>
  <c r="BE417" i="66"/>
  <c r="BF417" i="66"/>
  <c r="BG417" i="66"/>
  <c r="BH417" i="66"/>
  <c r="BI417" i="66"/>
  <c r="BJ417" i="66"/>
  <c r="BK417" i="66"/>
  <c r="BL417" i="66"/>
  <c r="BM417" i="66"/>
  <c r="BN417" i="66"/>
  <c r="BO417" i="66"/>
  <c r="BP417" i="66"/>
  <c r="BQ417" i="66"/>
  <c r="BR417" i="66"/>
  <c r="BS417" i="66"/>
  <c r="BT417" i="66"/>
  <c r="BU417" i="66"/>
  <c r="BV417" i="66"/>
  <c r="BW417" i="66"/>
  <c r="BX417" i="66"/>
  <c r="BY417" i="66"/>
  <c r="BZ417" i="66"/>
  <c r="CA417" i="66"/>
  <c r="CB417" i="66"/>
  <c r="CC417" i="66"/>
  <c r="CD417" i="66"/>
  <c r="CE417" i="66"/>
  <c r="CF417" i="66"/>
  <c r="CG417" i="66"/>
  <c r="CH417" i="66"/>
  <c r="CI417" i="66"/>
  <c r="CJ417" i="66"/>
  <c r="CK417" i="66"/>
  <c r="CL417" i="66"/>
  <c r="CM417" i="66"/>
  <c r="CN417" i="66"/>
  <c r="CO417" i="66"/>
  <c r="CP417" i="66"/>
  <c r="CQ417" i="66"/>
  <c r="CR417" i="66"/>
  <c r="CS417" i="66"/>
  <c r="CT417" i="66"/>
  <c r="CU417" i="66"/>
  <c r="CV417" i="66"/>
  <c r="CW417" i="66"/>
  <c r="CX417" i="66"/>
  <c r="CY417" i="66"/>
  <c r="CZ417" i="66"/>
  <c r="DA417" i="66"/>
  <c r="DB417" i="66"/>
  <c r="DC417" i="66"/>
  <c r="DD417" i="66"/>
  <c r="DE417" i="66"/>
  <c r="DF417" i="66"/>
  <c r="DG417" i="66"/>
  <c r="DH417" i="66"/>
  <c r="DI417" i="66"/>
  <c r="DJ417" i="66"/>
  <c r="DK417" i="66"/>
  <c r="DL417" i="66"/>
  <c r="DM417" i="66"/>
  <c r="DN417" i="66"/>
  <c r="DO417" i="66"/>
  <c r="DP417" i="66"/>
  <c r="DQ417" i="66"/>
  <c r="DR417" i="66"/>
  <c r="DS417" i="66"/>
  <c r="DT417" i="66"/>
  <c r="DU417" i="66"/>
  <c r="DV417" i="66"/>
  <c r="DW417" i="66"/>
  <c r="DX417" i="66"/>
  <c r="DY417" i="66"/>
  <c r="DZ417" i="66"/>
  <c r="EA417" i="66"/>
  <c r="EB417" i="66"/>
  <c r="EC417" i="66"/>
  <c r="ED417" i="66"/>
  <c r="EE417" i="66"/>
  <c r="EF417" i="66"/>
  <c r="EG417" i="66"/>
  <c r="EH417" i="66"/>
  <c r="EI417" i="66"/>
  <c r="EJ417" i="66"/>
  <c r="EK417" i="66"/>
  <c r="EL417" i="66"/>
  <c r="EM417" i="66"/>
  <c r="EN417" i="66"/>
  <c r="EO417" i="66"/>
  <c r="EP417" i="66"/>
  <c r="EQ417" i="66"/>
  <c r="ER417" i="66"/>
  <c r="ES417" i="66"/>
  <c r="ET417" i="66"/>
  <c r="EU417" i="66"/>
  <c r="EV417" i="66"/>
  <c r="EW417" i="66"/>
  <c r="EX417" i="66"/>
  <c r="EY417" i="66"/>
  <c r="EZ417" i="66"/>
  <c r="FA417" i="66"/>
  <c r="FB417" i="66"/>
  <c r="FC417" i="66"/>
  <c r="FD417" i="66"/>
  <c r="FE417" i="66"/>
  <c r="FF417" i="66"/>
  <c r="FG417" i="66"/>
  <c r="FH417" i="66"/>
  <c r="FI417" i="66"/>
  <c r="FJ417" i="66"/>
  <c r="FK417" i="66"/>
  <c r="FL417" i="66"/>
  <c r="FM417" i="66"/>
  <c r="FN417" i="66"/>
  <c r="FO417" i="66"/>
  <c r="FP417" i="66"/>
  <c r="FQ417" i="66"/>
  <c r="FR417" i="66"/>
  <c r="FS417" i="66"/>
  <c r="FT417" i="66"/>
  <c r="FU417" i="66"/>
  <c r="FV417" i="66"/>
  <c r="FW417" i="66"/>
  <c r="FX417" i="66"/>
  <c r="FY417" i="66"/>
  <c r="FZ417" i="66"/>
  <c r="GA417" i="66"/>
  <c r="GB417" i="66"/>
  <c r="GC417" i="66"/>
  <c r="GD417" i="66"/>
  <c r="GE417" i="66"/>
  <c r="GF417" i="66"/>
  <c r="GG417" i="66"/>
  <c r="GH417" i="66"/>
  <c r="GI417" i="66"/>
  <c r="GJ417" i="66"/>
  <c r="GK417" i="66"/>
  <c r="GL417" i="66"/>
  <c r="GM417" i="66"/>
  <c r="GN417" i="66"/>
  <c r="GO417" i="66"/>
  <c r="GP417" i="66"/>
  <c r="GQ417" i="66"/>
  <c r="GR417" i="66"/>
  <c r="GS417" i="66"/>
  <c r="GT417" i="66"/>
  <c r="GU417" i="66"/>
  <c r="GV417" i="66"/>
  <c r="GW417" i="66"/>
  <c r="GX417" i="66"/>
  <c r="GY417" i="66"/>
  <c r="GZ417" i="66"/>
  <c r="HA417" i="66"/>
  <c r="HB417" i="66"/>
  <c r="HC417" i="66"/>
  <c r="HD417" i="66"/>
  <c r="HE417" i="66"/>
  <c r="HF417" i="66"/>
  <c r="HG417" i="66"/>
  <c r="HH417" i="66"/>
  <c r="HI417" i="66"/>
  <c r="HJ417" i="66"/>
  <c r="HK417" i="66"/>
  <c r="HL417" i="66"/>
  <c r="HM417" i="66"/>
  <c r="HN417" i="66"/>
  <c r="HO417" i="66"/>
  <c r="HP417" i="66"/>
  <c r="HQ417" i="66"/>
  <c r="HR417" i="66"/>
  <c r="HS417" i="66"/>
  <c r="HT417" i="66"/>
  <c r="HU417" i="66"/>
  <c r="HV417" i="66"/>
  <c r="HW417" i="66"/>
  <c r="HX417" i="66"/>
  <c r="HY417" i="66"/>
  <c r="HZ417" i="66"/>
  <c r="IA417" i="66"/>
  <c r="IB417" i="66"/>
  <c r="IC417" i="66"/>
  <c r="ID417" i="66"/>
  <c r="IE417" i="66"/>
  <c r="IF417" i="66"/>
  <c r="IG417" i="66"/>
  <c r="IH417" i="66"/>
  <c r="II417" i="66"/>
  <c r="IJ417" i="66"/>
  <c r="IK417" i="66"/>
  <c r="IL417" i="66"/>
  <c r="IM417" i="66"/>
  <c r="IN417" i="66"/>
  <c r="IO417" i="66"/>
  <c r="IP417" i="66"/>
  <c r="IQ417" i="66"/>
  <c r="IR417" i="66"/>
  <c r="IS417" i="66"/>
  <c r="IT417" i="66"/>
  <c r="IU417" i="66"/>
  <c r="IV417" i="66"/>
  <c r="IW417" i="66"/>
  <c r="IX417" i="66"/>
  <c r="J420" i="66"/>
  <c r="K420" i="66"/>
  <c r="L420" i="66"/>
  <c r="M420" i="66"/>
  <c r="N420" i="66"/>
  <c r="O420" i="66"/>
  <c r="P420" i="66"/>
  <c r="Q420" i="66"/>
  <c r="R420" i="66"/>
  <c r="S420" i="66"/>
  <c r="T420" i="66"/>
  <c r="U420" i="66"/>
  <c r="V420" i="66"/>
  <c r="W420" i="66"/>
  <c r="X420" i="66"/>
  <c r="Y420" i="66"/>
  <c r="Z420" i="66"/>
  <c r="AA420" i="66"/>
  <c r="AB420" i="66"/>
  <c r="AC420" i="66"/>
  <c r="AD420" i="66"/>
  <c r="AE420" i="66"/>
  <c r="AF420" i="66"/>
  <c r="AG420" i="66"/>
  <c r="AH420" i="66"/>
  <c r="AI420" i="66"/>
  <c r="AJ420" i="66"/>
  <c r="AK420" i="66"/>
  <c r="AL420" i="66"/>
  <c r="AM420" i="66"/>
  <c r="AN420" i="66"/>
  <c r="AO420" i="66"/>
  <c r="AP420" i="66"/>
  <c r="AQ420" i="66"/>
  <c r="AR420" i="66"/>
  <c r="AS420" i="66"/>
  <c r="AT420" i="66"/>
  <c r="AU420" i="66"/>
  <c r="AV420" i="66"/>
  <c r="AW420" i="66"/>
  <c r="AX420" i="66"/>
  <c r="AY420" i="66"/>
  <c r="AZ420" i="66"/>
  <c r="BA420" i="66"/>
  <c r="BB420" i="66"/>
  <c r="BC420" i="66"/>
  <c r="BD420" i="66"/>
  <c r="BE420" i="66"/>
  <c r="BF420" i="66"/>
  <c r="BG420" i="66"/>
  <c r="BH420" i="66"/>
  <c r="BI420" i="66"/>
  <c r="BJ420" i="66"/>
  <c r="BK420" i="66"/>
  <c r="BL420" i="66"/>
  <c r="BM420" i="66"/>
  <c r="BN420" i="66"/>
  <c r="BO420" i="66"/>
  <c r="BP420" i="66"/>
  <c r="BQ420" i="66"/>
  <c r="BR420" i="66"/>
  <c r="BS420" i="66"/>
  <c r="BT420" i="66"/>
  <c r="BU420" i="66"/>
  <c r="BV420" i="66"/>
  <c r="BW420" i="66"/>
  <c r="BX420" i="66"/>
  <c r="BY420" i="66"/>
  <c r="BZ420" i="66"/>
  <c r="CA420" i="66"/>
  <c r="CB420" i="66"/>
  <c r="CC420" i="66"/>
  <c r="CD420" i="66"/>
  <c r="CE420" i="66"/>
  <c r="CF420" i="66"/>
  <c r="CG420" i="66"/>
  <c r="CH420" i="66"/>
  <c r="CI420" i="66"/>
  <c r="CJ420" i="66"/>
  <c r="CK420" i="66"/>
  <c r="CL420" i="66"/>
  <c r="CM420" i="66"/>
  <c r="CN420" i="66"/>
  <c r="CO420" i="66"/>
  <c r="CP420" i="66"/>
  <c r="CQ420" i="66"/>
  <c r="CR420" i="66"/>
  <c r="CS420" i="66"/>
  <c r="CT420" i="66"/>
  <c r="CU420" i="66"/>
  <c r="CV420" i="66"/>
  <c r="CW420" i="66"/>
  <c r="CX420" i="66"/>
  <c r="CY420" i="66"/>
  <c r="CZ420" i="66"/>
  <c r="DA420" i="66"/>
  <c r="DB420" i="66"/>
  <c r="DC420" i="66"/>
  <c r="DD420" i="66"/>
  <c r="DE420" i="66"/>
  <c r="DF420" i="66"/>
  <c r="DG420" i="66"/>
  <c r="DH420" i="66"/>
  <c r="DI420" i="66"/>
  <c r="DJ420" i="66"/>
  <c r="DK420" i="66"/>
  <c r="DL420" i="66"/>
  <c r="DM420" i="66"/>
  <c r="DN420" i="66"/>
  <c r="DO420" i="66"/>
  <c r="DP420" i="66"/>
  <c r="DQ420" i="66"/>
  <c r="DR420" i="66"/>
  <c r="DS420" i="66"/>
  <c r="DT420" i="66"/>
  <c r="DU420" i="66"/>
  <c r="DV420" i="66"/>
  <c r="DW420" i="66"/>
  <c r="DX420" i="66"/>
  <c r="DY420" i="66"/>
  <c r="DZ420" i="66"/>
  <c r="EA420" i="66"/>
  <c r="EB420" i="66"/>
  <c r="EC420" i="66"/>
  <c r="ED420" i="66"/>
  <c r="EE420" i="66"/>
  <c r="EF420" i="66"/>
  <c r="EG420" i="66"/>
  <c r="EH420" i="66"/>
  <c r="EI420" i="66"/>
  <c r="EJ420" i="66"/>
  <c r="EK420" i="66"/>
  <c r="EL420" i="66"/>
  <c r="EM420" i="66"/>
  <c r="EN420" i="66"/>
  <c r="EO420" i="66"/>
  <c r="EP420" i="66"/>
  <c r="EQ420" i="66"/>
  <c r="ER420" i="66"/>
  <c r="ES420" i="66"/>
  <c r="ET420" i="66"/>
  <c r="EU420" i="66"/>
  <c r="EV420" i="66"/>
  <c r="EW420" i="66"/>
  <c r="EX420" i="66"/>
  <c r="EY420" i="66"/>
  <c r="EZ420" i="66"/>
  <c r="FA420" i="66"/>
  <c r="FB420" i="66"/>
  <c r="FC420" i="66"/>
  <c r="FD420" i="66"/>
  <c r="FE420" i="66"/>
  <c r="FF420" i="66"/>
  <c r="FG420" i="66"/>
  <c r="FH420" i="66"/>
  <c r="FI420" i="66"/>
  <c r="FJ420" i="66"/>
  <c r="FK420" i="66"/>
  <c r="FL420" i="66"/>
  <c r="FM420" i="66"/>
  <c r="FN420" i="66"/>
  <c r="FO420" i="66"/>
  <c r="FP420" i="66"/>
  <c r="FQ420" i="66"/>
  <c r="FR420" i="66"/>
  <c r="FS420" i="66"/>
  <c r="FT420" i="66"/>
  <c r="FU420" i="66"/>
  <c r="FV420" i="66"/>
  <c r="FW420" i="66"/>
  <c r="FX420" i="66"/>
  <c r="FY420" i="66"/>
  <c r="FZ420" i="66"/>
  <c r="GA420" i="66"/>
  <c r="GB420" i="66"/>
  <c r="GC420" i="66"/>
  <c r="GD420" i="66"/>
  <c r="GE420" i="66"/>
  <c r="GF420" i="66"/>
  <c r="GG420" i="66"/>
  <c r="GH420" i="66"/>
  <c r="GI420" i="66"/>
  <c r="GJ420" i="66"/>
  <c r="GK420" i="66"/>
  <c r="GL420" i="66"/>
  <c r="GM420" i="66"/>
  <c r="GN420" i="66"/>
  <c r="GO420" i="66"/>
  <c r="GP420" i="66"/>
  <c r="GQ420" i="66"/>
  <c r="GR420" i="66"/>
  <c r="GS420" i="66"/>
  <c r="GT420" i="66"/>
  <c r="GU420" i="66"/>
  <c r="GV420" i="66"/>
  <c r="GW420" i="66"/>
  <c r="GX420" i="66"/>
  <c r="GY420" i="66"/>
  <c r="GZ420" i="66"/>
  <c r="HA420" i="66"/>
  <c r="HB420" i="66"/>
  <c r="HC420" i="66"/>
  <c r="HD420" i="66"/>
  <c r="HE420" i="66"/>
  <c r="HF420" i="66"/>
  <c r="HG420" i="66"/>
  <c r="HH420" i="66"/>
  <c r="HI420" i="66"/>
  <c r="HJ420" i="66"/>
  <c r="HK420" i="66"/>
  <c r="HL420" i="66"/>
  <c r="HM420" i="66"/>
  <c r="HN420" i="66"/>
  <c r="HO420" i="66"/>
  <c r="HP420" i="66"/>
  <c r="HQ420" i="66"/>
  <c r="HR420" i="66"/>
  <c r="HS420" i="66"/>
  <c r="HT420" i="66"/>
  <c r="HU420" i="66"/>
  <c r="HV420" i="66"/>
  <c r="HW420" i="66"/>
  <c r="HX420" i="66"/>
  <c r="HY420" i="66"/>
  <c r="HZ420" i="66"/>
  <c r="IA420" i="66"/>
  <c r="IB420" i="66"/>
  <c r="IC420" i="66"/>
  <c r="ID420" i="66"/>
  <c r="IE420" i="66"/>
  <c r="IF420" i="66"/>
  <c r="IG420" i="66"/>
  <c r="IH420" i="66"/>
  <c r="II420" i="66"/>
  <c r="IJ420" i="66"/>
  <c r="IK420" i="66"/>
  <c r="IL420" i="66"/>
  <c r="IM420" i="66"/>
  <c r="IN420" i="66"/>
  <c r="IO420" i="66"/>
  <c r="IP420" i="66"/>
  <c r="IQ420" i="66"/>
  <c r="IR420" i="66"/>
  <c r="IS420" i="66"/>
  <c r="IT420" i="66"/>
  <c r="IU420" i="66"/>
  <c r="IV420" i="66"/>
  <c r="IW420" i="66"/>
  <c r="IX420" i="66"/>
  <c r="J421" i="66"/>
  <c r="K421" i="66"/>
  <c r="L421" i="66"/>
  <c r="M421" i="66"/>
  <c r="N421" i="66"/>
  <c r="O421" i="66"/>
  <c r="P421" i="66"/>
  <c r="Q421" i="66"/>
  <c r="R421" i="66"/>
  <c r="S421" i="66"/>
  <c r="T421" i="66"/>
  <c r="U421" i="66"/>
  <c r="V421" i="66"/>
  <c r="W421" i="66"/>
  <c r="X421" i="66"/>
  <c r="Y421" i="66"/>
  <c r="Z421" i="66"/>
  <c r="AA421" i="66"/>
  <c r="AB421" i="66"/>
  <c r="AC421" i="66"/>
  <c r="AD421" i="66"/>
  <c r="AE421" i="66"/>
  <c r="AF421" i="66"/>
  <c r="AG421" i="66"/>
  <c r="AH421" i="66"/>
  <c r="AI421" i="66"/>
  <c r="AJ421" i="66"/>
  <c r="AK421" i="66"/>
  <c r="AL421" i="66"/>
  <c r="AM421" i="66"/>
  <c r="AN421" i="66"/>
  <c r="AO421" i="66"/>
  <c r="AP421" i="66"/>
  <c r="AQ421" i="66"/>
  <c r="AR421" i="66"/>
  <c r="AS421" i="66"/>
  <c r="AT421" i="66"/>
  <c r="AU421" i="66"/>
  <c r="AV421" i="66"/>
  <c r="AW421" i="66"/>
  <c r="AX421" i="66"/>
  <c r="AY421" i="66"/>
  <c r="AZ421" i="66"/>
  <c r="BA421" i="66"/>
  <c r="BB421" i="66"/>
  <c r="BC421" i="66"/>
  <c r="BD421" i="66"/>
  <c r="BE421" i="66"/>
  <c r="BF421" i="66"/>
  <c r="BG421" i="66"/>
  <c r="BH421" i="66"/>
  <c r="BI421" i="66"/>
  <c r="BJ421" i="66"/>
  <c r="BK421" i="66"/>
  <c r="BL421" i="66"/>
  <c r="BM421" i="66"/>
  <c r="BN421" i="66"/>
  <c r="BO421" i="66"/>
  <c r="BP421" i="66"/>
  <c r="BQ421" i="66"/>
  <c r="BR421" i="66"/>
  <c r="BS421" i="66"/>
  <c r="BT421" i="66"/>
  <c r="BU421" i="66"/>
  <c r="BV421" i="66"/>
  <c r="BW421" i="66"/>
  <c r="BX421" i="66"/>
  <c r="BY421" i="66"/>
  <c r="BZ421" i="66"/>
  <c r="CA421" i="66"/>
  <c r="CB421" i="66"/>
  <c r="CC421" i="66"/>
  <c r="CD421" i="66"/>
  <c r="CE421" i="66"/>
  <c r="CF421" i="66"/>
  <c r="CG421" i="66"/>
  <c r="CH421" i="66"/>
  <c r="CI421" i="66"/>
  <c r="CJ421" i="66"/>
  <c r="CK421" i="66"/>
  <c r="CL421" i="66"/>
  <c r="CM421" i="66"/>
  <c r="CN421" i="66"/>
  <c r="CO421" i="66"/>
  <c r="CP421" i="66"/>
  <c r="CQ421" i="66"/>
  <c r="CR421" i="66"/>
  <c r="CS421" i="66"/>
  <c r="CT421" i="66"/>
  <c r="CU421" i="66"/>
  <c r="CV421" i="66"/>
  <c r="CW421" i="66"/>
  <c r="CX421" i="66"/>
  <c r="CY421" i="66"/>
  <c r="CZ421" i="66"/>
  <c r="DA421" i="66"/>
  <c r="DB421" i="66"/>
  <c r="DC421" i="66"/>
  <c r="DD421" i="66"/>
  <c r="DE421" i="66"/>
  <c r="DF421" i="66"/>
  <c r="DG421" i="66"/>
  <c r="DH421" i="66"/>
  <c r="DI421" i="66"/>
  <c r="DJ421" i="66"/>
  <c r="DK421" i="66"/>
  <c r="DL421" i="66"/>
  <c r="DM421" i="66"/>
  <c r="DN421" i="66"/>
  <c r="DO421" i="66"/>
  <c r="DP421" i="66"/>
  <c r="DQ421" i="66"/>
  <c r="DR421" i="66"/>
  <c r="DS421" i="66"/>
  <c r="DT421" i="66"/>
  <c r="DU421" i="66"/>
  <c r="DV421" i="66"/>
  <c r="DW421" i="66"/>
  <c r="DX421" i="66"/>
  <c r="DY421" i="66"/>
  <c r="DZ421" i="66"/>
  <c r="EA421" i="66"/>
  <c r="EB421" i="66"/>
  <c r="EC421" i="66"/>
  <c r="ED421" i="66"/>
  <c r="EE421" i="66"/>
  <c r="EF421" i="66"/>
  <c r="EG421" i="66"/>
  <c r="EH421" i="66"/>
  <c r="EI421" i="66"/>
  <c r="EJ421" i="66"/>
  <c r="EK421" i="66"/>
  <c r="EL421" i="66"/>
  <c r="EM421" i="66"/>
  <c r="EN421" i="66"/>
  <c r="EO421" i="66"/>
  <c r="EP421" i="66"/>
  <c r="EQ421" i="66"/>
  <c r="ER421" i="66"/>
  <c r="ES421" i="66"/>
  <c r="ET421" i="66"/>
  <c r="EU421" i="66"/>
  <c r="EV421" i="66"/>
  <c r="EW421" i="66"/>
  <c r="EX421" i="66"/>
  <c r="EY421" i="66"/>
  <c r="EZ421" i="66"/>
  <c r="FA421" i="66"/>
  <c r="FB421" i="66"/>
  <c r="FC421" i="66"/>
  <c r="FD421" i="66"/>
  <c r="FE421" i="66"/>
  <c r="FF421" i="66"/>
  <c r="FG421" i="66"/>
  <c r="FH421" i="66"/>
  <c r="FI421" i="66"/>
  <c r="FJ421" i="66"/>
  <c r="FK421" i="66"/>
  <c r="FL421" i="66"/>
  <c r="FM421" i="66"/>
  <c r="FN421" i="66"/>
  <c r="FO421" i="66"/>
  <c r="FP421" i="66"/>
  <c r="FQ421" i="66"/>
  <c r="FR421" i="66"/>
  <c r="FS421" i="66"/>
  <c r="FT421" i="66"/>
  <c r="FU421" i="66"/>
  <c r="FV421" i="66"/>
  <c r="FW421" i="66"/>
  <c r="FX421" i="66"/>
  <c r="FY421" i="66"/>
  <c r="FZ421" i="66"/>
  <c r="GA421" i="66"/>
  <c r="GB421" i="66"/>
  <c r="GC421" i="66"/>
  <c r="GD421" i="66"/>
  <c r="GE421" i="66"/>
  <c r="GF421" i="66"/>
  <c r="GG421" i="66"/>
  <c r="GH421" i="66"/>
  <c r="GI421" i="66"/>
  <c r="GJ421" i="66"/>
  <c r="GK421" i="66"/>
  <c r="GL421" i="66"/>
  <c r="GM421" i="66"/>
  <c r="GN421" i="66"/>
  <c r="GO421" i="66"/>
  <c r="GP421" i="66"/>
  <c r="GQ421" i="66"/>
  <c r="GR421" i="66"/>
  <c r="GS421" i="66"/>
  <c r="GT421" i="66"/>
  <c r="GU421" i="66"/>
  <c r="GV421" i="66"/>
  <c r="GW421" i="66"/>
  <c r="GX421" i="66"/>
  <c r="GY421" i="66"/>
  <c r="GZ421" i="66"/>
  <c r="HA421" i="66"/>
  <c r="HB421" i="66"/>
  <c r="HC421" i="66"/>
  <c r="HD421" i="66"/>
  <c r="HE421" i="66"/>
  <c r="HF421" i="66"/>
  <c r="HG421" i="66"/>
  <c r="HH421" i="66"/>
  <c r="HI421" i="66"/>
  <c r="HJ421" i="66"/>
  <c r="HK421" i="66"/>
  <c r="HL421" i="66"/>
  <c r="HM421" i="66"/>
  <c r="HN421" i="66"/>
  <c r="HO421" i="66"/>
  <c r="HP421" i="66"/>
  <c r="HQ421" i="66"/>
  <c r="HR421" i="66"/>
  <c r="HS421" i="66"/>
  <c r="HT421" i="66"/>
  <c r="HU421" i="66"/>
  <c r="HV421" i="66"/>
  <c r="HW421" i="66"/>
  <c r="HX421" i="66"/>
  <c r="HY421" i="66"/>
  <c r="HZ421" i="66"/>
  <c r="IA421" i="66"/>
  <c r="IB421" i="66"/>
  <c r="IC421" i="66"/>
  <c r="ID421" i="66"/>
  <c r="IE421" i="66"/>
  <c r="IF421" i="66"/>
  <c r="IG421" i="66"/>
  <c r="IH421" i="66"/>
  <c r="II421" i="66"/>
  <c r="IJ421" i="66"/>
  <c r="IK421" i="66"/>
  <c r="IL421" i="66"/>
  <c r="IM421" i="66"/>
  <c r="IN421" i="66"/>
  <c r="IO421" i="66"/>
  <c r="IP421" i="66"/>
  <c r="IQ421" i="66"/>
  <c r="IR421" i="66"/>
  <c r="IS421" i="66"/>
  <c r="IT421" i="66"/>
  <c r="IU421" i="66"/>
  <c r="IV421" i="66"/>
  <c r="IW421" i="66"/>
  <c r="IX421" i="66"/>
  <c r="J423" i="66"/>
  <c r="K423" i="66"/>
  <c r="L423" i="66"/>
  <c r="M423" i="66"/>
  <c r="N423" i="66"/>
  <c r="O423" i="66"/>
  <c r="P423" i="66"/>
  <c r="Q423" i="66"/>
  <c r="R423" i="66"/>
  <c r="S423" i="66"/>
  <c r="T423" i="66"/>
  <c r="U423" i="66"/>
  <c r="V423" i="66"/>
  <c r="W423" i="66"/>
  <c r="X423" i="66"/>
  <c r="Y423" i="66"/>
  <c r="Z423" i="66"/>
  <c r="AA423" i="66"/>
  <c r="AB423" i="66"/>
  <c r="AC423" i="66"/>
  <c r="AD423" i="66"/>
  <c r="AE423" i="66"/>
  <c r="AF423" i="66"/>
  <c r="AG423" i="66"/>
  <c r="AH423" i="66"/>
  <c r="AI423" i="66"/>
  <c r="AJ423" i="66"/>
  <c r="AK423" i="66"/>
  <c r="AL423" i="66"/>
  <c r="AM423" i="66"/>
  <c r="AN423" i="66"/>
  <c r="AO423" i="66"/>
  <c r="AP423" i="66"/>
  <c r="AQ423" i="66"/>
  <c r="AR423" i="66"/>
  <c r="AS423" i="66"/>
  <c r="AT423" i="66"/>
  <c r="AU423" i="66"/>
  <c r="AV423" i="66"/>
  <c r="AW423" i="66"/>
  <c r="AX423" i="66"/>
  <c r="AY423" i="66"/>
  <c r="AZ423" i="66"/>
  <c r="BA423" i="66"/>
  <c r="BB423" i="66"/>
  <c r="BC423" i="66"/>
  <c r="BD423" i="66"/>
  <c r="BE423" i="66"/>
  <c r="BF423" i="66"/>
  <c r="BG423" i="66"/>
  <c r="BH423" i="66"/>
  <c r="BI423" i="66"/>
  <c r="BJ423" i="66"/>
  <c r="BK423" i="66"/>
  <c r="BL423" i="66"/>
  <c r="BM423" i="66"/>
  <c r="BN423" i="66"/>
  <c r="BO423" i="66"/>
  <c r="BP423" i="66"/>
  <c r="BQ423" i="66"/>
  <c r="BR423" i="66"/>
  <c r="BS423" i="66"/>
  <c r="BT423" i="66"/>
  <c r="BU423" i="66"/>
  <c r="BV423" i="66"/>
  <c r="BW423" i="66"/>
  <c r="BX423" i="66"/>
  <c r="BY423" i="66"/>
  <c r="BZ423" i="66"/>
  <c r="CA423" i="66"/>
  <c r="CB423" i="66"/>
  <c r="CC423" i="66"/>
  <c r="CD423" i="66"/>
  <c r="CE423" i="66"/>
  <c r="CF423" i="66"/>
  <c r="CG423" i="66"/>
  <c r="CH423" i="66"/>
  <c r="CI423" i="66"/>
  <c r="CJ423" i="66"/>
  <c r="CK423" i="66"/>
  <c r="CL423" i="66"/>
  <c r="CM423" i="66"/>
  <c r="CN423" i="66"/>
  <c r="CO423" i="66"/>
  <c r="CP423" i="66"/>
  <c r="CQ423" i="66"/>
  <c r="CR423" i="66"/>
  <c r="CS423" i="66"/>
  <c r="CT423" i="66"/>
  <c r="CU423" i="66"/>
  <c r="CV423" i="66"/>
  <c r="CW423" i="66"/>
  <c r="CX423" i="66"/>
  <c r="CY423" i="66"/>
  <c r="CZ423" i="66"/>
  <c r="DA423" i="66"/>
  <c r="DB423" i="66"/>
  <c r="DC423" i="66"/>
  <c r="DD423" i="66"/>
  <c r="DE423" i="66"/>
  <c r="DF423" i="66"/>
  <c r="DG423" i="66"/>
  <c r="DH423" i="66"/>
  <c r="DI423" i="66"/>
  <c r="DJ423" i="66"/>
  <c r="DK423" i="66"/>
  <c r="DL423" i="66"/>
  <c r="DM423" i="66"/>
  <c r="DN423" i="66"/>
  <c r="DO423" i="66"/>
  <c r="DP423" i="66"/>
  <c r="DQ423" i="66"/>
  <c r="DR423" i="66"/>
  <c r="DS423" i="66"/>
  <c r="DT423" i="66"/>
  <c r="DU423" i="66"/>
  <c r="DV423" i="66"/>
  <c r="DW423" i="66"/>
  <c r="DX423" i="66"/>
  <c r="DY423" i="66"/>
  <c r="DZ423" i="66"/>
  <c r="EA423" i="66"/>
  <c r="EB423" i="66"/>
  <c r="EC423" i="66"/>
  <c r="ED423" i="66"/>
  <c r="EE423" i="66"/>
  <c r="EF423" i="66"/>
  <c r="EG423" i="66"/>
  <c r="EH423" i="66"/>
  <c r="EI423" i="66"/>
  <c r="EJ423" i="66"/>
  <c r="EK423" i="66"/>
  <c r="EL423" i="66"/>
  <c r="EM423" i="66"/>
  <c r="EN423" i="66"/>
  <c r="EO423" i="66"/>
  <c r="EP423" i="66"/>
  <c r="EQ423" i="66"/>
  <c r="ER423" i="66"/>
  <c r="ES423" i="66"/>
  <c r="ET423" i="66"/>
  <c r="EU423" i="66"/>
  <c r="EV423" i="66"/>
  <c r="EW423" i="66"/>
  <c r="EX423" i="66"/>
  <c r="EY423" i="66"/>
  <c r="EZ423" i="66"/>
  <c r="FA423" i="66"/>
  <c r="FB423" i="66"/>
  <c r="FC423" i="66"/>
  <c r="FD423" i="66"/>
  <c r="FE423" i="66"/>
  <c r="FF423" i="66"/>
  <c r="FG423" i="66"/>
  <c r="FH423" i="66"/>
  <c r="FI423" i="66"/>
  <c r="FJ423" i="66"/>
  <c r="FK423" i="66"/>
  <c r="FL423" i="66"/>
  <c r="FM423" i="66"/>
  <c r="FN423" i="66"/>
  <c r="FO423" i="66"/>
  <c r="FP423" i="66"/>
  <c r="FQ423" i="66"/>
  <c r="FR423" i="66"/>
  <c r="FS423" i="66"/>
  <c r="FT423" i="66"/>
  <c r="FU423" i="66"/>
  <c r="FV423" i="66"/>
  <c r="FW423" i="66"/>
  <c r="FX423" i="66"/>
  <c r="FY423" i="66"/>
  <c r="FZ423" i="66"/>
  <c r="GA423" i="66"/>
  <c r="GB423" i="66"/>
  <c r="GC423" i="66"/>
  <c r="GD423" i="66"/>
  <c r="GE423" i="66"/>
  <c r="GF423" i="66"/>
  <c r="GG423" i="66"/>
  <c r="GH423" i="66"/>
  <c r="GI423" i="66"/>
  <c r="GJ423" i="66"/>
  <c r="GK423" i="66"/>
  <c r="GL423" i="66"/>
  <c r="GM423" i="66"/>
  <c r="GN423" i="66"/>
  <c r="GO423" i="66"/>
  <c r="GP423" i="66"/>
  <c r="GQ423" i="66"/>
  <c r="GR423" i="66"/>
  <c r="GS423" i="66"/>
  <c r="GT423" i="66"/>
  <c r="GU423" i="66"/>
  <c r="GV423" i="66"/>
  <c r="GW423" i="66"/>
  <c r="GX423" i="66"/>
  <c r="GY423" i="66"/>
  <c r="GZ423" i="66"/>
  <c r="HA423" i="66"/>
  <c r="HB423" i="66"/>
  <c r="HC423" i="66"/>
  <c r="HD423" i="66"/>
  <c r="HE423" i="66"/>
  <c r="HF423" i="66"/>
  <c r="HG423" i="66"/>
  <c r="HH423" i="66"/>
  <c r="HI423" i="66"/>
  <c r="HJ423" i="66"/>
  <c r="HK423" i="66"/>
  <c r="HL423" i="66"/>
  <c r="HM423" i="66"/>
  <c r="HN423" i="66"/>
  <c r="HO423" i="66"/>
  <c r="HP423" i="66"/>
  <c r="HQ423" i="66"/>
  <c r="HR423" i="66"/>
  <c r="HS423" i="66"/>
  <c r="HT423" i="66"/>
  <c r="HU423" i="66"/>
  <c r="HV423" i="66"/>
  <c r="HW423" i="66"/>
  <c r="HX423" i="66"/>
  <c r="HY423" i="66"/>
  <c r="HZ423" i="66"/>
  <c r="IA423" i="66"/>
  <c r="IB423" i="66"/>
  <c r="IC423" i="66"/>
  <c r="ID423" i="66"/>
  <c r="IE423" i="66"/>
  <c r="IF423" i="66"/>
  <c r="IG423" i="66"/>
  <c r="IH423" i="66"/>
  <c r="II423" i="66"/>
  <c r="IJ423" i="66"/>
  <c r="IK423" i="66"/>
  <c r="IL423" i="66"/>
  <c r="IM423" i="66"/>
  <c r="IN423" i="66"/>
  <c r="IO423" i="66"/>
  <c r="IP423" i="66"/>
  <c r="IQ423" i="66"/>
  <c r="IR423" i="66"/>
  <c r="IS423" i="66"/>
  <c r="IT423" i="66"/>
  <c r="IU423" i="66"/>
  <c r="IV423" i="66"/>
  <c r="IW423" i="66"/>
  <c r="IX423" i="66"/>
  <c r="I421" i="66"/>
  <c r="I420" i="66"/>
  <c r="I417" i="66"/>
  <c r="N3" i="11" a="1"/>
  <c r="N3" i="11" s="1"/>
  <c r="M3" i="11" a="1"/>
  <c r="M3" i="11" s="1"/>
  <c r="L3" i="11" a="1"/>
  <c r="L3" i="11" s="1"/>
  <c r="K3" i="11" a="1"/>
  <c r="K3" i="11" s="1"/>
  <c r="J3" i="11" a="1"/>
  <c r="J3" i="11" s="1"/>
  <c r="I3" i="11" a="1"/>
  <c r="I3" i="11" s="1"/>
  <c r="H3" i="11" a="1"/>
  <c r="H3" i="11" s="1"/>
  <c r="F24" i="66" a="1"/>
  <c r="F24" i="66" s="1"/>
  <c r="B4" i="66" l="1"/>
  <c r="A3" i="66"/>
  <c r="H376" i="66" l="1"/>
  <c r="G376" i="66" a="1"/>
  <c r="G376" i="66" s="1"/>
  <c r="F376" i="66" a="1"/>
  <c r="F376" i="66" s="1"/>
  <c r="E376" i="66" a="1"/>
  <c r="E376" i="66" s="1"/>
  <c r="D376" i="66" a="1"/>
  <c r="D376" i="66" s="1"/>
  <c r="C376" i="66" a="1"/>
  <c r="C376" i="66" s="1"/>
  <c r="B376" i="66" a="1"/>
  <c r="B376" i="66" s="1"/>
  <c r="H375" i="66"/>
  <c r="G375" i="66" a="1"/>
  <c r="G375" i="66" s="1"/>
  <c r="F375" i="66" a="1"/>
  <c r="F375" i="66" s="1"/>
  <c r="E375" i="66" a="1"/>
  <c r="E375" i="66" s="1"/>
  <c r="D375" i="66" a="1"/>
  <c r="D375" i="66" s="1"/>
  <c r="C375" i="66" a="1"/>
  <c r="C375" i="66" s="1"/>
  <c r="B375" i="66" a="1"/>
  <c r="B375" i="66" s="1"/>
  <c r="H374" i="66"/>
  <c r="G374" i="66" a="1"/>
  <c r="G374" i="66" s="1"/>
  <c r="F374" i="66" a="1"/>
  <c r="F374" i="66" s="1"/>
  <c r="E374" i="66" a="1"/>
  <c r="E374" i="66" s="1"/>
  <c r="D374" i="66" a="1"/>
  <c r="D374" i="66" s="1"/>
  <c r="C374" i="66" a="1"/>
  <c r="C374" i="66" s="1"/>
  <c r="B374" i="66" a="1"/>
  <c r="B374" i="66" s="1"/>
  <c r="H373" i="66"/>
  <c r="G373" i="66" a="1"/>
  <c r="G373" i="66" s="1"/>
  <c r="F373" i="66" a="1"/>
  <c r="F373" i="66" s="1"/>
  <c r="E373" i="66" a="1"/>
  <c r="E373" i="66" s="1"/>
  <c r="D373" i="66" a="1"/>
  <c r="D373" i="66" s="1"/>
  <c r="C373" i="66" a="1"/>
  <c r="C373" i="66" s="1"/>
  <c r="B373" i="66" a="1"/>
  <c r="B373" i="66" s="1"/>
  <c r="H372" i="66"/>
  <c r="G372" i="66" a="1"/>
  <c r="G372" i="66" s="1"/>
  <c r="F372" i="66" a="1"/>
  <c r="F372" i="66" s="1"/>
  <c r="E372" i="66" a="1"/>
  <c r="E372" i="66" s="1"/>
  <c r="D372" i="66" a="1"/>
  <c r="D372" i="66" s="1"/>
  <c r="C372" i="66" a="1"/>
  <c r="C372" i="66" s="1"/>
  <c r="B372" i="66" a="1"/>
  <c r="B372" i="66" s="1"/>
  <c r="H371" i="66"/>
  <c r="G371" i="66" a="1"/>
  <c r="G371" i="66" s="1"/>
  <c r="F371" i="66" a="1"/>
  <c r="F371" i="66" s="1"/>
  <c r="E371" i="66" a="1"/>
  <c r="E371" i="66" s="1"/>
  <c r="D371" i="66" a="1"/>
  <c r="D371" i="66" s="1"/>
  <c r="C371" i="66" a="1"/>
  <c r="C371" i="66" s="1"/>
  <c r="B371" i="66" a="1"/>
  <c r="B371" i="66" s="1"/>
  <c r="H370" i="66"/>
  <c r="G370" i="66" a="1"/>
  <c r="G370" i="66" s="1"/>
  <c r="F370" i="66" a="1"/>
  <c r="F370" i="66" s="1"/>
  <c r="E370" i="66" a="1"/>
  <c r="E370" i="66" s="1"/>
  <c r="D370" i="66" a="1"/>
  <c r="D370" i="66" s="1"/>
  <c r="C370" i="66" a="1"/>
  <c r="C370" i="66" s="1"/>
  <c r="B370" i="66" a="1"/>
  <c r="B370" i="66" s="1"/>
  <c r="H369" i="66"/>
  <c r="G369" i="66" a="1"/>
  <c r="G369" i="66" s="1"/>
  <c r="F369" i="66" a="1"/>
  <c r="F369" i="66" s="1"/>
  <c r="E369" i="66" a="1"/>
  <c r="E369" i="66" s="1"/>
  <c r="D369" i="66" a="1"/>
  <c r="D369" i="66" s="1"/>
  <c r="C369" i="66" a="1"/>
  <c r="C369" i="66" s="1"/>
  <c r="B369" i="66" a="1"/>
  <c r="B369" i="66" s="1"/>
  <c r="H368" i="66"/>
  <c r="G368" i="66" a="1"/>
  <c r="G368" i="66" s="1"/>
  <c r="F368" i="66" a="1"/>
  <c r="F368" i="66" s="1"/>
  <c r="E368" i="66" a="1"/>
  <c r="E368" i="66" s="1"/>
  <c r="D368" i="66" a="1"/>
  <c r="D368" i="66" s="1"/>
  <c r="C368" i="66" a="1"/>
  <c r="C368" i="66" s="1"/>
  <c r="B368" i="66" a="1"/>
  <c r="B368" i="66" s="1"/>
  <c r="H367" i="66"/>
  <c r="G367" i="66" a="1"/>
  <c r="G367" i="66" s="1"/>
  <c r="F367" i="66" a="1"/>
  <c r="F367" i="66" s="1"/>
  <c r="E367" i="66" a="1"/>
  <c r="E367" i="66" s="1"/>
  <c r="D367" i="66" a="1"/>
  <c r="D367" i="66" s="1"/>
  <c r="C367" i="66" a="1"/>
  <c r="C367" i="66" s="1"/>
  <c r="B367" i="66" a="1"/>
  <c r="B367" i="66" s="1"/>
  <c r="H366" i="66"/>
  <c r="G366" i="66" a="1"/>
  <c r="G366" i="66" s="1"/>
  <c r="F366" i="66" a="1"/>
  <c r="F366" i="66" s="1"/>
  <c r="E366" i="66" a="1"/>
  <c r="E366" i="66" s="1"/>
  <c r="D366" i="66" a="1"/>
  <c r="D366" i="66" s="1"/>
  <c r="C366" i="66" a="1"/>
  <c r="C366" i="66" s="1"/>
  <c r="B366" i="66" a="1"/>
  <c r="B366" i="66" s="1"/>
  <c r="H365" i="66"/>
  <c r="G365" i="66" a="1"/>
  <c r="G365" i="66" s="1"/>
  <c r="F365" i="66" a="1"/>
  <c r="F365" i="66" s="1"/>
  <c r="E365" i="66" a="1"/>
  <c r="E365" i="66" s="1"/>
  <c r="D365" i="66" a="1"/>
  <c r="D365" i="66" s="1"/>
  <c r="C365" i="66" a="1"/>
  <c r="C365" i="66" s="1"/>
  <c r="B365" i="66" a="1"/>
  <c r="B365" i="66" s="1"/>
  <c r="H364" i="66"/>
  <c r="G364" i="66" a="1"/>
  <c r="G364" i="66" s="1"/>
  <c r="F364" i="66" a="1"/>
  <c r="F364" i="66" s="1"/>
  <c r="E364" i="66" a="1"/>
  <c r="E364" i="66" s="1"/>
  <c r="D364" i="66" a="1"/>
  <c r="D364" i="66" s="1"/>
  <c r="C364" i="66" a="1"/>
  <c r="C364" i="66" s="1"/>
  <c r="B364" i="66" a="1"/>
  <c r="B364" i="66" s="1"/>
  <c r="H363" i="66"/>
  <c r="G363" i="66" a="1"/>
  <c r="G363" i="66" s="1"/>
  <c r="F363" i="66" a="1"/>
  <c r="F363" i="66" s="1"/>
  <c r="E363" i="66" a="1"/>
  <c r="E363" i="66" s="1"/>
  <c r="D363" i="66" a="1"/>
  <c r="D363" i="66" s="1"/>
  <c r="C363" i="66" a="1"/>
  <c r="C363" i="66" s="1"/>
  <c r="B363" i="66" a="1"/>
  <c r="B363" i="66" s="1"/>
  <c r="H362" i="66"/>
  <c r="G362" i="66" a="1"/>
  <c r="G362" i="66" s="1"/>
  <c r="F362" i="66" a="1"/>
  <c r="F362" i="66" s="1"/>
  <c r="E362" i="66" a="1"/>
  <c r="E362" i="66" s="1"/>
  <c r="D362" i="66" a="1"/>
  <c r="D362" i="66" s="1"/>
  <c r="C362" i="66" a="1"/>
  <c r="C362" i="66" s="1"/>
  <c r="B362" i="66" a="1"/>
  <c r="B362" i="66" s="1"/>
  <c r="H361" i="66"/>
  <c r="G361" i="66" a="1"/>
  <c r="G361" i="66" s="1"/>
  <c r="F361" i="66" a="1"/>
  <c r="F361" i="66" s="1"/>
  <c r="E361" i="66" a="1"/>
  <c r="E361" i="66" s="1"/>
  <c r="D361" i="66" a="1"/>
  <c r="D361" i="66" s="1"/>
  <c r="C361" i="66" a="1"/>
  <c r="C361" i="66" s="1"/>
  <c r="B361" i="66" a="1"/>
  <c r="B361" i="66" s="1"/>
  <c r="H360" i="66"/>
  <c r="G360" i="66" a="1"/>
  <c r="G360" i="66" s="1"/>
  <c r="F360" i="66" a="1"/>
  <c r="F360" i="66" s="1"/>
  <c r="E360" i="66" a="1"/>
  <c r="E360" i="66" s="1"/>
  <c r="D360" i="66" a="1"/>
  <c r="D360" i="66" s="1"/>
  <c r="C360" i="66" a="1"/>
  <c r="C360" i="66" s="1"/>
  <c r="B360" i="66" a="1"/>
  <c r="B360" i="66" s="1"/>
  <c r="H359" i="66"/>
  <c r="G359" i="66" a="1"/>
  <c r="G359" i="66" s="1"/>
  <c r="F359" i="66" a="1"/>
  <c r="F359" i="66" s="1"/>
  <c r="E359" i="66" a="1"/>
  <c r="E359" i="66" s="1"/>
  <c r="D359" i="66" a="1"/>
  <c r="D359" i="66" s="1"/>
  <c r="C359" i="66" a="1"/>
  <c r="C359" i="66" s="1"/>
  <c r="B359" i="66" a="1"/>
  <c r="B359" i="66" s="1"/>
  <c r="H358" i="66"/>
  <c r="G358" i="66" a="1"/>
  <c r="G358" i="66" s="1"/>
  <c r="F358" i="66" a="1"/>
  <c r="F358" i="66" s="1"/>
  <c r="E358" i="66" a="1"/>
  <c r="E358" i="66" s="1"/>
  <c r="D358" i="66" a="1"/>
  <c r="D358" i="66" s="1"/>
  <c r="C358" i="66" a="1"/>
  <c r="C358" i="66" s="1"/>
  <c r="B358" i="66" a="1"/>
  <c r="B358" i="66" s="1"/>
  <c r="H357" i="66"/>
  <c r="G357" i="66" a="1"/>
  <c r="G357" i="66" s="1"/>
  <c r="F357" i="66" a="1"/>
  <c r="F357" i="66" s="1"/>
  <c r="E357" i="66" a="1"/>
  <c r="E357" i="66" s="1"/>
  <c r="D357" i="66" a="1"/>
  <c r="D357" i="66" s="1"/>
  <c r="C357" i="66" a="1"/>
  <c r="C357" i="66" s="1"/>
  <c r="B357" i="66" a="1"/>
  <c r="B357" i="66" s="1"/>
  <c r="H356" i="66"/>
  <c r="G356" i="66" a="1"/>
  <c r="G356" i="66" s="1"/>
  <c r="F356" i="66" a="1"/>
  <c r="F356" i="66" s="1"/>
  <c r="E356" i="66" a="1"/>
  <c r="E356" i="66" s="1"/>
  <c r="D356" i="66" a="1"/>
  <c r="D356" i="66" s="1"/>
  <c r="C356" i="66" a="1"/>
  <c r="C356" i="66" s="1"/>
  <c r="B356" i="66" a="1"/>
  <c r="B356" i="66" s="1"/>
  <c r="H355" i="66"/>
  <c r="G355" i="66" a="1"/>
  <c r="G355" i="66" s="1"/>
  <c r="F355" i="66" a="1"/>
  <c r="F355" i="66" s="1"/>
  <c r="E355" i="66" a="1"/>
  <c r="E355" i="66" s="1"/>
  <c r="D355" i="66" a="1"/>
  <c r="D355" i="66" s="1"/>
  <c r="C355" i="66" a="1"/>
  <c r="C355" i="66" s="1"/>
  <c r="B355" i="66" a="1"/>
  <c r="B355" i="66" s="1"/>
  <c r="H354" i="66"/>
  <c r="G354" i="66" a="1"/>
  <c r="G354" i="66" s="1"/>
  <c r="F354" i="66" a="1"/>
  <c r="F354" i="66" s="1"/>
  <c r="E354" i="66" a="1"/>
  <c r="E354" i="66" s="1"/>
  <c r="D354" i="66" a="1"/>
  <c r="D354" i="66" s="1"/>
  <c r="C354" i="66" a="1"/>
  <c r="C354" i="66" s="1"/>
  <c r="B354" i="66" a="1"/>
  <c r="B354" i="66" s="1"/>
  <c r="H353" i="66"/>
  <c r="G353" i="66" a="1"/>
  <c r="G353" i="66" s="1"/>
  <c r="F353" i="66" a="1"/>
  <c r="F353" i="66" s="1"/>
  <c r="E353" i="66" a="1"/>
  <c r="E353" i="66" s="1"/>
  <c r="D353" i="66" a="1"/>
  <c r="D353" i="66" s="1"/>
  <c r="C353" i="66" a="1"/>
  <c r="C353" i="66" s="1"/>
  <c r="B353" i="66" a="1"/>
  <c r="B353" i="66" s="1"/>
  <c r="H352" i="66"/>
  <c r="G352" i="66" a="1"/>
  <c r="G352" i="66" s="1"/>
  <c r="F352" i="66" a="1"/>
  <c r="F352" i="66" s="1"/>
  <c r="E352" i="66" a="1"/>
  <c r="E352" i="66" s="1"/>
  <c r="D352" i="66" a="1"/>
  <c r="D352" i="66" s="1"/>
  <c r="C352" i="66" a="1"/>
  <c r="C352" i="66" s="1"/>
  <c r="B352" i="66" a="1"/>
  <c r="B352" i="66" s="1"/>
  <c r="H351" i="66"/>
  <c r="G351" i="66" a="1"/>
  <c r="G351" i="66" s="1"/>
  <c r="F351" i="66" a="1"/>
  <c r="F351" i="66" s="1"/>
  <c r="E351" i="66" a="1"/>
  <c r="E351" i="66" s="1"/>
  <c r="D351" i="66" a="1"/>
  <c r="D351" i="66" s="1"/>
  <c r="C351" i="66" a="1"/>
  <c r="C351" i="66" s="1"/>
  <c r="B351" i="66" a="1"/>
  <c r="B351" i="66" s="1"/>
  <c r="H350" i="66"/>
  <c r="G350" i="66" a="1"/>
  <c r="G350" i="66" s="1"/>
  <c r="F350" i="66" a="1"/>
  <c r="F350" i="66" s="1"/>
  <c r="E350" i="66" a="1"/>
  <c r="E350" i="66" s="1"/>
  <c r="D350" i="66" a="1"/>
  <c r="D350" i="66" s="1"/>
  <c r="C350" i="66" a="1"/>
  <c r="C350" i="66" s="1"/>
  <c r="B350" i="66" a="1"/>
  <c r="B350" i="66" s="1"/>
  <c r="H349" i="66"/>
  <c r="G349" i="66" a="1"/>
  <c r="G349" i="66" s="1"/>
  <c r="F349" i="66" a="1"/>
  <c r="F349" i="66" s="1"/>
  <c r="E349" i="66" a="1"/>
  <c r="E349" i="66" s="1"/>
  <c r="D349" i="66" a="1"/>
  <c r="D349" i="66" s="1"/>
  <c r="C349" i="66" a="1"/>
  <c r="C349" i="66" s="1"/>
  <c r="B349" i="66" a="1"/>
  <c r="B349" i="66" s="1"/>
  <c r="H348" i="66"/>
  <c r="G348" i="66" a="1"/>
  <c r="G348" i="66" s="1"/>
  <c r="F348" i="66" a="1"/>
  <c r="F348" i="66" s="1"/>
  <c r="E348" i="66" a="1"/>
  <c r="E348" i="66" s="1"/>
  <c r="D348" i="66" a="1"/>
  <c r="D348" i="66" s="1"/>
  <c r="C348" i="66" a="1"/>
  <c r="C348" i="66" s="1"/>
  <c r="B348" i="66" a="1"/>
  <c r="B348" i="66" s="1"/>
  <c r="H347" i="66"/>
  <c r="G347" i="66" a="1"/>
  <c r="G347" i="66" s="1"/>
  <c r="F347" i="66" a="1"/>
  <c r="F347" i="66" s="1"/>
  <c r="E347" i="66" a="1"/>
  <c r="E347" i="66" s="1"/>
  <c r="D347" i="66" a="1"/>
  <c r="D347" i="66" s="1"/>
  <c r="C347" i="66" a="1"/>
  <c r="C347" i="66" s="1"/>
  <c r="B347" i="66" a="1"/>
  <c r="B347" i="66" s="1"/>
  <c r="H346" i="66"/>
  <c r="G346" i="66" a="1"/>
  <c r="G346" i="66" s="1"/>
  <c r="F346" i="66" a="1"/>
  <c r="F346" i="66" s="1"/>
  <c r="E346" i="66" a="1"/>
  <c r="E346" i="66" s="1"/>
  <c r="D346" i="66" a="1"/>
  <c r="D346" i="66" s="1"/>
  <c r="C346" i="66" a="1"/>
  <c r="C346" i="66" s="1"/>
  <c r="B346" i="66" a="1"/>
  <c r="B346" i="66" s="1"/>
  <c r="H345" i="66"/>
  <c r="G345" i="66" a="1"/>
  <c r="G345" i="66" s="1"/>
  <c r="F345" i="66" a="1"/>
  <c r="F345" i="66" s="1"/>
  <c r="E345" i="66" a="1"/>
  <c r="E345" i="66" s="1"/>
  <c r="D345" i="66" a="1"/>
  <c r="D345" i="66" s="1"/>
  <c r="C345" i="66" a="1"/>
  <c r="C345" i="66" s="1"/>
  <c r="B345" i="66" a="1"/>
  <c r="B345" i="66" s="1"/>
  <c r="H344" i="66"/>
  <c r="G344" i="66" a="1"/>
  <c r="G344" i="66" s="1"/>
  <c r="F344" i="66" a="1"/>
  <c r="F344" i="66" s="1"/>
  <c r="E344" i="66" a="1"/>
  <c r="E344" i="66" s="1"/>
  <c r="D344" i="66" a="1"/>
  <c r="D344" i="66" s="1"/>
  <c r="C344" i="66" a="1"/>
  <c r="C344" i="66" s="1"/>
  <c r="B344" i="66" a="1"/>
  <c r="B344" i="66" s="1"/>
  <c r="H343" i="66"/>
  <c r="G343" i="66" a="1"/>
  <c r="G343" i="66" s="1"/>
  <c r="F343" i="66" a="1"/>
  <c r="F343" i="66" s="1"/>
  <c r="E343" i="66" a="1"/>
  <c r="E343" i="66" s="1"/>
  <c r="D343" i="66" a="1"/>
  <c r="D343" i="66" s="1"/>
  <c r="C343" i="66" a="1"/>
  <c r="C343" i="66" s="1"/>
  <c r="B343" i="66" a="1"/>
  <c r="B343" i="66" s="1"/>
  <c r="H342" i="66"/>
  <c r="G342" i="66" a="1"/>
  <c r="G342" i="66" s="1"/>
  <c r="F342" i="66" a="1"/>
  <c r="F342" i="66" s="1"/>
  <c r="E342" i="66" a="1"/>
  <c r="E342" i="66" s="1"/>
  <c r="D342" i="66" a="1"/>
  <c r="D342" i="66" s="1"/>
  <c r="C342" i="66" a="1"/>
  <c r="C342" i="66" s="1"/>
  <c r="B342" i="66" a="1"/>
  <c r="B342" i="66" s="1"/>
  <c r="H341" i="66"/>
  <c r="G341" i="66" a="1"/>
  <c r="G341" i="66" s="1"/>
  <c r="F341" i="66" a="1"/>
  <c r="F341" i="66" s="1"/>
  <c r="E341" i="66" a="1"/>
  <c r="E341" i="66" s="1"/>
  <c r="D341" i="66" a="1"/>
  <c r="D341" i="66" s="1"/>
  <c r="C341" i="66" a="1"/>
  <c r="C341" i="66" s="1"/>
  <c r="B341" i="66" a="1"/>
  <c r="B341" i="66" s="1"/>
  <c r="H340" i="66"/>
  <c r="G340" i="66" a="1"/>
  <c r="G340" i="66" s="1"/>
  <c r="F340" i="66" a="1"/>
  <c r="F340" i="66" s="1"/>
  <c r="E340" i="66" a="1"/>
  <c r="E340" i="66" s="1"/>
  <c r="D340" i="66" a="1"/>
  <c r="D340" i="66" s="1"/>
  <c r="C340" i="66" a="1"/>
  <c r="C340" i="66" s="1"/>
  <c r="B340" i="66" a="1"/>
  <c r="B340" i="66" s="1"/>
  <c r="H339" i="66"/>
  <c r="G339" i="66" a="1"/>
  <c r="G339" i="66" s="1"/>
  <c r="F339" i="66" a="1"/>
  <c r="F339" i="66" s="1"/>
  <c r="E339" i="66" a="1"/>
  <c r="E339" i="66" s="1"/>
  <c r="D339" i="66" a="1"/>
  <c r="D339" i="66" s="1"/>
  <c r="C339" i="66" a="1"/>
  <c r="C339" i="66" s="1"/>
  <c r="B339" i="66" a="1"/>
  <c r="B339" i="66" s="1"/>
  <c r="H338" i="66"/>
  <c r="G338" i="66" a="1"/>
  <c r="G338" i="66" s="1"/>
  <c r="F338" i="66" a="1"/>
  <c r="F338" i="66" s="1"/>
  <c r="E338" i="66" a="1"/>
  <c r="E338" i="66" s="1"/>
  <c r="D338" i="66" a="1"/>
  <c r="D338" i="66" s="1"/>
  <c r="C338" i="66" a="1"/>
  <c r="C338" i="66" s="1"/>
  <c r="B338" i="66" a="1"/>
  <c r="B338" i="66" s="1"/>
  <c r="H337" i="66"/>
  <c r="G337" i="66" a="1"/>
  <c r="G337" i="66" s="1"/>
  <c r="F337" i="66" a="1"/>
  <c r="F337" i="66" s="1"/>
  <c r="E337" i="66" a="1"/>
  <c r="E337" i="66" s="1"/>
  <c r="D337" i="66" a="1"/>
  <c r="D337" i="66" s="1"/>
  <c r="C337" i="66" a="1"/>
  <c r="C337" i="66" s="1"/>
  <c r="B337" i="66" a="1"/>
  <c r="B337" i="66" s="1"/>
  <c r="H336" i="66"/>
  <c r="G336" i="66" a="1"/>
  <c r="G336" i="66" s="1"/>
  <c r="F336" i="66" a="1"/>
  <c r="F336" i="66" s="1"/>
  <c r="E336" i="66" a="1"/>
  <c r="E336" i="66" s="1"/>
  <c r="D336" i="66" a="1"/>
  <c r="D336" i="66" s="1"/>
  <c r="C336" i="66" a="1"/>
  <c r="C336" i="66" s="1"/>
  <c r="B336" i="66" a="1"/>
  <c r="B336" i="66" s="1"/>
  <c r="H335" i="66"/>
  <c r="G335" i="66" a="1"/>
  <c r="G335" i="66" s="1"/>
  <c r="F335" i="66" a="1"/>
  <c r="F335" i="66" s="1"/>
  <c r="E335" i="66" a="1"/>
  <c r="E335" i="66" s="1"/>
  <c r="D335" i="66" a="1"/>
  <c r="D335" i="66" s="1"/>
  <c r="C335" i="66" a="1"/>
  <c r="C335" i="66" s="1"/>
  <c r="B335" i="66" a="1"/>
  <c r="B335" i="66" s="1"/>
  <c r="H334" i="66"/>
  <c r="G334" i="66" a="1"/>
  <c r="G334" i="66" s="1"/>
  <c r="F334" i="66" a="1"/>
  <c r="F334" i="66" s="1"/>
  <c r="E334" i="66" a="1"/>
  <c r="E334" i="66" s="1"/>
  <c r="D334" i="66" a="1"/>
  <c r="D334" i="66" s="1"/>
  <c r="C334" i="66" a="1"/>
  <c r="C334" i="66" s="1"/>
  <c r="B334" i="66" a="1"/>
  <c r="B334" i="66" s="1"/>
  <c r="H333" i="66"/>
  <c r="G333" i="66" a="1"/>
  <c r="G333" i="66" s="1"/>
  <c r="F333" i="66" a="1"/>
  <c r="F333" i="66" s="1"/>
  <c r="E333" i="66" a="1"/>
  <c r="E333" i="66" s="1"/>
  <c r="D333" i="66" a="1"/>
  <c r="D333" i="66" s="1"/>
  <c r="C333" i="66" a="1"/>
  <c r="C333" i="66" s="1"/>
  <c r="B333" i="66" a="1"/>
  <c r="B333" i="66" s="1"/>
  <c r="H332" i="66"/>
  <c r="G332" i="66" a="1"/>
  <c r="G332" i="66" s="1"/>
  <c r="F332" i="66" a="1"/>
  <c r="F332" i="66" s="1"/>
  <c r="E332" i="66" a="1"/>
  <c r="E332" i="66" s="1"/>
  <c r="D332" i="66" a="1"/>
  <c r="D332" i="66" s="1"/>
  <c r="C332" i="66" a="1"/>
  <c r="C332" i="66" s="1"/>
  <c r="B332" i="66" a="1"/>
  <c r="B332" i="66" s="1"/>
  <c r="H331" i="66"/>
  <c r="G331" i="66" a="1"/>
  <c r="G331" i="66" s="1"/>
  <c r="F331" i="66" a="1"/>
  <c r="F331" i="66" s="1"/>
  <c r="E331" i="66" a="1"/>
  <c r="E331" i="66" s="1"/>
  <c r="D331" i="66" a="1"/>
  <c r="D331" i="66" s="1"/>
  <c r="C331" i="66" a="1"/>
  <c r="C331" i="66" s="1"/>
  <c r="B331" i="66" a="1"/>
  <c r="B331" i="66" s="1"/>
  <c r="H330" i="66"/>
  <c r="G330" i="66" a="1"/>
  <c r="G330" i="66" s="1"/>
  <c r="F330" i="66" a="1"/>
  <c r="F330" i="66" s="1"/>
  <c r="E330" i="66" a="1"/>
  <c r="E330" i="66" s="1"/>
  <c r="D330" i="66" a="1"/>
  <c r="D330" i="66" s="1"/>
  <c r="C330" i="66" a="1"/>
  <c r="C330" i="66" s="1"/>
  <c r="B330" i="66" a="1"/>
  <c r="B330" i="66" s="1"/>
  <c r="H329" i="66"/>
  <c r="G329" i="66" a="1"/>
  <c r="G329" i="66" s="1"/>
  <c r="F329" i="66" a="1"/>
  <c r="F329" i="66" s="1"/>
  <c r="E329" i="66" a="1"/>
  <c r="E329" i="66" s="1"/>
  <c r="D329" i="66" a="1"/>
  <c r="D329" i="66" s="1"/>
  <c r="C329" i="66" a="1"/>
  <c r="C329" i="66" s="1"/>
  <c r="B329" i="66" a="1"/>
  <c r="B329" i="66" s="1"/>
  <c r="H328" i="66"/>
  <c r="G328" i="66" a="1"/>
  <c r="G328" i="66" s="1"/>
  <c r="F328" i="66" a="1"/>
  <c r="F328" i="66" s="1"/>
  <c r="E328" i="66" a="1"/>
  <c r="E328" i="66" s="1"/>
  <c r="D328" i="66" a="1"/>
  <c r="D328" i="66" s="1"/>
  <c r="C328" i="66" a="1"/>
  <c r="C328" i="66" s="1"/>
  <c r="B328" i="66" a="1"/>
  <c r="B328" i="66" s="1"/>
  <c r="H327" i="66"/>
  <c r="G327" i="66" a="1"/>
  <c r="G327" i="66" s="1"/>
  <c r="F327" i="66" a="1"/>
  <c r="F327" i="66" s="1"/>
  <c r="E327" i="66" a="1"/>
  <c r="E327" i="66" s="1"/>
  <c r="D327" i="66" a="1"/>
  <c r="D327" i="66" s="1"/>
  <c r="C327" i="66" a="1"/>
  <c r="C327" i="66" s="1"/>
  <c r="B327" i="66" a="1"/>
  <c r="B327" i="66" s="1"/>
  <c r="H326" i="66"/>
  <c r="G326" i="66" a="1"/>
  <c r="G326" i="66" s="1"/>
  <c r="F326" i="66" a="1"/>
  <c r="F326" i="66" s="1"/>
  <c r="E326" i="66" a="1"/>
  <c r="E326" i="66" s="1"/>
  <c r="D326" i="66" a="1"/>
  <c r="D326" i="66" s="1"/>
  <c r="C326" i="66" a="1"/>
  <c r="C326" i="66" s="1"/>
  <c r="B326" i="66" a="1"/>
  <c r="B326" i="66" s="1"/>
  <c r="H325" i="66"/>
  <c r="G325" i="66" a="1"/>
  <c r="G325" i="66" s="1"/>
  <c r="F325" i="66" a="1"/>
  <c r="F325" i="66" s="1"/>
  <c r="E325" i="66" a="1"/>
  <c r="E325" i="66" s="1"/>
  <c r="D325" i="66" a="1"/>
  <c r="D325" i="66" s="1"/>
  <c r="C325" i="66" a="1"/>
  <c r="C325" i="66" s="1"/>
  <c r="B325" i="66" a="1"/>
  <c r="B325" i="66" s="1"/>
  <c r="H324" i="66"/>
  <c r="G324" i="66" a="1"/>
  <c r="G324" i="66" s="1"/>
  <c r="F324" i="66" a="1"/>
  <c r="F324" i="66" s="1"/>
  <c r="E324" i="66" a="1"/>
  <c r="E324" i="66" s="1"/>
  <c r="D324" i="66" a="1"/>
  <c r="D324" i="66" s="1"/>
  <c r="C324" i="66" a="1"/>
  <c r="C324" i="66" s="1"/>
  <c r="B324" i="66" a="1"/>
  <c r="B324" i="66" s="1"/>
  <c r="H323" i="66"/>
  <c r="G323" i="66" a="1"/>
  <c r="G323" i="66" s="1"/>
  <c r="F323" i="66" a="1"/>
  <c r="F323" i="66" s="1"/>
  <c r="E323" i="66" a="1"/>
  <c r="E323" i="66" s="1"/>
  <c r="D323" i="66" a="1"/>
  <c r="D323" i="66" s="1"/>
  <c r="C323" i="66" a="1"/>
  <c r="C323" i="66" s="1"/>
  <c r="B323" i="66" a="1"/>
  <c r="B323" i="66" s="1"/>
  <c r="H322" i="66"/>
  <c r="G322" i="66" a="1"/>
  <c r="G322" i="66" s="1"/>
  <c r="F322" i="66" a="1"/>
  <c r="F322" i="66" s="1"/>
  <c r="E322" i="66" a="1"/>
  <c r="E322" i="66" s="1"/>
  <c r="D322" i="66" a="1"/>
  <c r="D322" i="66" s="1"/>
  <c r="C322" i="66" a="1"/>
  <c r="C322" i="66" s="1"/>
  <c r="B322" i="66" a="1"/>
  <c r="B322" i="66" s="1"/>
  <c r="H321" i="66"/>
  <c r="G321" i="66" a="1"/>
  <c r="G321" i="66" s="1"/>
  <c r="F321" i="66" a="1"/>
  <c r="F321" i="66" s="1"/>
  <c r="E321" i="66" a="1"/>
  <c r="E321" i="66" s="1"/>
  <c r="D321" i="66" a="1"/>
  <c r="D321" i="66" s="1"/>
  <c r="C321" i="66" a="1"/>
  <c r="C321" i="66" s="1"/>
  <c r="B321" i="66" a="1"/>
  <c r="B321" i="66" s="1"/>
  <c r="H320" i="66"/>
  <c r="G320" i="66" a="1"/>
  <c r="G320" i="66" s="1"/>
  <c r="F320" i="66" a="1"/>
  <c r="F320" i="66" s="1"/>
  <c r="E320" i="66" a="1"/>
  <c r="E320" i="66" s="1"/>
  <c r="D320" i="66" a="1"/>
  <c r="D320" i="66" s="1"/>
  <c r="C320" i="66" a="1"/>
  <c r="C320" i="66" s="1"/>
  <c r="B320" i="66" a="1"/>
  <c r="B320" i="66" s="1"/>
  <c r="H319" i="66"/>
  <c r="G319" i="66" a="1"/>
  <c r="G319" i="66" s="1"/>
  <c r="F319" i="66" a="1"/>
  <c r="F319" i="66" s="1"/>
  <c r="E319" i="66" a="1"/>
  <c r="E319" i="66" s="1"/>
  <c r="D319" i="66" a="1"/>
  <c r="D319" i="66" s="1"/>
  <c r="C319" i="66" a="1"/>
  <c r="C319" i="66" s="1"/>
  <c r="B319" i="66" a="1"/>
  <c r="B319" i="66" s="1"/>
  <c r="H318" i="66"/>
  <c r="G318" i="66" a="1"/>
  <c r="G318" i="66" s="1"/>
  <c r="F318" i="66" a="1"/>
  <c r="F318" i="66" s="1"/>
  <c r="E318" i="66" a="1"/>
  <c r="E318" i="66" s="1"/>
  <c r="D318" i="66" a="1"/>
  <c r="D318" i="66" s="1"/>
  <c r="C318" i="66" a="1"/>
  <c r="C318" i="66" s="1"/>
  <c r="B318" i="66" a="1"/>
  <c r="B318" i="66" s="1"/>
  <c r="H317" i="66"/>
  <c r="G317" i="66" a="1"/>
  <c r="G317" i="66" s="1"/>
  <c r="F317" i="66" a="1"/>
  <c r="F317" i="66" s="1"/>
  <c r="E317" i="66" a="1"/>
  <c r="E317" i="66" s="1"/>
  <c r="D317" i="66" a="1"/>
  <c r="D317" i="66" s="1"/>
  <c r="C317" i="66" a="1"/>
  <c r="C317" i="66" s="1"/>
  <c r="B317" i="66" a="1"/>
  <c r="B317" i="66" s="1"/>
  <c r="H316" i="66"/>
  <c r="G316" i="66" a="1"/>
  <c r="G316" i="66" s="1"/>
  <c r="F316" i="66" a="1"/>
  <c r="F316" i="66" s="1"/>
  <c r="E316" i="66" a="1"/>
  <c r="E316" i="66" s="1"/>
  <c r="D316" i="66" a="1"/>
  <c r="D316" i="66" s="1"/>
  <c r="C316" i="66" a="1"/>
  <c r="C316" i="66" s="1"/>
  <c r="B316" i="66" a="1"/>
  <c r="B316" i="66" s="1"/>
  <c r="H315" i="66"/>
  <c r="G315" i="66" a="1"/>
  <c r="G315" i="66" s="1"/>
  <c r="F315" i="66" a="1"/>
  <c r="F315" i="66" s="1"/>
  <c r="E315" i="66" a="1"/>
  <c r="E315" i="66" s="1"/>
  <c r="D315" i="66" a="1"/>
  <c r="D315" i="66" s="1"/>
  <c r="C315" i="66" a="1"/>
  <c r="C315" i="66" s="1"/>
  <c r="B315" i="66" a="1"/>
  <c r="B315" i="66" s="1"/>
  <c r="H314" i="66"/>
  <c r="G314" i="66" a="1"/>
  <c r="G314" i="66" s="1"/>
  <c r="F314" i="66" a="1"/>
  <c r="F314" i="66" s="1"/>
  <c r="E314" i="66" a="1"/>
  <c r="E314" i="66" s="1"/>
  <c r="D314" i="66" a="1"/>
  <c r="D314" i="66" s="1"/>
  <c r="C314" i="66" a="1"/>
  <c r="C314" i="66" s="1"/>
  <c r="B314" i="66" a="1"/>
  <c r="B314" i="66" s="1"/>
  <c r="H313" i="66"/>
  <c r="G313" i="66" a="1"/>
  <c r="G313" i="66" s="1"/>
  <c r="F313" i="66" a="1"/>
  <c r="F313" i="66" s="1"/>
  <c r="E313" i="66" a="1"/>
  <c r="E313" i="66" s="1"/>
  <c r="D313" i="66" a="1"/>
  <c r="D313" i="66" s="1"/>
  <c r="C313" i="66" a="1"/>
  <c r="C313" i="66" s="1"/>
  <c r="B313" i="66" a="1"/>
  <c r="B313" i="66" s="1"/>
  <c r="H312" i="66"/>
  <c r="G312" i="66" a="1"/>
  <c r="G312" i="66" s="1"/>
  <c r="F312" i="66" a="1"/>
  <c r="F312" i="66" s="1"/>
  <c r="E312" i="66" a="1"/>
  <c r="E312" i="66" s="1"/>
  <c r="D312" i="66" a="1"/>
  <c r="D312" i="66" s="1"/>
  <c r="C312" i="66" a="1"/>
  <c r="C312" i="66" s="1"/>
  <c r="B312" i="66" a="1"/>
  <c r="B312" i="66" s="1"/>
  <c r="H311" i="66"/>
  <c r="G311" i="66" a="1"/>
  <c r="G311" i="66" s="1"/>
  <c r="F311" i="66" a="1"/>
  <c r="F311" i="66" s="1"/>
  <c r="E311" i="66" a="1"/>
  <c r="E311" i="66" s="1"/>
  <c r="D311" i="66" a="1"/>
  <c r="D311" i="66" s="1"/>
  <c r="C311" i="66" a="1"/>
  <c r="C311" i="66" s="1"/>
  <c r="B311" i="66" a="1"/>
  <c r="B311" i="66" s="1"/>
  <c r="H310" i="66"/>
  <c r="G310" i="66" a="1"/>
  <c r="G310" i="66" s="1"/>
  <c r="F310" i="66" a="1"/>
  <c r="F310" i="66" s="1"/>
  <c r="E310" i="66" a="1"/>
  <c r="E310" i="66" s="1"/>
  <c r="D310" i="66" a="1"/>
  <c r="D310" i="66" s="1"/>
  <c r="C310" i="66" a="1"/>
  <c r="C310" i="66" s="1"/>
  <c r="B310" i="66" a="1"/>
  <c r="B310" i="66" s="1"/>
  <c r="H309" i="66"/>
  <c r="G309" i="66" a="1"/>
  <c r="G309" i="66" s="1"/>
  <c r="F309" i="66" a="1"/>
  <c r="F309" i="66" s="1"/>
  <c r="E309" i="66" a="1"/>
  <c r="E309" i="66" s="1"/>
  <c r="D309" i="66" a="1"/>
  <c r="D309" i="66" s="1"/>
  <c r="C309" i="66" a="1"/>
  <c r="C309" i="66" s="1"/>
  <c r="B309" i="66" a="1"/>
  <c r="B309" i="66" s="1"/>
  <c r="H308" i="66"/>
  <c r="G308" i="66" a="1"/>
  <c r="G308" i="66" s="1"/>
  <c r="F308" i="66" a="1"/>
  <c r="F308" i="66" s="1"/>
  <c r="E308" i="66" a="1"/>
  <c r="E308" i="66" s="1"/>
  <c r="D308" i="66" a="1"/>
  <c r="D308" i="66" s="1"/>
  <c r="C308" i="66" a="1"/>
  <c r="C308" i="66" s="1"/>
  <c r="B308" i="66" a="1"/>
  <c r="B308" i="66" s="1"/>
  <c r="H307" i="66"/>
  <c r="G307" i="66" a="1"/>
  <c r="G307" i="66" s="1"/>
  <c r="F307" i="66" a="1"/>
  <c r="F307" i="66" s="1"/>
  <c r="E307" i="66" a="1"/>
  <c r="E307" i="66" s="1"/>
  <c r="D307" i="66" a="1"/>
  <c r="D307" i="66" s="1"/>
  <c r="C307" i="66" a="1"/>
  <c r="C307" i="66" s="1"/>
  <c r="B307" i="66" a="1"/>
  <c r="B307" i="66" s="1"/>
  <c r="H306" i="66"/>
  <c r="G306" i="66" a="1"/>
  <c r="G306" i="66" s="1"/>
  <c r="F306" i="66" a="1"/>
  <c r="F306" i="66" s="1"/>
  <c r="E306" i="66" a="1"/>
  <c r="E306" i="66" s="1"/>
  <c r="D306" i="66" a="1"/>
  <c r="D306" i="66" s="1"/>
  <c r="C306" i="66" a="1"/>
  <c r="C306" i="66" s="1"/>
  <c r="B306" i="66" a="1"/>
  <c r="B306" i="66" s="1"/>
  <c r="H305" i="66"/>
  <c r="G305" i="66" a="1"/>
  <c r="G305" i="66" s="1"/>
  <c r="F305" i="66" a="1"/>
  <c r="F305" i="66" s="1"/>
  <c r="E305" i="66" a="1"/>
  <c r="E305" i="66" s="1"/>
  <c r="D305" i="66" a="1"/>
  <c r="D305" i="66" s="1"/>
  <c r="C305" i="66" a="1"/>
  <c r="C305" i="66" s="1"/>
  <c r="B305" i="66" a="1"/>
  <c r="B305" i="66" s="1"/>
  <c r="H304" i="66"/>
  <c r="G304" i="66" a="1"/>
  <c r="G304" i="66" s="1"/>
  <c r="F304" i="66" a="1"/>
  <c r="F304" i="66" s="1"/>
  <c r="E304" i="66" a="1"/>
  <c r="E304" i="66" s="1"/>
  <c r="D304" i="66" a="1"/>
  <c r="D304" i="66" s="1"/>
  <c r="C304" i="66" a="1"/>
  <c r="C304" i="66" s="1"/>
  <c r="B304" i="66" a="1"/>
  <c r="B304" i="66" s="1"/>
  <c r="H303" i="66"/>
  <c r="G303" i="66" a="1"/>
  <c r="G303" i="66" s="1"/>
  <c r="F303" i="66" a="1"/>
  <c r="F303" i="66" s="1"/>
  <c r="E303" i="66" a="1"/>
  <c r="E303" i="66" s="1"/>
  <c r="D303" i="66" a="1"/>
  <c r="D303" i="66" s="1"/>
  <c r="C303" i="66" a="1"/>
  <c r="C303" i="66" s="1"/>
  <c r="B303" i="66" a="1"/>
  <c r="B303" i="66" s="1"/>
  <c r="H302" i="66"/>
  <c r="G302" i="66" a="1"/>
  <c r="G302" i="66" s="1"/>
  <c r="F302" i="66" a="1"/>
  <c r="F302" i="66" s="1"/>
  <c r="E302" i="66" a="1"/>
  <c r="E302" i="66" s="1"/>
  <c r="D302" i="66" a="1"/>
  <c r="D302" i="66" s="1"/>
  <c r="C302" i="66" a="1"/>
  <c r="C302" i="66" s="1"/>
  <c r="B302" i="66" a="1"/>
  <c r="B302" i="66" s="1"/>
  <c r="H301" i="66"/>
  <c r="G301" i="66" a="1"/>
  <c r="G301" i="66" s="1"/>
  <c r="F301" i="66" a="1"/>
  <c r="F301" i="66" s="1"/>
  <c r="E301" i="66" a="1"/>
  <c r="E301" i="66" s="1"/>
  <c r="D301" i="66" a="1"/>
  <c r="D301" i="66" s="1"/>
  <c r="C301" i="66" a="1"/>
  <c r="C301" i="66" s="1"/>
  <c r="B301" i="66" a="1"/>
  <c r="B301" i="66" s="1"/>
  <c r="H300" i="66"/>
  <c r="G300" i="66" a="1"/>
  <c r="G300" i="66" s="1"/>
  <c r="F300" i="66" a="1"/>
  <c r="F300" i="66" s="1"/>
  <c r="E300" i="66" a="1"/>
  <c r="E300" i="66" s="1"/>
  <c r="D300" i="66" a="1"/>
  <c r="D300" i="66" s="1"/>
  <c r="C300" i="66" a="1"/>
  <c r="C300" i="66" s="1"/>
  <c r="B300" i="66" a="1"/>
  <c r="B300" i="66" s="1"/>
  <c r="H299" i="66"/>
  <c r="G299" i="66" a="1"/>
  <c r="G299" i="66" s="1"/>
  <c r="F299" i="66" a="1"/>
  <c r="F299" i="66" s="1"/>
  <c r="E299" i="66" a="1"/>
  <c r="E299" i="66" s="1"/>
  <c r="D299" i="66" a="1"/>
  <c r="D299" i="66" s="1"/>
  <c r="C299" i="66" a="1"/>
  <c r="C299" i="66" s="1"/>
  <c r="B299" i="66" a="1"/>
  <c r="B299" i="66" s="1"/>
  <c r="H298" i="66"/>
  <c r="G298" i="66" a="1"/>
  <c r="G298" i="66" s="1"/>
  <c r="F298" i="66" a="1"/>
  <c r="F298" i="66" s="1"/>
  <c r="E298" i="66" a="1"/>
  <c r="E298" i="66" s="1"/>
  <c r="D298" i="66" a="1"/>
  <c r="D298" i="66" s="1"/>
  <c r="C298" i="66" a="1"/>
  <c r="C298" i="66" s="1"/>
  <c r="B298" i="66" a="1"/>
  <c r="B298" i="66" s="1"/>
  <c r="H297" i="66"/>
  <c r="G297" i="66" a="1"/>
  <c r="G297" i="66" s="1"/>
  <c r="F297" i="66" a="1"/>
  <c r="F297" i="66" s="1"/>
  <c r="E297" i="66" a="1"/>
  <c r="E297" i="66" s="1"/>
  <c r="D297" i="66" a="1"/>
  <c r="D297" i="66" s="1"/>
  <c r="C297" i="66" a="1"/>
  <c r="C297" i="66" s="1"/>
  <c r="B297" i="66" a="1"/>
  <c r="B297" i="66" s="1"/>
  <c r="H296" i="66"/>
  <c r="G296" i="66" a="1"/>
  <c r="G296" i="66" s="1"/>
  <c r="F296" i="66" a="1"/>
  <c r="F296" i="66" s="1"/>
  <c r="E296" i="66" a="1"/>
  <c r="E296" i="66" s="1"/>
  <c r="D296" i="66" a="1"/>
  <c r="D296" i="66" s="1"/>
  <c r="C296" i="66" a="1"/>
  <c r="C296" i="66" s="1"/>
  <c r="B296" i="66" a="1"/>
  <c r="B296" i="66" s="1"/>
  <c r="H295" i="66"/>
  <c r="G295" i="66" a="1"/>
  <c r="G295" i="66" s="1"/>
  <c r="F295" i="66" a="1"/>
  <c r="F295" i="66" s="1"/>
  <c r="E295" i="66" a="1"/>
  <c r="E295" i="66" s="1"/>
  <c r="D295" i="66" a="1"/>
  <c r="D295" i="66" s="1"/>
  <c r="C295" i="66" a="1"/>
  <c r="C295" i="66" s="1"/>
  <c r="B295" i="66" a="1"/>
  <c r="B295" i="66" s="1"/>
  <c r="H294" i="66"/>
  <c r="G294" i="66" a="1"/>
  <c r="G294" i="66" s="1"/>
  <c r="F294" i="66" a="1"/>
  <c r="F294" i="66" s="1"/>
  <c r="E294" i="66" a="1"/>
  <c r="E294" i="66" s="1"/>
  <c r="D294" i="66" a="1"/>
  <c r="D294" i="66" s="1"/>
  <c r="C294" i="66" a="1"/>
  <c r="C294" i="66" s="1"/>
  <c r="B294" i="66" a="1"/>
  <c r="B294" i="66" s="1"/>
  <c r="H293" i="66"/>
  <c r="G293" i="66" a="1"/>
  <c r="G293" i="66" s="1"/>
  <c r="F293" i="66" a="1"/>
  <c r="F293" i="66" s="1"/>
  <c r="E293" i="66" a="1"/>
  <c r="E293" i="66" s="1"/>
  <c r="D293" i="66" a="1"/>
  <c r="D293" i="66" s="1"/>
  <c r="C293" i="66" a="1"/>
  <c r="C293" i="66" s="1"/>
  <c r="B293" i="66" a="1"/>
  <c r="B293" i="66" s="1"/>
  <c r="H292" i="66"/>
  <c r="G292" i="66" a="1"/>
  <c r="G292" i="66" s="1"/>
  <c r="F292" i="66" a="1"/>
  <c r="F292" i="66" s="1"/>
  <c r="E292" i="66" a="1"/>
  <c r="E292" i="66" s="1"/>
  <c r="D292" i="66" a="1"/>
  <c r="D292" i="66" s="1"/>
  <c r="C292" i="66" a="1"/>
  <c r="C292" i="66" s="1"/>
  <c r="B292" i="66" a="1"/>
  <c r="B292" i="66" s="1"/>
  <c r="H291" i="66"/>
  <c r="G291" i="66" a="1"/>
  <c r="G291" i="66" s="1"/>
  <c r="F291" i="66" a="1"/>
  <c r="F291" i="66" s="1"/>
  <c r="E291" i="66" a="1"/>
  <c r="E291" i="66" s="1"/>
  <c r="D291" i="66" a="1"/>
  <c r="D291" i="66" s="1"/>
  <c r="C291" i="66" a="1"/>
  <c r="C291" i="66" s="1"/>
  <c r="B291" i="66" a="1"/>
  <c r="B291" i="66" s="1"/>
  <c r="H290" i="66"/>
  <c r="G290" i="66" a="1"/>
  <c r="G290" i="66" s="1"/>
  <c r="F290" i="66" a="1"/>
  <c r="F290" i="66" s="1"/>
  <c r="E290" i="66" a="1"/>
  <c r="E290" i="66" s="1"/>
  <c r="D290" i="66" a="1"/>
  <c r="D290" i="66" s="1"/>
  <c r="C290" i="66" a="1"/>
  <c r="C290" i="66" s="1"/>
  <c r="B290" i="66" a="1"/>
  <c r="B290" i="66" s="1"/>
  <c r="H289" i="66"/>
  <c r="G289" i="66" a="1"/>
  <c r="G289" i="66" s="1"/>
  <c r="F289" i="66" a="1"/>
  <c r="F289" i="66" s="1"/>
  <c r="E289" i="66" a="1"/>
  <c r="E289" i="66" s="1"/>
  <c r="D289" i="66" a="1"/>
  <c r="D289" i="66" s="1"/>
  <c r="C289" i="66" a="1"/>
  <c r="C289" i="66" s="1"/>
  <c r="B289" i="66" a="1"/>
  <c r="B289" i="66" s="1"/>
  <c r="H288" i="66"/>
  <c r="G288" i="66" a="1"/>
  <c r="G288" i="66" s="1"/>
  <c r="F288" i="66" a="1"/>
  <c r="F288" i="66" s="1"/>
  <c r="E288" i="66" a="1"/>
  <c r="E288" i="66" s="1"/>
  <c r="D288" i="66" a="1"/>
  <c r="D288" i="66" s="1"/>
  <c r="C288" i="66" a="1"/>
  <c r="C288" i="66" s="1"/>
  <c r="B288" i="66" a="1"/>
  <c r="B288" i="66" s="1"/>
  <c r="H287" i="66"/>
  <c r="G287" i="66" a="1"/>
  <c r="G287" i="66" s="1"/>
  <c r="F287" i="66" a="1"/>
  <c r="F287" i="66" s="1"/>
  <c r="E287" i="66" a="1"/>
  <c r="E287" i="66" s="1"/>
  <c r="D287" i="66" a="1"/>
  <c r="D287" i="66" s="1"/>
  <c r="C287" i="66" a="1"/>
  <c r="C287" i="66" s="1"/>
  <c r="B287" i="66" a="1"/>
  <c r="B287" i="66" s="1"/>
  <c r="H286" i="66"/>
  <c r="G286" i="66" a="1"/>
  <c r="G286" i="66" s="1"/>
  <c r="F286" i="66" a="1"/>
  <c r="F286" i="66" s="1"/>
  <c r="E286" i="66" a="1"/>
  <c r="E286" i="66" s="1"/>
  <c r="D286" i="66" a="1"/>
  <c r="D286" i="66" s="1"/>
  <c r="C286" i="66" a="1"/>
  <c r="C286" i="66" s="1"/>
  <c r="B286" i="66" a="1"/>
  <c r="B286" i="66" s="1"/>
  <c r="H285" i="66"/>
  <c r="G285" i="66" a="1"/>
  <c r="G285" i="66" s="1"/>
  <c r="F285" i="66" a="1"/>
  <c r="F285" i="66" s="1"/>
  <c r="E285" i="66" a="1"/>
  <c r="E285" i="66" s="1"/>
  <c r="D285" i="66" a="1"/>
  <c r="D285" i="66" s="1"/>
  <c r="C285" i="66" a="1"/>
  <c r="C285" i="66" s="1"/>
  <c r="B285" i="66" a="1"/>
  <c r="B285" i="66" s="1"/>
  <c r="H284" i="66"/>
  <c r="G284" i="66" a="1"/>
  <c r="G284" i="66" s="1"/>
  <c r="F284" i="66" a="1"/>
  <c r="F284" i="66" s="1"/>
  <c r="E284" i="66" a="1"/>
  <c r="E284" i="66" s="1"/>
  <c r="D284" i="66" a="1"/>
  <c r="D284" i="66" s="1"/>
  <c r="C284" i="66" a="1"/>
  <c r="C284" i="66" s="1"/>
  <c r="B284" i="66" a="1"/>
  <c r="B284" i="66" s="1"/>
  <c r="H283" i="66"/>
  <c r="G283" i="66" a="1"/>
  <c r="G283" i="66" s="1"/>
  <c r="F283" i="66" a="1"/>
  <c r="F283" i="66" s="1"/>
  <c r="E283" i="66" a="1"/>
  <c r="E283" i="66" s="1"/>
  <c r="D283" i="66" a="1"/>
  <c r="D283" i="66" s="1"/>
  <c r="C283" i="66" a="1"/>
  <c r="C283" i="66" s="1"/>
  <c r="B283" i="66" a="1"/>
  <c r="B283" i="66" s="1"/>
  <c r="H282" i="66"/>
  <c r="G282" i="66" a="1"/>
  <c r="G282" i="66" s="1"/>
  <c r="F282" i="66" a="1"/>
  <c r="F282" i="66" s="1"/>
  <c r="E282" i="66" a="1"/>
  <c r="E282" i="66" s="1"/>
  <c r="D282" i="66" a="1"/>
  <c r="D282" i="66" s="1"/>
  <c r="C282" i="66" a="1"/>
  <c r="C282" i="66" s="1"/>
  <c r="B282" i="66" a="1"/>
  <c r="B282" i="66" s="1"/>
  <c r="H281" i="66"/>
  <c r="G281" i="66" a="1"/>
  <c r="G281" i="66" s="1"/>
  <c r="F281" i="66" a="1"/>
  <c r="F281" i="66" s="1"/>
  <c r="E281" i="66" a="1"/>
  <c r="E281" i="66" s="1"/>
  <c r="D281" i="66" a="1"/>
  <c r="D281" i="66" s="1"/>
  <c r="C281" i="66" a="1"/>
  <c r="C281" i="66" s="1"/>
  <c r="B281" i="66" a="1"/>
  <c r="B281" i="66" s="1"/>
  <c r="H280" i="66"/>
  <c r="G280" i="66" a="1"/>
  <c r="G280" i="66" s="1"/>
  <c r="F280" i="66" a="1"/>
  <c r="F280" i="66" s="1"/>
  <c r="E280" i="66" a="1"/>
  <c r="E280" i="66" s="1"/>
  <c r="D280" i="66" a="1"/>
  <c r="D280" i="66" s="1"/>
  <c r="C280" i="66" a="1"/>
  <c r="C280" i="66" s="1"/>
  <c r="B280" i="66" a="1"/>
  <c r="B280" i="66" s="1"/>
  <c r="H279" i="66"/>
  <c r="G279" i="66" a="1"/>
  <c r="G279" i="66" s="1"/>
  <c r="F279" i="66" a="1"/>
  <c r="F279" i="66" s="1"/>
  <c r="E279" i="66" a="1"/>
  <c r="E279" i="66" s="1"/>
  <c r="D279" i="66" a="1"/>
  <c r="D279" i="66" s="1"/>
  <c r="C279" i="66" a="1"/>
  <c r="C279" i="66" s="1"/>
  <c r="B279" i="66" a="1"/>
  <c r="B279" i="66" s="1"/>
  <c r="H278" i="66"/>
  <c r="G278" i="66" a="1"/>
  <c r="G278" i="66" s="1"/>
  <c r="F278" i="66" a="1"/>
  <c r="F278" i="66" s="1"/>
  <c r="E278" i="66" a="1"/>
  <c r="E278" i="66" s="1"/>
  <c r="D278" i="66" a="1"/>
  <c r="D278" i="66" s="1"/>
  <c r="C278" i="66" a="1"/>
  <c r="C278" i="66" s="1"/>
  <c r="B278" i="66" a="1"/>
  <c r="B278" i="66" s="1"/>
  <c r="H277" i="66"/>
  <c r="G277" i="66" a="1"/>
  <c r="G277" i="66" s="1"/>
  <c r="F277" i="66" a="1"/>
  <c r="F277" i="66" s="1"/>
  <c r="E277" i="66" a="1"/>
  <c r="E277" i="66" s="1"/>
  <c r="D277" i="66" a="1"/>
  <c r="D277" i="66" s="1"/>
  <c r="C277" i="66" a="1"/>
  <c r="C277" i="66" s="1"/>
  <c r="B277" i="66" a="1"/>
  <c r="B277" i="66" s="1"/>
  <c r="H276" i="66"/>
  <c r="G276" i="66" a="1"/>
  <c r="G276" i="66" s="1"/>
  <c r="F276" i="66" a="1"/>
  <c r="F276" i="66" s="1"/>
  <c r="E276" i="66" a="1"/>
  <c r="E276" i="66" s="1"/>
  <c r="D276" i="66" a="1"/>
  <c r="D276" i="66" s="1"/>
  <c r="C276" i="66" a="1"/>
  <c r="C276" i="66" s="1"/>
  <c r="B276" i="66" a="1"/>
  <c r="B276" i="66" s="1"/>
  <c r="H275" i="66"/>
  <c r="G275" i="66" a="1"/>
  <c r="G275" i="66" s="1"/>
  <c r="F275" i="66" a="1"/>
  <c r="F275" i="66" s="1"/>
  <c r="E275" i="66" a="1"/>
  <c r="E275" i="66" s="1"/>
  <c r="D275" i="66" a="1"/>
  <c r="D275" i="66" s="1"/>
  <c r="C275" i="66" a="1"/>
  <c r="C275" i="66" s="1"/>
  <c r="B275" i="66" a="1"/>
  <c r="B275" i="66" s="1"/>
  <c r="H274" i="66"/>
  <c r="G274" i="66" a="1"/>
  <c r="G274" i="66" s="1"/>
  <c r="F274" i="66" a="1"/>
  <c r="F274" i="66" s="1"/>
  <c r="E274" i="66" a="1"/>
  <c r="E274" i="66" s="1"/>
  <c r="D274" i="66" a="1"/>
  <c r="D274" i="66" s="1"/>
  <c r="C274" i="66" a="1"/>
  <c r="C274" i="66" s="1"/>
  <c r="B274" i="66" a="1"/>
  <c r="B274" i="66" s="1"/>
  <c r="H273" i="66"/>
  <c r="G273" i="66" a="1"/>
  <c r="G273" i="66" s="1"/>
  <c r="F273" i="66" a="1"/>
  <c r="F273" i="66" s="1"/>
  <c r="E273" i="66" a="1"/>
  <c r="E273" i="66" s="1"/>
  <c r="D273" i="66" a="1"/>
  <c r="D273" i="66" s="1"/>
  <c r="C273" i="66" a="1"/>
  <c r="C273" i="66" s="1"/>
  <c r="B273" i="66" a="1"/>
  <c r="B273" i="66" s="1"/>
  <c r="H272" i="66"/>
  <c r="G272" i="66" a="1"/>
  <c r="G272" i="66" s="1"/>
  <c r="F272" i="66" a="1"/>
  <c r="F272" i="66" s="1"/>
  <c r="E272" i="66" a="1"/>
  <c r="E272" i="66" s="1"/>
  <c r="D272" i="66" a="1"/>
  <c r="D272" i="66" s="1"/>
  <c r="C272" i="66" a="1"/>
  <c r="C272" i="66" s="1"/>
  <c r="B272" i="66" a="1"/>
  <c r="B272" i="66" s="1"/>
  <c r="H271" i="66"/>
  <c r="G271" i="66" a="1"/>
  <c r="G271" i="66" s="1"/>
  <c r="F271" i="66" a="1"/>
  <c r="F271" i="66" s="1"/>
  <c r="E271" i="66" a="1"/>
  <c r="E271" i="66" s="1"/>
  <c r="D271" i="66" a="1"/>
  <c r="D271" i="66" s="1"/>
  <c r="C271" i="66" a="1"/>
  <c r="C271" i="66" s="1"/>
  <c r="B271" i="66" a="1"/>
  <c r="B271" i="66" s="1"/>
  <c r="H270" i="66"/>
  <c r="G270" i="66" a="1"/>
  <c r="G270" i="66" s="1"/>
  <c r="F270" i="66" a="1"/>
  <c r="F270" i="66" s="1"/>
  <c r="E270" i="66" a="1"/>
  <c r="E270" i="66" s="1"/>
  <c r="D270" i="66" a="1"/>
  <c r="D270" i="66" s="1"/>
  <c r="C270" i="66" a="1"/>
  <c r="C270" i="66" s="1"/>
  <c r="B270" i="66" a="1"/>
  <c r="B270" i="66" s="1"/>
  <c r="H269" i="66"/>
  <c r="G269" i="66" a="1"/>
  <c r="G269" i="66" s="1"/>
  <c r="F269" i="66" a="1"/>
  <c r="F269" i="66" s="1"/>
  <c r="E269" i="66" a="1"/>
  <c r="E269" i="66" s="1"/>
  <c r="D269" i="66" a="1"/>
  <c r="D269" i="66" s="1"/>
  <c r="C269" i="66" a="1"/>
  <c r="C269" i="66" s="1"/>
  <c r="B269" i="66" a="1"/>
  <c r="B269" i="66" s="1"/>
  <c r="H268" i="66"/>
  <c r="G268" i="66" a="1"/>
  <c r="G268" i="66" s="1"/>
  <c r="F268" i="66" a="1"/>
  <c r="F268" i="66" s="1"/>
  <c r="E268" i="66" a="1"/>
  <c r="E268" i="66" s="1"/>
  <c r="D268" i="66" a="1"/>
  <c r="D268" i="66" s="1"/>
  <c r="C268" i="66" a="1"/>
  <c r="C268" i="66" s="1"/>
  <c r="B268" i="66" a="1"/>
  <c r="B268" i="66" s="1"/>
  <c r="H267" i="66"/>
  <c r="G267" i="66" a="1"/>
  <c r="G267" i="66" s="1"/>
  <c r="F267" i="66" a="1"/>
  <c r="F267" i="66" s="1"/>
  <c r="E267" i="66" a="1"/>
  <c r="E267" i="66" s="1"/>
  <c r="D267" i="66" a="1"/>
  <c r="D267" i="66" s="1"/>
  <c r="C267" i="66" a="1"/>
  <c r="C267" i="66" s="1"/>
  <c r="B267" i="66" a="1"/>
  <c r="B267" i="66" s="1"/>
  <c r="H266" i="66"/>
  <c r="G266" i="66" a="1"/>
  <c r="G266" i="66" s="1"/>
  <c r="F266" i="66" a="1"/>
  <c r="F266" i="66" s="1"/>
  <c r="E266" i="66" a="1"/>
  <c r="E266" i="66" s="1"/>
  <c r="D266" i="66" a="1"/>
  <c r="D266" i="66" s="1"/>
  <c r="C266" i="66" a="1"/>
  <c r="C266" i="66" s="1"/>
  <c r="B266" i="66" a="1"/>
  <c r="B266" i="66" s="1"/>
  <c r="H265" i="66"/>
  <c r="G265" i="66" a="1"/>
  <c r="G265" i="66" s="1"/>
  <c r="F265" i="66" a="1"/>
  <c r="F265" i="66" s="1"/>
  <c r="E265" i="66" a="1"/>
  <c r="E265" i="66" s="1"/>
  <c r="D265" i="66" a="1"/>
  <c r="D265" i="66" s="1"/>
  <c r="C265" i="66" a="1"/>
  <c r="C265" i="66" s="1"/>
  <c r="B265" i="66" a="1"/>
  <c r="B265" i="66" s="1"/>
  <c r="H264" i="66"/>
  <c r="G264" i="66" a="1"/>
  <c r="G264" i="66" s="1"/>
  <c r="F264" i="66" a="1"/>
  <c r="F264" i="66" s="1"/>
  <c r="E264" i="66" a="1"/>
  <c r="E264" i="66" s="1"/>
  <c r="D264" i="66" a="1"/>
  <c r="D264" i="66" s="1"/>
  <c r="C264" i="66" a="1"/>
  <c r="C264" i="66" s="1"/>
  <c r="B264" i="66" a="1"/>
  <c r="B264" i="66" s="1"/>
  <c r="H263" i="66"/>
  <c r="G263" i="66" a="1"/>
  <c r="G263" i="66" s="1"/>
  <c r="F263" i="66" a="1"/>
  <c r="F263" i="66" s="1"/>
  <c r="E263" i="66" a="1"/>
  <c r="E263" i="66" s="1"/>
  <c r="D263" i="66" a="1"/>
  <c r="D263" i="66" s="1"/>
  <c r="C263" i="66" a="1"/>
  <c r="C263" i="66" s="1"/>
  <c r="B263" i="66" a="1"/>
  <c r="B263" i="66" s="1"/>
  <c r="H262" i="66"/>
  <c r="G262" i="66" a="1"/>
  <c r="G262" i="66" s="1"/>
  <c r="F262" i="66" a="1"/>
  <c r="F262" i="66" s="1"/>
  <c r="E262" i="66" a="1"/>
  <c r="E262" i="66" s="1"/>
  <c r="D262" i="66" a="1"/>
  <c r="D262" i="66" s="1"/>
  <c r="C262" i="66" a="1"/>
  <c r="C262" i="66" s="1"/>
  <c r="B262" i="66" a="1"/>
  <c r="B262" i="66" s="1"/>
  <c r="H261" i="66"/>
  <c r="G261" i="66" a="1"/>
  <c r="G261" i="66" s="1"/>
  <c r="F261" i="66" a="1"/>
  <c r="F261" i="66" s="1"/>
  <c r="E261" i="66" a="1"/>
  <c r="E261" i="66" s="1"/>
  <c r="D261" i="66" a="1"/>
  <c r="D261" i="66" s="1"/>
  <c r="C261" i="66" a="1"/>
  <c r="C261" i="66" s="1"/>
  <c r="B261" i="66" a="1"/>
  <c r="B261" i="66" s="1"/>
  <c r="H260" i="66"/>
  <c r="G260" i="66" a="1"/>
  <c r="G260" i="66" s="1"/>
  <c r="F260" i="66" a="1"/>
  <c r="F260" i="66" s="1"/>
  <c r="E260" i="66" a="1"/>
  <c r="E260" i="66" s="1"/>
  <c r="D260" i="66" a="1"/>
  <c r="D260" i="66" s="1"/>
  <c r="C260" i="66" a="1"/>
  <c r="C260" i="66" s="1"/>
  <c r="B260" i="66" a="1"/>
  <c r="B260" i="66" s="1"/>
  <c r="H259" i="66"/>
  <c r="G259" i="66" a="1"/>
  <c r="G259" i="66" s="1"/>
  <c r="F259" i="66" a="1"/>
  <c r="F259" i="66" s="1"/>
  <c r="E259" i="66" a="1"/>
  <c r="E259" i="66" s="1"/>
  <c r="D259" i="66" a="1"/>
  <c r="D259" i="66" s="1"/>
  <c r="C259" i="66" a="1"/>
  <c r="C259" i="66" s="1"/>
  <c r="B259" i="66" a="1"/>
  <c r="B259" i="66" s="1"/>
  <c r="H258" i="66"/>
  <c r="G258" i="66" a="1"/>
  <c r="G258" i="66" s="1"/>
  <c r="F258" i="66" a="1"/>
  <c r="F258" i="66" s="1"/>
  <c r="E258" i="66" a="1"/>
  <c r="E258" i="66" s="1"/>
  <c r="D258" i="66" a="1"/>
  <c r="D258" i="66" s="1"/>
  <c r="C258" i="66" a="1"/>
  <c r="C258" i="66" s="1"/>
  <c r="B258" i="66" a="1"/>
  <c r="B258" i="66" s="1"/>
  <c r="H257" i="66"/>
  <c r="G257" i="66" a="1"/>
  <c r="G257" i="66" s="1"/>
  <c r="F257" i="66" a="1"/>
  <c r="F257" i="66" s="1"/>
  <c r="E257" i="66" a="1"/>
  <c r="E257" i="66" s="1"/>
  <c r="D257" i="66" a="1"/>
  <c r="D257" i="66" s="1"/>
  <c r="C257" i="66" a="1"/>
  <c r="C257" i="66" s="1"/>
  <c r="B257" i="66" a="1"/>
  <c r="B257" i="66" s="1"/>
  <c r="H256" i="66"/>
  <c r="G256" i="66" a="1"/>
  <c r="G256" i="66" s="1"/>
  <c r="F256" i="66" a="1"/>
  <c r="F256" i="66" s="1"/>
  <c r="E256" i="66" a="1"/>
  <c r="E256" i="66" s="1"/>
  <c r="D256" i="66" a="1"/>
  <c r="D256" i="66" s="1"/>
  <c r="C256" i="66" a="1"/>
  <c r="C256" i="66" s="1"/>
  <c r="B256" i="66" a="1"/>
  <c r="B256" i="66" s="1"/>
  <c r="H255" i="66"/>
  <c r="G255" i="66" a="1"/>
  <c r="G255" i="66" s="1"/>
  <c r="F255" i="66" a="1"/>
  <c r="F255" i="66" s="1"/>
  <c r="E255" i="66" a="1"/>
  <c r="E255" i="66" s="1"/>
  <c r="D255" i="66" a="1"/>
  <c r="D255" i="66" s="1"/>
  <c r="C255" i="66" a="1"/>
  <c r="C255" i="66" s="1"/>
  <c r="B255" i="66" a="1"/>
  <c r="B255" i="66" s="1"/>
  <c r="H254" i="66"/>
  <c r="G254" i="66" a="1"/>
  <c r="G254" i="66" s="1"/>
  <c r="F254" i="66" a="1"/>
  <c r="F254" i="66" s="1"/>
  <c r="E254" i="66" a="1"/>
  <c r="E254" i="66" s="1"/>
  <c r="D254" i="66" a="1"/>
  <c r="D254" i="66" s="1"/>
  <c r="C254" i="66" a="1"/>
  <c r="C254" i="66" s="1"/>
  <c r="B254" i="66" a="1"/>
  <c r="B254" i="66" s="1"/>
  <c r="H253" i="66"/>
  <c r="G253" i="66" a="1"/>
  <c r="G253" i="66" s="1"/>
  <c r="F253" i="66" a="1"/>
  <c r="F253" i="66" s="1"/>
  <c r="E253" i="66" a="1"/>
  <c r="E253" i="66" s="1"/>
  <c r="D253" i="66" a="1"/>
  <c r="D253" i="66" s="1"/>
  <c r="C253" i="66" a="1"/>
  <c r="C253" i="66" s="1"/>
  <c r="B253" i="66" a="1"/>
  <c r="B253" i="66" s="1"/>
  <c r="H252" i="66"/>
  <c r="G252" i="66" a="1"/>
  <c r="G252" i="66" s="1"/>
  <c r="F252" i="66" a="1"/>
  <c r="F252" i="66" s="1"/>
  <c r="E252" i="66" a="1"/>
  <c r="E252" i="66" s="1"/>
  <c r="D252" i="66" a="1"/>
  <c r="D252" i="66" s="1"/>
  <c r="C252" i="66" a="1"/>
  <c r="C252" i="66" s="1"/>
  <c r="B252" i="66" a="1"/>
  <c r="B252" i="66" s="1"/>
  <c r="H251" i="66"/>
  <c r="G251" i="66" a="1"/>
  <c r="G251" i="66" s="1"/>
  <c r="F251" i="66" a="1"/>
  <c r="F251" i="66" s="1"/>
  <c r="E251" i="66" a="1"/>
  <c r="E251" i="66" s="1"/>
  <c r="D251" i="66" a="1"/>
  <c r="D251" i="66" s="1"/>
  <c r="C251" i="66" a="1"/>
  <c r="C251" i="66" s="1"/>
  <c r="B251" i="66" a="1"/>
  <c r="B251" i="66" s="1"/>
  <c r="H250" i="66"/>
  <c r="G250" i="66" a="1"/>
  <c r="G250" i="66" s="1"/>
  <c r="F250" i="66" a="1"/>
  <c r="F250" i="66" s="1"/>
  <c r="E250" i="66" a="1"/>
  <c r="E250" i="66" s="1"/>
  <c r="D250" i="66" a="1"/>
  <c r="D250" i="66" s="1"/>
  <c r="C250" i="66" a="1"/>
  <c r="C250" i="66" s="1"/>
  <c r="B250" i="66" a="1"/>
  <c r="B250" i="66" s="1"/>
  <c r="H249" i="66"/>
  <c r="G249" i="66" a="1"/>
  <c r="G249" i="66" s="1"/>
  <c r="F249" i="66" a="1"/>
  <c r="F249" i="66" s="1"/>
  <c r="E249" i="66" a="1"/>
  <c r="E249" i="66" s="1"/>
  <c r="D249" i="66" a="1"/>
  <c r="D249" i="66" s="1"/>
  <c r="C249" i="66" a="1"/>
  <c r="C249" i="66" s="1"/>
  <c r="B249" i="66" a="1"/>
  <c r="B249" i="66" s="1"/>
  <c r="H248" i="66"/>
  <c r="G248" i="66" a="1"/>
  <c r="G248" i="66" s="1"/>
  <c r="F248" i="66" a="1"/>
  <c r="F248" i="66" s="1"/>
  <c r="E248" i="66" a="1"/>
  <c r="E248" i="66" s="1"/>
  <c r="D248" i="66" a="1"/>
  <c r="D248" i="66" s="1"/>
  <c r="C248" i="66" a="1"/>
  <c r="C248" i="66" s="1"/>
  <c r="B248" i="66" a="1"/>
  <c r="B248" i="66" s="1"/>
  <c r="H247" i="66"/>
  <c r="G247" i="66" a="1"/>
  <c r="G247" i="66" s="1"/>
  <c r="F247" i="66" a="1"/>
  <c r="F247" i="66" s="1"/>
  <c r="E247" i="66" a="1"/>
  <c r="E247" i="66" s="1"/>
  <c r="D247" i="66" a="1"/>
  <c r="D247" i="66" s="1"/>
  <c r="C247" i="66" a="1"/>
  <c r="C247" i="66" s="1"/>
  <c r="B247" i="66" a="1"/>
  <c r="B247" i="66" s="1"/>
  <c r="H246" i="66"/>
  <c r="G246" i="66" a="1"/>
  <c r="G246" i="66" s="1"/>
  <c r="F246" i="66" a="1"/>
  <c r="F246" i="66" s="1"/>
  <c r="E246" i="66" a="1"/>
  <c r="E246" i="66" s="1"/>
  <c r="D246" i="66" a="1"/>
  <c r="D246" i="66" s="1"/>
  <c r="C246" i="66" a="1"/>
  <c r="C246" i="66" s="1"/>
  <c r="B246" i="66" a="1"/>
  <c r="B246" i="66" s="1"/>
  <c r="H245" i="66"/>
  <c r="G245" i="66" a="1"/>
  <c r="G245" i="66" s="1"/>
  <c r="F245" i="66" a="1"/>
  <c r="F245" i="66" s="1"/>
  <c r="E245" i="66" a="1"/>
  <c r="E245" i="66" s="1"/>
  <c r="D245" i="66" a="1"/>
  <c r="D245" i="66" s="1"/>
  <c r="C245" i="66" a="1"/>
  <c r="C245" i="66" s="1"/>
  <c r="B245" i="66" a="1"/>
  <c r="B245" i="66" s="1"/>
  <c r="H244" i="66"/>
  <c r="G244" i="66" a="1"/>
  <c r="G244" i="66" s="1"/>
  <c r="F244" i="66" a="1"/>
  <c r="F244" i="66" s="1"/>
  <c r="E244" i="66" a="1"/>
  <c r="E244" i="66" s="1"/>
  <c r="D244" i="66" a="1"/>
  <c r="D244" i="66" s="1"/>
  <c r="C244" i="66" a="1"/>
  <c r="C244" i="66" s="1"/>
  <c r="B244" i="66" a="1"/>
  <c r="B244" i="66" s="1"/>
  <c r="H243" i="66"/>
  <c r="G243" i="66" a="1"/>
  <c r="G243" i="66" s="1"/>
  <c r="F243" i="66" a="1"/>
  <c r="F243" i="66" s="1"/>
  <c r="E243" i="66" a="1"/>
  <c r="E243" i="66" s="1"/>
  <c r="D243" i="66" a="1"/>
  <c r="D243" i="66" s="1"/>
  <c r="C243" i="66" a="1"/>
  <c r="C243" i="66" s="1"/>
  <c r="B243" i="66" a="1"/>
  <c r="B243" i="66" s="1"/>
  <c r="H242" i="66"/>
  <c r="G242" i="66" a="1"/>
  <c r="G242" i="66" s="1"/>
  <c r="F242" i="66" a="1"/>
  <c r="F242" i="66" s="1"/>
  <c r="E242" i="66" a="1"/>
  <c r="E242" i="66" s="1"/>
  <c r="D242" i="66" a="1"/>
  <c r="D242" i="66" s="1"/>
  <c r="C242" i="66" a="1"/>
  <c r="C242" i="66" s="1"/>
  <c r="B242" i="66" a="1"/>
  <c r="B242" i="66" s="1"/>
  <c r="H241" i="66"/>
  <c r="G241" i="66" a="1"/>
  <c r="G241" i="66" s="1"/>
  <c r="F241" i="66" a="1"/>
  <c r="F241" i="66" s="1"/>
  <c r="E241" i="66" a="1"/>
  <c r="E241" i="66" s="1"/>
  <c r="D241" i="66" a="1"/>
  <c r="D241" i="66" s="1"/>
  <c r="C241" i="66" a="1"/>
  <c r="C241" i="66" s="1"/>
  <c r="B241" i="66" a="1"/>
  <c r="B241" i="66" s="1"/>
  <c r="H240" i="66"/>
  <c r="G240" i="66" a="1"/>
  <c r="G240" i="66" s="1"/>
  <c r="F240" i="66" a="1"/>
  <c r="F240" i="66" s="1"/>
  <c r="E240" i="66" a="1"/>
  <c r="E240" i="66" s="1"/>
  <c r="D240" i="66" a="1"/>
  <c r="D240" i="66" s="1"/>
  <c r="C240" i="66" a="1"/>
  <c r="C240" i="66" s="1"/>
  <c r="B240" i="66" a="1"/>
  <c r="B240" i="66" s="1"/>
  <c r="H239" i="66"/>
  <c r="G239" i="66" a="1"/>
  <c r="G239" i="66" s="1"/>
  <c r="F239" i="66" a="1"/>
  <c r="F239" i="66" s="1"/>
  <c r="E239" i="66" a="1"/>
  <c r="E239" i="66" s="1"/>
  <c r="D239" i="66" a="1"/>
  <c r="D239" i="66" s="1"/>
  <c r="C239" i="66" a="1"/>
  <c r="C239" i="66" s="1"/>
  <c r="B239" i="66" a="1"/>
  <c r="B239" i="66" s="1"/>
  <c r="H238" i="66"/>
  <c r="G238" i="66" a="1"/>
  <c r="G238" i="66" s="1"/>
  <c r="F238" i="66" a="1"/>
  <c r="F238" i="66" s="1"/>
  <c r="E238" i="66" a="1"/>
  <c r="E238" i="66" s="1"/>
  <c r="D238" i="66" a="1"/>
  <c r="D238" i="66" s="1"/>
  <c r="C238" i="66" a="1"/>
  <c r="C238" i="66" s="1"/>
  <c r="B238" i="66" a="1"/>
  <c r="B238" i="66" s="1"/>
  <c r="H237" i="66"/>
  <c r="G237" i="66" a="1"/>
  <c r="G237" i="66" s="1"/>
  <c r="F237" i="66" a="1"/>
  <c r="F237" i="66" s="1"/>
  <c r="E237" i="66" a="1"/>
  <c r="E237" i="66" s="1"/>
  <c r="D237" i="66" a="1"/>
  <c r="D237" i="66" s="1"/>
  <c r="C237" i="66" a="1"/>
  <c r="C237" i="66" s="1"/>
  <c r="B237" i="66" a="1"/>
  <c r="B237" i="66" s="1"/>
  <c r="H236" i="66"/>
  <c r="G236" i="66" a="1"/>
  <c r="G236" i="66" s="1"/>
  <c r="F236" i="66" a="1"/>
  <c r="F236" i="66" s="1"/>
  <c r="E236" i="66" a="1"/>
  <c r="E236" i="66" s="1"/>
  <c r="D236" i="66" a="1"/>
  <c r="D236" i="66" s="1"/>
  <c r="C236" i="66" a="1"/>
  <c r="C236" i="66" s="1"/>
  <c r="B236" i="66" a="1"/>
  <c r="B236" i="66" s="1"/>
  <c r="H235" i="66"/>
  <c r="G235" i="66" a="1"/>
  <c r="G235" i="66" s="1"/>
  <c r="F235" i="66" a="1"/>
  <c r="F235" i="66" s="1"/>
  <c r="E235" i="66" a="1"/>
  <c r="E235" i="66" s="1"/>
  <c r="D235" i="66" a="1"/>
  <c r="D235" i="66" s="1"/>
  <c r="C235" i="66" a="1"/>
  <c r="C235" i="66" s="1"/>
  <c r="B235" i="66" a="1"/>
  <c r="B235" i="66" s="1"/>
  <c r="H234" i="66"/>
  <c r="G234" i="66" a="1"/>
  <c r="G234" i="66" s="1"/>
  <c r="F234" i="66" a="1"/>
  <c r="F234" i="66" s="1"/>
  <c r="E234" i="66" a="1"/>
  <c r="E234" i="66" s="1"/>
  <c r="D234" i="66" a="1"/>
  <c r="D234" i="66" s="1"/>
  <c r="C234" i="66" a="1"/>
  <c r="C234" i="66" s="1"/>
  <c r="B234" i="66" a="1"/>
  <c r="B234" i="66" s="1"/>
  <c r="H233" i="66"/>
  <c r="G233" i="66" a="1"/>
  <c r="G233" i="66" s="1"/>
  <c r="F233" i="66" a="1"/>
  <c r="F233" i="66" s="1"/>
  <c r="E233" i="66" a="1"/>
  <c r="E233" i="66" s="1"/>
  <c r="D233" i="66" a="1"/>
  <c r="D233" i="66" s="1"/>
  <c r="C233" i="66" a="1"/>
  <c r="C233" i="66" s="1"/>
  <c r="B233" i="66" a="1"/>
  <c r="B233" i="66" s="1"/>
  <c r="H232" i="66"/>
  <c r="G232" i="66" a="1"/>
  <c r="G232" i="66" s="1"/>
  <c r="F232" i="66" a="1"/>
  <c r="F232" i="66" s="1"/>
  <c r="E232" i="66" a="1"/>
  <c r="E232" i="66" s="1"/>
  <c r="D232" i="66" a="1"/>
  <c r="D232" i="66" s="1"/>
  <c r="C232" i="66" a="1"/>
  <c r="C232" i="66" s="1"/>
  <c r="B232" i="66" a="1"/>
  <c r="B232" i="66" s="1"/>
  <c r="H231" i="66"/>
  <c r="G231" i="66" a="1"/>
  <c r="G231" i="66" s="1"/>
  <c r="F231" i="66" a="1"/>
  <c r="F231" i="66" s="1"/>
  <c r="E231" i="66" a="1"/>
  <c r="E231" i="66" s="1"/>
  <c r="D231" i="66" a="1"/>
  <c r="D231" i="66" s="1"/>
  <c r="C231" i="66" a="1"/>
  <c r="C231" i="66" s="1"/>
  <c r="B231" i="66" a="1"/>
  <c r="B231" i="66" s="1"/>
  <c r="H230" i="66"/>
  <c r="G230" i="66" a="1"/>
  <c r="G230" i="66" s="1"/>
  <c r="F230" i="66" a="1"/>
  <c r="F230" i="66" s="1"/>
  <c r="E230" i="66" a="1"/>
  <c r="E230" i="66" s="1"/>
  <c r="D230" i="66" a="1"/>
  <c r="D230" i="66" s="1"/>
  <c r="C230" i="66" a="1"/>
  <c r="C230" i="66" s="1"/>
  <c r="B230" i="66" a="1"/>
  <c r="B230" i="66" s="1"/>
  <c r="H229" i="66"/>
  <c r="G229" i="66" a="1"/>
  <c r="G229" i="66" s="1"/>
  <c r="F229" i="66" a="1"/>
  <c r="F229" i="66" s="1"/>
  <c r="E229" i="66" a="1"/>
  <c r="E229" i="66" s="1"/>
  <c r="D229" i="66" a="1"/>
  <c r="D229" i="66" s="1"/>
  <c r="C229" i="66" a="1"/>
  <c r="C229" i="66" s="1"/>
  <c r="B229" i="66" a="1"/>
  <c r="B229" i="66" s="1"/>
  <c r="H228" i="66"/>
  <c r="G228" i="66" a="1"/>
  <c r="G228" i="66" s="1"/>
  <c r="F228" i="66" a="1"/>
  <c r="F228" i="66" s="1"/>
  <c r="E228" i="66" a="1"/>
  <c r="E228" i="66" s="1"/>
  <c r="D228" i="66" a="1"/>
  <c r="D228" i="66" s="1"/>
  <c r="C228" i="66" a="1"/>
  <c r="C228" i="66" s="1"/>
  <c r="B228" i="66" a="1"/>
  <c r="B228" i="66" s="1"/>
  <c r="H227" i="66"/>
  <c r="G227" i="66" a="1"/>
  <c r="G227" i="66" s="1"/>
  <c r="F227" i="66" a="1"/>
  <c r="F227" i="66" s="1"/>
  <c r="E227" i="66" a="1"/>
  <c r="E227" i="66" s="1"/>
  <c r="D227" i="66" a="1"/>
  <c r="D227" i="66" s="1"/>
  <c r="C227" i="66" a="1"/>
  <c r="C227" i="66" s="1"/>
  <c r="B227" i="66" a="1"/>
  <c r="B227" i="66" s="1"/>
  <c r="H226" i="66"/>
  <c r="G226" i="66" a="1"/>
  <c r="G226" i="66" s="1"/>
  <c r="F226" i="66" a="1"/>
  <c r="F226" i="66" s="1"/>
  <c r="E226" i="66" a="1"/>
  <c r="E226" i="66" s="1"/>
  <c r="D226" i="66" a="1"/>
  <c r="D226" i="66" s="1"/>
  <c r="C226" i="66" a="1"/>
  <c r="C226" i="66" s="1"/>
  <c r="B226" i="66" a="1"/>
  <c r="B226" i="66" s="1"/>
  <c r="H225" i="66"/>
  <c r="G225" i="66" a="1"/>
  <c r="G225" i="66" s="1"/>
  <c r="F225" i="66" a="1"/>
  <c r="F225" i="66" s="1"/>
  <c r="E225" i="66" a="1"/>
  <c r="E225" i="66" s="1"/>
  <c r="D225" i="66" a="1"/>
  <c r="D225" i="66" s="1"/>
  <c r="C225" i="66" a="1"/>
  <c r="C225" i="66" s="1"/>
  <c r="B225" i="66" a="1"/>
  <c r="B225" i="66" s="1"/>
  <c r="H224" i="66"/>
  <c r="G224" i="66" a="1"/>
  <c r="G224" i="66" s="1"/>
  <c r="F224" i="66" a="1"/>
  <c r="F224" i="66" s="1"/>
  <c r="E224" i="66" a="1"/>
  <c r="E224" i="66" s="1"/>
  <c r="D224" i="66" a="1"/>
  <c r="D224" i="66" s="1"/>
  <c r="C224" i="66" a="1"/>
  <c r="C224" i="66" s="1"/>
  <c r="B224" i="66" a="1"/>
  <c r="B224" i="66" s="1"/>
  <c r="H223" i="66"/>
  <c r="G223" i="66" a="1"/>
  <c r="G223" i="66" s="1"/>
  <c r="F223" i="66" a="1"/>
  <c r="F223" i="66" s="1"/>
  <c r="E223" i="66" a="1"/>
  <c r="E223" i="66" s="1"/>
  <c r="D223" i="66" a="1"/>
  <c r="D223" i="66" s="1"/>
  <c r="C223" i="66" a="1"/>
  <c r="C223" i="66" s="1"/>
  <c r="B223" i="66" a="1"/>
  <c r="B223" i="66" s="1"/>
  <c r="H222" i="66"/>
  <c r="G222" i="66" a="1"/>
  <c r="G222" i="66" s="1"/>
  <c r="F222" i="66" a="1"/>
  <c r="F222" i="66" s="1"/>
  <c r="E222" i="66" a="1"/>
  <c r="E222" i="66" s="1"/>
  <c r="D222" i="66" a="1"/>
  <c r="D222" i="66" s="1"/>
  <c r="C222" i="66" a="1"/>
  <c r="C222" i="66" s="1"/>
  <c r="B222" i="66" a="1"/>
  <c r="B222" i="66" s="1"/>
  <c r="H221" i="66"/>
  <c r="G221" i="66" a="1"/>
  <c r="G221" i="66" s="1"/>
  <c r="F221" i="66" a="1"/>
  <c r="F221" i="66" s="1"/>
  <c r="E221" i="66" a="1"/>
  <c r="E221" i="66" s="1"/>
  <c r="D221" i="66" a="1"/>
  <c r="D221" i="66" s="1"/>
  <c r="C221" i="66" a="1"/>
  <c r="C221" i="66" s="1"/>
  <c r="B221" i="66" a="1"/>
  <c r="B221" i="66" s="1"/>
  <c r="H220" i="66"/>
  <c r="G220" i="66" a="1"/>
  <c r="G220" i="66" s="1"/>
  <c r="F220" i="66" a="1"/>
  <c r="F220" i="66" s="1"/>
  <c r="E220" i="66" a="1"/>
  <c r="E220" i="66" s="1"/>
  <c r="D220" i="66" a="1"/>
  <c r="D220" i="66" s="1"/>
  <c r="C220" i="66" a="1"/>
  <c r="C220" i="66" s="1"/>
  <c r="B220" i="66" a="1"/>
  <c r="B220" i="66" s="1"/>
  <c r="H219" i="66"/>
  <c r="G219" i="66" a="1"/>
  <c r="G219" i="66" s="1"/>
  <c r="F219" i="66" a="1"/>
  <c r="F219" i="66" s="1"/>
  <c r="E219" i="66" a="1"/>
  <c r="E219" i="66" s="1"/>
  <c r="D219" i="66" a="1"/>
  <c r="D219" i="66" s="1"/>
  <c r="C219" i="66" a="1"/>
  <c r="C219" i="66" s="1"/>
  <c r="B219" i="66" a="1"/>
  <c r="B219" i="66" s="1"/>
  <c r="H218" i="66"/>
  <c r="G218" i="66" a="1"/>
  <c r="G218" i="66" s="1"/>
  <c r="F218" i="66" a="1"/>
  <c r="F218" i="66" s="1"/>
  <c r="E218" i="66" a="1"/>
  <c r="E218" i="66" s="1"/>
  <c r="D218" i="66" a="1"/>
  <c r="D218" i="66" s="1"/>
  <c r="C218" i="66" a="1"/>
  <c r="C218" i="66" s="1"/>
  <c r="B218" i="66" a="1"/>
  <c r="B218" i="66" s="1"/>
  <c r="H217" i="66"/>
  <c r="G217" i="66" a="1"/>
  <c r="G217" i="66" s="1"/>
  <c r="F217" i="66" a="1"/>
  <c r="F217" i="66" s="1"/>
  <c r="E217" i="66" a="1"/>
  <c r="E217" i="66" s="1"/>
  <c r="D217" i="66" a="1"/>
  <c r="D217" i="66" s="1"/>
  <c r="C217" i="66" a="1"/>
  <c r="C217" i="66" s="1"/>
  <c r="B217" i="66" a="1"/>
  <c r="B217" i="66" s="1"/>
  <c r="H216" i="66"/>
  <c r="G216" i="66" a="1"/>
  <c r="G216" i="66" s="1"/>
  <c r="F216" i="66" a="1"/>
  <c r="F216" i="66" s="1"/>
  <c r="E216" i="66" a="1"/>
  <c r="E216" i="66" s="1"/>
  <c r="D216" i="66" a="1"/>
  <c r="D216" i="66" s="1"/>
  <c r="C216" i="66" a="1"/>
  <c r="C216" i="66" s="1"/>
  <c r="B216" i="66" a="1"/>
  <c r="B216" i="66" s="1"/>
  <c r="H215" i="66"/>
  <c r="G215" i="66" a="1"/>
  <c r="G215" i="66" s="1"/>
  <c r="F215" i="66" a="1"/>
  <c r="F215" i="66" s="1"/>
  <c r="E215" i="66" a="1"/>
  <c r="E215" i="66" s="1"/>
  <c r="D215" i="66" a="1"/>
  <c r="D215" i="66" s="1"/>
  <c r="C215" i="66" a="1"/>
  <c r="C215" i="66" s="1"/>
  <c r="B215" i="66" a="1"/>
  <c r="B215" i="66" s="1"/>
  <c r="H214" i="66"/>
  <c r="G214" i="66" a="1"/>
  <c r="G214" i="66" s="1"/>
  <c r="F214" i="66" a="1"/>
  <c r="F214" i="66" s="1"/>
  <c r="E214" i="66" a="1"/>
  <c r="E214" i="66" s="1"/>
  <c r="D214" i="66" a="1"/>
  <c r="D214" i="66" s="1"/>
  <c r="C214" i="66" a="1"/>
  <c r="C214" i="66" s="1"/>
  <c r="B214" i="66" a="1"/>
  <c r="B214" i="66" s="1"/>
  <c r="H213" i="66"/>
  <c r="G213" i="66" a="1"/>
  <c r="G213" i="66" s="1"/>
  <c r="F213" i="66" a="1"/>
  <c r="F213" i="66" s="1"/>
  <c r="E213" i="66" a="1"/>
  <c r="E213" i="66" s="1"/>
  <c r="D213" i="66" a="1"/>
  <c r="D213" i="66" s="1"/>
  <c r="C213" i="66" a="1"/>
  <c r="C213" i="66" s="1"/>
  <c r="B213" i="66" a="1"/>
  <c r="B213" i="66" s="1"/>
  <c r="H212" i="66"/>
  <c r="G212" i="66" a="1"/>
  <c r="G212" i="66" s="1"/>
  <c r="F212" i="66" a="1"/>
  <c r="F212" i="66" s="1"/>
  <c r="E212" i="66" a="1"/>
  <c r="E212" i="66" s="1"/>
  <c r="D212" i="66" a="1"/>
  <c r="D212" i="66" s="1"/>
  <c r="C212" i="66" a="1"/>
  <c r="C212" i="66" s="1"/>
  <c r="B212" i="66" a="1"/>
  <c r="B212" i="66" s="1"/>
  <c r="H211" i="66"/>
  <c r="G211" i="66" a="1"/>
  <c r="G211" i="66" s="1"/>
  <c r="F211" i="66" a="1"/>
  <c r="F211" i="66" s="1"/>
  <c r="E211" i="66" a="1"/>
  <c r="E211" i="66" s="1"/>
  <c r="D211" i="66" a="1"/>
  <c r="D211" i="66" s="1"/>
  <c r="C211" i="66" a="1"/>
  <c r="C211" i="66" s="1"/>
  <c r="B211" i="66" a="1"/>
  <c r="B211" i="66" s="1"/>
  <c r="H210" i="66"/>
  <c r="G210" i="66" a="1"/>
  <c r="G210" i="66" s="1"/>
  <c r="F210" i="66" a="1"/>
  <c r="F210" i="66" s="1"/>
  <c r="E210" i="66" a="1"/>
  <c r="E210" i="66" s="1"/>
  <c r="D210" i="66" a="1"/>
  <c r="D210" i="66" s="1"/>
  <c r="C210" i="66" a="1"/>
  <c r="C210" i="66" s="1"/>
  <c r="B210" i="66" a="1"/>
  <c r="B210" i="66" s="1"/>
  <c r="H209" i="66"/>
  <c r="G209" i="66" a="1"/>
  <c r="G209" i="66" s="1"/>
  <c r="F209" i="66" a="1"/>
  <c r="F209" i="66" s="1"/>
  <c r="E209" i="66" a="1"/>
  <c r="E209" i="66" s="1"/>
  <c r="D209" i="66" a="1"/>
  <c r="D209" i="66" s="1"/>
  <c r="C209" i="66" a="1"/>
  <c r="C209" i="66" s="1"/>
  <c r="B209" i="66" a="1"/>
  <c r="B209" i="66" s="1"/>
  <c r="H208" i="66"/>
  <c r="G208" i="66" a="1"/>
  <c r="G208" i="66" s="1"/>
  <c r="F208" i="66" a="1"/>
  <c r="F208" i="66" s="1"/>
  <c r="E208" i="66" a="1"/>
  <c r="E208" i="66" s="1"/>
  <c r="D208" i="66" a="1"/>
  <c r="D208" i="66" s="1"/>
  <c r="C208" i="66" a="1"/>
  <c r="C208" i="66" s="1"/>
  <c r="B208" i="66" a="1"/>
  <c r="B208" i="66" s="1"/>
  <c r="H207" i="66"/>
  <c r="G207" i="66" a="1"/>
  <c r="G207" i="66" s="1"/>
  <c r="F207" i="66" a="1"/>
  <c r="F207" i="66" s="1"/>
  <c r="E207" i="66" a="1"/>
  <c r="E207" i="66" s="1"/>
  <c r="D207" i="66" a="1"/>
  <c r="D207" i="66" s="1"/>
  <c r="C207" i="66" a="1"/>
  <c r="C207" i="66" s="1"/>
  <c r="B207" i="66" a="1"/>
  <c r="B207" i="66" s="1"/>
  <c r="H206" i="66"/>
  <c r="G206" i="66" a="1"/>
  <c r="G206" i="66" s="1"/>
  <c r="F206" i="66" a="1"/>
  <c r="F206" i="66" s="1"/>
  <c r="E206" i="66" a="1"/>
  <c r="E206" i="66" s="1"/>
  <c r="D206" i="66" a="1"/>
  <c r="D206" i="66" s="1"/>
  <c r="C206" i="66" a="1"/>
  <c r="C206" i="66" s="1"/>
  <c r="B206" i="66" a="1"/>
  <c r="B206" i="66" s="1"/>
  <c r="H205" i="66"/>
  <c r="G205" i="66" a="1"/>
  <c r="G205" i="66" s="1"/>
  <c r="F205" i="66" a="1"/>
  <c r="F205" i="66" s="1"/>
  <c r="E205" i="66" a="1"/>
  <c r="E205" i="66" s="1"/>
  <c r="D205" i="66" a="1"/>
  <c r="D205" i="66" s="1"/>
  <c r="C205" i="66" a="1"/>
  <c r="C205" i="66" s="1"/>
  <c r="B205" i="66" a="1"/>
  <c r="B205" i="66" s="1"/>
  <c r="H204" i="66"/>
  <c r="G204" i="66" a="1"/>
  <c r="G204" i="66" s="1"/>
  <c r="F204" i="66" a="1"/>
  <c r="F204" i="66" s="1"/>
  <c r="E204" i="66" a="1"/>
  <c r="E204" i="66" s="1"/>
  <c r="D204" i="66" a="1"/>
  <c r="D204" i="66" s="1"/>
  <c r="C204" i="66" a="1"/>
  <c r="C204" i="66" s="1"/>
  <c r="B204" i="66" a="1"/>
  <c r="B204" i="66" s="1"/>
  <c r="H203" i="66"/>
  <c r="G203" i="66" a="1"/>
  <c r="G203" i="66" s="1"/>
  <c r="F203" i="66" a="1"/>
  <c r="F203" i="66" s="1"/>
  <c r="E203" i="66" a="1"/>
  <c r="E203" i="66" s="1"/>
  <c r="D203" i="66" a="1"/>
  <c r="D203" i="66" s="1"/>
  <c r="C203" i="66" a="1"/>
  <c r="C203" i="66" s="1"/>
  <c r="B203" i="66" a="1"/>
  <c r="B203" i="66" s="1"/>
  <c r="H202" i="66"/>
  <c r="G202" i="66" a="1"/>
  <c r="G202" i="66" s="1"/>
  <c r="F202" i="66" a="1"/>
  <c r="F202" i="66" s="1"/>
  <c r="E202" i="66" a="1"/>
  <c r="E202" i="66" s="1"/>
  <c r="D202" i="66" a="1"/>
  <c r="D202" i="66" s="1"/>
  <c r="C202" i="66" a="1"/>
  <c r="C202" i="66" s="1"/>
  <c r="B202" i="66" a="1"/>
  <c r="B202" i="66" s="1"/>
  <c r="H201" i="66"/>
  <c r="G201" i="66" a="1"/>
  <c r="G201" i="66" s="1"/>
  <c r="F201" i="66" a="1"/>
  <c r="F201" i="66" s="1"/>
  <c r="E201" i="66" a="1"/>
  <c r="E201" i="66" s="1"/>
  <c r="D201" i="66" a="1"/>
  <c r="D201" i="66" s="1"/>
  <c r="C201" i="66" a="1"/>
  <c r="C201" i="66" s="1"/>
  <c r="B201" i="66" a="1"/>
  <c r="B201" i="66" s="1"/>
  <c r="H200" i="66"/>
  <c r="G200" i="66" a="1"/>
  <c r="G200" i="66" s="1"/>
  <c r="F200" i="66" a="1"/>
  <c r="F200" i="66" s="1"/>
  <c r="E200" i="66" a="1"/>
  <c r="E200" i="66" s="1"/>
  <c r="D200" i="66" a="1"/>
  <c r="D200" i="66" s="1"/>
  <c r="C200" i="66" a="1"/>
  <c r="C200" i="66" s="1"/>
  <c r="B200" i="66" a="1"/>
  <c r="B200" i="66" s="1"/>
  <c r="H199" i="66"/>
  <c r="G199" i="66" a="1"/>
  <c r="G199" i="66" s="1"/>
  <c r="F199" i="66" a="1"/>
  <c r="F199" i="66" s="1"/>
  <c r="E199" i="66" a="1"/>
  <c r="E199" i="66" s="1"/>
  <c r="D199" i="66" a="1"/>
  <c r="D199" i="66" s="1"/>
  <c r="C199" i="66" a="1"/>
  <c r="C199" i="66" s="1"/>
  <c r="B199" i="66" a="1"/>
  <c r="B199" i="66" s="1"/>
  <c r="H198" i="66"/>
  <c r="G198" i="66" a="1"/>
  <c r="G198" i="66" s="1"/>
  <c r="F198" i="66" a="1"/>
  <c r="F198" i="66" s="1"/>
  <c r="E198" i="66" a="1"/>
  <c r="E198" i="66" s="1"/>
  <c r="D198" i="66" a="1"/>
  <c r="D198" i="66" s="1"/>
  <c r="C198" i="66" a="1"/>
  <c r="C198" i="66" s="1"/>
  <c r="B198" i="66" a="1"/>
  <c r="B198" i="66" s="1"/>
  <c r="H197" i="66"/>
  <c r="G197" i="66" a="1"/>
  <c r="G197" i="66" s="1"/>
  <c r="F197" i="66" a="1"/>
  <c r="F197" i="66" s="1"/>
  <c r="E197" i="66" a="1"/>
  <c r="E197" i="66" s="1"/>
  <c r="D197" i="66" a="1"/>
  <c r="D197" i="66" s="1"/>
  <c r="C197" i="66" a="1"/>
  <c r="C197" i="66" s="1"/>
  <c r="B197" i="66" a="1"/>
  <c r="B197" i="66" s="1"/>
  <c r="H196" i="66"/>
  <c r="G196" i="66" a="1"/>
  <c r="G196" i="66" s="1"/>
  <c r="F196" i="66" a="1"/>
  <c r="F196" i="66" s="1"/>
  <c r="E196" i="66" a="1"/>
  <c r="E196" i="66" s="1"/>
  <c r="D196" i="66" a="1"/>
  <c r="D196" i="66" s="1"/>
  <c r="C196" i="66" a="1"/>
  <c r="C196" i="66" s="1"/>
  <c r="B196" i="66" a="1"/>
  <c r="B196" i="66" s="1"/>
  <c r="H195" i="66"/>
  <c r="G195" i="66" a="1"/>
  <c r="G195" i="66" s="1"/>
  <c r="F195" i="66" a="1"/>
  <c r="F195" i="66" s="1"/>
  <c r="E195" i="66" a="1"/>
  <c r="E195" i="66" s="1"/>
  <c r="D195" i="66" a="1"/>
  <c r="D195" i="66" s="1"/>
  <c r="C195" i="66" a="1"/>
  <c r="C195" i="66" s="1"/>
  <c r="B195" i="66" a="1"/>
  <c r="B195" i="66" s="1"/>
  <c r="H194" i="66"/>
  <c r="G194" i="66" a="1"/>
  <c r="G194" i="66" s="1"/>
  <c r="F194" i="66" a="1"/>
  <c r="F194" i="66" s="1"/>
  <c r="E194" i="66" a="1"/>
  <c r="E194" i="66" s="1"/>
  <c r="D194" i="66" a="1"/>
  <c r="D194" i="66" s="1"/>
  <c r="C194" i="66" a="1"/>
  <c r="C194" i="66" s="1"/>
  <c r="B194" i="66" a="1"/>
  <c r="B194" i="66" s="1"/>
  <c r="H193" i="66"/>
  <c r="G193" i="66" a="1"/>
  <c r="G193" i="66" s="1"/>
  <c r="F193" i="66" a="1"/>
  <c r="F193" i="66" s="1"/>
  <c r="E193" i="66" a="1"/>
  <c r="E193" i="66" s="1"/>
  <c r="D193" i="66" a="1"/>
  <c r="D193" i="66" s="1"/>
  <c r="C193" i="66" a="1"/>
  <c r="C193" i="66" s="1"/>
  <c r="B193" i="66" a="1"/>
  <c r="B193" i="66" s="1"/>
  <c r="H192" i="66"/>
  <c r="G192" i="66" a="1"/>
  <c r="G192" i="66" s="1"/>
  <c r="F192" i="66" a="1"/>
  <c r="F192" i="66" s="1"/>
  <c r="E192" i="66" a="1"/>
  <c r="E192" i="66" s="1"/>
  <c r="D192" i="66" a="1"/>
  <c r="D192" i="66" s="1"/>
  <c r="C192" i="66" a="1"/>
  <c r="C192" i="66" s="1"/>
  <c r="B192" i="66" a="1"/>
  <c r="B192" i="66" s="1"/>
  <c r="H191" i="66"/>
  <c r="G191" i="66" a="1"/>
  <c r="G191" i="66" s="1"/>
  <c r="F191" i="66" a="1"/>
  <c r="F191" i="66" s="1"/>
  <c r="E191" i="66" a="1"/>
  <c r="E191" i="66" s="1"/>
  <c r="D191" i="66" a="1"/>
  <c r="D191" i="66" s="1"/>
  <c r="C191" i="66" a="1"/>
  <c r="C191" i="66" s="1"/>
  <c r="B191" i="66" a="1"/>
  <c r="B191" i="66" s="1"/>
  <c r="H190" i="66"/>
  <c r="G190" i="66" a="1"/>
  <c r="G190" i="66" s="1"/>
  <c r="F190" i="66" a="1"/>
  <c r="F190" i="66" s="1"/>
  <c r="E190" i="66" a="1"/>
  <c r="E190" i="66" s="1"/>
  <c r="D190" i="66" a="1"/>
  <c r="D190" i="66" s="1"/>
  <c r="C190" i="66" a="1"/>
  <c r="C190" i="66" s="1"/>
  <c r="B190" i="66" a="1"/>
  <c r="B190" i="66" s="1"/>
  <c r="H189" i="66"/>
  <c r="G189" i="66" a="1"/>
  <c r="G189" i="66" s="1"/>
  <c r="F189" i="66" a="1"/>
  <c r="F189" i="66" s="1"/>
  <c r="E189" i="66" a="1"/>
  <c r="E189" i="66" s="1"/>
  <c r="D189" i="66" a="1"/>
  <c r="D189" i="66" s="1"/>
  <c r="C189" i="66" a="1"/>
  <c r="C189" i="66" s="1"/>
  <c r="B189" i="66" a="1"/>
  <c r="B189" i="66" s="1"/>
  <c r="H188" i="66"/>
  <c r="G188" i="66" a="1"/>
  <c r="G188" i="66" s="1"/>
  <c r="F188" i="66" a="1"/>
  <c r="F188" i="66" s="1"/>
  <c r="E188" i="66" a="1"/>
  <c r="E188" i="66" s="1"/>
  <c r="D188" i="66" a="1"/>
  <c r="D188" i="66" s="1"/>
  <c r="C188" i="66" a="1"/>
  <c r="C188" i="66" s="1"/>
  <c r="B188" i="66" a="1"/>
  <c r="B188" i="66" s="1"/>
  <c r="H187" i="66"/>
  <c r="G187" i="66" a="1"/>
  <c r="G187" i="66" s="1"/>
  <c r="F187" i="66" a="1"/>
  <c r="F187" i="66" s="1"/>
  <c r="E187" i="66" a="1"/>
  <c r="E187" i="66" s="1"/>
  <c r="D187" i="66" a="1"/>
  <c r="D187" i="66" s="1"/>
  <c r="C187" i="66" a="1"/>
  <c r="C187" i="66" s="1"/>
  <c r="B187" i="66" a="1"/>
  <c r="B187" i="66" s="1"/>
  <c r="H186" i="66"/>
  <c r="G186" i="66" a="1"/>
  <c r="G186" i="66" s="1"/>
  <c r="F186" i="66" a="1"/>
  <c r="F186" i="66" s="1"/>
  <c r="E186" i="66" a="1"/>
  <c r="E186" i="66" s="1"/>
  <c r="D186" i="66" a="1"/>
  <c r="D186" i="66" s="1"/>
  <c r="C186" i="66" a="1"/>
  <c r="C186" i="66" s="1"/>
  <c r="B186" i="66" a="1"/>
  <c r="B186" i="66" s="1"/>
  <c r="H185" i="66"/>
  <c r="G185" i="66" a="1"/>
  <c r="G185" i="66" s="1"/>
  <c r="F185" i="66" a="1"/>
  <c r="F185" i="66" s="1"/>
  <c r="E185" i="66" a="1"/>
  <c r="E185" i="66" s="1"/>
  <c r="D185" i="66" a="1"/>
  <c r="D185" i="66" s="1"/>
  <c r="C185" i="66" a="1"/>
  <c r="C185" i="66" s="1"/>
  <c r="B185" i="66" a="1"/>
  <c r="B185" i="66" s="1"/>
  <c r="H184" i="66"/>
  <c r="G184" i="66" a="1"/>
  <c r="G184" i="66" s="1"/>
  <c r="F184" i="66" a="1"/>
  <c r="F184" i="66" s="1"/>
  <c r="E184" i="66" a="1"/>
  <c r="E184" i="66" s="1"/>
  <c r="D184" i="66" a="1"/>
  <c r="D184" i="66" s="1"/>
  <c r="C184" i="66" a="1"/>
  <c r="C184" i="66" s="1"/>
  <c r="B184" i="66" a="1"/>
  <c r="B184" i="66" s="1"/>
  <c r="H183" i="66"/>
  <c r="G183" i="66" a="1"/>
  <c r="G183" i="66" s="1"/>
  <c r="F183" i="66" a="1"/>
  <c r="F183" i="66" s="1"/>
  <c r="E183" i="66" a="1"/>
  <c r="E183" i="66" s="1"/>
  <c r="D183" i="66" a="1"/>
  <c r="D183" i="66" s="1"/>
  <c r="C183" i="66" a="1"/>
  <c r="C183" i="66" s="1"/>
  <c r="B183" i="66" a="1"/>
  <c r="B183" i="66" s="1"/>
  <c r="H182" i="66"/>
  <c r="G182" i="66" a="1"/>
  <c r="G182" i="66" s="1"/>
  <c r="F182" i="66" a="1"/>
  <c r="F182" i="66" s="1"/>
  <c r="E182" i="66" a="1"/>
  <c r="E182" i="66" s="1"/>
  <c r="D182" i="66" a="1"/>
  <c r="D182" i="66" s="1"/>
  <c r="C182" i="66" a="1"/>
  <c r="C182" i="66" s="1"/>
  <c r="B182" i="66" a="1"/>
  <c r="B182" i="66" s="1"/>
  <c r="H181" i="66"/>
  <c r="G181" i="66" a="1"/>
  <c r="G181" i="66" s="1"/>
  <c r="F181" i="66" a="1"/>
  <c r="F181" i="66" s="1"/>
  <c r="E181" i="66" a="1"/>
  <c r="E181" i="66" s="1"/>
  <c r="D181" i="66" a="1"/>
  <c r="D181" i="66" s="1"/>
  <c r="C181" i="66" a="1"/>
  <c r="C181" i="66" s="1"/>
  <c r="B181" i="66" a="1"/>
  <c r="B181" i="66" s="1"/>
  <c r="H180" i="66"/>
  <c r="G180" i="66" a="1"/>
  <c r="G180" i="66" s="1"/>
  <c r="F180" i="66" a="1"/>
  <c r="F180" i="66" s="1"/>
  <c r="E180" i="66" a="1"/>
  <c r="E180" i="66" s="1"/>
  <c r="D180" i="66" a="1"/>
  <c r="D180" i="66" s="1"/>
  <c r="C180" i="66" a="1"/>
  <c r="C180" i="66" s="1"/>
  <c r="B180" i="66" a="1"/>
  <c r="B180" i="66" s="1"/>
  <c r="H179" i="66"/>
  <c r="G179" i="66" a="1"/>
  <c r="G179" i="66" s="1"/>
  <c r="F179" i="66" a="1"/>
  <c r="F179" i="66" s="1"/>
  <c r="E179" i="66" a="1"/>
  <c r="E179" i="66" s="1"/>
  <c r="D179" i="66" a="1"/>
  <c r="D179" i="66" s="1"/>
  <c r="C179" i="66" a="1"/>
  <c r="C179" i="66" s="1"/>
  <c r="B179" i="66" a="1"/>
  <c r="B179" i="66" s="1"/>
  <c r="H178" i="66"/>
  <c r="G178" i="66" a="1"/>
  <c r="G178" i="66" s="1"/>
  <c r="F178" i="66" a="1"/>
  <c r="F178" i="66" s="1"/>
  <c r="E178" i="66" a="1"/>
  <c r="E178" i="66" s="1"/>
  <c r="D178" i="66" a="1"/>
  <c r="D178" i="66" s="1"/>
  <c r="C178" i="66" a="1"/>
  <c r="C178" i="66" s="1"/>
  <c r="B178" i="66" a="1"/>
  <c r="B178" i="66" s="1"/>
  <c r="H177" i="66"/>
  <c r="G177" i="66" a="1"/>
  <c r="G177" i="66" s="1"/>
  <c r="F177" i="66" a="1"/>
  <c r="F177" i="66" s="1"/>
  <c r="E177" i="66" a="1"/>
  <c r="E177" i="66" s="1"/>
  <c r="D177" i="66" a="1"/>
  <c r="D177" i="66" s="1"/>
  <c r="C177" i="66" a="1"/>
  <c r="C177" i="66" s="1"/>
  <c r="B177" i="66" a="1"/>
  <c r="B177" i="66" s="1"/>
  <c r="H176" i="66"/>
  <c r="G176" i="66" a="1"/>
  <c r="G176" i="66" s="1"/>
  <c r="F176" i="66" a="1"/>
  <c r="F176" i="66" s="1"/>
  <c r="E176" i="66" a="1"/>
  <c r="E176" i="66" s="1"/>
  <c r="D176" i="66" a="1"/>
  <c r="D176" i="66" s="1"/>
  <c r="C176" i="66" a="1"/>
  <c r="C176" i="66" s="1"/>
  <c r="B176" i="66" a="1"/>
  <c r="B176" i="66" s="1"/>
  <c r="H175" i="66"/>
  <c r="G175" i="66" a="1"/>
  <c r="G175" i="66" s="1"/>
  <c r="F175" i="66" a="1"/>
  <c r="F175" i="66" s="1"/>
  <c r="E175" i="66" a="1"/>
  <c r="E175" i="66" s="1"/>
  <c r="D175" i="66" a="1"/>
  <c r="D175" i="66" s="1"/>
  <c r="C175" i="66" a="1"/>
  <c r="C175" i="66" s="1"/>
  <c r="B175" i="66" a="1"/>
  <c r="B175" i="66" s="1"/>
  <c r="H174" i="66"/>
  <c r="G174" i="66" a="1"/>
  <c r="G174" i="66" s="1"/>
  <c r="F174" i="66" a="1"/>
  <c r="F174" i="66" s="1"/>
  <c r="E174" i="66" a="1"/>
  <c r="E174" i="66" s="1"/>
  <c r="D174" i="66" a="1"/>
  <c r="D174" i="66" s="1"/>
  <c r="C174" i="66" a="1"/>
  <c r="C174" i="66" s="1"/>
  <c r="B174" i="66" a="1"/>
  <c r="B174" i="66" s="1"/>
  <c r="H173" i="66"/>
  <c r="G173" i="66" a="1"/>
  <c r="G173" i="66" s="1"/>
  <c r="F173" i="66" a="1"/>
  <c r="F173" i="66" s="1"/>
  <c r="E173" i="66" a="1"/>
  <c r="E173" i="66" s="1"/>
  <c r="D173" i="66" a="1"/>
  <c r="D173" i="66" s="1"/>
  <c r="C173" i="66" a="1"/>
  <c r="C173" i="66" s="1"/>
  <c r="B173" i="66" a="1"/>
  <c r="B173" i="66" s="1"/>
  <c r="H172" i="66"/>
  <c r="G172" i="66" a="1"/>
  <c r="G172" i="66" s="1"/>
  <c r="F172" i="66" a="1"/>
  <c r="F172" i="66" s="1"/>
  <c r="E172" i="66" a="1"/>
  <c r="E172" i="66" s="1"/>
  <c r="D172" i="66" a="1"/>
  <c r="D172" i="66" s="1"/>
  <c r="C172" i="66" a="1"/>
  <c r="C172" i="66" s="1"/>
  <c r="B172" i="66" a="1"/>
  <c r="B172" i="66" s="1"/>
  <c r="H171" i="66"/>
  <c r="G171" i="66" a="1"/>
  <c r="G171" i="66" s="1"/>
  <c r="F171" i="66" a="1"/>
  <c r="F171" i="66" s="1"/>
  <c r="E171" i="66" a="1"/>
  <c r="E171" i="66" s="1"/>
  <c r="D171" i="66" a="1"/>
  <c r="D171" i="66" s="1"/>
  <c r="C171" i="66" a="1"/>
  <c r="C171" i="66" s="1"/>
  <c r="B171" i="66" a="1"/>
  <c r="B171" i="66" s="1"/>
  <c r="H170" i="66"/>
  <c r="G170" i="66" a="1"/>
  <c r="G170" i="66" s="1"/>
  <c r="F170" i="66" a="1"/>
  <c r="F170" i="66" s="1"/>
  <c r="E170" i="66" a="1"/>
  <c r="E170" i="66" s="1"/>
  <c r="D170" i="66" a="1"/>
  <c r="D170" i="66" s="1"/>
  <c r="C170" i="66" a="1"/>
  <c r="C170" i="66" s="1"/>
  <c r="B170" i="66" a="1"/>
  <c r="B170" i="66" s="1"/>
  <c r="H169" i="66"/>
  <c r="G169" i="66" a="1"/>
  <c r="G169" i="66" s="1"/>
  <c r="F169" i="66" a="1"/>
  <c r="F169" i="66" s="1"/>
  <c r="E169" i="66" a="1"/>
  <c r="E169" i="66" s="1"/>
  <c r="D169" i="66" a="1"/>
  <c r="D169" i="66" s="1"/>
  <c r="C169" i="66" a="1"/>
  <c r="C169" i="66" s="1"/>
  <c r="B169" i="66" a="1"/>
  <c r="B169" i="66" s="1"/>
  <c r="H168" i="66"/>
  <c r="G168" i="66" a="1"/>
  <c r="G168" i="66" s="1"/>
  <c r="F168" i="66" a="1"/>
  <c r="F168" i="66" s="1"/>
  <c r="E168" i="66" a="1"/>
  <c r="E168" i="66" s="1"/>
  <c r="D168" i="66" a="1"/>
  <c r="D168" i="66" s="1"/>
  <c r="C168" i="66" a="1"/>
  <c r="C168" i="66" s="1"/>
  <c r="B168" i="66" a="1"/>
  <c r="B168" i="66" s="1"/>
  <c r="H167" i="66"/>
  <c r="G167" i="66" a="1"/>
  <c r="G167" i="66" s="1"/>
  <c r="F167" i="66" a="1"/>
  <c r="F167" i="66" s="1"/>
  <c r="E167" i="66" a="1"/>
  <c r="E167" i="66" s="1"/>
  <c r="D167" i="66" a="1"/>
  <c r="D167" i="66" s="1"/>
  <c r="C167" i="66" a="1"/>
  <c r="C167" i="66" s="1"/>
  <c r="B167" i="66" a="1"/>
  <c r="B167" i="66" s="1"/>
  <c r="H166" i="66"/>
  <c r="G166" i="66" a="1"/>
  <c r="G166" i="66" s="1"/>
  <c r="F166" i="66" a="1"/>
  <c r="F166" i="66" s="1"/>
  <c r="E166" i="66" a="1"/>
  <c r="E166" i="66" s="1"/>
  <c r="D166" i="66" a="1"/>
  <c r="D166" i="66" s="1"/>
  <c r="C166" i="66" a="1"/>
  <c r="C166" i="66" s="1"/>
  <c r="B166" i="66" a="1"/>
  <c r="B166" i="66" s="1"/>
  <c r="H165" i="66"/>
  <c r="G165" i="66" a="1"/>
  <c r="G165" i="66" s="1"/>
  <c r="F165" i="66" a="1"/>
  <c r="F165" i="66" s="1"/>
  <c r="E165" i="66" a="1"/>
  <c r="E165" i="66" s="1"/>
  <c r="D165" i="66" a="1"/>
  <c r="D165" i="66" s="1"/>
  <c r="C165" i="66" a="1"/>
  <c r="C165" i="66" s="1"/>
  <c r="B165" i="66" a="1"/>
  <c r="B165" i="66" s="1"/>
  <c r="H164" i="66"/>
  <c r="G164" i="66" a="1"/>
  <c r="G164" i="66" s="1"/>
  <c r="F164" i="66" a="1"/>
  <c r="F164" i="66" s="1"/>
  <c r="E164" i="66" a="1"/>
  <c r="E164" i="66" s="1"/>
  <c r="D164" i="66" a="1"/>
  <c r="D164" i="66" s="1"/>
  <c r="C164" i="66" a="1"/>
  <c r="C164" i="66" s="1"/>
  <c r="B164" i="66" a="1"/>
  <c r="B164" i="66" s="1"/>
  <c r="H163" i="66"/>
  <c r="G163" i="66" a="1"/>
  <c r="G163" i="66" s="1"/>
  <c r="F163" i="66" a="1"/>
  <c r="F163" i="66" s="1"/>
  <c r="E163" i="66" a="1"/>
  <c r="E163" i="66" s="1"/>
  <c r="D163" i="66" a="1"/>
  <c r="D163" i="66" s="1"/>
  <c r="C163" i="66" a="1"/>
  <c r="C163" i="66" s="1"/>
  <c r="B163" i="66" a="1"/>
  <c r="B163" i="66" s="1"/>
  <c r="H162" i="66"/>
  <c r="G162" i="66" a="1"/>
  <c r="G162" i="66" s="1"/>
  <c r="F162" i="66" a="1"/>
  <c r="F162" i="66" s="1"/>
  <c r="E162" i="66" a="1"/>
  <c r="E162" i="66" s="1"/>
  <c r="D162" i="66" a="1"/>
  <c r="D162" i="66" s="1"/>
  <c r="C162" i="66" a="1"/>
  <c r="C162" i="66" s="1"/>
  <c r="B162" i="66" a="1"/>
  <c r="B162" i="66" s="1"/>
  <c r="H161" i="66"/>
  <c r="G161" i="66" a="1"/>
  <c r="G161" i="66" s="1"/>
  <c r="F161" i="66" a="1"/>
  <c r="F161" i="66" s="1"/>
  <c r="E161" i="66" a="1"/>
  <c r="E161" i="66" s="1"/>
  <c r="D161" i="66" a="1"/>
  <c r="D161" i="66" s="1"/>
  <c r="C161" i="66" a="1"/>
  <c r="C161" i="66" s="1"/>
  <c r="B161" i="66" a="1"/>
  <c r="B161" i="66" s="1"/>
  <c r="H160" i="66"/>
  <c r="G160" i="66" a="1"/>
  <c r="G160" i="66" s="1"/>
  <c r="F160" i="66" a="1"/>
  <c r="F160" i="66" s="1"/>
  <c r="E160" i="66" a="1"/>
  <c r="E160" i="66" s="1"/>
  <c r="D160" i="66" a="1"/>
  <c r="D160" i="66" s="1"/>
  <c r="C160" i="66" a="1"/>
  <c r="C160" i="66" s="1"/>
  <c r="B160" i="66" a="1"/>
  <c r="B160" i="66" s="1"/>
  <c r="H159" i="66"/>
  <c r="G159" i="66" a="1"/>
  <c r="G159" i="66" s="1"/>
  <c r="F159" i="66" a="1"/>
  <c r="F159" i="66" s="1"/>
  <c r="E159" i="66" a="1"/>
  <c r="E159" i="66" s="1"/>
  <c r="D159" i="66" a="1"/>
  <c r="D159" i="66" s="1"/>
  <c r="C159" i="66" a="1"/>
  <c r="C159" i="66" s="1"/>
  <c r="B159" i="66" a="1"/>
  <c r="B159" i="66" s="1"/>
  <c r="H158" i="66"/>
  <c r="G158" i="66" a="1"/>
  <c r="G158" i="66" s="1"/>
  <c r="F158" i="66" a="1"/>
  <c r="F158" i="66" s="1"/>
  <c r="E158" i="66" a="1"/>
  <c r="E158" i="66" s="1"/>
  <c r="D158" i="66" a="1"/>
  <c r="D158" i="66" s="1"/>
  <c r="C158" i="66" a="1"/>
  <c r="C158" i="66" s="1"/>
  <c r="B158" i="66" a="1"/>
  <c r="B158" i="66" s="1"/>
  <c r="H157" i="66"/>
  <c r="G157" i="66" a="1"/>
  <c r="G157" i="66" s="1"/>
  <c r="F157" i="66" a="1"/>
  <c r="F157" i="66" s="1"/>
  <c r="E157" i="66" a="1"/>
  <c r="E157" i="66" s="1"/>
  <c r="D157" i="66" a="1"/>
  <c r="D157" i="66" s="1"/>
  <c r="C157" i="66" a="1"/>
  <c r="C157" i="66" s="1"/>
  <c r="B157" i="66" a="1"/>
  <c r="B157" i="66" s="1"/>
  <c r="H156" i="66"/>
  <c r="G156" i="66" a="1"/>
  <c r="G156" i="66" s="1"/>
  <c r="F156" i="66" a="1"/>
  <c r="F156" i="66" s="1"/>
  <c r="E156" i="66" a="1"/>
  <c r="E156" i="66" s="1"/>
  <c r="D156" i="66" a="1"/>
  <c r="D156" i="66" s="1"/>
  <c r="C156" i="66" a="1"/>
  <c r="C156" i="66" s="1"/>
  <c r="B156" i="66" a="1"/>
  <c r="B156" i="66" s="1"/>
  <c r="H155" i="66"/>
  <c r="G155" i="66" a="1"/>
  <c r="G155" i="66" s="1"/>
  <c r="F155" i="66" a="1"/>
  <c r="F155" i="66" s="1"/>
  <c r="E155" i="66" a="1"/>
  <c r="E155" i="66" s="1"/>
  <c r="D155" i="66" a="1"/>
  <c r="D155" i="66" s="1"/>
  <c r="C155" i="66" a="1"/>
  <c r="C155" i="66" s="1"/>
  <c r="B155" i="66" a="1"/>
  <c r="B155" i="66" s="1"/>
  <c r="H154" i="66"/>
  <c r="G154" i="66" a="1"/>
  <c r="G154" i="66" s="1"/>
  <c r="F154" i="66" a="1"/>
  <c r="F154" i="66" s="1"/>
  <c r="E154" i="66" a="1"/>
  <c r="E154" i="66" s="1"/>
  <c r="D154" i="66" a="1"/>
  <c r="D154" i="66" s="1"/>
  <c r="C154" i="66" a="1"/>
  <c r="C154" i="66" s="1"/>
  <c r="B154" i="66" a="1"/>
  <c r="B154" i="66" s="1"/>
  <c r="H153" i="66"/>
  <c r="G153" i="66" a="1"/>
  <c r="G153" i="66" s="1"/>
  <c r="F153" i="66" a="1"/>
  <c r="F153" i="66" s="1"/>
  <c r="E153" i="66" a="1"/>
  <c r="E153" i="66" s="1"/>
  <c r="D153" i="66" a="1"/>
  <c r="D153" i="66" s="1"/>
  <c r="C153" i="66" a="1"/>
  <c r="C153" i="66" s="1"/>
  <c r="B153" i="66" a="1"/>
  <c r="B153" i="66" s="1"/>
  <c r="H152" i="66"/>
  <c r="G152" i="66" a="1"/>
  <c r="G152" i="66" s="1"/>
  <c r="F152" i="66" a="1"/>
  <c r="F152" i="66" s="1"/>
  <c r="E152" i="66" a="1"/>
  <c r="E152" i="66" s="1"/>
  <c r="D152" i="66" a="1"/>
  <c r="D152" i="66" s="1"/>
  <c r="C152" i="66" a="1"/>
  <c r="C152" i="66" s="1"/>
  <c r="B152" i="66" a="1"/>
  <c r="B152" i="66" s="1"/>
  <c r="H151" i="66"/>
  <c r="G151" i="66" a="1"/>
  <c r="G151" i="66" s="1"/>
  <c r="F151" i="66" a="1"/>
  <c r="F151" i="66" s="1"/>
  <c r="E151" i="66" a="1"/>
  <c r="E151" i="66" s="1"/>
  <c r="D151" i="66" a="1"/>
  <c r="D151" i="66" s="1"/>
  <c r="C151" i="66" a="1"/>
  <c r="C151" i="66" s="1"/>
  <c r="B151" i="66" a="1"/>
  <c r="B151" i="66" s="1"/>
  <c r="H150" i="66"/>
  <c r="G150" i="66" a="1"/>
  <c r="G150" i="66" s="1"/>
  <c r="F150" i="66" a="1"/>
  <c r="F150" i="66" s="1"/>
  <c r="E150" i="66" a="1"/>
  <c r="E150" i="66" s="1"/>
  <c r="D150" i="66" a="1"/>
  <c r="D150" i="66" s="1"/>
  <c r="C150" i="66" a="1"/>
  <c r="C150" i="66" s="1"/>
  <c r="B150" i="66" a="1"/>
  <c r="B150" i="66" s="1"/>
  <c r="H149" i="66"/>
  <c r="G149" i="66" a="1"/>
  <c r="G149" i="66" s="1"/>
  <c r="F149" i="66" a="1"/>
  <c r="F149" i="66" s="1"/>
  <c r="E149" i="66" a="1"/>
  <c r="E149" i="66" s="1"/>
  <c r="D149" i="66" a="1"/>
  <c r="D149" i="66" s="1"/>
  <c r="C149" i="66" a="1"/>
  <c r="C149" i="66" s="1"/>
  <c r="B149" i="66" a="1"/>
  <c r="B149" i="66" s="1"/>
  <c r="H148" i="66"/>
  <c r="G148" i="66" a="1"/>
  <c r="G148" i="66" s="1"/>
  <c r="F148" i="66" a="1"/>
  <c r="F148" i="66" s="1"/>
  <c r="E148" i="66" a="1"/>
  <c r="E148" i="66" s="1"/>
  <c r="D148" i="66" a="1"/>
  <c r="D148" i="66" s="1"/>
  <c r="C148" i="66" a="1"/>
  <c r="C148" i="66" s="1"/>
  <c r="B148" i="66" a="1"/>
  <c r="B148" i="66" s="1"/>
  <c r="H147" i="66"/>
  <c r="G147" i="66" a="1"/>
  <c r="G147" i="66" s="1"/>
  <c r="F147" i="66" a="1"/>
  <c r="F147" i="66" s="1"/>
  <c r="E147" i="66" a="1"/>
  <c r="E147" i="66" s="1"/>
  <c r="D147" i="66" a="1"/>
  <c r="D147" i="66" s="1"/>
  <c r="C147" i="66" a="1"/>
  <c r="C147" i="66" s="1"/>
  <c r="B147" i="66" a="1"/>
  <c r="B147" i="66" s="1"/>
  <c r="H146" i="66"/>
  <c r="G146" i="66" a="1"/>
  <c r="G146" i="66" s="1"/>
  <c r="F146" i="66" a="1"/>
  <c r="F146" i="66" s="1"/>
  <c r="E146" i="66" a="1"/>
  <c r="E146" i="66" s="1"/>
  <c r="D146" i="66" a="1"/>
  <c r="D146" i="66" s="1"/>
  <c r="C146" i="66" a="1"/>
  <c r="C146" i="66" s="1"/>
  <c r="B146" i="66" a="1"/>
  <c r="B146" i="66" s="1"/>
  <c r="H145" i="66"/>
  <c r="G145" i="66" a="1"/>
  <c r="G145" i="66" s="1"/>
  <c r="F145" i="66" a="1"/>
  <c r="F145" i="66" s="1"/>
  <c r="E145" i="66" a="1"/>
  <c r="E145" i="66" s="1"/>
  <c r="D145" i="66" a="1"/>
  <c r="D145" i="66" s="1"/>
  <c r="C145" i="66" a="1"/>
  <c r="C145" i="66" s="1"/>
  <c r="B145" i="66" a="1"/>
  <c r="B145" i="66" s="1"/>
  <c r="H144" i="66"/>
  <c r="G144" i="66" a="1"/>
  <c r="G144" i="66" s="1"/>
  <c r="F144" i="66" a="1"/>
  <c r="F144" i="66" s="1"/>
  <c r="E144" i="66" a="1"/>
  <c r="E144" i="66" s="1"/>
  <c r="D144" i="66" a="1"/>
  <c r="D144" i="66" s="1"/>
  <c r="C144" i="66" a="1"/>
  <c r="C144" i="66" s="1"/>
  <c r="B144" i="66" a="1"/>
  <c r="B144" i="66" s="1"/>
  <c r="H143" i="66"/>
  <c r="G143" i="66" a="1"/>
  <c r="G143" i="66" s="1"/>
  <c r="F143" i="66" a="1"/>
  <c r="F143" i="66" s="1"/>
  <c r="E143" i="66" a="1"/>
  <c r="E143" i="66" s="1"/>
  <c r="D143" i="66" a="1"/>
  <c r="D143" i="66" s="1"/>
  <c r="C143" i="66" a="1"/>
  <c r="C143" i="66" s="1"/>
  <c r="B143" i="66" a="1"/>
  <c r="B143" i="66" s="1"/>
  <c r="H142" i="66"/>
  <c r="G142" i="66" a="1"/>
  <c r="G142" i="66" s="1"/>
  <c r="F142" i="66" a="1"/>
  <c r="F142" i="66" s="1"/>
  <c r="E142" i="66" a="1"/>
  <c r="E142" i="66" s="1"/>
  <c r="D142" i="66" a="1"/>
  <c r="D142" i="66" s="1"/>
  <c r="C142" i="66" a="1"/>
  <c r="C142" i="66" s="1"/>
  <c r="B142" i="66" a="1"/>
  <c r="B142" i="66" s="1"/>
  <c r="H141" i="66"/>
  <c r="G141" i="66" a="1"/>
  <c r="G141" i="66" s="1"/>
  <c r="F141" i="66" a="1"/>
  <c r="F141" i="66" s="1"/>
  <c r="E141" i="66" a="1"/>
  <c r="E141" i="66" s="1"/>
  <c r="D141" i="66" a="1"/>
  <c r="D141" i="66" s="1"/>
  <c r="C141" i="66" a="1"/>
  <c r="C141" i="66" s="1"/>
  <c r="B141" i="66" a="1"/>
  <c r="B141" i="66" s="1"/>
  <c r="H140" i="66"/>
  <c r="G140" i="66" a="1"/>
  <c r="G140" i="66" s="1"/>
  <c r="F140" i="66" a="1"/>
  <c r="F140" i="66" s="1"/>
  <c r="E140" i="66" a="1"/>
  <c r="E140" i="66" s="1"/>
  <c r="D140" i="66" a="1"/>
  <c r="D140" i="66" s="1"/>
  <c r="C140" i="66" a="1"/>
  <c r="C140" i="66" s="1"/>
  <c r="B140" i="66" a="1"/>
  <c r="B140" i="66" s="1"/>
  <c r="H139" i="66"/>
  <c r="G139" i="66" a="1"/>
  <c r="G139" i="66" s="1"/>
  <c r="F139" i="66" a="1"/>
  <c r="F139" i="66" s="1"/>
  <c r="E139" i="66" a="1"/>
  <c r="E139" i="66" s="1"/>
  <c r="D139" i="66" a="1"/>
  <c r="D139" i="66" s="1"/>
  <c r="C139" i="66" a="1"/>
  <c r="C139" i="66" s="1"/>
  <c r="B139" i="66" a="1"/>
  <c r="B139" i="66" s="1"/>
  <c r="H138" i="66"/>
  <c r="G138" i="66" a="1"/>
  <c r="G138" i="66" s="1"/>
  <c r="F138" i="66" a="1"/>
  <c r="F138" i="66" s="1"/>
  <c r="E138" i="66" a="1"/>
  <c r="E138" i="66" s="1"/>
  <c r="D138" i="66" a="1"/>
  <c r="D138" i="66" s="1"/>
  <c r="C138" i="66" a="1"/>
  <c r="C138" i="66" s="1"/>
  <c r="B138" i="66" a="1"/>
  <c r="B138" i="66" s="1"/>
  <c r="H137" i="66"/>
  <c r="G137" i="66" a="1"/>
  <c r="G137" i="66" s="1"/>
  <c r="F137" i="66" a="1"/>
  <c r="F137" i="66" s="1"/>
  <c r="E137" i="66" a="1"/>
  <c r="E137" i="66" s="1"/>
  <c r="D137" i="66" a="1"/>
  <c r="D137" i="66" s="1"/>
  <c r="C137" i="66" a="1"/>
  <c r="C137" i="66" s="1"/>
  <c r="B137" i="66" a="1"/>
  <c r="B137" i="66" s="1"/>
  <c r="H136" i="66"/>
  <c r="G136" i="66" a="1"/>
  <c r="G136" i="66" s="1"/>
  <c r="F136" i="66" a="1"/>
  <c r="F136" i="66" s="1"/>
  <c r="E136" i="66" a="1"/>
  <c r="E136" i="66" s="1"/>
  <c r="D136" i="66" a="1"/>
  <c r="D136" i="66" s="1"/>
  <c r="C136" i="66" a="1"/>
  <c r="C136" i="66" s="1"/>
  <c r="B136" i="66" a="1"/>
  <c r="B136" i="66" s="1"/>
  <c r="H135" i="66"/>
  <c r="G135" i="66" a="1"/>
  <c r="G135" i="66" s="1"/>
  <c r="F135" i="66" a="1"/>
  <c r="F135" i="66" s="1"/>
  <c r="E135" i="66" a="1"/>
  <c r="E135" i="66" s="1"/>
  <c r="D135" i="66" a="1"/>
  <c r="D135" i="66" s="1"/>
  <c r="C135" i="66" a="1"/>
  <c r="C135" i="66" s="1"/>
  <c r="B135" i="66" a="1"/>
  <c r="B135" i="66" s="1"/>
  <c r="H134" i="66"/>
  <c r="G134" i="66" a="1"/>
  <c r="G134" i="66" s="1"/>
  <c r="F134" i="66" a="1"/>
  <c r="F134" i="66" s="1"/>
  <c r="E134" i="66" a="1"/>
  <c r="E134" i="66" s="1"/>
  <c r="D134" i="66" a="1"/>
  <c r="D134" i="66" s="1"/>
  <c r="C134" i="66" a="1"/>
  <c r="C134" i="66" s="1"/>
  <c r="B134" i="66" a="1"/>
  <c r="B134" i="66" s="1"/>
  <c r="H133" i="66"/>
  <c r="G133" i="66" a="1"/>
  <c r="G133" i="66" s="1"/>
  <c r="F133" i="66" a="1"/>
  <c r="F133" i="66" s="1"/>
  <c r="E133" i="66" a="1"/>
  <c r="E133" i="66" s="1"/>
  <c r="D133" i="66" a="1"/>
  <c r="D133" i="66" s="1"/>
  <c r="C133" i="66" a="1"/>
  <c r="C133" i="66" s="1"/>
  <c r="B133" i="66" a="1"/>
  <c r="B133" i="66" s="1"/>
  <c r="H132" i="66"/>
  <c r="G132" i="66" a="1"/>
  <c r="G132" i="66" s="1"/>
  <c r="F132" i="66" a="1"/>
  <c r="F132" i="66" s="1"/>
  <c r="E132" i="66" a="1"/>
  <c r="E132" i="66" s="1"/>
  <c r="D132" i="66" a="1"/>
  <c r="D132" i="66" s="1"/>
  <c r="C132" i="66" a="1"/>
  <c r="C132" i="66" s="1"/>
  <c r="B132" i="66" a="1"/>
  <c r="B132" i="66" s="1"/>
  <c r="H131" i="66"/>
  <c r="G131" i="66" a="1"/>
  <c r="G131" i="66" s="1"/>
  <c r="F131" i="66" a="1"/>
  <c r="F131" i="66" s="1"/>
  <c r="E131" i="66" a="1"/>
  <c r="E131" i="66" s="1"/>
  <c r="D131" i="66" a="1"/>
  <c r="D131" i="66" s="1"/>
  <c r="C131" i="66" a="1"/>
  <c r="C131" i="66" s="1"/>
  <c r="B131" i="66" a="1"/>
  <c r="B131" i="66" s="1"/>
  <c r="H130" i="66"/>
  <c r="G130" i="66" a="1"/>
  <c r="G130" i="66" s="1"/>
  <c r="F130" i="66" a="1"/>
  <c r="F130" i="66" s="1"/>
  <c r="E130" i="66" a="1"/>
  <c r="E130" i="66" s="1"/>
  <c r="D130" i="66" a="1"/>
  <c r="D130" i="66" s="1"/>
  <c r="C130" i="66" a="1"/>
  <c r="C130" i="66" s="1"/>
  <c r="B130" i="66" a="1"/>
  <c r="B130" i="66" s="1"/>
  <c r="H129" i="66"/>
  <c r="G129" i="66" a="1"/>
  <c r="G129" i="66" s="1"/>
  <c r="F129" i="66" a="1"/>
  <c r="F129" i="66" s="1"/>
  <c r="E129" i="66" a="1"/>
  <c r="E129" i="66" s="1"/>
  <c r="D129" i="66" a="1"/>
  <c r="D129" i="66" s="1"/>
  <c r="C129" i="66" a="1"/>
  <c r="C129" i="66" s="1"/>
  <c r="B129" i="66" a="1"/>
  <c r="B129" i="66" s="1"/>
  <c r="H128" i="66"/>
  <c r="G128" i="66" a="1"/>
  <c r="G128" i="66" s="1"/>
  <c r="F128" i="66" a="1"/>
  <c r="F128" i="66" s="1"/>
  <c r="E128" i="66" a="1"/>
  <c r="E128" i="66" s="1"/>
  <c r="D128" i="66" a="1"/>
  <c r="D128" i="66" s="1"/>
  <c r="C128" i="66" a="1"/>
  <c r="C128" i="66" s="1"/>
  <c r="B128" i="66" a="1"/>
  <c r="B128" i="66" s="1"/>
  <c r="H127" i="66"/>
  <c r="G127" i="66" a="1"/>
  <c r="G127" i="66" s="1"/>
  <c r="F127" i="66" a="1"/>
  <c r="F127" i="66" s="1"/>
  <c r="E127" i="66" a="1"/>
  <c r="E127" i="66" s="1"/>
  <c r="D127" i="66" a="1"/>
  <c r="D127" i="66" s="1"/>
  <c r="C127" i="66" a="1"/>
  <c r="C127" i="66" s="1"/>
  <c r="B127" i="66" a="1"/>
  <c r="B127" i="66" s="1"/>
  <c r="H126" i="66"/>
  <c r="G126" i="66" a="1"/>
  <c r="G126" i="66" s="1"/>
  <c r="F126" i="66" a="1"/>
  <c r="F126" i="66" s="1"/>
  <c r="E126" i="66" a="1"/>
  <c r="E126" i="66" s="1"/>
  <c r="D126" i="66" a="1"/>
  <c r="D126" i="66" s="1"/>
  <c r="C126" i="66" a="1"/>
  <c r="C126" i="66" s="1"/>
  <c r="B126" i="66" a="1"/>
  <c r="B126" i="66" s="1"/>
  <c r="H125" i="66"/>
  <c r="G125" i="66" a="1"/>
  <c r="G125" i="66" s="1"/>
  <c r="F125" i="66" a="1"/>
  <c r="F125" i="66" s="1"/>
  <c r="E125" i="66" a="1"/>
  <c r="E125" i="66" s="1"/>
  <c r="D125" i="66" a="1"/>
  <c r="D125" i="66" s="1"/>
  <c r="C125" i="66" a="1"/>
  <c r="C125" i="66" s="1"/>
  <c r="B125" i="66" a="1"/>
  <c r="B125" i="66" s="1"/>
  <c r="H124" i="66"/>
  <c r="G124" i="66" a="1"/>
  <c r="G124" i="66" s="1"/>
  <c r="F124" i="66" a="1"/>
  <c r="F124" i="66" s="1"/>
  <c r="E124" i="66" a="1"/>
  <c r="E124" i="66" s="1"/>
  <c r="D124" i="66" a="1"/>
  <c r="D124" i="66" s="1"/>
  <c r="C124" i="66" a="1"/>
  <c r="C124" i="66" s="1"/>
  <c r="B124" i="66" a="1"/>
  <c r="B124" i="66" s="1"/>
  <c r="H123" i="66"/>
  <c r="G123" i="66" a="1"/>
  <c r="G123" i="66" s="1"/>
  <c r="F123" i="66" a="1"/>
  <c r="F123" i="66" s="1"/>
  <c r="E123" i="66" a="1"/>
  <c r="E123" i="66" s="1"/>
  <c r="D123" i="66" a="1"/>
  <c r="D123" i="66" s="1"/>
  <c r="C123" i="66" a="1"/>
  <c r="C123" i="66" s="1"/>
  <c r="B123" i="66" a="1"/>
  <c r="B123" i="66" s="1"/>
  <c r="H122" i="66"/>
  <c r="G122" i="66" a="1"/>
  <c r="G122" i="66" s="1"/>
  <c r="F122" i="66" a="1"/>
  <c r="F122" i="66" s="1"/>
  <c r="E122" i="66" a="1"/>
  <c r="E122" i="66" s="1"/>
  <c r="D122" i="66" a="1"/>
  <c r="D122" i="66" s="1"/>
  <c r="C122" i="66" a="1"/>
  <c r="C122" i="66" s="1"/>
  <c r="B122" i="66" a="1"/>
  <c r="B122" i="66" s="1"/>
  <c r="H121" i="66"/>
  <c r="G121" i="66" a="1"/>
  <c r="G121" i="66" s="1"/>
  <c r="F121" i="66" a="1"/>
  <c r="F121" i="66" s="1"/>
  <c r="E121" i="66" a="1"/>
  <c r="E121" i="66" s="1"/>
  <c r="D121" i="66" a="1"/>
  <c r="D121" i="66" s="1"/>
  <c r="C121" i="66" a="1"/>
  <c r="C121" i="66" s="1"/>
  <c r="B121" i="66" a="1"/>
  <c r="B121" i="66" s="1"/>
  <c r="H120" i="66"/>
  <c r="G120" i="66" a="1"/>
  <c r="G120" i="66" s="1"/>
  <c r="F120" i="66" a="1"/>
  <c r="F120" i="66" s="1"/>
  <c r="E120" i="66" a="1"/>
  <c r="E120" i="66" s="1"/>
  <c r="D120" i="66" a="1"/>
  <c r="D120" i="66" s="1"/>
  <c r="C120" i="66" a="1"/>
  <c r="C120" i="66" s="1"/>
  <c r="B120" i="66" a="1"/>
  <c r="B120" i="66" s="1"/>
  <c r="H119" i="66"/>
  <c r="G119" i="66" a="1"/>
  <c r="G119" i="66" s="1"/>
  <c r="F119" i="66" a="1"/>
  <c r="F119" i="66" s="1"/>
  <c r="E119" i="66" a="1"/>
  <c r="E119" i="66" s="1"/>
  <c r="D119" i="66" a="1"/>
  <c r="D119" i="66" s="1"/>
  <c r="C119" i="66" a="1"/>
  <c r="C119" i="66" s="1"/>
  <c r="B119" i="66" a="1"/>
  <c r="B119" i="66" s="1"/>
  <c r="H118" i="66"/>
  <c r="G118" i="66" a="1"/>
  <c r="G118" i="66" s="1"/>
  <c r="F118" i="66" a="1"/>
  <c r="F118" i="66" s="1"/>
  <c r="E118" i="66" a="1"/>
  <c r="E118" i="66" s="1"/>
  <c r="D118" i="66" a="1"/>
  <c r="D118" i="66" s="1"/>
  <c r="C118" i="66" a="1"/>
  <c r="C118" i="66" s="1"/>
  <c r="B118" i="66" a="1"/>
  <c r="B118" i="66" s="1"/>
  <c r="H117" i="66"/>
  <c r="G117" i="66" a="1"/>
  <c r="G117" i="66" s="1"/>
  <c r="F117" i="66" a="1"/>
  <c r="F117" i="66" s="1"/>
  <c r="E117" i="66" a="1"/>
  <c r="E117" i="66" s="1"/>
  <c r="D117" i="66" a="1"/>
  <c r="D117" i="66" s="1"/>
  <c r="C117" i="66" a="1"/>
  <c r="C117" i="66" s="1"/>
  <c r="B117" i="66" a="1"/>
  <c r="B117" i="66" s="1"/>
  <c r="H116" i="66"/>
  <c r="G116" i="66" a="1"/>
  <c r="G116" i="66" s="1"/>
  <c r="F116" i="66" a="1"/>
  <c r="F116" i="66" s="1"/>
  <c r="E116" i="66" a="1"/>
  <c r="E116" i="66" s="1"/>
  <c r="D116" i="66" a="1"/>
  <c r="D116" i="66" s="1"/>
  <c r="C116" i="66" a="1"/>
  <c r="C116" i="66" s="1"/>
  <c r="B116" i="66" a="1"/>
  <c r="B116" i="66" s="1"/>
  <c r="H115" i="66"/>
  <c r="G115" i="66" a="1"/>
  <c r="G115" i="66" s="1"/>
  <c r="F115" i="66" a="1"/>
  <c r="F115" i="66" s="1"/>
  <c r="E115" i="66" a="1"/>
  <c r="E115" i="66" s="1"/>
  <c r="D115" i="66" a="1"/>
  <c r="D115" i="66" s="1"/>
  <c r="C115" i="66" a="1"/>
  <c r="C115" i="66" s="1"/>
  <c r="B115" i="66" a="1"/>
  <c r="B115" i="66" s="1"/>
  <c r="H114" i="66"/>
  <c r="G114" i="66" a="1"/>
  <c r="G114" i="66" s="1"/>
  <c r="F114" i="66" a="1"/>
  <c r="F114" i="66" s="1"/>
  <c r="E114" i="66" a="1"/>
  <c r="E114" i="66" s="1"/>
  <c r="D114" i="66" a="1"/>
  <c r="D114" i="66" s="1"/>
  <c r="C114" i="66" a="1"/>
  <c r="C114" i="66" s="1"/>
  <c r="B114" i="66" a="1"/>
  <c r="B114" i="66" s="1"/>
  <c r="H113" i="66"/>
  <c r="G113" i="66" a="1"/>
  <c r="G113" i="66" s="1"/>
  <c r="F113" i="66" a="1"/>
  <c r="F113" i="66" s="1"/>
  <c r="E113" i="66" a="1"/>
  <c r="E113" i="66" s="1"/>
  <c r="D113" i="66" a="1"/>
  <c r="D113" i="66" s="1"/>
  <c r="C113" i="66" a="1"/>
  <c r="C113" i="66" s="1"/>
  <c r="B113" i="66" a="1"/>
  <c r="B113" i="66" s="1"/>
  <c r="H112" i="66"/>
  <c r="G112" i="66" a="1"/>
  <c r="G112" i="66" s="1"/>
  <c r="F112" i="66" a="1"/>
  <c r="F112" i="66" s="1"/>
  <c r="E112" i="66" a="1"/>
  <c r="E112" i="66" s="1"/>
  <c r="D112" i="66" a="1"/>
  <c r="D112" i="66" s="1"/>
  <c r="C112" i="66" a="1"/>
  <c r="C112" i="66" s="1"/>
  <c r="B112" i="66" a="1"/>
  <c r="B112" i="66" s="1"/>
  <c r="H111" i="66"/>
  <c r="G111" i="66" a="1"/>
  <c r="G111" i="66" s="1"/>
  <c r="F111" i="66" a="1"/>
  <c r="F111" i="66" s="1"/>
  <c r="E111" i="66" a="1"/>
  <c r="E111" i="66" s="1"/>
  <c r="D111" i="66" a="1"/>
  <c r="D111" i="66" s="1"/>
  <c r="C111" i="66" a="1"/>
  <c r="C111" i="66" s="1"/>
  <c r="B111" i="66" a="1"/>
  <c r="B111" i="66" s="1"/>
  <c r="H110" i="66"/>
  <c r="G110" i="66" a="1"/>
  <c r="G110" i="66" s="1"/>
  <c r="F110" i="66" a="1"/>
  <c r="F110" i="66" s="1"/>
  <c r="E110" i="66" a="1"/>
  <c r="E110" i="66" s="1"/>
  <c r="D110" i="66" a="1"/>
  <c r="D110" i="66" s="1"/>
  <c r="C110" i="66" a="1"/>
  <c r="C110" i="66" s="1"/>
  <c r="B110" i="66" a="1"/>
  <c r="B110" i="66" s="1"/>
  <c r="H109" i="66"/>
  <c r="G109" i="66" a="1"/>
  <c r="G109" i="66" s="1"/>
  <c r="F109" i="66" a="1"/>
  <c r="F109" i="66" s="1"/>
  <c r="E109" i="66" a="1"/>
  <c r="E109" i="66" s="1"/>
  <c r="D109" i="66" a="1"/>
  <c r="D109" i="66" s="1"/>
  <c r="C109" i="66" a="1"/>
  <c r="C109" i="66" s="1"/>
  <c r="B109" i="66" a="1"/>
  <c r="B109" i="66" s="1"/>
  <c r="H108" i="66"/>
  <c r="G108" i="66" a="1"/>
  <c r="G108" i="66" s="1"/>
  <c r="F108" i="66" a="1"/>
  <c r="F108" i="66" s="1"/>
  <c r="E108" i="66" a="1"/>
  <c r="E108" i="66" s="1"/>
  <c r="D108" i="66" a="1"/>
  <c r="D108" i="66" s="1"/>
  <c r="C108" i="66" a="1"/>
  <c r="C108" i="66" s="1"/>
  <c r="B108" i="66" a="1"/>
  <c r="B108" i="66" s="1"/>
  <c r="H107" i="66"/>
  <c r="G107" i="66" a="1"/>
  <c r="G107" i="66" s="1"/>
  <c r="F107" i="66" a="1"/>
  <c r="F107" i="66" s="1"/>
  <c r="E107" i="66" a="1"/>
  <c r="E107" i="66" s="1"/>
  <c r="D107" i="66" a="1"/>
  <c r="D107" i="66" s="1"/>
  <c r="C107" i="66" a="1"/>
  <c r="C107" i="66" s="1"/>
  <c r="B107" i="66" a="1"/>
  <c r="B107" i="66" s="1"/>
  <c r="H106" i="66"/>
  <c r="G106" i="66" a="1"/>
  <c r="G106" i="66" s="1"/>
  <c r="F106" i="66" a="1"/>
  <c r="F106" i="66" s="1"/>
  <c r="E106" i="66" a="1"/>
  <c r="E106" i="66" s="1"/>
  <c r="D106" i="66" a="1"/>
  <c r="D106" i="66" s="1"/>
  <c r="C106" i="66" a="1"/>
  <c r="C106" i="66" s="1"/>
  <c r="B106" i="66" a="1"/>
  <c r="B106" i="66" s="1"/>
  <c r="H105" i="66"/>
  <c r="G105" i="66" a="1"/>
  <c r="G105" i="66" s="1"/>
  <c r="F105" i="66" a="1"/>
  <c r="F105" i="66" s="1"/>
  <c r="E105" i="66" a="1"/>
  <c r="E105" i="66" s="1"/>
  <c r="D105" i="66" a="1"/>
  <c r="D105" i="66" s="1"/>
  <c r="C105" i="66" a="1"/>
  <c r="C105" i="66" s="1"/>
  <c r="B105" i="66" a="1"/>
  <c r="B105" i="66" s="1"/>
  <c r="H104" i="66"/>
  <c r="G104" i="66" a="1"/>
  <c r="G104" i="66" s="1"/>
  <c r="F104" i="66" a="1"/>
  <c r="F104" i="66" s="1"/>
  <c r="E104" i="66" a="1"/>
  <c r="E104" i="66" s="1"/>
  <c r="D104" i="66" a="1"/>
  <c r="D104" i="66" s="1"/>
  <c r="C104" i="66" a="1"/>
  <c r="C104" i="66" s="1"/>
  <c r="B104" i="66" a="1"/>
  <c r="B104" i="66" s="1"/>
  <c r="H103" i="66"/>
  <c r="G103" i="66" a="1"/>
  <c r="G103" i="66" s="1"/>
  <c r="F103" i="66" a="1"/>
  <c r="F103" i="66" s="1"/>
  <c r="E103" i="66" a="1"/>
  <c r="E103" i="66" s="1"/>
  <c r="D103" i="66" a="1"/>
  <c r="D103" i="66" s="1"/>
  <c r="C103" i="66" a="1"/>
  <c r="C103" i="66" s="1"/>
  <c r="B103" i="66" a="1"/>
  <c r="B103" i="66" s="1"/>
  <c r="H102" i="66"/>
  <c r="G102" i="66" a="1"/>
  <c r="G102" i="66" s="1"/>
  <c r="F102" i="66" a="1"/>
  <c r="F102" i="66" s="1"/>
  <c r="E102" i="66" a="1"/>
  <c r="E102" i="66" s="1"/>
  <c r="D102" i="66" a="1"/>
  <c r="D102" i="66" s="1"/>
  <c r="C102" i="66" a="1"/>
  <c r="C102" i="66" s="1"/>
  <c r="B102" i="66" a="1"/>
  <c r="B102" i="66" s="1"/>
  <c r="H101" i="66"/>
  <c r="G101" i="66" a="1"/>
  <c r="G101" i="66" s="1"/>
  <c r="F101" i="66" a="1"/>
  <c r="F101" i="66" s="1"/>
  <c r="E101" i="66" a="1"/>
  <c r="E101" i="66" s="1"/>
  <c r="D101" i="66" a="1"/>
  <c r="D101" i="66" s="1"/>
  <c r="C101" i="66" a="1"/>
  <c r="C101" i="66" s="1"/>
  <c r="B101" i="66" a="1"/>
  <c r="B101" i="66" s="1"/>
  <c r="H100" i="66"/>
  <c r="G100" i="66" a="1"/>
  <c r="G100" i="66" s="1"/>
  <c r="F100" i="66" a="1"/>
  <c r="F100" i="66" s="1"/>
  <c r="E100" i="66" a="1"/>
  <c r="E100" i="66" s="1"/>
  <c r="D100" i="66" a="1"/>
  <c r="D100" i="66" s="1"/>
  <c r="C100" i="66" a="1"/>
  <c r="C100" i="66" s="1"/>
  <c r="B100" i="66" a="1"/>
  <c r="B100" i="66" s="1"/>
  <c r="H99" i="66"/>
  <c r="G99" i="66" a="1"/>
  <c r="G99" i="66" s="1"/>
  <c r="F99" i="66" a="1"/>
  <c r="F99" i="66" s="1"/>
  <c r="E99" i="66" a="1"/>
  <c r="E99" i="66" s="1"/>
  <c r="D99" i="66" a="1"/>
  <c r="D99" i="66" s="1"/>
  <c r="C99" i="66" a="1"/>
  <c r="C99" i="66" s="1"/>
  <c r="B99" i="66" a="1"/>
  <c r="B99" i="66" s="1"/>
  <c r="H98" i="66"/>
  <c r="G98" i="66" a="1"/>
  <c r="G98" i="66" s="1"/>
  <c r="F98" i="66" a="1"/>
  <c r="F98" i="66" s="1"/>
  <c r="E98" i="66" a="1"/>
  <c r="E98" i="66" s="1"/>
  <c r="D98" i="66" a="1"/>
  <c r="D98" i="66" s="1"/>
  <c r="C98" i="66" a="1"/>
  <c r="C98" i="66" s="1"/>
  <c r="B98" i="66" a="1"/>
  <c r="B98" i="66" s="1"/>
  <c r="H97" i="66"/>
  <c r="G97" i="66" a="1"/>
  <c r="G97" i="66" s="1"/>
  <c r="F97" i="66" a="1"/>
  <c r="F97" i="66" s="1"/>
  <c r="E97" i="66" a="1"/>
  <c r="E97" i="66" s="1"/>
  <c r="D97" i="66" a="1"/>
  <c r="D97" i="66" s="1"/>
  <c r="C97" i="66" a="1"/>
  <c r="C97" i="66" s="1"/>
  <c r="B97" i="66" a="1"/>
  <c r="B97" i="66" s="1"/>
  <c r="H96" i="66"/>
  <c r="G96" i="66" a="1"/>
  <c r="G96" i="66" s="1"/>
  <c r="F96" i="66" a="1"/>
  <c r="F96" i="66" s="1"/>
  <c r="E96" i="66" a="1"/>
  <c r="E96" i="66" s="1"/>
  <c r="D96" i="66" a="1"/>
  <c r="D96" i="66" s="1"/>
  <c r="C96" i="66" a="1"/>
  <c r="C96" i="66" s="1"/>
  <c r="B96" i="66" a="1"/>
  <c r="B96" i="66" s="1"/>
  <c r="H95" i="66"/>
  <c r="G95" i="66" a="1"/>
  <c r="G95" i="66" s="1"/>
  <c r="F95" i="66" a="1"/>
  <c r="F95" i="66" s="1"/>
  <c r="E95" i="66" a="1"/>
  <c r="E95" i="66" s="1"/>
  <c r="D95" i="66" a="1"/>
  <c r="D95" i="66" s="1"/>
  <c r="C95" i="66" a="1"/>
  <c r="C95" i="66" s="1"/>
  <c r="B95" i="66" a="1"/>
  <c r="B95" i="66" s="1"/>
  <c r="H94" i="66"/>
  <c r="G94" i="66" a="1"/>
  <c r="G94" i="66" s="1"/>
  <c r="F94" i="66" a="1"/>
  <c r="F94" i="66" s="1"/>
  <c r="E94" i="66" a="1"/>
  <c r="E94" i="66" s="1"/>
  <c r="D94" i="66" a="1"/>
  <c r="D94" i="66" s="1"/>
  <c r="C94" i="66" a="1"/>
  <c r="C94" i="66" s="1"/>
  <c r="B94" i="66" a="1"/>
  <c r="B94" i="66" s="1"/>
  <c r="H93" i="66"/>
  <c r="G93" i="66" a="1"/>
  <c r="G93" i="66" s="1"/>
  <c r="F93" i="66" a="1"/>
  <c r="F93" i="66" s="1"/>
  <c r="E93" i="66" a="1"/>
  <c r="E93" i="66" s="1"/>
  <c r="D93" i="66" a="1"/>
  <c r="D93" i="66" s="1"/>
  <c r="C93" i="66" a="1"/>
  <c r="C93" i="66" s="1"/>
  <c r="B93" i="66" a="1"/>
  <c r="B93" i="66" s="1"/>
  <c r="H92" i="66"/>
  <c r="G92" i="66" a="1"/>
  <c r="G92" i="66" s="1"/>
  <c r="F92" i="66" a="1"/>
  <c r="F92" i="66" s="1"/>
  <c r="E92" i="66" a="1"/>
  <c r="E92" i="66" s="1"/>
  <c r="D92" i="66" a="1"/>
  <c r="D92" i="66" s="1"/>
  <c r="C92" i="66" a="1"/>
  <c r="C92" i="66" s="1"/>
  <c r="B92" i="66" a="1"/>
  <c r="B92" i="66" s="1"/>
  <c r="H91" i="66"/>
  <c r="G91" i="66" a="1"/>
  <c r="G91" i="66" s="1"/>
  <c r="F91" i="66" a="1"/>
  <c r="F91" i="66" s="1"/>
  <c r="E91" i="66" a="1"/>
  <c r="E91" i="66" s="1"/>
  <c r="D91" i="66" a="1"/>
  <c r="D91" i="66" s="1"/>
  <c r="C91" i="66" a="1"/>
  <c r="C91" i="66" s="1"/>
  <c r="B91" i="66" a="1"/>
  <c r="B91" i="66" s="1"/>
  <c r="H90" i="66"/>
  <c r="G90" i="66" a="1"/>
  <c r="G90" i="66" s="1"/>
  <c r="F90" i="66" a="1"/>
  <c r="F90" i="66" s="1"/>
  <c r="E90" i="66" a="1"/>
  <c r="E90" i="66" s="1"/>
  <c r="D90" i="66" a="1"/>
  <c r="D90" i="66" s="1"/>
  <c r="C90" i="66" a="1"/>
  <c r="C90" i="66" s="1"/>
  <c r="B90" i="66" a="1"/>
  <c r="B90" i="66" s="1"/>
  <c r="H89" i="66"/>
  <c r="G89" i="66" a="1"/>
  <c r="G89" i="66" s="1"/>
  <c r="F89" i="66" a="1"/>
  <c r="F89" i="66" s="1"/>
  <c r="E89" i="66" a="1"/>
  <c r="E89" i="66" s="1"/>
  <c r="D89" i="66" a="1"/>
  <c r="D89" i="66" s="1"/>
  <c r="C89" i="66" a="1"/>
  <c r="C89" i="66" s="1"/>
  <c r="B89" i="66" a="1"/>
  <c r="B89" i="66" s="1"/>
  <c r="H88" i="66"/>
  <c r="G88" i="66" a="1"/>
  <c r="G88" i="66" s="1"/>
  <c r="F88" i="66" a="1"/>
  <c r="F88" i="66" s="1"/>
  <c r="E88" i="66" a="1"/>
  <c r="E88" i="66" s="1"/>
  <c r="D88" i="66" a="1"/>
  <c r="D88" i="66" s="1"/>
  <c r="C88" i="66" a="1"/>
  <c r="C88" i="66" s="1"/>
  <c r="B88" i="66" a="1"/>
  <c r="B88" i="66" s="1"/>
  <c r="H87" i="66"/>
  <c r="G87" i="66" a="1"/>
  <c r="G87" i="66" s="1"/>
  <c r="F87" i="66" a="1"/>
  <c r="F87" i="66" s="1"/>
  <c r="E87" i="66" a="1"/>
  <c r="E87" i="66" s="1"/>
  <c r="D87" i="66" a="1"/>
  <c r="D87" i="66" s="1"/>
  <c r="C87" i="66" a="1"/>
  <c r="C87" i="66" s="1"/>
  <c r="B87" i="66" a="1"/>
  <c r="B87" i="66" s="1"/>
  <c r="H86" i="66"/>
  <c r="G86" i="66" a="1"/>
  <c r="G86" i="66" s="1"/>
  <c r="F86" i="66" a="1"/>
  <c r="F86" i="66" s="1"/>
  <c r="E86" i="66" a="1"/>
  <c r="E86" i="66" s="1"/>
  <c r="D86" i="66" a="1"/>
  <c r="D86" i="66" s="1"/>
  <c r="C86" i="66" a="1"/>
  <c r="C86" i="66" s="1"/>
  <c r="B86" i="66" a="1"/>
  <c r="B86" i="66" s="1"/>
  <c r="H85" i="66"/>
  <c r="G85" i="66" a="1"/>
  <c r="G85" i="66" s="1"/>
  <c r="F85" i="66" a="1"/>
  <c r="F85" i="66" s="1"/>
  <c r="E85" i="66" a="1"/>
  <c r="E85" i="66" s="1"/>
  <c r="D85" i="66" a="1"/>
  <c r="D85" i="66" s="1"/>
  <c r="C85" i="66" a="1"/>
  <c r="C85" i="66" s="1"/>
  <c r="B85" i="66" a="1"/>
  <c r="B85" i="66" s="1"/>
  <c r="H84" i="66"/>
  <c r="G84" i="66" a="1"/>
  <c r="G84" i="66" s="1"/>
  <c r="F84" i="66" a="1"/>
  <c r="F84" i="66" s="1"/>
  <c r="E84" i="66" a="1"/>
  <c r="E84" i="66" s="1"/>
  <c r="D84" i="66" a="1"/>
  <c r="D84" i="66" s="1"/>
  <c r="C84" i="66" a="1"/>
  <c r="C84" i="66" s="1"/>
  <c r="B84" i="66" a="1"/>
  <c r="B84" i="66" s="1"/>
  <c r="H83" i="66"/>
  <c r="G83" i="66" a="1"/>
  <c r="G83" i="66" s="1"/>
  <c r="F83" i="66" a="1"/>
  <c r="F83" i="66" s="1"/>
  <c r="E83" i="66" a="1"/>
  <c r="E83" i="66" s="1"/>
  <c r="D83" i="66" a="1"/>
  <c r="D83" i="66" s="1"/>
  <c r="C83" i="66" a="1"/>
  <c r="C83" i="66" s="1"/>
  <c r="B83" i="66" a="1"/>
  <c r="B83" i="66" s="1"/>
  <c r="H82" i="66"/>
  <c r="G82" i="66" a="1"/>
  <c r="G82" i="66" s="1"/>
  <c r="F82" i="66" a="1"/>
  <c r="F82" i="66" s="1"/>
  <c r="E82" i="66" a="1"/>
  <c r="E82" i="66" s="1"/>
  <c r="D82" i="66" a="1"/>
  <c r="D82" i="66" s="1"/>
  <c r="C82" i="66" a="1"/>
  <c r="C82" i="66" s="1"/>
  <c r="B82" i="66" a="1"/>
  <c r="B82" i="66" s="1"/>
  <c r="H81" i="66"/>
  <c r="G81" i="66" a="1"/>
  <c r="G81" i="66" s="1"/>
  <c r="F81" i="66" a="1"/>
  <c r="F81" i="66" s="1"/>
  <c r="E81" i="66" a="1"/>
  <c r="E81" i="66" s="1"/>
  <c r="D81" i="66" a="1"/>
  <c r="D81" i="66" s="1"/>
  <c r="C81" i="66" a="1"/>
  <c r="C81" i="66" s="1"/>
  <c r="B81" i="66" a="1"/>
  <c r="B81" i="66" s="1"/>
  <c r="H80" i="66"/>
  <c r="G80" i="66" a="1"/>
  <c r="G80" i="66" s="1"/>
  <c r="F80" i="66" a="1"/>
  <c r="F80" i="66" s="1"/>
  <c r="E80" i="66" a="1"/>
  <c r="E80" i="66" s="1"/>
  <c r="D80" i="66" a="1"/>
  <c r="D80" i="66" s="1"/>
  <c r="C80" i="66" a="1"/>
  <c r="C80" i="66" s="1"/>
  <c r="B80" i="66" a="1"/>
  <c r="B80" i="66" s="1"/>
  <c r="H79" i="66"/>
  <c r="G79" i="66" a="1"/>
  <c r="G79" i="66" s="1"/>
  <c r="F79" i="66" a="1"/>
  <c r="F79" i="66" s="1"/>
  <c r="E79" i="66" a="1"/>
  <c r="E79" i="66" s="1"/>
  <c r="D79" i="66" a="1"/>
  <c r="D79" i="66" s="1"/>
  <c r="C79" i="66" a="1"/>
  <c r="C79" i="66" s="1"/>
  <c r="B79" i="66" a="1"/>
  <c r="B79" i="66" s="1"/>
  <c r="H78" i="66"/>
  <c r="G78" i="66" a="1"/>
  <c r="G78" i="66" s="1"/>
  <c r="F78" i="66" a="1"/>
  <c r="F78" i="66" s="1"/>
  <c r="E78" i="66" a="1"/>
  <c r="E78" i="66" s="1"/>
  <c r="D78" i="66" a="1"/>
  <c r="D78" i="66" s="1"/>
  <c r="C78" i="66" a="1"/>
  <c r="C78" i="66" s="1"/>
  <c r="B78" i="66" a="1"/>
  <c r="B78" i="66" s="1"/>
  <c r="H77" i="66"/>
  <c r="G77" i="66" a="1"/>
  <c r="G77" i="66" s="1"/>
  <c r="F77" i="66" a="1"/>
  <c r="F77" i="66" s="1"/>
  <c r="E77" i="66" a="1"/>
  <c r="E77" i="66" s="1"/>
  <c r="D77" i="66" a="1"/>
  <c r="D77" i="66" s="1"/>
  <c r="C77" i="66" a="1"/>
  <c r="C77" i="66" s="1"/>
  <c r="B77" i="66" a="1"/>
  <c r="B77" i="66" s="1"/>
  <c r="H76" i="66"/>
  <c r="G76" i="66" a="1"/>
  <c r="G76" i="66" s="1"/>
  <c r="F76" i="66" a="1"/>
  <c r="F76" i="66" s="1"/>
  <c r="E76" i="66" a="1"/>
  <c r="E76" i="66" s="1"/>
  <c r="D76" i="66" a="1"/>
  <c r="D76" i="66" s="1"/>
  <c r="C76" i="66" a="1"/>
  <c r="C76" i="66" s="1"/>
  <c r="B76" i="66" a="1"/>
  <c r="B76" i="66" s="1"/>
  <c r="H75" i="66"/>
  <c r="G75" i="66" a="1"/>
  <c r="G75" i="66" s="1"/>
  <c r="F75" i="66" a="1"/>
  <c r="F75" i="66" s="1"/>
  <c r="E75" i="66" a="1"/>
  <c r="E75" i="66" s="1"/>
  <c r="D75" i="66" a="1"/>
  <c r="D75" i="66" s="1"/>
  <c r="C75" i="66" a="1"/>
  <c r="C75" i="66" s="1"/>
  <c r="B75" i="66" a="1"/>
  <c r="B75" i="66" s="1"/>
  <c r="H74" i="66"/>
  <c r="G74" i="66" a="1"/>
  <c r="G74" i="66" s="1"/>
  <c r="F74" i="66" a="1"/>
  <c r="F74" i="66" s="1"/>
  <c r="E74" i="66" a="1"/>
  <c r="E74" i="66" s="1"/>
  <c r="D74" i="66" a="1"/>
  <c r="D74" i="66" s="1"/>
  <c r="C74" i="66" a="1"/>
  <c r="C74" i="66" s="1"/>
  <c r="B74" i="66" a="1"/>
  <c r="B74" i="66" s="1"/>
  <c r="H73" i="66"/>
  <c r="G73" i="66" a="1"/>
  <c r="G73" i="66" s="1"/>
  <c r="F73" i="66" a="1"/>
  <c r="F73" i="66" s="1"/>
  <c r="E73" i="66" a="1"/>
  <c r="E73" i="66" s="1"/>
  <c r="D73" i="66" a="1"/>
  <c r="D73" i="66" s="1"/>
  <c r="C73" i="66" a="1"/>
  <c r="C73" i="66" s="1"/>
  <c r="B73" i="66" a="1"/>
  <c r="B73" i="66" s="1"/>
  <c r="H72" i="66"/>
  <c r="G72" i="66" a="1"/>
  <c r="G72" i="66" s="1"/>
  <c r="F72" i="66" a="1"/>
  <c r="F72" i="66" s="1"/>
  <c r="E72" i="66" a="1"/>
  <c r="E72" i="66" s="1"/>
  <c r="D72" i="66" a="1"/>
  <c r="D72" i="66" s="1"/>
  <c r="C72" i="66" a="1"/>
  <c r="C72" i="66" s="1"/>
  <c r="B72" i="66" a="1"/>
  <c r="B72" i="66" s="1"/>
  <c r="H71" i="66"/>
  <c r="G71" i="66" a="1"/>
  <c r="G71" i="66" s="1"/>
  <c r="F71" i="66" a="1"/>
  <c r="F71" i="66" s="1"/>
  <c r="E71" i="66" a="1"/>
  <c r="E71" i="66" s="1"/>
  <c r="D71" i="66" a="1"/>
  <c r="D71" i="66" s="1"/>
  <c r="C71" i="66" a="1"/>
  <c r="C71" i="66" s="1"/>
  <c r="B71" i="66" a="1"/>
  <c r="B71" i="66" s="1"/>
  <c r="H70" i="66"/>
  <c r="G70" i="66" a="1"/>
  <c r="G70" i="66" s="1"/>
  <c r="F70" i="66" a="1"/>
  <c r="F70" i="66" s="1"/>
  <c r="E70" i="66" a="1"/>
  <c r="E70" i="66" s="1"/>
  <c r="D70" i="66" a="1"/>
  <c r="D70" i="66" s="1"/>
  <c r="C70" i="66" a="1"/>
  <c r="C70" i="66" s="1"/>
  <c r="B70" i="66" a="1"/>
  <c r="B70" i="66" s="1"/>
  <c r="H69" i="66"/>
  <c r="G69" i="66" a="1"/>
  <c r="G69" i="66" s="1"/>
  <c r="F69" i="66" a="1"/>
  <c r="F69" i="66" s="1"/>
  <c r="E69" i="66" a="1"/>
  <c r="E69" i="66" s="1"/>
  <c r="D69" i="66" a="1"/>
  <c r="D69" i="66" s="1"/>
  <c r="C69" i="66" a="1"/>
  <c r="C69" i="66" s="1"/>
  <c r="B69" i="66" a="1"/>
  <c r="B69" i="66" s="1"/>
  <c r="H68" i="66"/>
  <c r="G68" i="66" a="1"/>
  <c r="G68" i="66" s="1"/>
  <c r="F68" i="66" a="1"/>
  <c r="F68" i="66" s="1"/>
  <c r="E68" i="66" a="1"/>
  <c r="E68" i="66" s="1"/>
  <c r="D68" i="66" a="1"/>
  <c r="D68" i="66" s="1"/>
  <c r="C68" i="66" a="1"/>
  <c r="C68" i="66" s="1"/>
  <c r="B68" i="66" a="1"/>
  <c r="B68" i="66" s="1"/>
  <c r="H67" i="66"/>
  <c r="G67" i="66" a="1"/>
  <c r="G67" i="66" s="1"/>
  <c r="F67" i="66" a="1"/>
  <c r="F67" i="66" s="1"/>
  <c r="E67" i="66" a="1"/>
  <c r="E67" i="66" s="1"/>
  <c r="D67" i="66" a="1"/>
  <c r="D67" i="66" s="1"/>
  <c r="C67" i="66" a="1"/>
  <c r="C67" i="66" s="1"/>
  <c r="B67" i="66" a="1"/>
  <c r="B67" i="66" s="1"/>
  <c r="H66" i="66"/>
  <c r="G66" i="66" a="1"/>
  <c r="G66" i="66" s="1"/>
  <c r="F66" i="66" a="1"/>
  <c r="F66" i="66" s="1"/>
  <c r="E66" i="66" a="1"/>
  <c r="E66" i="66" s="1"/>
  <c r="D66" i="66" a="1"/>
  <c r="D66" i="66" s="1"/>
  <c r="C66" i="66" a="1"/>
  <c r="C66" i="66" s="1"/>
  <c r="B66" i="66" a="1"/>
  <c r="B66" i="66" s="1"/>
  <c r="H65" i="66"/>
  <c r="G65" i="66" a="1"/>
  <c r="G65" i="66" s="1"/>
  <c r="F65" i="66" a="1"/>
  <c r="F65" i="66" s="1"/>
  <c r="E65" i="66" a="1"/>
  <c r="E65" i="66" s="1"/>
  <c r="D65" i="66" a="1"/>
  <c r="D65" i="66" s="1"/>
  <c r="C65" i="66" a="1"/>
  <c r="C65" i="66" s="1"/>
  <c r="B65" i="66" a="1"/>
  <c r="B65" i="66" s="1"/>
  <c r="H64" i="66"/>
  <c r="G64" i="66" a="1"/>
  <c r="G64" i="66" s="1"/>
  <c r="F64" i="66" a="1"/>
  <c r="F64" i="66" s="1"/>
  <c r="E64" i="66" a="1"/>
  <c r="E64" i="66" s="1"/>
  <c r="D64" i="66" a="1"/>
  <c r="D64" i="66" s="1"/>
  <c r="C64" i="66" a="1"/>
  <c r="C64" i="66" s="1"/>
  <c r="B64" i="66" a="1"/>
  <c r="B64" i="66" s="1"/>
  <c r="H63" i="66"/>
  <c r="G63" i="66" a="1"/>
  <c r="G63" i="66" s="1"/>
  <c r="F63" i="66" a="1"/>
  <c r="F63" i="66" s="1"/>
  <c r="E63" i="66" a="1"/>
  <c r="E63" i="66" s="1"/>
  <c r="D63" i="66" a="1"/>
  <c r="D63" i="66" s="1"/>
  <c r="C63" i="66" a="1"/>
  <c r="C63" i="66" s="1"/>
  <c r="B63" i="66" a="1"/>
  <c r="B63" i="66" s="1"/>
  <c r="H62" i="66"/>
  <c r="G62" i="66" a="1"/>
  <c r="G62" i="66" s="1"/>
  <c r="F62" i="66" a="1"/>
  <c r="F62" i="66" s="1"/>
  <c r="E62" i="66" a="1"/>
  <c r="E62" i="66" s="1"/>
  <c r="D62" i="66" a="1"/>
  <c r="D62" i="66" s="1"/>
  <c r="C62" i="66" a="1"/>
  <c r="C62" i="66" s="1"/>
  <c r="B62" i="66" a="1"/>
  <c r="B62" i="66" s="1"/>
  <c r="H61" i="66"/>
  <c r="G61" i="66" a="1"/>
  <c r="G61" i="66" s="1"/>
  <c r="F61" i="66" a="1"/>
  <c r="F61" i="66" s="1"/>
  <c r="E61" i="66" a="1"/>
  <c r="E61" i="66" s="1"/>
  <c r="D61" i="66" a="1"/>
  <c r="D61" i="66" s="1"/>
  <c r="C61" i="66" a="1"/>
  <c r="C61" i="66" s="1"/>
  <c r="B61" i="66" a="1"/>
  <c r="B61" i="66" s="1"/>
  <c r="H60" i="66"/>
  <c r="G60" i="66" a="1"/>
  <c r="G60" i="66" s="1"/>
  <c r="F60" i="66" a="1"/>
  <c r="F60" i="66" s="1"/>
  <c r="E60" i="66" a="1"/>
  <c r="E60" i="66" s="1"/>
  <c r="D60" i="66" a="1"/>
  <c r="D60" i="66" s="1"/>
  <c r="C60" i="66" a="1"/>
  <c r="C60" i="66" s="1"/>
  <c r="B60" i="66" a="1"/>
  <c r="B60" i="66" s="1"/>
  <c r="H59" i="66"/>
  <c r="G59" i="66" a="1"/>
  <c r="G59" i="66" s="1"/>
  <c r="F59" i="66" a="1"/>
  <c r="F59" i="66" s="1"/>
  <c r="E59" i="66" a="1"/>
  <c r="E59" i="66" s="1"/>
  <c r="D59" i="66" a="1"/>
  <c r="D59" i="66" s="1"/>
  <c r="C59" i="66" a="1"/>
  <c r="C59" i="66" s="1"/>
  <c r="B59" i="66" a="1"/>
  <c r="B59" i="66" s="1"/>
  <c r="H58" i="66"/>
  <c r="G58" i="66" a="1"/>
  <c r="G58" i="66" s="1"/>
  <c r="F58" i="66" a="1"/>
  <c r="F58" i="66" s="1"/>
  <c r="E58" i="66" a="1"/>
  <c r="E58" i="66" s="1"/>
  <c r="D58" i="66" a="1"/>
  <c r="D58" i="66" s="1"/>
  <c r="C58" i="66" a="1"/>
  <c r="C58" i="66" s="1"/>
  <c r="B58" i="66" a="1"/>
  <c r="B58" i="66" s="1"/>
  <c r="H57" i="66"/>
  <c r="G57" i="66" a="1"/>
  <c r="G57" i="66" s="1"/>
  <c r="F57" i="66" a="1"/>
  <c r="F57" i="66" s="1"/>
  <c r="E57" i="66" a="1"/>
  <c r="E57" i="66" s="1"/>
  <c r="D57" i="66" a="1"/>
  <c r="D57" i="66" s="1"/>
  <c r="C57" i="66" a="1"/>
  <c r="C57" i="66" s="1"/>
  <c r="B57" i="66" a="1"/>
  <c r="B57" i="66" s="1"/>
  <c r="H56" i="66"/>
  <c r="G56" i="66" a="1"/>
  <c r="G56" i="66" s="1"/>
  <c r="F56" i="66" a="1"/>
  <c r="F56" i="66" s="1"/>
  <c r="E56" i="66" a="1"/>
  <c r="E56" i="66" s="1"/>
  <c r="D56" i="66" a="1"/>
  <c r="D56" i="66" s="1"/>
  <c r="C56" i="66" a="1"/>
  <c r="C56" i="66" s="1"/>
  <c r="B56" i="66" a="1"/>
  <c r="B56" i="66" s="1"/>
  <c r="H55" i="66"/>
  <c r="G55" i="66" a="1"/>
  <c r="G55" i="66" s="1"/>
  <c r="F55" i="66" a="1"/>
  <c r="F55" i="66" s="1"/>
  <c r="E55" i="66" a="1"/>
  <c r="E55" i="66" s="1"/>
  <c r="D55" i="66" a="1"/>
  <c r="D55" i="66" s="1"/>
  <c r="C55" i="66" a="1"/>
  <c r="C55" i="66" s="1"/>
  <c r="B55" i="66" a="1"/>
  <c r="B55" i="66" s="1"/>
  <c r="H54" i="66"/>
  <c r="G54" i="66" a="1"/>
  <c r="G54" i="66" s="1"/>
  <c r="F54" i="66" a="1"/>
  <c r="F54" i="66" s="1"/>
  <c r="E54" i="66" a="1"/>
  <c r="E54" i="66" s="1"/>
  <c r="D54" i="66" a="1"/>
  <c r="D54" i="66" s="1"/>
  <c r="C54" i="66" a="1"/>
  <c r="C54" i="66" s="1"/>
  <c r="B54" i="66" a="1"/>
  <c r="B54" i="66" s="1"/>
  <c r="H53" i="66"/>
  <c r="G53" i="66" a="1"/>
  <c r="G53" i="66" s="1"/>
  <c r="F53" i="66" a="1"/>
  <c r="F53" i="66" s="1"/>
  <c r="E53" i="66" a="1"/>
  <c r="E53" i="66" s="1"/>
  <c r="D53" i="66" a="1"/>
  <c r="D53" i="66" s="1"/>
  <c r="C53" i="66" a="1"/>
  <c r="C53" i="66" s="1"/>
  <c r="B53" i="66" a="1"/>
  <c r="B53" i="66" s="1"/>
  <c r="H52" i="66"/>
  <c r="G52" i="66" a="1"/>
  <c r="G52" i="66" s="1"/>
  <c r="F52" i="66" a="1"/>
  <c r="F52" i="66" s="1"/>
  <c r="E52" i="66" a="1"/>
  <c r="E52" i="66" s="1"/>
  <c r="D52" i="66" a="1"/>
  <c r="D52" i="66" s="1"/>
  <c r="C52" i="66" a="1"/>
  <c r="C52" i="66" s="1"/>
  <c r="B52" i="66" a="1"/>
  <c r="B52" i="66" s="1"/>
  <c r="H51" i="66"/>
  <c r="G51" i="66" a="1"/>
  <c r="G51" i="66" s="1"/>
  <c r="F51" i="66" a="1"/>
  <c r="F51" i="66" s="1"/>
  <c r="E51" i="66" a="1"/>
  <c r="E51" i="66" s="1"/>
  <c r="D51" i="66" a="1"/>
  <c r="D51" i="66" s="1"/>
  <c r="C51" i="66" a="1"/>
  <c r="C51" i="66" s="1"/>
  <c r="B51" i="66" a="1"/>
  <c r="B51" i="66" s="1"/>
  <c r="H50" i="66"/>
  <c r="G50" i="66" a="1"/>
  <c r="G50" i="66" s="1"/>
  <c r="F50" i="66" a="1"/>
  <c r="F50" i="66" s="1"/>
  <c r="E50" i="66" a="1"/>
  <c r="E50" i="66" s="1"/>
  <c r="D50" i="66" a="1"/>
  <c r="D50" i="66" s="1"/>
  <c r="C50" i="66" a="1"/>
  <c r="C50" i="66" s="1"/>
  <c r="B50" i="66" a="1"/>
  <c r="B50" i="66" s="1"/>
  <c r="H49" i="66"/>
  <c r="G49" i="66" a="1"/>
  <c r="G49" i="66" s="1"/>
  <c r="F49" i="66" a="1"/>
  <c r="F49" i="66" s="1"/>
  <c r="E49" i="66" a="1"/>
  <c r="E49" i="66" s="1"/>
  <c r="D49" i="66" a="1"/>
  <c r="D49" i="66" s="1"/>
  <c r="C49" i="66" a="1"/>
  <c r="C49" i="66" s="1"/>
  <c r="B49" i="66" a="1"/>
  <c r="B49" i="66" s="1"/>
  <c r="H48" i="66"/>
  <c r="G48" i="66" a="1"/>
  <c r="G48" i="66" s="1"/>
  <c r="F48" i="66" a="1"/>
  <c r="F48" i="66" s="1"/>
  <c r="E48" i="66" a="1"/>
  <c r="E48" i="66" s="1"/>
  <c r="D48" i="66" a="1"/>
  <c r="D48" i="66" s="1"/>
  <c r="C48" i="66" a="1"/>
  <c r="C48" i="66" s="1"/>
  <c r="B48" i="66" a="1"/>
  <c r="B48" i="66" s="1"/>
  <c r="H47" i="66"/>
  <c r="G47" i="66" a="1"/>
  <c r="G47" i="66" s="1"/>
  <c r="F47" i="66" a="1"/>
  <c r="F47" i="66" s="1"/>
  <c r="E47" i="66" a="1"/>
  <c r="E47" i="66" s="1"/>
  <c r="D47" i="66" a="1"/>
  <c r="D47" i="66" s="1"/>
  <c r="C47" i="66" a="1"/>
  <c r="C47" i="66" s="1"/>
  <c r="B47" i="66" a="1"/>
  <c r="B47" i="66" s="1"/>
  <c r="H46" i="66"/>
  <c r="G46" i="66" a="1"/>
  <c r="G46" i="66" s="1"/>
  <c r="F46" i="66" a="1"/>
  <c r="F46" i="66" s="1"/>
  <c r="E46" i="66" a="1"/>
  <c r="E46" i="66" s="1"/>
  <c r="D46" i="66" a="1"/>
  <c r="D46" i="66" s="1"/>
  <c r="C46" i="66" a="1"/>
  <c r="C46" i="66" s="1"/>
  <c r="B46" i="66" a="1"/>
  <c r="B46" i="66" s="1"/>
  <c r="H45" i="66"/>
  <c r="G45" i="66" a="1"/>
  <c r="G45" i="66" s="1"/>
  <c r="F45" i="66" a="1"/>
  <c r="F45" i="66" s="1"/>
  <c r="E45" i="66" a="1"/>
  <c r="E45" i="66" s="1"/>
  <c r="D45" i="66" a="1"/>
  <c r="D45" i="66" s="1"/>
  <c r="C45" i="66" a="1"/>
  <c r="C45" i="66" s="1"/>
  <c r="B45" i="66" a="1"/>
  <c r="B45" i="66" s="1"/>
  <c r="H44" i="66"/>
  <c r="G44" i="66" a="1"/>
  <c r="G44" i="66" s="1"/>
  <c r="F44" i="66" a="1"/>
  <c r="F44" i="66" s="1"/>
  <c r="E44" i="66" a="1"/>
  <c r="E44" i="66" s="1"/>
  <c r="D44" i="66" a="1"/>
  <c r="D44" i="66" s="1"/>
  <c r="C44" i="66" a="1"/>
  <c r="C44" i="66" s="1"/>
  <c r="B44" i="66" a="1"/>
  <c r="B44" i="66" s="1"/>
  <c r="H43" i="66"/>
  <c r="G43" i="66" a="1"/>
  <c r="G43" i="66" s="1"/>
  <c r="F43" i="66" a="1"/>
  <c r="F43" i="66" s="1"/>
  <c r="E43" i="66" a="1"/>
  <c r="E43" i="66" s="1"/>
  <c r="D43" i="66" a="1"/>
  <c r="D43" i="66" s="1"/>
  <c r="C43" i="66" a="1"/>
  <c r="C43" i="66" s="1"/>
  <c r="B43" i="66" a="1"/>
  <c r="B43" i="66" s="1"/>
  <c r="H42" i="66"/>
  <c r="G42" i="66" a="1"/>
  <c r="G42" i="66" s="1"/>
  <c r="F42" i="66" a="1"/>
  <c r="F42" i="66" s="1"/>
  <c r="E42" i="66" a="1"/>
  <c r="E42" i="66" s="1"/>
  <c r="D42" i="66" a="1"/>
  <c r="D42" i="66" s="1"/>
  <c r="C42" i="66" a="1"/>
  <c r="C42" i="66" s="1"/>
  <c r="B42" i="66" a="1"/>
  <c r="B42" i="66" s="1"/>
  <c r="H41" i="66"/>
  <c r="G41" i="66" a="1"/>
  <c r="G41" i="66" s="1"/>
  <c r="F41" i="66" a="1"/>
  <c r="F41" i="66" s="1"/>
  <c r="E41" i="66" a="1"/>
  <c r="E41" i="66" s="1"/>
  <c r="D41" i="66" a="1"/>
  <c r="D41" i="66" s="1"/>
  <c r="C41" i="66" a="1"/>
  <c r="C41" i="66" s="1"/>
  <c r="B41" i="66" a="1"/>
  <c r="B41" i="66" s="1"/>
  <c r="H40" i="66"/>
  <c r="G40" i="66" a="1"/>
  <c r="G40" i="66" s="1"/>
  <c r="F40" i="66" a="1"/>
  <c r="F40" i="66" s="1"/>
  <c r="E40" i="66" a="1"/>
  <c r="E40" i="66" s="1"/>
  <c r="D40" i="66" a="1"/>
  <c r="D40" i="66" s="1"/>
  <c r="C40" i="66" a="1"/>
  <c r="C40" i="66" s="1"/>
  <c r="B40" i="66" a="1"/>
  <c r="B40" i="66" s="1"/>
  <c r="H39" i="66"/>
  <c r="G39" i="66" a="1"/>
  <c r="G39" i="66" s="1"/>
  <c r="F39" i="66" a="1"/>
  <c r="F39" i="66" s="1"/>
  <c r="E39" i="66" a="1"/>
  <c r="E39" i="66" s="1"/>
  <c r="D39" i="66" a="1"/>
  <c r="D39" i="66" s="1"/>
  <c r="C39" i="66" a="1"/>
  <c r="C39" i="66" s="1"/>
  <c r="B39" i="66" a="1"/>
  <c r="B39" i="66" s="1"/>
  <c r="H38" i="66"/>
  <c r="G38" i="66" a="1"/>
  <c r="G38" i="66" s="1"/>
  <c r="F38" i="66" a="1"/>
  <c r="F38" i="66" s="1"/>
  <c r="E38" i="66" a="1"/>
  <c r="E38" i="66" s="1"/>
  <c r="D38" i="66" a="1"/>
  <c r="D38" i="66" s="1"/>
  <c r="C38" i="66" a="1"/>
  <c r="C38" i="66" s="1"/>
  <c r="B38" i="66" a="1"/>
  <c r="B38" i="66" s="1"/>
  <c r="H37" i="66"/>
  <c r="G37" i="66" a="1"/>
  <c r="G37" i="66" s="1"/>
  <c r="F37" i="66" a="1"/>
  <c r="F37" i="66" s="1"/>
  <c r="E37" i="66" a="1"/>
  <c r="E37" i="66" s="1"/>
  <c r="D37" i="66" a="1"/>
  <c r="D37" i="66" s="1"/>
  <c r="C37" i="66" a="1"/>
  <c r="C37" i="66" s="1"/>
  <c r="B37" i="66" a="1"/>
  <c r="B37" i="66" s="1"/>
  <c r="H36" i="66"/>
  <c r="G36" i="66" a="1"/>
  <c r="G36" i="66" s="1"/>
  <c r="F36" i="66" a="1"/>
  <c r="F36" i="66" s="1"/>
  <c r="E36" i="66" a="1"/>
  <c r="E36" i="66" s="1"/>
  <c r="D36" i="66" a="1"/>
  <c r="D36" i="66" s="1"/>
  <c r="C36" i="66" a="1"/>
  <c r="C36" i="66" s="1"/>
  <c r="B36" i="66" a="1"/>
  <c r="B36" i="66" s="1"/>
  <c r="H35" i="66"/>
  <c r="G35" i="66" a="1"/>
  <c r="G35" i="66" s="1"/>
  <c r="F35" i="66" a="1"/>
  <c r="F35" i="66" s="1"/>
  <c r="E35" i="66" a="1"/>
  <c r="E35" i="66" s="1"/>
  <c r="D35" i="66" a="1"/>
  <c r="D35" i="66" s="1"/>
  <c r="C35" i="66" a="1"/>
  <c r="C35" i="66" s="1"/>
  <c r="B35" i="66" a="1"/>
  <c r="B35" i="66" s="1"/>
  <c r="H34" i="66"/>
  <c r="G34" i="66" a="1"/>
  <c r="G34" i="66" s="1"/>
  <c r="F34" i="66" a="1"/>
  <c r="F34" i="66" s="1"/>
  <c r="E34" i="66" a="1"/>
  <c r="E34" i="66" s="1"/>
  <c r="D34" i="66" a="1"/>
  <c r="D34" i="66" s="1"/>
  <c r="C34" i="66" a="1"/>
  <c r="C34" i="66" s="1"/>
  <c r="B34" i="66" a="1"/>
  <c r="B34" i="66" s="1"/>
  <c r="H33" i="66"/>
  <c r="G33" i="66" a="1"/>
  <c r="G33" i="66" s="1"/>
  <c r="F33" i="66" a="1"/>
  <c r="F33" i="66" s="1"/>
  <c r="E33" i="66" a="1"/>
  <c r="E33" i="66" s="1"/>
  <c r="D33" i="66" a="1"/>
  <c r="D33" i="66" s="1"/>
  <c r="C33" i="66" a="1"/>
  <c r="C33" i="66" s="1"/>
  <c r="B33" i="66" a="1"/>
  <c r="B33" i="66" s="1"/>
  <c r="H32" i="66"/>
  <c r="G32" i="66" a="1"/>
  <c r="G32" i="66" s="1"/>
  <c r="F32" i="66" a="1"/>
  <c r="F32" i="66" s="1"/>
  <c r="E32" i="66" a="1"/>
  <c r="E32" i="66" s="1"/>
  <c r="D32" i="66" a="1"/>
  <c r="D32" i="66" s="1"/>
  <c r="C32" i="66" a="1"/>
  <c r="C32" i="66" s="1"/>
  <c r="B32" i="66" a="1"/>
  <c r="B32" i="66" s="1"/>
  <c r="H31" i="66"/>
  <c r="G31" i="66" a="1"/>
  <c r="G31" i="66" s="1"/>
  <c r="F31" i="66" a="1"/>
  <c r="F31" i="66" s="1"/>
  <c r="E31" i="66" a="1"/>
  <c r="E31" i="66" s="1"/>
  <c r="D31" i="66" a="1"/>
  <c r="D31" i="66" s="1"/>
  <c r="C31" i="66" a="1"/>
  <c r="C31" i="66" s="1"/>
  <c r="B31" i="66" a="1"/>
  <c r="B31" i="66" s="1"/>
  <c r="H30" i="66"/>
  <c r="G30" i="66" a="1"/>
  <c r="G30" i="66" s="1"/>
  <c r="F30" i="66" a="1"/>
  <c r="F30" i="66" s="1"/>
  <c r="E30" i="66" a="1"/>
  <c r="E30" i="66" s="1"/>
  <c r="D30" i="66" a="1"/>
  <c r="D30" i="66" s="1"/>
  <c r="C30" i="66" a="1"/>
  <c r="C30" i="66" s="1"/>
  <c r="B30" i="66" a="1"/>
  <c r="B30" i="66" s="1"/>
  <c r="H29" i="66"/>
  <c r="G29" i="66" a="1"/>
  <c r="G29" i="66" s="1"/>
  <c r="F29" i="66" a="1"/>
  <c r="F29" i="66" s="1"/>
  <c r="E29" i="66" a="1"/>
  <c r="E29" i="66" s="1"/>
  <c r="D29" i="66" a="1"/>
  <c r="D29" i="66" s="1"/>
  <c r="C29" i="66" a="1"/>
  <c r="C29" i="66" s="1"/>
  <c r="B29" i="66" a="1"/>
  <c r="B29" i="66" s="1"/>
  <c r="H28" i="66"/>
  <c r="G28" i="66" a="1"/>
  <c r="G28" i="66" s="1"/>
  <c r="F28" i="66" a="1"/>
  <c r="F28" i="66" s="1"/>
  <c r="E28" i="66" a="1"/>
  <c r="E28" i="66" s="1"/>
  <c r="D28" i="66" a="1"/>
  <c r="D28" i="66" s="1"/>
  <c r="C28" i="66" a="1"/>
  <c r="C28" i="66" s="1"/>
  <c r="B28" i="66" a="1"/>
  <c r="B28" i="66" s="1"/>
  <c r="H27" i="66"/>
  <c r="G27" i="66" a="1"/>
  <c r="G27" i="66" s="1"/>
  <c r="F27" i="66" a="1"/>
  <c r="F27" i="66" s="1"/>
  <c r="E27" i="66" a="1"/>
  <c r="E27" i="66" s="1"/>
  <c r="D27" i="66" a="1"/>
  <c r="D27" i="66" s="1"/>
  <c r="C27" i="66" a="1"/>
  <c r="C27" i="66" s="1"/>
  <c r="B27" i="66" a="1"/>
  <c r="B27" i="66" s="1"/>
  <c r="H26" i="66"/>
  <c r="G26" i="66" a="1"/>
  <c r="G26" i="66" s="1"/>
  <c r="F26" i="66" a="1"/>
  <c r="F26" i="66" s="1"/>
  <c r="E26" i="66" a="1"/>
  <c r="E26" i="66" s="1"/>
  <c r="D26" i="66" a="1"/>
  <c r="D26" i="66" s="1"/>
  <c r="C26" i="66" a="1"/>
  <c r="C26" i="66" s="1"/>
  <c r="B26" i="66" a="1"/>
  <c r="B26" i="66" s="1"/>
  <c r="H25" i="66"/>
  <c r="G25" i="66" a="1"/>
  <c r="G25" i="66" s="1"/>
  <c r="F25" i="66" a="1"/>
  <c r="F25" i="66" s="1"/>
  <c r="E25" i="66" a="1"/>
  <c r="E25" i="66" s="1"/>
  <c r="D25" i="66" a="1"/>
  <c r="D25" i="66" s="1"/>
  <c r="C25" i="66" a="1"/>
  <c r="C25" i="66" s="1"/>
  <c r="B25" i="66" a="1"/>
  <c r="B25" i="66" s="1"/>
  <c r="H24" i="66"/>
  <c r="G24" i="66" a="1"/>
  <c r="G24" i="66" s="1"/>
  <c r="E24" i="66" a="1"/>
  <c r="E24" i="66" s="1"/>
  <c r="D24" i="66" a="1"/>
  <c r="D24" i="66" s="1"/>
  <c r="C24" i="66" a="1"/>
  <c r="C24" i="66" s="1"/>
  <c r="B24" i="66" a="1"/>
  <c r="B24" i="66" s="1"/>
  <c r="H23" i="66"/>
  <c r="G23" i="66" a="1"/>
  <c r="G23" i="66" s="1"/>
  <c r="F23" i="66" a="1"/>
  <c r="F23" i="66" s="1"/>
  <c r="E23" i="66" a="1"/>
  <c r="E23" i="66" s="1"/>
  <c r="D23" i="66" a="1"/>
  <c r="D23" i="66" s="1"/>
  <c r="C23" i="66" a="1"/>
  <c r="C23" i="66" s="1"/>
  <c r="B23" i="66" a="1"/>
  <c r="B23" i="66" s="1"/>
  <c r="H22" i="66"/>
  <c r="G22" i="66" a="1"/>
  <c r="G22" i="66" s="1"/>
  <c r="F22" i="66" a="1"/>
  <c r="F22" i="66" s="1"/>
  <c r="E22" i="66" a="1"/>
  <c r="E22" i="66" s="1"/>
  <c r="D22" i="66" a="1"/>
  <c r="D22" i="66" s="1"/>
  <c r="C22" i="66" a="1"/>
  <c r="C22" i="66" s="1"/>
  <c r="B22" i="66" a="1"/>
  <c r="B22" i="66" s="1"/>
  <c r="H21" i="66"/>
  <c r="G21" i="66" a="1"/>
  <c r="G21" i="66" s="1"/>
  <c r="F21" i="66" a="1"/>
  <c r="F21" i="66" s="1"/>
  <c r="E21" i="66" a="1"/>
  <c r="E21" i="66" s="1"/>
  <c r="D21" i="66" a="1"/>
  <c r="D21" i="66" s="1"/>
  <c r="C21" i="66" a="1"/>
  <c r="C21" i="66" s="1"/>
  <c r="B21" i="66" a="1"/>
  <c r="B21" i="66" s="1"/>
  <c r="H20" i="66"/>
  <c r="G20" i="66" a="1"/>
  <c r="G20" i="66" s="1"/>
  <c r="F20" i="66" a="1"/>
  <c r="F20" i="66" s="1"/>
  <c r="E20" i="66" a="1"/>
  <c r="E20" i="66" s="1"/>
  <c r="D20" i="66" a="1"/>
  <c r="D20" i="66" s="1"/>
  <c r="C20" i="66" a="1"/>
  <c r="C20" i="66" s="1"/>
  <c r="B20" i="66" a="1"/>
  <c r="B20" i="66" s="1"/>
  <c r="H19" i="66"/>
  <c r="G19" i="66" a="1"/>
  <c r="G19" i="66" s="1"/>
  <c r="F19" i="66" a="1"/>
  <c r="F19" i="66" s="1"/>
  <c r="E19" i="66" a="1"/>
  <c r="E19" i="66" s="1"/>
  <c r="D19" i="66" a="1"/>
  <c r="D19" i="66" s="1"/>
  <c r="C19" i="66" a="1"/>
  <c r="C19" i="66" s="1"/>
  <c r="B19" i="66" a="1"/>
  <c r="B19" i="66" s="1"/>
  <c r="H18" i="66"/>
  <c r="G18" i="66" a="1"/>
  <c r="G18" i="66" s="1"/>
  <c r="F18" i="66" a="1"/>
  <c r="F18" i="66" s="1"/>
  <c r="E18" i="66" a="1"/>
  <c r="E18" i="66" s="1"/>
  <c r="D18" i="66" a="1"/>
  <c r="D18" i="66" s="1"/>
  <c r="C18" i="66" a="1"/>
  <c r="C18" i="66" s="1"/>
  <c r="B18" i="66" a="1"/>
  <c r="B18" i="66" s="1"/>
  <c r="H17" i="66"/>
  <c r="G17" i="66" a="1"/>
  <c r="G17" i="66" s="1"/>
  <c r="F17" i="66" a="1"/>
  <c r="F17" i="66" s="1"/>
  <c r="E17" i="66" a="1"/>
  <c r="E17" i="66" s="1"/>
  <c r="D17" i="66" a="1"/>
  <c r="D17" i="66" s="1"/>
  <c r="C17" i="66" a="1"/>
  <c r="C17" i="66" s="1"/>
  <c r="B17" i="66" a="1"/>
  <c r="B17" i="66" s="1"/>
  <c r="H16" i="66"/>
  <c r="G16" i="66" a="1"/>
  <c r="G16" i="66" s="1"/>
  <c r="F16" i="66" a="1"/>
  <c r="F16" i="66" s="1"/>
  <c r="E16" i="66" a="1"/>
  <c r="E16" i="66" s="1"/>
  <c r="D16" i="66" a="1"/>
  <c r="D16" i="66" s="1"/>
  <c r="C16" i="66" a="1"/>
  <c r="C16" i="66" s="1"/>
  <c r="B16" i="66" a="1"/>
  <c r="B16" i="66" s="1"/>
  <c r="H15" i="66"/>
  <c r="G15" i="66" a="1"/>
  <c r="G15" i="66" s="1"/>
  <c r="F15" i="66" a="1"/>
  <c r="F15" i="66" s="1"/>
  <c r="E15" i="66" a="1"/>
  <c r="E15" i="66" s="1"/>
  <c r="D15" i="66" a="1"/>
  <c r="D15" i="66" s="1"/>
  <c r="C15" i="66" a="1"/>
  <c r="C15" i="66" s="1"/>
  <c r="B15" i="66" a="1"/>
  <c r="B15" i="66" s="1"/>
  <c r="H14" i="66"/>
  <c r="G14" i="66" a="1"/>
  <c r="G14" i="66" s="1"/>
  <c r="F14" i="66" a="1"/>
  <c r="F14" i="66" s="1"/>
  <c r="E14" i="66" a="1"/>
  <c r="E14" i="66" s="1"/>
  <c r="D14" i="66" a="1"/>
  <c r="D14" i="66" s="1"/>
  <c r="C14" i="66" a="1"/>
  <c r="C14" i="66" s="1"/>
  <c r="B14" i="66" a="1"/>
  <c r="B14" i="66" s="1"/>
  <c r="H13" i="66"/>
  <c r="G13" i="66" a="1"/>
  <c r="G13" i="66" s="1"/>
  <c r="F13" i="66" a="1"/>
  <c r="F13" i="66" s="1"/>
  <c r="E13" i="66" a="1"/>
  <c r="E13" i="66" s="1"/>
  <c r="D13" i="66" a="1"/>
  <c r="D13" i="66" s="1"/>
  <c r="C13" i="66" a="1"/>
  <c r="C13" i="66" s="1"/>
  <c r="B13" i="66" a="1"/>
  <c r="B13" i="66" s="1"/>
  <c r="H11" i="66"/>
  <c r="G11" i="66" a="1"/>
  <c r="G11" i="66" s="1"/>
  <c r="F11" i="66" a="1"/>
  <c r="F11" i="66" s="1"/>
  <c r="E11" i="66" a="1"/>
  <c r="E11" i="66" s="1"/>
  <c r="D11" i="66" a="1"/>
  <c r="D11" i="66" s="1"/>
  <c r="C11" i="66" a="1"/>
  <c r="C11" i="66" s="1"/>
  <c r="B11" i="66" a="1"/>
  <c r="B11" i="66" s="1"/>
  <c r="F34" i="11" l="1" a="1"/>
  <c r="F34" i="11" s="1"/>
  <c r="F35" i="11" s="1"/>
  <c r="B431" i="63"/>
  <c r="B427" i="63"/>
  <c r="B423" i="63"/>
  <c r="B419" i="63"/>
  <c r="B415" i="63"/>
  <c r="B411" i="63"/>
  <c r="B407" i="63"/>
  <c r="B403" i="63"/>
  <c r="B399" i="63"/>
  <c r="B395" i="63"/>
  <c r="B391" i="63"/>
  <c r="B387" i="63"/>
  <c r="B383" i="63"/>
  <c r="B379" i="63"/>
  <c r="B375" i="63"/>
  <c r="B371" i="63"/>
  <c r="B367" i="63"/>
  <c r="B363" i="63"/>
  <c r="B359" i="63"/>
  <c r="B355" i="63"/>
  <c r="B351" i="63"/>
  <c r="B347" i="63"/>
  <c r="B343" i="63"/>
  <c r="B339" i="63"/>
  <c r="B335" i="63"/>
  <c r="B331" i="63"/>
  <c r="B327" i="63"/>
  <c r="B323" i="63"/>
  <c r="B319" i="63"/>
  <c r="B315" i="63"/>
  <c r="B311" i="63"/>
  <c r="B307" i="63"/>
  <c r="B303" i="63"/>
  <c r="B299" i="63"/>
  <c r="B295" i="63"/>
  <c r="B291" i="63"/>
  <c r="B287" i="63"/>
  <c r="B283" i="63"/>
  <c r="B279" i="63"/>
  <c r="B275" i="63"/>
  <c r="B271" i="63"/>
  <c r="B267" i="63"/>
  <c r="B263" i="63"/>
  <c r="B259" i="63"/>
  <c r="B255" i="63"/>
  <c r="B251" i="63"/>
  <c r="B247" i="63"/>
  <c r="B243" i="63"/>
  <c r="B239" i="63"/>
  <c r="B235" i="63"/>
  <c r="B231" i="63"/>
  <c r="B227" i="63"/>
  <c r="B223" i="63"/>
  <c r="B219" i="63"/>
  <c r="B215" i="63"/>
  <c r="B211" i="63"/>
  <c r="B207" i="63"/>
  <c r="B203" i="63"/>
  <c r="B199" i="63"/>
  <c r="B195" i="63"/>
  <c r="B191" i="63"/>
  <c r="B187" i="63"/>
  <c r="B183" i="63"/>
  <c r="B179" i="63"/>
  <c r="B175" i="63"/>
  <c r="B171" i="63"/>
  <c r="B167" i="63"/>
  <c r="B163" i="63"/>
  <c r="B159" i="63"/>
  <c r="B155" i="63"/>
  <c r="B151" i="63"/>
  <c r="B147" i="63"/>
  <c r="B143" i="63"/>
  <c r="B139" i="63"/>
  <c r="B135" i="63"/>
  <c r="B131" i="63"/>
  <c r="B127" i="63"/>
  <c r="B123" i="63"/>
  <c r="B119" i="63"/>
  <c r="B115" i="63"/>
  <c r="B111" i="63"/>
  <c r="B107" i="63"/>
  <c r="B103" i="63"/>
  <c r="B99" i="63"/>
  <c r="B95" i="63"/>
  <c r="B91" i="63"/>
  <c r="B87" i="63"/>
  <c r="B83" i="63"/>
  <c r="B79" i="63"/>
  <c r="B75" i="63"/>
  <c r="B71" i="63"/>
  <c r="B67" i="63"/>
  <c r="B63" i="63"/>
  <c r="B59" i="63"/>
  <c r="B55" i="63"/>
  <c r="B51" i="63"/>
  <c r="B47" i="63"/>
  <c r="B43" i="63"/>
  <c r="N109" i="8"/>
  <c r="M109" i="8"/>
  <c r="N108" i="8"/>
  <c r="M108" i="8"/>
  <c r="N107" i="8"/>
  <c r="M107" i="8"/>
  <c r="N106" i="8"/>
  <c r="M106" i="8"/>
  <c r="N105" i="8"/>
  <c r="M105" i="8"/>
  <c r="N104" i="8"/>
  <c r="M104" i="8"/>
  <c r="N103" i="8"/>
  <c r="M103" i="8"/>
  <c r="N102" i="8"/>
  <c r="M102" i="8"/>
  <c r="N101" i="8"/>
  <c r="M101" i="8"/>
  <c r="N100" i="8"/>
  <c r="M100" i="8"/>
  <c r="N99" i="8"/>
  <c r="M99" i="8"/>
  <c r="N98" i="8"/>
  <c r="M98" i="8"/>
  <c r="N97" i="8"/>
  <c r="M97" i="8"/>
  <c r="N96" i="8"/>
  <c r="M96" i="8"/>
  <c r="N95" i="8"/>
  <c r="M95" i="8"/>
  <c r="N94" i="8"/>
  <c r="M94" i="8"/>
  <c r="N93" i="8"/>
  <c r="M93" i="8"/>
  <c r="N92" i="8"/>
  <c r="M92" i="8"/>
  <c r="N91" i="8"/>
  <c r="M91" i="8"/>
  <c r="N90" i="8"/>
  <c r="M90" i="8"/>
  <c r="N89" i="8"/>
  <c r="M89" i="8"/>
  <c r="N88" i="8"/>
  <c r="M88" i="8"/>
  <c r="N87" i="8"/>
  <c r="M87" i="8"/>
  <c r="N86" i="8"/>
  <c r="M86" i="8"/>
  <c r="N85" i="8"/>
  <c r="M85" i="8"/>
  <c r="N84" i="8"/>
  <c r="M84" i="8"/>
  <c r="N83" i="8"/>
  <c r="M83" i="8"/>
  <c r="N82" i="8"/>
  <c r="M82" i="8"/>
  <c r="N81" i="8"/>
  <c r="M81" i="8"/>
  <c r="N80" i="8"/>
  <c r="M80" i="8"/>
  <c r="N79" i="8"/>
  <c r="M79" i="8"/>
  <c r="N78" i="8"/>
  <c r="M78" i="8"/>
  <c r="N77" i="8"/>
  <c r="M77" i="8"/>
  <c r="N76" i="8"/>
  <c r="M76" i="8"/>
  <c r="N75" i="8"/>
  <c r="M75" i="8"/>
  <c r="N74" i="8"/>
  <c r="M74" i="8"/>
  <c r="N73" i="8"/>
  <c r="M73" i="8"/>
  <c r="N72" i="8"/>
  <c r="M72" i="8"/>
  <c r="N71" i="8"/>
  <c r="M71" i="8"/>
  <c r="N70" i="8"/>
  <c r="M70" i="8"/>
  <c r="N69" i="8"/>
  <c r="M69" i="8"/>
  <c r="N68" i="8"/>
  <c r="M68" i="8"/>
  <c r="N67" i="8"/>
  <c r="M67" i="8"/>
  <c r="N66" i="8"/>
  <c r="M66" i="8"/>
  <c r="N65" i="8"/>
  <c r="M65" i="8"/>
  <c r="N64" i="8"/>
  <c r="M64" i="8"/>
  <c r="N63" i="8"/>
  <c r="M63" i="8"/>
  <c r="N62" i="8"/>
  <c r="M62" i="8"/>
  <c r="N61" i="8"/>
  <c r="M61" i="8"/>
  <c r="N60" i="8"/>
  <c r="M60" i="8"/>
  <c r="N59" i="8"/>
  <c r="M59" i="8"/>
  <c r="N58" i="8"/>
  <c r="M58" i="8"/>
  <c r="N57" i="8"/>
  <c r="M57" i="8"/>
  <c r="N56" i="8"/>
  <c r="M56" i="8"/>
  <c r="N55" i="8"/>
  <c r="M55" i="8"/>
  <c r="N54" i="8"/>
  <c r="M54" i="8"/>
  <c r="N53" i="8"/>
  <c r="M53" i="8"/>
  <c r="N52" i="8"/>
  <c r="M52" i="8"/>
  <c r="N51" i="8"/>
  <c r="M51" i="8"/>
  <c r="N50" i="8"/>
  <c r="M50" i="8"/>
  <c r="N49" i="8"/>
  <c r="M49" i="8"/>
  <c r="N48" i="8"/>
  <c r="M48" i="8"/>
  <c r="N47" i="8"/>
  <c r="M47" i="8"/>
  <c r="N46" i="8"/>
  <c r="M46" i="8"/>
  <c r="N45" i="8"/>
  <c r="M45" i="8"/>
  <c r="N44" i="8"/>
  <c r="M44" i="8"/>
  <c r="N43" i="8"/>
  <c r="M43" i="8"/>
  <c r="N42" i="8"/>
  <c r="M42" i="8"/>
  <c r="N41" i="8"/>
  <c r="M41" i="8"/>
  <c r="N40" i="8"/>
  <c r="M40" i="8"/>
  <c r="N39" i="8"/>
  <c r="M39" i="8"/>
  <c r="N38" i="8"/>
  <c r="M38" i="8"/>
  <c r="N37" i="8"/>
  <c r="M37" i="8"/>
  <c r="N36" i="8"/>
  <c r="M36" i="8"/>
  <c r="N35" i="8"/>
  <c r="M35" i="8"/>
  <c r="N34" i="8"/>
  <c r="M34" i="8"/>
  <c r="N33" i="8"/>
  <c r="M33" i="8"/>
  <c r="N32" i="8"/>
  <c r="M32" i="8"/>
  <c r="N31" i="8"/>
  <c r="M31" i="8"/>
  <c r="N30" i="8"/>
  <c r="M30" i="8"/>
  <c r="N29" i="8"/>
  <c r="M29" i="8"/>
  <c r="N28" i="8"/>
  <c r="M28" i="8"/>
  <c r="N27" i="8"/>
  <c r="M27" i="8"/>
  <c r="N26" i="8"/>
  <c r="M26" i="8"/>
  <c r="N25" i="8"/>
  <c r="M25" i="8"/>
  <c r="N24" i="8"/>
  <c r="M24" i="8"/>
  <c r="N23" i="8"/>
  <c r="M23" i="8"/>
  <c r="P11" i="8" a="1"/>
  <c r="P11" i="8" s="1"/>
  <c r="Q27" i="42" l="1"/>
  <c r="B6" i="63"/>
  <c r="A5" i="63"/>
  <c r="A6" i="64"/>
  <c r="B7" i="64"/>
  <c r="P28" i="64"/>
  <c r="O28" i="64"/>
  <c r="N28" i="64"/>
  <c r="M28" i="64"/>
  <c r="L28" i="64"/>
  <c r="K28" i="64"/>
  <c r="J28" i="64"/>
  <c r="I28" i="64"/>
  <c r="H28" i="64"/>
  <c r="G28" i="64"/>
  <c r="F28" i="64"/>
  <c r="E28" i="64"/>
  <c r="P27" i="64"/>
  <c r="O27" i="64"/>
  <c r="N27" i="64"/>
  <c r="M27" i="64"/>
  <c r="L27" i="64"/>
  <c r="K27" i="64"/>
  <c r="J27" i="64"/>
  <c r="I27" i="64"/>
  <c r="H27" i="64"/>
  <c r="G27" i="64"/>
  <c r="F27" i="64"/>
  <c r="E27" i="64"/>
  <c r="Q25" i="64"/>
  <c r="Q24" i="64"/>
  <c r="Q23" i="64"/>
  <c r="Q21" i="64"/>
  <c r="Q20" i="64"/>
  <c r="Q19" i="64"/>
  <c r="Q17" i="64"/>
  <c r="Q16" i="64"/>
  <c r="Q15" i="64"/>
  <c r="Q13" i="64"/>
  <c r="Q12" i="64"/>
  <c r="Q11" i="64"/>
  <c r="U434" i="63"/>
  <c r="U433" i="63"/>
  <c r="U432" i="63"/>
  <c r="U431" i="63"/>
  <c r="U430" i="63"/>
  <c r="U429" i="63"/>
  <c r="U428" i="63"/>
  <c r="U427" i="63"/>
  <c r="U426" i="63"/>
  <c r="U425" i="63"/>
  <c r="U424" i="63"/>
  <c r="U423" i="63"/>
  <c r="U422" i="63"/>
  <c r="U421" i="63"/>
  <c r="U420" i="63"/>
  <c r="U419" i="63"/>
  <c r="U418" i="63"/>
  <c r="U417" i="63"/>
  <c r="U416" i="63"/>
  <c r="U415" i="63"/>
  <c r="U414" i="63"/>
  <c r="U413" i="63"/>
  <c r="U412" i="63"/>
  <c r="U411" i="63"/>
  <c r="U410" i="63"/>
  <c r="U409" i="63"/>
  <c r="U408" i="63"/>
  <c r="U407" i="63"/>
  <c r="U406" i="63"/>
  <c r="U405" i="63"/>
  <c r="U404" i="63"/>
  <c r="U403" i="63"/>
  <c r="U402" i="63"/>
  <c r="U401" i="63"/>
  <c r="U400" i="63"/>
  <c r="U399" i="63"/>
  <c r="U398" i="63"/>
  <c r="U397" i="63"/>
  <c r="U396" i="63"/>
  <c r="U395" i="63"/>
  <c r="U394" i="63"/>
  <c r="U393" i="63"/>
  <c r="U392" i="63"/>
  <c r="U391" i="63"/>
  <c r="U390" i="63"/>
  <c r="U389" i="63"/>
  <c r="U388" i="63"/>
  <c r="U387" i="63"/>
  <c r="U386" i="63"/>
  <c r="U385" i="63"/>
  <c r="U384" i="63"/>
  <c r="U383" i="63"/>
  <c r="U382" i="63"/>
  <c r="U381" i="63"/>
  <c r="U380" i="63"/>
  <c r="U379" i="63"/>
  <c r="U378" i="63"/>
  <c r="U377" i="63"/>
  <c r="U376" i="63"/>
  <c r="U375" i="63"/>
  <c r="U374" i="63"/>
  <c r="U373" i="63"/>
  <c r="U372" i="63"/>
  <c r="U371" i="63"/>
  <c r="U370" i="63"/>
  <c r="U369" i="63"/>
  <c r="U368" i="63"/>
  <c r="U367" i="63"/>
  <c r="U366" i="63"/>
  <c r="U365" i="63"/>
  <c r="U364" i="63"/>
  <c r="U363" i="63"/>
  <c r="U362" i="63"/>
  <c r="U361" i="63"/>
  <c r="U360" i="63"/>
  <c r="U359" i="63"/>
  <c r="U358" i="63"/>
  <c r="U357" i="63"/>
  <c r="U356" i="63"/>
  <c r="U355" i="63"/>
  <c r="U354" i="63"/>
  <c r="U353" i="63"/>
  <c r="U352" i="63"/>
  <c r="U351" i="63"/>
  <c r="U350" i="63"/>
  <c r="U349" i="63"/>
  <c r="U348" i="63"/>
  <c r="U347" i="63"/>
  <c r="U346" i="63"/>
  <c r="U345" i="63"/>
  <c r="U344" i="63"/>
  <c r="U343" i="63"/>
  <c r="U342" i="63"/>
  <c r="U341" i="63"/>
  <c r="U340" i="63"/>
  <c r="U339" i="63"/>
  <c r="U338" i="63"/>
  <c r="U337" i="63"/>
  <c r="U336" i="63"/>
  <c r="U335" i="63"/>
  <c r="U334" i="63"/>
  <c r="U333" i="63"/>
  <c r="U332" i="63"/>
  <c r="U331" i="63"/>
  <c r="U330" i="63"/>
  <c r="U329" i="63"/>
  <c r="U328" i="63"/>
  <c r="U327" i="63"/>
  <c r="U326" i="63"/>
  <c r="U325" i="63"/>
  <c r="U324" i="63"/>
  <c r="U323" i="63"/>
  <c r="U322" i="63"/>
  <c r="U321" i="63"/>
  <c r="U320" i="63"/>
  <c r="U319" i="63"/>
  <c r="U318" i="63"/>
  <c r="U317" i="63"/>
  <c r="U316" i="63"/>
  <c r="U315" i="63"/>
  <c r="U314" i="63"/>
  <c r="U313" i="63"/>
  <c r="U312" i="63"/>
  <c r="U311" i="63"/>
  <c r="U310" i="63"/>
  <c r="U309" i="63"/>
  <c r="U308" i="63"/>
  <c r="U307" i="63"/>
  <c r="U306" i="63"/>
  <c r="U305" i="63"/>
  <c r="U304" i="63"/>
  <c r="U303" i="63"/>
  <c r="U302" i="63"/>
  <c r="U301" i="63"/>
  <c r="U300" i="63"/>
  <c r="U299" i="63"/>
  <c r="U298" i="63"/>
  <c r="U297" i="63"/>
  <c r="U296" i="63"/>
  <c r="U295" i="63"/>
  <c r="U294" i="63"/>
  <c r="U293" i="63"/>
  <c r="U292" i="63"/>
  <c r="U291" i="63"/>
  <c r="U290" i="63"/>
  <c r="U289" i="63"/>
  <c r="U288" i="63"/>
  <c r="U287" i="63"/>
  <c r="U286" i="63"/>
  <c r="U285" i="63"/>
  <c r="U284" i="63"/>
  <c r="U283" i="63"/>
  <c r="U282" i="63"/>
  <c r="U281" i="63"/>
  <c r="U280" i="63"/>
  <c r="U279" i="63"/>
  <c r="U278" i="63"/>
  <c r="U277" i="63"/>
  <c r="U276" i="63"/>
  <c r="U275" i="63"/>
  <c r="U274" i="63"/>
  <c r="U273" i="63"/>
  <c r="U272" i="63"/>
  <c r="U271" i="63"/>
  <c r="U270" i="63"/>
  <c r="U269" i="63"/>
  <c r="U268" i="63"/>
  <c r="U267" i="63"/>
  <c r="U266" i="63"/>
  <c r="U265" i="63"/>
  <c r="U264" i="63"/>
  <c r="U263" i="63"/>
  <c r="U262" i="63"/>
  <c r="U261" i="63"/>
  <c r="U260" i="63"/>
  <c r="U259" i="63"/>
  <c r="U258" i="63"/>
  <c r="U257" i="63"/>
  <c r="U256" i="63"/>
  <c r="U255" i="63"/>
  <c r="U254" i="63"/>
  <c r="U253" i="63"/>
  <c r="U252" i="63"/>
  <c r="U251" i="63"/>
  <c r="U250" i="63"/>
  <c r="U249" i="63"/>
  <c r="U248" i="63"/>
  <c r="U247" i="63"/>
  <c r="U246" i="63"/>
  <c r="U245" i="63"/>
  <c r="U244" i="63"/>
  <c r="U243" i="63"/>
  <c r="U242" i="63"/>
  <c r="U241" i="63"/>
  <c r="U240" i="63"/>
  <c r="U239" i="63"/>
  <c r="U238" i="63"/>
  <c r="U237" i="63"/>
  <c r="U236" i="63"/>
  <c r="U235" i="63"/>
  <c r="U234" i="63"/>
  <c r="U233" i="63"/>
  <c r="U232" i="63"/>
  <c r="U231" i="63"/>
  <c r="U230" i="63"/>
  <c r="U229" i="63"/>
  <c r="U228" i="63"/>
  <c r="U227" i="63"/>
  <c r="U226" i="63"/>
  <c r="U225" i="63"/>
  <c r="U224" i="63"/>
  <c r="U223" i="63"/>
  <c r="U222" i="63"/>
  <c r="U221" i="63"/>
  <c r="U220" i="63"/>
  <c r="U219" i="63"/>
  <c r="U218" i="63"/>
  <c r="U217" i="63"/>
  <c r="U216" i="63"/>
  <c r="U215" i="63"/>
  <c r="U214" i="63"/>
  <c r="U213" i="63"/>
  <c r="U212" i="63"/>
  <c r="U211" i="63"/>
  <c r="U210" i="63"/>
  <c r="U209" i="63"/>
  <c r="U208" i="63"/>
  <c r="U207" i="63"/>
  <c r="U206" i="63"/>
  <c r="U205" i="63"/>
  <c r="U204" i="63"/>
  <c r="U203" i="63"/>
  <c r="U202" i="63"/>
  <c r="U201" i="63"/>
  <c r="U200" i="63"/>
  <c r="U199" i="63"/>
  <c r="U198" i="63"/>
  <c r="U197" i="63"/>
  <c r="U196" i="63"/>
  <c r="U195" i="63"/>
  <c r="U194" i="63"/>
  <c r="U193" i="63"/>
  <c r="U192" i="63"/>
  <c r="U191" i="63"/>
  <c r="U190" i="63"/>
  <c r="U189" i="63"/>
  <c r="U188" i="63"/>
  <c r="U187" i="63"/>
  <c r="U186" i="63"/>
  <c r="U185" i="63"/>
  <c r="U184" i="63"/>
  <c r="U183" i="63"/>
  <c r="U182" i="63"/>
  <c r="U181" i="63"/>
  <c r="U180" i="63"/>
  <c r="U179" i="63"/>
  <c r="U178" i="63"/>
  <c r="U177" i="63"/>
  <c r="U176" i="63"/>
  <c r="U175" i="63"/>
  <c r="U174" i="63"/>
  <c r="U173" i="63"/>
  <c r="U172" i="63"/>
  <c r="U171" i="63"/>
  <c r="U170" i="63"/>
  <c r="U169" i="63"/>
  <c r="U168" i="63"/>
  <c r="U167" i="63"/>
  <c r="U166" i="63"/>
  <c r="U165" i="63"/>
  <c r="U164" i="63"/>
  <c r="U163" i="63"/>
  <c r="U162" i="63"/>
  <c r="U161" i="63"/>
  <c r="U160" i="63"/>
  <c r="U159" i="63"/>
  <c r="U158" i="63"/>
  <c r="U157" i="63"/>
  <c r="U156" i="63"/>
  <c r="U155" i="63"/>
  <c r="U154" i="63"/>
  <c r="U153" i="63"/>
  <c r="U152" i="63"/>
  <c r="U151" i="63"/>
  <c r="U150" i="63"/>
  <c r="U149" i="63"/>
  <c r="U148" i="63"/>
  <c r="U147" i="63"/>
  <c r="U146" i="63"/>
  <c r="U145" i="63"/>
  <c r="U144" i="63"/>
  <c r="U143" i="63"/>
  <c r="U142" i="63"/>
  <c r="U141" i="63"/>
  <c r="U140" i="63"/>
  <c r="U139" i="63"/>
  <c r="U138" i="63"/>
  <c r="U137" i="63"/>
  <c r="U136" i="63"/>
  <c r="U135" i="63"/>
  <c r="U134" i="63"/>
  <c r="U133" i="63"/>
  <c r="U132" i="63"/>
  <c r="U131" i="63"/>
  <c r="U130" i="63"/>
  <c r="U129" i="63"/>
  <c r="U128" i="63"/>
  <c r="U127" i="63"/>
  <c r="U126" i="63"/>
  <c r="U125" i="63"/>
  <c r="U124" i="63"/>
  <c r="U123" i="63"/>
  <c r="U122" i="63"/>
  <c r="U121" i="63"/>
  <c r="U120" i="63"/>
  <c r="U119" i="63"/>
  <c r="U118" i="63"/>
  <c r="U117" i="63"/>
  <c r="U116" i="63"/>
  <c r="U115" i="63"/>
  <c r="U114" i="63"/>
  <c r="U113" i="63"/>
  <c r="U112" i="63"/>
  <c r="U111" i="63"/>
  <c r="U110" i="63"/>
  <c r="U109" i="63"/>
  <c r="U108" i="63"/>
  <c r="U107" i="63"/>
  <c r="U106" i="63"/>
  <c r="U105" i="63"/>
  <c r="U104" i="63"/>
  <c r="U103" i="63"/>
  <c r="U102" i="63"/>
  <c r="U101" i="63"/>
  <c r="U100" i="63"/>
  <c r="U99" i="63"/>
  <c r="U98" i="63"/>
  <c r="U97" i="63"/>
  <c r="U96" i="63"/>
  <c r="U95" i="63"/>
  <c r="U94" i="63"/>
  <c r="U93" i="63"/>
  <c r="U92" i="63"/>
  <c r="U91" i="63"/>
  <c r="U90" i="63"/>
  <c r="U89" i="63"/>
  <c r="U88" i="63"/>
  <c r="U87" i="63"/>
  <c r="U86" i="63"/>
  <c r="U85" i="63"/>
  <c r="U84" i="63"/>
  <c r="U83" i="63"/>
  <c r="U82" i="63"/>
  <c r="U81" i="63"/>
  <c r="U80" i="63"/>
  <c r="U79" i="63"/>
  <c r="U78" i="63"/>
  <c r="U77" i="63"/>
  <c r="U76" i="63"/>
  <c r="U75" i="63"/>
  <c r="U74" i="63"/>
  <c r="U73" i="63"/>
  <c r="U72" i="63"/>
  <c r="U71" i="63"/>
  <c r="U70" i="63"/>
  <c r="U69" i="63"/>
  <c r="U68" i="63"/>
  <c r="U67" i="63"/>
  <c r="U66" i="63"/>
  <c r="U65" i="63"/>
  <c r="U64" i="63"/>
  <c r="U63" i="63"/>
  <c r="U62" i="63"/>
  <c r="U61" i="63"/>
  <c r="U60" i="63"/>
  <c r="U59" i="63"/>
  <c r="U58" i="63"/>
  <c r="U57" i="63"/>
  <c r="U56" i="63"/>
  <c r="U55" i="63"/>
  <c r="U54" i="63"/>
  <c r="U53" i="63"/>
  <c r="U52" i="63"/>
  <c r="U51" i="63"/>
  <c r="U50" i="63"/>
  <c r="U49" i="63"/>
  <c r="U48" i="63"/>
  <c r="U47" i="63"/>
  <c r="U46" i="63"/>
  <c r="U45" i="63"/>
  <c r="U44" i="63"/>
  <c r="U43" i="63"/>
  <c r="U42" i="63"/>
  <c r="U41" i="63"/>
  <c r="U40" i="63"/>
  <c r="U39" i="63"/>
  <c r="U38" i="63"/>
  <c r="U37" i="63"/>
  <c r="U36" i="63"/>
  <c r="U35" i="63"/>
  <c r="U34" i="63"/>
  <c r="U33" i="63"/>
  <c r="U32" i="63"/>
  <c r="U31" i="63"/>
  <c r="B8" i="50"/>
  <c r="A8" i="50"/>
  <c r="Q30" i="63"/>
  <c r="P23" i="63"/>
  <c r="O23" i="63"/>
  <c r="N23" i="63"/>
  <c r="M23" i="63"/>
  <c r="L23" i="63"/>
  <c r="K23" i="63"/>
  <c r="J23" i="63"/>
  <c r="I23" i="63"/>
  <c r="H23" i="63"/>
  <c r="G23" i="63"/>
  <c r="F23" i="63"/>
  <c r="E23" i="63"/>
  <c r="Q22" i="63"/>
  <c r="K22" i="26" s="1"/>
  <c r="Q21" i="63"/>
  <c r="K21" i="26" s="1"/>
  <c r="Q20" i="63"/>
  <c r="K20" i="26" s="1"/>
  <c r="Q19" i="63"/>
  <c r="K19" i="26" s="1"/>
  <c r="Q18" i="63"/>
  <c r="K18" i="26" s="1"/>
  <c r="Q17" i="63"/>
  <c r="K17" i="26" s="1"/>
  <c r="Q16" i="63"/>
  <c r="K16" i="26" s="1"/>
  <c r="Q15" i="63"/>
  <c r="K15" i="26" s="1"/>
  <c r="P14" i="63"/>
  <c r="P24" i="63" s="1"/>
  <c r="O14" i="63"/>
  <c r="O24" i="63" s="1"/>
  <c r="N14" i="63"/>
  <c r="N24" i="63" s="1"/>
  <c r="M14" i="63"/>
  <c r="M24" i="63" s="1"/>
  <c r="L14" i="63"/>
  <c r="L24" i="63" s="1"/>
  <c r="K14" i="63"/>
  <c r="K24" i="63" s="1"/>
  <c r="J14" i="63"/>
  <c r="J24" i="63" s="1"/>
  <c r="I14" i="63"/>
  <c r="I24" i="63" s="1"/>
  <c r="H14" i="63"/>
  <c r="H24" i="63" s="1"/>
  <c r="G14" i="63"/>
  <c r="G24" i="63" s="1"/>
  <c r="F14" i="63"/>
  <c r="F24" i="63" s="1"/>
  <c r="E14" i="63"/>
  <c r="E24" i="63" s="1"/>
  <c r="Q13" i="63"/>
  <c r="K13" i="26" s="1"/>
  <c r="Q12" i="63"/>
  <c r="K12" i="26" s="1"/>
  <c r="Q11" i="63"/>
  <c r="K11" i="26" s="1"/>
  <c r="C30" i="11"/>
  <c r="O33" i="11"/>
  <c r="O34" i="63" l="1"/>
  <c r="M31" i="63"/>
  <c r="P33" i="63"/>
  <c r="Q19" i="42"/>
  <c r="Q3" i="42" s="1"/>
  <c r="Q4" i="42"/>
  <c r="Q5" i="42"/>
  <c r="Q6" i="42"/>
  <c r="Q27" i="64"/>
  <c r="Q28" i="64"/>
  <c r="P32" i="63"/>
  <c r="Q14" i="63"/>
  <c r="N34" i="63"/>
  <c r="Q23" i="63"/>
  <c r="K23" i="26" s="1"/>
  <c r="F31" i="63"/>
  <c r="G31" i="63"/>
  <c r="O33" i="63"/>
  <c r="H31" i="63"/>
  <c r="F32" i="63"/>
  <c r="E33" i="63"/>
  <c r="P34" i="63"/>
  <c r="I31" i="63"/>
  <c r="G32" i="63"/>
  <c r="F33" i="63"/>
  <c r="E34" i="63"/>
  <c r="H32" i="63"/>
  <c r="F34" i="63"/>
  <c r="H33" i="63"/>
  <c r="G34" i="63"/>
  <c r="G33" i="63"/>
  <c r="L31" i="63"/>
  <c r="J32" i="63"/>
  <c r="I33" i="63"/>
  <c r="H34" i="63"/>
  <c r="J31" i="63"/>
  <c r="K31" i="63"/>
  <c r="I32" i="63"/>
  <c r="K32" i="63"/>
  <c r="J33" i="63"/>
  <c r="I34" i="63"/>
  <c r="N31" i="63"/>
  <c r="L32" i="63"/>
  <c r="K33" i="63"/>
  <c r="J34" i="63"/>
  <c r="O31" i="63"/>
  <c r="M32" i="63"/>
  <c r="L33" i="63"/>
  <c r="K34" i="63"/>
  <c r="E32" i="63"/>
  <c r="P31" i="63"/>
  <c r="M33" i="63"/>
  <c r="L34" i="63"/>
  <c r="N33" i="63"/>
  <c r="M34" i="63"/>
  <c r="N32" i="63"/>
  <c r="E31" i="63"/>
  <c r="O32" i="63"/>
  <c r="Q33" i="63" l="1"/>
  <c r="Q34" i="63"/>
  <c r="Q32" i="63"/>
  <c r="C26" i="63" s="1"/>
  <c r="B26" i="63" s="1"/>
  <c r="Q24" i="63"/>
  <c r="K14" i="26"/>
  <c r="Q31" i="63"/>
  <c r="K12" i="50" l="1"/>
  <c r="O13" i="50"/>
  <c r="L12" i="50"/>
  <c r="L13" i="50"/>
  <c r="M12" i="50"/>
  <c r="M13" i="50"/>
  <c r="N12" i="50"/>
  <c r="N13" i="50"/>
  <c r="O12" i="50"/>
  <c r="C28" i="63"/>
  <c r="B28" i="63" s="1"/>
  <c r="C27" i="63"/>
  <c r="B27" i="63" s="1"/>
  <c r="C25" i="63"/>
  <c r="B25" i="63" s="1"/>
  <c r="O32" i="11"/>
  <c r="O31" i="11"/>
  <c r="O30" i="11"/>
  <c r="B52" i="50" l="1"/>
  <c r="B108" i="50"/>
  <c r="B27" i="50" l="1"/>
  <c r="B59" i="50"/>
  <c r="B75" i="50"/>
  <c r="B91" i="50"/>
  <c r="B107" i="50"/>
  <c r="B113" i="50"/>
  <c r="B109" i="50"/>
  <c r="B105" i="50"/>
  <c r="B101" i="50"/>
  <c r="B97" i="50"/>
  <c r="B93" i="50"/>
  <c r="B89" i="50"/>
  <c r="B84" i="50"/>
  <c r="B82" i="50"/>
  <c r="B80" i="50"/>
  <c r="B78" i="50"/>
  <c r="B74" i="50"/>
  <c r="B72" i="50"/>
  <c r="B70" i="50"/>
  <c r="B68" i="50"/>
  <c r="B66" i="50"/>
  <c r="B64" i="50"/>
  <c r="B62" i="50"/>
  <c r="B58" i="50"/>
  <c r="B56" i="50"/>
  <c r="B54" i="50"/>
  <c r="B50" i="50"/>
  <c r="B48" i="50"/>
  <c r="B46" i="50"/>
  <c r="B44" i="50"/>
  <c r="B42" i="50"/>
  <c r="B40" i="50"/>
  <c r="B38" i="50"/>
  <c r="B34" i="50"/>
  <c r="B32" i="50"/>
  <c r="B30" i="50"/>
  <c r="B28" i="50"/>
  <c r="B26" i="50"/>
  <c r="B24" i="50"/>
  <c r="B22" i="50"/>
  <c r="B18" i="50"/>
  <c r="B16" i="50"/>
  <c r="B31" i="50"/>
  <c r="B47" i="50"/>
  <c r="B63" i="50"/>
  <c r="B79" i="50"/>
  <c r="B95" i="50"/>
  <c r="B111" i="50"/>
  <c r="B60" i="50"/>
  <c r="B19" i="50"/>
  <c r="B35" i="50"/>
  <c r="B51" i="50"/>
  <c r="B67" i="50"/>
  <c r="B83" i="50"/>
  <c r="B99" i="50"/>
  <c r="B20" i="50"/>
  <c r="B76" i="50"/>
  <c r="B112" i="50"/>
  <c r="B110" i="50"/>
  <c r="B106" i="50"/>
  <c r="B104" i="50"/>
  <c r="B102" i="50"/>
  <c r="B100" i="50"/>
  <c r="B98" i="50"/>
  <c r="B96" i="50"/>
  <c r="B94" i="50"/>
  <c r="B90" i="50"/>
  <c r="B88" i="50"/>
  <c r="B86" i="50"/>
  <c r="B85" i="50"/>
  <c r="B81" i="50"/>
  <c r="B77" i="50"/>
  <c r="B73" i="50"/>
  <c r="B69" i="50"/>
  <c r="B65" i="50"/>
  <c r="B61" i="50"/>
  <c r="B57" i="50"/>
  <c r="B53" i="50"/>
  <c r="B49" i="50"/>
  <c r="B45" i="50"/>
  <c r="B41" i="50"/>
  <c r="B37" i="50"/>
  <c r="B33" i="50"/>
  <c r="B29" i="50"/>
  <c r="B25" i="50"/>
  <c r="B21" i="50"/>
  <c r="B17" i="50"/>
  <c r="B23" i="50"/>
  <c r="B39" i="50"/>
  <c r="B55" i="50"/>
  <c r="B71" i="50"/>
  <c r="B87" i="50"/>
  <c r="B103" i="50"/>
  <c r="B36" i="50"/>
  <c r="B92" i="50"/>
  <c r="B19" i="42"/>
  <c r="D9" i="47"/>
  <c r="E8" i="32" l="1"/>
  <c r="A19" i="42" l="1"/>
  <c r="C9" i="47"/>
  <c r="R110" i="47" l="1"/>
  <c r="R109" i="47"/>
  <c r="R108" i="47"/>
  <c r="R107" i="47"/>
  <c r="R106" i="47"/>
  <c r="R105" i="47"/>
  <c r="R104" i="47"/>
  <c r="R103" i="47"/>
  <c r="R102" i="47"/>
  <c r="R101" i="47"/>
  <c r="R100" i="47"/>
  <c r="R99" i="47"/>
  <c r="R98" i="47"/>
  <c r="R97" i="47"/>
  <c r="R96" i="47"/>
  <c r="R95" i="47"/>
  <c r="R94" i="47"/>
  <c r="R93" i="47"/>
  <c r="R92" i="47"/>
  <c r="R91" i="47"/>
  <c r="R90" i="47"/>
  <c r="R89" i="47"/>
  <c r="R88" i="47"/>
  <c r="R87" i="47"/>
  <c r="R86" i="47"/>
  <c r="R85" i="47"/>
  <c r="R84" i="47"/>
  <c r="R83" i="47"/>
  <c r="R82" i="47"/>
  <c r="R81" i="47"/>
  <c r="R80" i="47"/>
  <c r="R79" i="47"/>
  <c r="R78" i="47"/>
  <c r="R77" i="47"/>
  <c r="R76" i="47"/>
  <c r="R75" i="47"/>
  <c r="R74" i="47"/>
  <c r="R73" i="47"/>
  <c r="R72" i="47"/>
  <c r="R71" i="47"/>
  <c r="R70" i="47"/>
  <c r="R69" i="47"/>
  <c r="R68" i="47"/>
  <c r="R67" i="47"/>
  <c r="R66" i="47"/>
  <c r="R65" i="47"/>
  <c r="R64" i="47"/>
  <c r="R63" i="47"/>
  <c r="R62" i="47"/>
  <c r="R61" i="47"/>
  <c r="R60" i="47"/>
  <c r="R59" i="47"/>
  <c r="R58" i="47"/>
  <c r="R57" i="47"/>
  <c r="R56" i="47"/>
  <c r="R55" i="47"/>
  <c r="R54" i="47"/>
  <c r="R53" i="47"/>
  <c r="R52" i="47"/>
  <c r="R51" i="47"/>
  <c r="R50" i="47"/>
  <c r="R49" i="47"/>
  <c r="R48" i="47"/>
  <c r="R47" i="47"/>
  <c r="R46" i="47"/>
  <c r="R45" i="47"/>
  <c r="R44" i="47"/>
  <c r="R43" i="47"/>
  <c r="R42" i="47"/>
  <c r="R41" i="47"/>
  <c r="R40" i="47"/>
  <c r="R39" i="47"/>
  <c r="R38" i="47"/>
  <c r="R37" i="47"/>
  <c r="R36" i="47"/>
  <c r="R35" i="47"/>
  <c r="R34" i="47"/>
  <c r="R33" i="47"/>
  <c r="R32" i="47"/>
  <c r="R31" i="47"/>
  <c r="R30" i="47"/>
  <c r="R29" i="47"/>
  <c r="R28" i="47"/>
  <c r="R27" i="47"/>
  <c r="R26" i="47"/>
  <c r="R25" i="47"/>
  <c r="R24" i="47"/>
  <c r="R23" i="47"/>
  <c r="R22" i="47"/>
  <c r="R21" i="47"/>
  <c r="R20" i="47"/>
  <c r="R19" i="47"/>
  <c r="R18" i="47"/>
  <c r="R17" i="47"/>
  <c r="R16" i="47"/>
  <c r="R15" i="47"/>
  <c r="R14" i="47"/>
  <c r="R13" i="47"/>
  <c r="R12" i="47"/>
  <c r="D11" i="47"/>
  <c r="R11" i="47" s="1"/>
  <c r="E21" i="26" l="1"/>
  <c r="Q110" i="47"/>
  <c r="Q109" i="47"/>
  <c r="Q108" i="47"/>
  <c r="Q107" i="47"/>
  <c r="Q106" i="47"/>
  <c r="Q105" i="47"/>
  <c r="Q104" i="47"/>
  <c r="Q103" i="47"/>
  <c r="Q102" i="47"/>
  <c r="Q101" i="47"/>
  <c r="Q100" i="47"/>
  <c r="Q99" i="47"/>
  <c r="Q98" i="47"/>
  <c r="Q97" i="47"/>
  <c r="Q96" i="47"/>
  <c r="Q95" i="47"/>
  <c r="Q94" i="47"/>
  <c r="Q93" i="47"/>
  <c r="Q92" i="47"/>
  <c r="Q91" i="47"/>
  <c r="Q90" i="47"/>
  <c r="Q89" i="47"/>
  <c r="Q88" i="47"/>
  <c r="Q87" i="47"/>
  <c r="Q86" i="47"/>
  <c r="Q85" i="47"/>
  <c r="Q84" i="47"/>
  <c r="Q83" i="47"/>
  <c r="Q82" i="47"/>
  <c r="Q81" i="47"/>
  <c r="Q80" i="47"/>
  <c r="Q79" i="47"/>
  <c r="Q78" i="47"/>
  <c r="Q77" i="47"/>
  <c r="Q76" i="47"/>
  <c r="Q75" i="47"/>
  <c r="Q74" i="47"/>
  <c r="Q73" i="47"/>
  <c r="Q72" i="47"/>
  <c r="Q71" i="47"/>
  <c r="Q70" i="47"/>
  <c r="Q69" i="47"/>
  <c r="Q68" i="47"/>
  <c r="Q67" i="47"/>
  <c r="Q66" i="47"/>
  <c r="Q65" i="47"/>
  <c r="Q64" i="47"/>
  <c r="Q63" i="47"/>
  <c r="Q62" i="47"/>
  <c r="Q60" i="47"/>
  <c r="Q59" i="47"/>
  <c r="Q58" i="47"/>
  <c r="Q57" i="47"/>
  <c r="Q56" i="47"/>
  <c r="Q55" i="47"/>
  <c r="Q54" i="47"/>
  <c r="Q53" i="47"/>
  <c r="Q52" i="47"/>
  <c r="Q51" i="47"/>
  <c r="Q50" i="47"/>
  <c r="Q49" i="47"/>
  <c r="Q48" i="47"/>
  <c r="Q47" i="47"/>
  <c r="Q46" i="47"/>
  <c r="Q45" i="47"/>
  <c r="Q44" i="47"/>
  <c r="Q43" i="47"/>
  <c r="Q42" i="47"/>
  <c r="Q41" i="47"/>
  <c r="Q40" i="47"/>
  <c r="Q39" i="47"/>
  <c r="Q38" i="47"/>
  <c r="Q37" i="47"/>
  <c r="Q36" i="47"/>
  <c r="Q35" i="47"/>
  <c r="Q34" i="47"/>
  <c r="Q33" i="47"/>
  <c r="Q32" i="47"/>
  <c r="Q31" i="47"/>
  <c r="Q30" i="47"/>
  <c r="Q29" i="47"/>
  <c r="Q28" i="47"/>
  <c r="Q27" i="47"/>
  <c r="Q26" i="47"/>
  <c r="Q25" i="47"/>
  <c r="Q24" i="47"/>
  <c r="Q23" i="47"/>
  <c r="Q22" i="47"/>
  <c r="Q21" i="47"/>
  <c r="Q20" i="47"/>
  <c r="Q19" i="47"/>
  <c r="Q18" i="47"/>
  <c r="Q17" i="47"/>
  <c r="Q16" i="47"/>
  <c r="Q15" i="47"/>
  <c r="Q14" i="47"/>
  <c r="Q13" i="47"/>
  <c r="Q12" i="47"/>
  <c r="F30" i="26" l="1"/>
  <c r="D30" i="26"/>
  <c r="C30" i="26"/>
  <c r="F14" i="26" l="1"/>
  <c r="B5" i="6" l="1"/>
  <c r="B4" i="6"/>
  <c r="A5" i="32" l="1"/>
  <c r="A5" i="31"/>
  <c r="A5" i="49"/>
  <c r="A5" i="50"/>
  <c r="A5" i="26"/>
  <c r="A5" i="46"/>
  <c r="A5" i="42"/>
  <c r="A5" i="47"/>
  <c r="B6" i="49" l="1"/>
  <c r="C18" i="31" l="1"/>
  <c r="G23" i="26"/>
  <c r="H23" i="26"/>
  <c r="I23" i="26"/>
  <c r="J23" i="26"/>
  <c r="L23" i="26"/>
  <c r="M23" i="26"/>
  <c r="N23" i="26"/>
  <c r="L14" i="26"/>
  <c r="M14" i="26"/>
  <c r="N14" i="26"/>
  <c r="G7" i="50" l="1"/>
  <c r="N40" i="26"/>
  <c r="M40" i="26"/>
  <c r="L40" i="26"/>
  <c r="F7" i="50" l="1"/>
  <c r="E39" i="26"/>
  <c r="E38" i="26"/>
  <c r="E37" i="26"/>
  <c r="E36" i="26"/>
  <c r="E35" i="26"/>
  <c r="E34" i="26"/>
  <c r="E33" i="26"/>
  <c r="E32" i="26"/>
  <c r="E31" i="26"/>
  <c r="E29" i="26"/>
  <c r="E27" i="26"/>
  <c r="E26" i="26"/>
  <c r="E25" i="26"/>
  <c r="E24" i="26"/>
  <c r="E22" i="26"/>
  <c r="E20" i="26"/>
  <c r="E19" i="26"/>
  <c r="E18" i="26"/>
  <c r="E17" i="26"/>
  <c r="E16" i="26"/>
  <c r="E15" i="26"/>
  <c r="E13" i="26"/>
  <c r="E12" i="26"/>
  <c r="E11" i="26"/>
  <c r="G16" i="49" l="1"/>
  <c r="G15" i="49"/>
  <c r="G14" i="49"/>
  <c r="G13" i="49"/>
  <c r="G12" i="49"/>
  <c r="G11" i="49"/>
  <c r="H26" i="49" l="1"/>
  <c r="H25" i="49"/>
  <c r="H27" i="49"/>
  <c r="F23" i="26"/>
  <c r="G2" i="50" s="1"/>
  <c r="D23" i="26"/>
  <c r="C23" i="26"/>
  <c r="J14" i="26"/>
  <c r="I14" i="26"/>
  <c r="H14" i="26"/>
  <c r="G14" i="26"/>
  <c r="G3" i="50" s="1"/>
  <c r="D14" i="26"/>
  <c r="C14" i="26"/>
  <c r="G1" i="50" s="1"/>
  <c r="H40" i="26" l="1"/>
  <c r="G4" i="50"/>
  <c r="J40" i="26"/>
  <c r="G6" i="50"/>
  <c r="I40" i="26"/>
  <c r="G5" i="50"/>
  <c r="G40" i="26"/>
  <c r="D40" i="26"/>
  <c r="C40" i="26"/>
  <c r="F40" i="26"/>
  <c r="E23" i="26"/>
  <c r="E14" i="26"/>
  <c r="F4" i="50" l="1"/>
  <c r="F6" i="50"/>
  <c r="F5" i="50"/>
  <c r="E40" i="26"/>
  <c r="E30" i="26"/>
  <c r="C42" i="26"/>
  <c r="B42" i="26" s="1"/>
  <c r="O29" i="11"/>
  <c r="O28" i="11"/>
  <c r="O27" i="11"/>
  <c r="O26" i="11"/>
  <c r="O25" i="11"/>
  <c r="O24" i="11"/>
  <c r="O23" i="11"/>
  <c r="O22" i="11"/>
  <c r="O21" i="11"/>
  <c r="O20" i="11"/>
  <c r="O19" i="11"/>
  <c r="O18" i="11"/>
  <c r="O17" i="11"/>
  <c r="O16" i="11"/>
  <c r="O15" i="11"/>
  <c r="O14" i="11"/>
  <c r="O13" i="11"/>
  <c r="O12" i="11"/>
  <c r="B7" i="11" l="1"/>
  <c r="B6" i="32"/>
  <c r="B6" i="31"/>
  <c r="B6" i="50"/>
  <c r="B6" i="26"/>
  <c r="B6" i="46"/>
  <c r="B6" i="42"/>
  <c r="B6" i="47"/>
  <c r="Q61" i="47"/>
  <c r="Q11" i="47"/>
  <c r="O11" i="11"/>
  <c r="C41" i="26" s="1"/>
  <c r="N12" i="8"/>
  <c r="N13" i="8"/>
  <c r="N14" i="8"/>
  <c r="N15" i="8"/>
  <c r="N16" i="8"/>
  <c r="N17" i="8"/>
  <c r="N18" i="8"/>
  <c r="N19" i="8"/>
  <c r="N20" i="8"/>
  <c r="N21" i="8"/>
  <c r="N22" i="8"/>
  <c r="N110" i="8"/>
  <c r="N111" i="8"/>
  <c r="N112" i="8"/>
  <c r="N113" i="8"/>
  <c r="N114" i="8"/>
  <c r="N115" i="8"/>
  <c r="N116" i="8"/>
  <c r="N117" i="8"/>
  <c r="N118" i="8"/>
  <c r="N119" i="8"/>
  <c r="N120" i="8"/>
  <c r="N11" i="8"/>
  <c r="M12" i="8"/>
  <c r="B39" i="63" s="1"/>
  <c r="M13" i="8"/>
  <c r="M14" i="8"/>
  <c r="M15" i="8"/>
  <c r="M16" i="8"/>
  <c r="M17" i="8"/>
  <c r="M18" i="8"/>
  <c r="M19" i="8"/>
  <c r="M20" i="8"/>
  <c r="M21" i="8"/>
  <c r="M22" i="8"/>
  <c r="M110" i="8"/>
  <c r="M111" i="8"/>
  <c r="M112" i="8"/>
  <c r="M113" i="8"/>
  <c r="M114" i="8"/>
  <c r="M115" i="8"/>
  <c r="M116" i="8"/>
  <c r="M117" i="8"/>
  <c r="M118" i="8"/>
  <c r="M119" i="8"/>
  <c r="M120" i="8"/>
  <c r="M11" i="8"/>
  <c r="B35" i="63" l="1"/>
  <c r="R30" i="63" s="1"/>
  <c r="B27" i="42"/>
  <c r="R17" i="42" s="1"/>
  <c r="B43" i="50"/>
  <c r="B15" i="50"/>
  <c r="F2" i="50"/>
  <c r="B14" i="50"/>
  <c r="F1" i="50"/>
  <c r="P9" i="50" l="1"/>
  <c r="B6" i="6"/>
  <c r="K40" i="26" l="1"/>
  <c r="B14" i="6" l="1"/>
  <c r="N422" i="66" l="1"/>
  <c r="N418" i="66" s="1"/>
  <c r="Z422" i="66"/>
  <c r="Z418" i="66" s="1"/>
  <c r="AL422" i="66"/>
  <c r="AL418" i="66" s="1"/>
  <c r="AX422" i="66"/>
  <c r="AX418" i="66" s="1"/>
  <c r="BJ422" i="66"/>
  <c r="BJ418" i="66" s="1"/>
  <c r="BV422" i="66"/>
  <c r="BV418" i="66" s="1"/>
  <c r="CH422" i="66"/>
  <c r="CH418" i="66" s="1"/>
  <c r="CT422" i="66"/>
  <c r="CT418" i="66" s="1"/>
  <c r="DF422" i="66"/>
  <c r="DF418" i="66" s="1"/>
  <c r="DR422" i="66"/>
  <c r="DR418" i="66" s="1"/>
  <c r="ED422" i="66"/>
  <c r="ED418" i="66" s="1"/>
  <c r="EP422" i="66"/>
  <c r="EP418" i="66" s="1"/>
  <c r="FB422" i="66"/>
  <c r="FB418" i="66" s="1"/>
  <c r="FN422" i="66"/>
  <c r="FN418" i="66" s="1"/>
  <c r="FZ422" i="66"/>
  <c r="FZ418" i="66" s="1"/>
  <c r="GL422" i="66"/>
  <c r="GL418" i="66" s="1"/>
  <c r="GX422" i="66"/>
  <c r="GX418" i="66" s="1"/>
  <c r="HJ422" i="66"/>
  <c r="HJ418" i="66" s="1"/>
  <c r="HV422" i="66"/>
  <c r="HV418" i="66" s="1"/>
  <c r="IH422" i="66"/>
  <c r="IH418" i="66" s="1"/>
  <c r="IT422" i="66"/>
  <c r="IT418" i="66" s="1"/>
  <c r="II422" i="66"/>
  <c r="II418" i="66" s="1"/>
  <c r="IC422" i="66"/>
  <c r="IC418" i="66" s="1"/>
  <c r="V422" i="66"/>
  <c r="V418" i="66" s="1"/>
  <c r="DB422" i="66"/>
  <c r="DB418" i="66" s="1"/>
  <c r="GH422" i="66"/>
  <c r="GH418" i="66" s="1"/>
  <c r="IP422" i="66"/>
  <c r="IP418" i="66" s="1"/>
  <c r="IF422" i="66"/>
  <c r="IF418" i="66" s="1"/>
  <c r="AW422" i="66"/>
  <c r="AW418" i="66" s="1"/>
  <c r="DQ422" i="66"/>
  <c r="DQ418" i="66" s="1"/>
  <c r="HI422" i="66"/>
  <c r="HI418" i="66" s="1"/>
  <c r="O422" i="66"/>
  <c r="O418" i="66" s="1"/>
  <c r="AA422" i="66"/>
  <c r="AA418" i="66" s="1"/>
  <c r="AM422" i="66"/>
  <c r="AM418" i="66" s="1"/>
  <c r="AY422" i="66"/>
  <c r="AY418" i="66" s="1"/>
  <c r="BK422" i="66"/>
  <c r="BK418" i="66" s="1"/>
  <c r="BW422" i="66"/>
  <c r="BW418" i="66" s="1"/>
  <c r="CI422" i="66"/>
  <c r="CI418" i="66" s="1"/>
  <c r="CU422" i="66"/>
  <c r="CU418" i="66" s="1"/>
  <c r="DG422" i="66"/>
  <c r="DG418" i="66" s="1"/>
  <c r="DS422" i="66"/>
  <c r="DS418" i="66" s="1"/>
  <c r="EE422" i="66"/>
  <c r="EE418" i="66" s="1"/>
  <c r="EQ422" i="66"/>
  <c r="EQ418" i="66" s="1"/>
  <c r="FC422" i="66"/>
  <c r="FC418" i="66" s="1"/>
  <c r="FO422" i="66"/>
  <c r="FO418" i="66" s="1"/>
  <c r="GA422" i="66"/>
  <c r="GA418" i="66" s="1"/>
  <c r="GM422" i="66"/>
  <c r="GM418" i="66" s="1"/>
  <c r="GY422" i="66"/>
  <c r="GY418" i="66" s="1"/>
  <c r="HK422" i="66"/>
  <c r="HK418" i="66" s="1"/>
  <c r="HW422" i="66"/>
  <c r="HW418" i="66" s="1"/>
  <c r="IU422" i="66"/>
  <c r="IU418" i="66" s="1"/>
  <c r="CP422" i="66"/>
  <c r="CP418" i="66" s="1"/>
  <c r="GT422" i="66"/>
  <c r="GT418" i="66" s="1"/>
  <c r="Y422" i="66"/>
  <c r="Y418" i="66" s="1"/>
  <c r="FA422" i="66"/>
  <c r="FA418" i="66" s="1"/>
  <c r="P422" i="66"/>
  <c r="P418" i="66" s="1"/>
  <c r="AB422" i="66"/>
  <c r="AB418" i="66" s="1"/>
  <c r="AN422" i="66"/>
  <c r="AN418" i="66" s="1"/>
  <c r="AZ422" i="66"/>
  <c r="AZ418" i="66" s="1"/>
  <c r="BL422" i="66"/>
  <c r="BL418" i="66" s="1"/>
  <c r="BX422" i="66"/>
  <c r="BX418" i="66" s="1"/>
  <c r="CJ422" i="66"/>
  <c r="CJ418" i="66" s="1"/>
  <c r="CV422" i="66"/>
  <c r="CV418" i="66" s="1"/>
  <c r="DH422" i="66"/>
  <c r="DH418" i="66" s="1"/>
  <c r="DT422" i="66"/>
  <c r="DT418" i="66" s="1"/>
  <c r="EF422" i="66"/>
  <c r="EF418" i="66" s="1"/>
  <c r="ER422" i="66"/>
  <c r="ER418" i="66" s="1"/>
  <c r="FD422" i="66"/>
  <c r="FD418" i="66" s="1"/>
  <c r="FP422" i="66"/>
  <c r="FP418" i="66" s="1"/>
  <c r="GB422" i="66"/>
  <c r="GB418" i="66" s="1"/>
  <c r="GN422" i="66"/>
  <c r="GN418" i="66" s="1"/>
  <c r="GZ422" i="66"/>
  <c r="GZ418" i="66" s="1"/>
  <c r="HL422" i="66"/>
  <c r="HL418" i="66" s="1"/>
  <c r="HX422" i="66"/>
  <c r="HX418" i="66" s="1"/>
  <c r="IJ422" i="66"/>
  <c r="IJ418" i="66" s="1"/>
  <c r="IV422" i="66"/>
  <c r="IV418" i="66" s="1"/>
  <c r="I422" i="66"/>
  <c r="I418" i="66" s="1"/>
  <c r="HY422" i="66"/>
  <c r="HY418" i="66" s="1"/>
  <c r="IW422" i="66"/>
  <c r="IW418" i="66" s="1"/>
  <c r="IO422" i="66"/>
  <c r="IO418" i="66" s="1"/>
  <c r="AH422" i="66"/>
  <c r="AH418" i="66" s="1"/>
  <c r="EL422" i="66"/>
  <c r="EL418" i="66" s="1"/>
  <c r="CG422" i="66"/>
  <c r="CG418" i="66" s="1"/>
  <c r="GK422" i="66"/>
  <c r="GK418" i="66" s="1"/>
  <c r="Q422" i="66"/>
  <c r="Q418" i="66" s="1"/>
  <c r="AC422" i="66"/>
  <c r="AC418" i="66" s="1"/>
  <c r="AO422" i="66"/>
  <c r="AO418" i="66" s="1"/>
  <c r="BA422" i="66"/>
  <c r="BA418" i="66" s="1"/>
  <c r="BM422" i="66"/>
  <c r="BM418" i="66" s="1"/>
  <c r="BY422" i="66"/>
  <c r="BY418" i="66" s="1"/>
  <c r="CK422" i="66"/>
  <c r="CK418" i="66" s="1"/>
  <c r="CW422" i="66"/>
  <c r="CW418" i="66" s="1"/>
  <c r="DI422" i="66"/>
  <c r="DI418" i="66" s="1"/>
  <c r="DU422" i="66"/>
  <c r="DU418" i="66" s="1"/>
  <c r="EG422" i="66"/>
  <c r="EG418" i="66" s="1"/>
  <c r="ES422" i="66"/>
  <c r="ES418" i="66" s="1"/>
  <c r="FE422" i="66"/>
  <c r="FE418" i="66" s="1"/>
  <c r="FQ422" i="66"/>
  <c r="FQ418" i="66" s="1"/>
  <c r="GC422" i="66"/>
  <c r="GC418" i="66" s="1"/>
  <c r="GO422" i="66"/>
  <c r="GO418" i="66" s="1"/>
  <c r="HA422" i="66"/>
  <c r="HA418" i="66" s="1"/>
  <c r="HM422" i="66"/>
  <c r="HM418" i="66" s="1"/>
  <c r="IK422" i="66"/>
  <c r="IK418" i="66" s="1"/>
  <c r="BF422" i="66"/>
  <c r="BF418" i="66" s="1"/>
  <c r="DN422" i="66"/>
  <c r="DN418" i="66" s="1"/>
  <c r="HR422" i="66"/>
  <c r="HR418" i="66" s="1"/>
  <c r="AK422" i="66"/>
  <c r="AK418" i="66" s="1"/>
  <c r="DE422" i="66"/>
  <c r="DE418" i="66" s="1"/>
  <c r="FY422" i="66"/>
  <c r="FY418" i="66" s="1"/>
  <c r="IS422" i="66"/>
  <c r="IS418" i="66" s="1"/>
  <c r="R422" i="66"/>
  <c r="R418" i="66" s="1"/>
  <c r="AD422" i="66"/>
  <c r="AD418" i="66" s="1"/>
  <c r="AP422" i="66"/>
  <c r="AP418" i="66" s="1"/>
  <c r="BB422" i="66"/>
  <c r="BB418" i="66" s="1"/>
  <c r="BN422" i="66"/>
  <c r="BN418" i="66" s="1"/>
  <c r="BZ422" i="66"/>
  <c r="BZ418" i="66" s="1"/>
  <c r="CL422" i="66"/>
  <c r="CL418" i="66" s="1"/>
  <c r="CX422" i="66"/>
  <c r="CX418" i="66" s="1"/>
  <c r="DJ422" i="66"/>
  <c r="DJ418" i="66" s="1"/>
  <c r="DV422" i="66"/>
  <c r="DV418" i="66" s="1"/>
  <c r="EH422" i="66"/>
  <c r="EH418" i="66" s="1"/>
  <c r="ET422" i="66"/>
  <c r="ET418" i="66" s="1"/>
  <c r="FF422" i="66"/>
  <c r="FF418" i="66" s="1"/>
  <c r="FR422" i="66"/>
  <c r="FR418" i="66" s="1"/>
  <c r="GD422" i="66"/>
  <c r="GD418" i="66" s="1"/>
  <c r="GP422" i="66"/>
  <c r="GP418" i="66" s="1"/>
  <c r="HB422" i="66"/>
  <c r="HB418" i="66" s="1"/>
  <c r="HN422" i="66"/>
  <c r="HN418" i="66" s="1"/>
  <c r="HZ422" i="66"/>
  <c r="HZ418" i="66" s="1"/>
  <c r="IL422" i="66"/>
  <c r="IL418" i="66" s="1"/>
  <c r="IX422" i="66"/>
  <c r="IX418" i="66" s="1"/>
  <c r="BR422" i="66"/>
  <c r="BR418" i="66" s="1"/>
  <c r="FV422" i="66"/>
  <c r="FV418" i="66" s="1"/>
  <c r="M422" i="66"/>
  <c r="M418" i="66" s="1"/>
  <c r="FM422" i="66"/>
  <c r="FM418" i="66" s="1"/>
  <c r="S422" i="66"/>
  <c r="S418" i="66" s="1"/>
  <c r="AE422" i="66"/>
  <c r="AE418" i="66" s="1"/>
  <c r="AQ422" i="66"/>
  <c r="AQ418" i="66" s="1"/>
  <c r="BC422" i="66"/>
  <c r="BC418" i="66" s="1"/>
  <c r="BO422" i="66"/>
  <c r="BO418" i="66" s="1"/>
  <c r="CA422" i="66"/>
  <c r="CA418" i="66" s="1"/>
  <c r="CM422" i="66"/>
  <c r="CM418" i="66" s="1"/>
  <c r="CY422" i="66"/>
  <c r="CY418" i="66" s="1"/>
  <c r="DK422" i="66"/>
  <c r="DK418" i="66" s="1"/>
  <c r="DW422" i="66"/>
  <c r="DW418" i="66" s="1"/>
  <c r="EI422" i="66"/>
  <c r="EI418" i="66" s="1"/>
  <c r="EU422" i="66"/>
  <c r="EU418" i="66" s="1"/>
  <c r="FG422" i="66"/>
  <c r="FG418" i="66" s="1"/>
  <c r="FS422" i="66"/>
  <c r="FS418" i="66" s="1"/>
  <c r="GE422" i="66"/>
  <c r="GE418" i="66" s="1"/>
  <c r="GQ422" i="66"/>
  <c r="GQ418" i="66" s="1"/>
  <c r="HC422" i="66"/>
  <c r="HC418" i="66" s="1"/>
  <c r="HO422" i="66"/>
  <c r="HO418" i="66" s="1"/>
  <c r="IA422" i="66"/>
  <c r="IA418" i="66" s="1"/>
  <c r="IM422" i="66"/>
  <c r="IM418" i="66" s="1"/>
  <c r="IB422" i="66"/>
  <c r="IB418" i="66" s="1"/>
  <c r="HQ422" i="66"/>
  <c r="HQ418" i="66" s="1"/>
  <c r="J422" i="66"/>
  <c r="J418" i="66" s="1"/>
  <c r="CD422" i="66"/>
  <c r="CD418" i="66" s="1"/>
  <c r="EX422" i="66"/>
  <c r="EX418" i="66" s="1"/>
  <c r="HF422" i="66"/>
  <c r="HF418" i="66" s="1"/>
  <c r="IR422" i="66"/>
  <c r="IR418" i="66" s="1"/>
  <c r="BU422" i="66"/>
  <c r="BU418" i="66" s="1"/>
  <c r="EO422" i="66"/>
  <c r="EO418" i="66" s="1"/>
  <c r="GW422" i="66"/>
  <c r="GW418" i="66" s="1"/>
  <c r="T422" i="66"/>
  <c r="T418" i="66" s="1"/>
  <c r="AF422" i="66"/>
  <c r="AF418" i="66" s="1"/>
  <c r="AR422" i="66"/>
  <c r="AR418" i="66" s="1"/>
  <c r="BD422" i="66"/>
  <c r="BD418" i="66" s="1"/>
  <c r="BP422" i="66"/>
  <c r="BP418" i="66" s="1"/>
  <c r="CB422" i="66"/>
  <c r="CB418" i="66" s="1"/>
  <c r="CN422" i="66"/>
  <c r="CN418" i="66" s="1"/>
  <c r="CZ422" i="66"/>
  <c r="CZ418" i="66" s="1"/>
  <c r="DL422" i="66"/>
  <c r="DL418" i="66" s="1"/>
  <c r="DX422" i="66"/>
  <c r="DX418" i="66" s="1"/>
  <c r="EJ422" i="66"/>
  <c r="EJ418" i="66" s="1"/>
  <c r="EV422" i="66"/>
  <c r="EV418" i="66" s="1"/>
  <c r="FH422" i="66"/>
  <c r="FH418" i="66" s="1"/>
  <c r="FT422" i="66"/>
  <c r="FT418" i="66" s="1"/>
  <c r="GF422" i="66"/>
  <c r="GF418" i="66" s="1"/>
  <c r="GR422" i="66"/>
  <c r="GR418" i="66" s="1"/>
  <c r="HD422" i="66"/>
  <c r="HD418" i="66" s="1"/>
  <c r="HP422" i="66"/>
  <c r="HP418" i="66" s="1"/>
  <c r="IN422" i="66"/>
  <c r="IN418" i="66" s="1"/>
  <c r="AT422" i="66"/>
  <c r="AT418" i="66" s="1"/>
  <c r="DZ422" i="66"/>
  <c r="DZ418" i="66" s="1"/>
  <c r="ID422" i="66"/>
  <c r="ID418" i="66" s="1"/>
  <c r="CS422" i="66"/>
  <c r="CS418" i="66" s="1"/>
  <c r="IG422" i="66"/>
  <c r="IG418" i="66" s="1"/>
  <c r="U422" i="66"/>
  <c r="U418" i="66" s="1"/>
  <c r="AG422" i="66"/>
  <c r="AG418" i="66" s="1"/>
  <c r="AS422" i="66"/>
  <c r="AS418" i="66" s="1"/>
  <c r="BE422" i="66"/>
  <c r="BE418" i="66" s="1"/>
  <c r="BQ422" i="66"/>
  <c r="BQ418" i="66" s="1"/>
  <c r="CC422" i="66"/>
  <c r="CC418" i="66" s="1"/>
  <c r="CO422" i="66"/>
  <c r="CO418" i="66" s="1"/>
  <c r="DA422" i="66"/>
  <c r="DA418" i="66" s="1"/>
  <c r="DM422" i="66"/>
  <c r="DM418" i="66" s="1"/>
  <c r="DY422" i="66"/>
  <c r="DY418" i="66" s="1"/>
  <c r="EK422" i="66"/>
  <c r="EK418" i="66" s="1"/>
  <c r="EW422" i="66"/>
  <c r="EW418" i="66" s="1"/>
  <c r="FI422" i="66"/>
  <c r="FI418" i="66" s="1"/>
  <c r="FU422" i="66"/>
  <c r="FU418" i="66" s="1"/>
  <c r="GG422" i="66"/>
  <c r="GG418" i="66" s="1"/>
  <c r="GS422" i="66"/>
  <c r="GS418" i="66" s="1"/>
  <c r="HE422" i="66"/>
  <c r="HE418" i="66" s="1"/>
  <c r="FJ422" i="66"/>
  <c r="FJ418" i="66" s="1"/>
  <c r="K422" i="66"/>
  <c r="K418" i="66" s="1"/>
  <c r="W422" i="66"/>
  <c r="W418" i="66" s="1"/>
  <c r="AI422" i="66"/>
  <c r="AI418" i="66" s="1"/>
  <c r="AU422" i="66"/>
  <c r="AU418" i="66" s="1"/>
  <c r="BG422" i="66"/>
  <c r="BG418" i="66" s="1"/>
  <c r="BS422" i="66"/>
  <c r="BS418" i="66" s="1"/>
  <c r="CE422" i="66"/>
  <c r="CE418" i="66" s="1"/>
  <c r="CQ422" i="66"/>
  <c r="CQ418" i="66" s="1"/>
  <c r="DC422" i="66"/>
  <c r="DC418" i="66" s="1"/>
  <c r="DO422" i="66"/>
  <c r="DO418" i="66" s="1"/>
  <c r="EA422" i="66"/>
  <c r="EA418" i="66" s="1"/>
  <c r="EM422" i="66"/>
  <c r="EM418" i="66" s="1"/>
  <c r="EY422" i="66"/>
  <c r="EY418" i="66" s="1"/>
  <c r="FK422" i="66"/>
  <c r="FK418" i="66" s="1"/>
  <c r="FW422" i="66"/>
  <c r="FW418" i="66" s="1"/>
  <c r="GI422" i="66"/>
  <c r="GI418" i="66" s="1"/>
  <c r="GU422" i="66"/>
  <c r="GU418" i="66" s="1"/>
  <c r="HG422" i="66"/>
  <c r="HG418" i="66" s="1"/>
  <c r="HS422" i="66"/>
  <c r="HS418" i="66" s="1"/>
  <c r="IE422" i="66"/>
  <c r="IE418" i="66" s="1"/>
  <c r="IQ422" i="66"/>
  <c r="IQ418" i="66" s="1"/>
  <c r="L422" i="66"/>
  <c r="L418" i="66" s="1"/>
  <c r="X422" i="66"/>
  <c r="X418" i="66" s="1"/>
  <c r="AJ422" i="66"/>
  <c r="AJ418" i="66" s="1"/>
  <c r="AV422" i="66"/>
  <c r="AV418" i="66" s="1"/>
  <c r="BH422" i="66"/>
  <c r="BH418" i="66" s="1"/>
  <c r="BT422" i="66"/>
  <c r="BT418" i="66" s="1"/>
  <c r="CF422" i="66"/>
  <c r="CF418" i="66" s="1"/>
  <c r="CR422" i="66"/>
  <c r="CR418" i="66" s="1"/>
  <c r="DD422" i="66"/>
  <c r="DD418" i="66" s="1"/>
  <c r="DP422" i="66"/>
  <c r="DP418" i="66" s="1"/>
  <c r="EB422" i="66"/>
  <c r="EB418" i="66" s="1"/>
  <c r="EN422" i="66"/>
  <c r="EN418" i="66" s="1"/>
  <c r="EZ422" i="66"/>
  <c r="EZ418" i="66" s="1"/>
  <c r="FL422" i="66"/>
  <c r="FL418" i="66" s="1"/>
  <c r="FX422" i="66"/>
  <c r="FX418" i="66" s="1"/>
  <c r="GJ422" i="66"/>
  <c r="GJ418" i="66" s="1"/>
  <c r="GV422" i="66"/>
  <c r="GV418" i="66" s="1"/>
  <c r="HH422" i="66"/>
  <c r="HH418" i="66" s="1"/>
  <c r="HT422" i="66"/>
  <c r="HT418" i="66" s="1"/>
  <c r="BI422" i="66"/>
  <c r="BI418" i="66" s="1"/>
  <c r="EC422" i="66"/>
  <c r="EC418" i="66" s="1"/>
  <c r="HU422" i="66"/>
  <c r="HU418" i="66" s="1"/>
  <c r="C12" i="6"/>
  <c r="C13" i="6"/>
  <c r="C15" i="6"/>
  <c r="C16" i="6"/>
  <c r="C17" i="6"/>
  <c r="Z419" i="66" l="1"/>
  <c r="Z6" i="66" s="1"/>
  <c r="BP419" i="66"/>
  <c r="BP6" i="66" s="1"/>
  <c r="DC419" i="66"/>
  <c r="DC6" i="66" s="1"/>
  <c r="BR419" i="66"/>
  <c r="BR6" i="66" s="1"/>
  <c r="GY419" i="66"/>
  <c r="GY6" i="66" s="1"/>
  <c r="FU419" i="66"/>
  <c r="FU6" i="66" s="1"/>
  <c r="DJ419" i="66"/>
  <c r="DJ6" i="66" s="1"/>
  <c r="GN419" i="66"/>
  <c r="GN6" i="66" s="1"/>
  <c r="AZ419" i="66"/>
  <c r="AZ6" i="66" s="1"/>
  <c r="GM419" i="66"/>
  <c r="GM6" i="66" s="1"/>
  <c r="AY419" i="66"/>
  <c r="AY6" i="66" s="1"/>
  <c r="IC419" i="66"/>
  <c r="IC6" i="66" s="1"/>
  <c r="ED419" i="66"/>
  <c r="ED6" i="66" s="1"/>
  <c r="HU419" i="66"/>
  <c r="HU6" i="66" s="1"/>
  <c r="DP419" i="66"/>
  <c r="DP6" i="66" s="1"/>
  <c r="HS419" i="66"/>
  <c r="HS6" i="66" s="1"/>
  <c r="CE419" i="66"/>
  <c r="CE6" i="66" s="1"/>
  <c r="FI419" i="66"/>
  <c r="FI6" i="66" s="1"/>
  <c r="U419" i="66"/>
  <c r="U6" i="66" s="1"/>
  <c r="FH419" i="66"/>
  <c r="FH6" i="66" s="1"/>
  <c r="T419" i="66"/>
  <c r="T6" i="66" s="1"/>
  <c r="IA419" i="66"/>
  <c r="IA6" i="66" s="1"/>
  <c r="CM419" i="66"/>
  <c r="CM6" i="66" s="1"/>
  <c r="IL419" i="66"/>
  <c r="IL6" i="66" s="1"/>
  <c r="CX419" i="66"/>
  <c r="CX6" i="66" s="1"/>
  <c r="HR419" i="66"/>
  <c r="HR6" i="66" s="1"/>
  <c r="DU419" i="66"/>
  <c r="DU6" i="66" s="1"/>
  <c r="EL419" i="66"/>
  <c r="EL6" i="66" s="1"/>
  <c r="GB419" i="66"/>
  <c r="GB6" i="66" s="1"/>
  <c r="AN419" i="66"/>
  <c r="AN6" i="66" s="1"/>
  <c r="GA419" i="66"/>
  <c r="GA6" i="66" s="1"/>
  <c r="AM419" i="66"/>
  <c r="AM6" i="66" s="1"/>
  <c r="II419" i="66"/>
  <c r="II6" i="66" s="1"/>
  <c r="DR419" i="66"/>
  <c r="DR6" i="66" s="1"/>
  <c r="HD419" i="66"/>
  <c r="HD6" i="66" s="1"/>
  <c r="IQ419" i="66"/>
  <c r="IQ6" i="66" s="1"/>
  <c r="DE419" i="66"/>
  <c r="DE6" i="66" s="1"/>
  <c r="V419" i="66"/>
  <c r="V6" i="66" s="1"/>
  <c r="FT419" i="66"/>
  <c r="FT6" i="66" s="1"/>
  <c r="EG419" i="66"/>
  <c r="EG6" i="66" s="1"/>
  <c r="EW419" i="66"/>
  <c r="EW6" i="66" s="1"/>
  <c r="HZ419" i="66"/>
  <c r="HZ6" i="66" s="1"/>
  <c r="FO419" i="66"/>
  <c r="FO6" i="66" s="1"/>
  <c r="GU419" i="66"/>
  <c r="GU6" i="66" s="1"/>
  <c r="EK419" i="66"/>
  <c r="EK6" i="66" s="1"/>
  <c r="EJ419" i="66"/>
  <c r="EJ6" i="66" s="1"/>
  <c r="EO419" i="66"/>
  <c r="EO6" i="66" s="1"/>
  <c r="HC419" i="66"/>
  <c r="HC6" i="66" s="1"/>
  <c r="BO419" i="66"/>
  <c r="BO6" i="66" s="1"/>
  <c r="HN419" i="66"/>
  <c r="HN6" i="66" s="1"/>
  <c r="BZ419" i="66"/>
  <c r="BZ6" i="66" s="1"/>
  <c r="BF419" i="66"/>
  <c r="BF6" i="66" s="1"/>
  <c r="CW419" i="66"/>
  <c r="CW6" i="66" s="1"/>
  <c r="IO419" i="66"/>
  <c r="IO6" i="66" s="1"/>
  <c r="FD419" i="66"/>
  <c r="FD6" i="66" s="1"/>
  <c r="P419" i="66"/>
  <c r="P6" i="66" s="1"/>
  <c r="FC419" i="66"/>
  <c r="FC6" i="66" s="1"/>
  <c r="O419" i="66"/>
  <c r="O6" i="66" s="1"/>
  <c r="IH419" i="66"/>
  <c r="IH6" i="66" s="1"/>
  <c r="CT419" i="66"/>
  <c r="CT6" i="66" s="1"/>
  <c r="HE419" i="66"/>
  <c r="HE6" i="66" s="1"/>
  <c r="EN419" i="66"/>
  <c r="EN6" i="66" s="1"/>
  <c r="AR419" i="66"/>
  <c r="AR6" i="66" s="1"/>
  <c r="GK419" i="66"/>
  <c r="GK6" i="66" s="1"/>
  <c r="EB419" i="66"/>
  <c r="EB6" i="66" s="1"/>
  <c r="CY419" i="66"/>
  <c r="CY6" i="66" s="1"/>
  <c r="DD419" i="66"/>
  <c r="DD6" i="66" s="1"/>
  <c r="GW419" i="66"/>
  <c r="GW6" i="66" s="1"/>
  <c r="AH419" i="66"/>
  <c r="AH6" i="66" s="1"/>
  <c r="IT419" i="66"/>
  <c r="IT6" i="66" s="1"/>
  <c r="BG419" i="66"/>
  <c r="BG6" i="66" s="1"/>
  <c r="CS419" i="66"/>
  <c r="CS6" i="66" s="1"/>
  <c r="HT419" i="66"/>
  <c r="HT6" i="66" s="1"/>
  <c r="CF419" i="66"/>
  <c r="CF6" i="66" s="1"/>
  <c r="GI419" i="66"/>
  <c r="GI6" i="66" s="1"/>
  <c r="AU419" i="66"/>
  <c r="AU6" i="66" s="1"/>
  <c r="DY419" i="66"/>
  <c r="DY6" i="66" s="1"/>
  <c r="ID419" i="66"/>
  <c r="ID6" i="66" s="1"/>
  <c r="DX419" i="66"/>
  <c r="DX6" i="66" s="1"/>
  <c r="BU419" i="66"/>
  <c r="BU6" i="66" s="1"/>
  <c r="GQ419" i="66"/>
  <c r="GQ6" i="66" s="1"/>
  <c r="BC419" i="66"/>
  <c r="BC6" i="66" s="1"/>
  <c r="HB419" i="66"/>
  <c r="HB6" i="66" s="1"/>
  <c r="BN419" i="66"/>
  <c r="BN6" i="66" s="1"/>
  <c r="IK419" i="66"/>
  <c r="IK6" i="66" s="1"/>
  <c r="CK419" i="66"/>
  <c r="CK6" i="66" s="1"/>
  <c r="IW419" i="66"/>
  <c r="IW6" i="66" s="1"/>
  <c r="ER419" i="66"/>
  <c r="ER6" i="66" s="1"/>
  <c r="FA419" i="66"/>
  <c r="FA6" i="66" s="1"/>
  <c r="EQ419" i="66"/>
  <c r="EQ6" i="66" s="1"/>
  <c r="HI419" i="66"/>
  <c r="HI6" i="66" s="1"/>
  <c r="HV419" i="66"/>
  <c r="HV6" i="66" s="1"/>
  <c r="CH419" i="66"/>
  <c r="CH6" i="66" s="1"/>
  <c r="J419" i="66"/>
  <c r="J6" i="66" s="1"/>
  <c r="AS419" i="66"/>
  <c r="AS6" i="66" s="1"/>
  <c r="DV419" i="66"/>
  <c r="DV6" i="66" s="1"/>
  <c r="BK419" i="66"/>
  <c r="BK6" i="66" s="1"/>
  <c r="AG419" i="66"/>
  <c r="AG6" i="66" s="1"/>
  <c r="CG419" i="66"/>
  <c r="CG6" i="66" s="1"/>
  <c r="IG419" i="66"/>
  <c r="IG6" i="66" s="1"/>
  <c r="DN419" i="66"/>
  <c r="DN6" i="66" s="1"/>
  <c r="AA419" i="66"/>
  <c r="AA6" i="66" s="1"/>
  <c r="BT419" i="66"/>
  <c r="BT6" i="66" s="1"/>
  <c r="DM419" i="66"/>
  <c r="DM6" i="66" s="1"/>
  <c r="DZ419" i="66"/>
  <c r="DZ6" i="66" s="1"/>
  <c r="DL419" i="66"/>
  <c r="DL6" i="66" s="1"/>
  <c r="IR419" i="66"/>
  <c r="IR6" i="66" s="1"/>
  <c r="GE419" i="66"/>
  <c r="GE6" i="66" s="1"/>
  <c r="AQ419" i="66"/>
  <c r="AQ6" i="66" s="1"/>
  <c r="GP419" i="66"/>
  <c r="GP6" i="66" s="1"/>
  <c r="BB419" i="66"/>
  <c r="BB6" i="66" s="1"/>
  <c r="HM419" i="66"/>
  <c r="HM6" i="66" s="1"/>
  <c r="BY419" i="66"/>
  <c r="BY6" i="66" s="1"/>
  <c r="HY419" i="66"/>
  <c r="HY6" i="66" s="1"/>
  <c r="EF419" i="66"/>
  <c r="EF6" i="66" s="1"/>
  <c r="Y419" i="66"/>
  <c r="Y6" i="66" s="1"/>
  <c r="EE419" i="66"/>
  <c r="EE6" i="66" s="1"/>
  <c r="DQ419" i="66"/>
  <c r="DQ6" i="66" s="1"/>
  <c r="HJ419" i="66"/>
  <c r="HJ6" i="66" s="1"/>
  <c r="BV419" i="66"/>
  <c r="BV6" i="66" s="1"/>
  <c r="FL419" i="66"/>
  <c r="FL6" i="66" s="1"/>
  <c r="EI419" i="66"/>
  <c r="EI6" i="66" s="1"/>
  <c r="GF419" i="66"/>
  <c r="GF6" i="66" s="1"/>
  <c r="ES419" i="66"/>
  <c r="ES6" i="66" s="1"/>
  <c r="EP419" i="66"/>
  <c r="EP6" i="66" s="1"/>
  <c r="AF419" i="66"/>
  <c r="AF6" i="66" s="1"/>
  <c r="EC419" i="66"/>
  <c r="EC6" i="66" s="1"/>
  <c r="EV419" i="66"/>
  <c r="EV6" i="66" s="1"/>
  <c r="CL419" i="66"/>
  <c r="CL6" i="66" s="1"/>
  <c r="AB419" i="66"/>
  <c r="AB6" i="66" s="1"/>
  <c r="CR419" i="66"/>
  <c r="CR6" i="66" s="1"/>
  <c r="AI419" i="66"/>
  <c r="AI6" i="66" s="1"/>
  <c r="FK419" i="66"/>
  <c r="FK6" i="66" s="1"/>
  <c r="W419" i="66"/>
  <c r="W6" i="66" s="1"/>
  <c r="DA419" i="66"/>
  <c r="DA6" i="66" s="1"/>
  <c r="AT419" i="66"/>
  <c r="AT6" i="66" s="1"/>
  <c r="CZ419" i="66"/>
  <c r="CZ6" i="66" s="1"/>
  <c r="HF419" i="66"/>
  <c r="HF6" i="66" s="1"/>
  <c r="FS419" i="66"/>
  <c r="FS6" i="66" s="1"/>
  <c r="AE419" i="66"/>
  <c r="AE6" i="66" s="1"/>
  <c r="GD419" i="66"/>
  <c r="GD6" i="66" s="1"/>
  <c r="AP419" i="66"/>
  <c r="AP6" i="66" s="1"/>
  <c r="HA419" i="66"/>
  <c r="HA6" i="66" s="1"/>
  <c r="BM419" i="66"/>
  <c r="BM6" i="66" s="1"/>
  <c r="I419" i="66"/>
  <c r="DT419" i="66"/>
  <c r="DT6" i="66" s="1"/>
  <c r="GT419" i="66"/>
  <c r="GT6" i="66" s="1"/>
  <c r="DS419" i="66"/>
  <c r="DS6" i="66" s="1"/>
  <c r="AW419" i="66"/>
  <c r="AW6" i="66" s="1"/>
  <c r="GX419" i="66"/>
  <c r="GX6" i="66" s="1"/>
  <c r="BJ419" i="66"/>
  <c r="BJ6" i="66" s="1"/>
  <c r="BQ419" i="66"/>
  <c r="BQ6" i="66" s="1"/>
  <c r="IB419" i="66"/>
  <c r="IB6" i="66" s="1"/>
  <c r="GZ419" i="66"/>
  <c r="GZ6" i="66" s="1"/>
  <c r="CQ419" i="66"/>
  <c r="CQ6" i="66" s="1"/>
  <c r="IX419" i="66"/>
  <c r="IX6" i="66" s="1"/>
  <c r="HG419" i="66"/>
  <c r="HG6" i="66" s="1"/>
  <c r="HO419" i="66"/>
  <c r="HO6" i="66" s="1"/>
  <c r="FP419" i="66"/>
  <c r="FP6" i="66" s="1"/>
  <c r="BI419" i="66"/>
  <c r="BI6" i="66" s="1"/>
  <c r="FW419" i="66"/>
  <c r="FW6" i="66" s="1"/>
  <c r="BH419" i="66"/>
  <c r="BH6" i="66" s="1"/>
  <c r="AV419" i="66"/>
  <c r="AV6" i="66" s="1"/>
  <c r="EY419" i="66"/>
  <c r="EY6" i="66" s="1"/>
  <c r="K419" i="66"/>
  <c r="K6" i="66" s="1"/>
  <c r="CO419" i="66"/>
  <c r="CO6" i="66" s="1"/>
  <c r="IN419" i="66"/>
  <c r="IN6" i="66" s="1"/>
  <c r="CN419" i="66"/>
  <c r="CN6" i="66" s="1"/>
  <c r="EX419" i="66"/>
  <c r="EX6" i="66" s="1"/>
  <c r="FG419" i="66"/>
  <c r="FG6" i="66" s="1"/>
  <c r="S419" i="66"/>
  <c r="S6" i="66" s="1"/>
  <c r="FR419" i="66"/>
  <c r="FR6" i="66" s="1"/>
  <c r="AD419" i="66"/>
  <c r="AD6" i="66" s="1"/>
  <c r="GO419" i="66"/>
  <c r="GO6" i="66" s="1"/>
  <c r="BA419" i="66"/>
  <c r="BA6" i="66" s="1"/>
  <c r="IV419" i="66"/>
  <c r="IV6" i="66" s="1"/>
  <c r="DH419" i="66"/>
  <c r="DH6" i="66" s="1"/>
  <c r="CP419" i="66"/>
  <c r="CP6" i="66" s="1"/>
  <c r="DG419" i="66"/>
  <c r="DG6" i="66" s="1"/>
  <c r="IF419" i="66"/>
  <c r="IF6" i="66" s="1"/>
  <c r="GL419" i="66"/>
  <c r="GL6" i="66" s="1"/>
  <c r="AX419" i="66"/>
  <c r="AX6" i="66" s="1"/>
  <c r="X419" i="66"/>
  <c r="X6" i="66" s="1"/>
  <c r="M419" i="66"/>
  <c r="M6" i="66" s="1"/>
  <c r="GG419" i="66"/>
  <c r="GG6" i="66" s="1"/>
  <c r="DK419" i="66"/>
  <c r="DK6" i="66" s="1"/>
  <c r="BL419" i="66"/>
  <c r="BL6" i="66" s="1"/>
  <c r="IE419" i="66"/>
  <c r="IE6" i="66" s="1"/>
  <c r="IM419" i="66"/>
  <c r="IM6" i="66" s="1"/>
  <c r="AK419" i="66"/>
  <c r="AK6" i="66" s="1"/>
  <c r="BS419" i="66"/>
  <c r="BS6" i="66" s="1"/>
  <c r="CA419" i="66"/>
  <c r="CA6" i="66" s="1"/>
  <c r="DI419" i="66"/>
  <c r="DI6" i="66" s="1"/>
  <c r="DF419" i="66"/>
  <c r="DF6" i="66" s="1"/>
  <c r="HH419" i="66"/>
  <c r="HH6" i="66" s="1"/>
  <c r="GV419" i="66"/>
  <c r="GV6" i="66" s="1"/>
  <c r="GJ419" i="66"/>
  <c r="GJ6" i="66" s="1"/>
  <c r="FX419" i="66"/>
  <c r="FX6" i="66" s="1"/>
  <c r="AJ419" i="66"/>
  <c r="AJ6" i="66" s="1"/>
  <c r="EM419" i="66"/>
  <c r="EM6" i="66" s="1"/>
  <c r="FJ419" i="66"/>
  <c r="FJ6" i="66" s="1"/>
  <c r="CC419" i="66"/>
  <c r="CC6" i="66" s="1"/>
  <c r="HP419" i="66"/>
  <c r="HP6" i="66" s="1"/>
  <c r="CB419" i="66"/>
  <c r="CB6" i="66" s="1"/>
  <c r="CD419" i="66"/>
  <c r="CD6" i="66" s="1"/>
  <c r="EU419" i="66"/>
  <c r="EU6" i="66" s="1"/>
  <c r="FM419" i="66"/>
  <c r="FM6" i="66" s="1"/>
  <c r="FF419" i="66"/>
  <c r="FF6" i="66" s="1"/>
  <c r="R419" i="66"/>
  <c r="R6" i="66" s="1"/>
  <c r="GC419" i="66"/>
  <c r="GC6" i="66" s="1"/>
  <c r="AO419" i="66"/>
  <c r="AO6" i="66" s="1"/>
  <c r="IJ419" i="66"/>
  <c r="IJ6" i="66" s="1"/>
  <c r="CV419" i="66"/>
  <c r="CV6" i="66" s="1"/>
  <c r="IU419" i="66"/>
  <c r="IU6" i="66" s="1"/>
  <c r="CU419" i="66"/>
  <c r="CU6" i="66" s="1"/>
  <c r="IP419" i="66"/>
  <c r="IP6" i="66" s="1"/>
  <c r="FZ419" i="66"/>
  <c r="FZ6" i="66" s="1"/>
  <c r="AL419" i="66"/>
  <c r="AL6" i="66" s="1"/>
  <c r="EA419" i="66"/>
  <c r="EA6" i="66" s="1"/>
  <c r="ET419" i="66"/>
  <c r="ET6" i="66" s="1"/>
  <c r="IS419" i="66"/>
  <c r="IS6" i="66" s="1"/>
  <c r="FQ419" i="66"/>
  <c r="FQ6" i="66" s="1"/>
  <c r="AC419" i="66"/>
  <c r="AC6" i="66" s="1"/>
  <c r="HX419" i="66"/>
  <c r="HX6" i="66" s="1"/>
  <c r="CJ419" i="66"/>
  <c r="CJ6" i="66" s="1"/>
  <c r="HW419" i="66"/>
  <c r="HW6" i="66" s="1"/>
  <c r="CI419" i="66"/>
  <c r="CI6" i="66" s="1"/>
  <c r="GH419" i="66"/>
  <c r="GH6" i="66" s="1"/>
  <c r="FN419" i="66"/>
  <c r="FN6" i="66" s="1"/>
  <c r="EZ419" i="66"/>
  <c r="EZ6" i="66" s="1"/>
  <c r="L419" i="66"/>
  <c r="L6" i="66" s="1"/>
  <c r="DO419" i="66"/>
  <c r="DO6" i="66" s="1"/>
  <c r="GS419" i="66"/>
  <c r="GS6" i="66" s="1"/>
  <c r="BE419" i="66"/>
  <c r="BE6" i="66" s="1"/>
  <c r="GR419" i="66"/>
  <c r="GR6" i="66" s="1"/>
  <c r="BD419" i="66"/>
  <c r="BD6" i="66" s="1"/>
  <c r="HQ419" i="66"/>
  <c r="HQ6" i="66" s="1"/>
  <c r="DW419" i="66"/>
  <c r="DW6" i="66" s="1"/>
  <c r="FV419" i="66"/>
  <c r="FV6" i="66" s="1"/>
  <c r="EH419" i="66"/>
  <c r="EH6" i="66" s="1"/>
  <c r="FY419" i="66"/>
  <c r="FY6" i="66" s="1"/>
  <c r="FE419" i="66"/>
  <c r="FE6" i="66" s="1"/>
  <c r="Q419" i="66"/>
  <c r="Q6" i="66" s="1"/>
  <c r="HL419" i="66"/>
  <c r="HL6" i="66" s="1"/>
  <c r="BX419" i="66"/>
  <c r="BX6" i="66" s="1"/>
  <c r="HK419" i="66"/>
  <c r="HK6" i="66" s="1"/>
  <c r="BW419" i="66"/>
  <c r="BW6" i="66" s="1"/>
  <c r="DB419" i="66"/>
  <c r="DB6" i="66" s="1"/>
  <c r="FB419" i="66"/>
  <c r="FB6" i="66" s="1"/>
  <c r="N419" i="66"/>
  <c r="N6" i="66" s="1"/>
  <c r="C14" i="6"/>
  <c r="H6" i="66" l="1"/>
  <c r="F3" i="50"/>
  <c r="E12" i="66" l="1" a="1"/>
  <c r="E12" i="66" s="1"/>
  <c r="E417" i="66" s="1"/>
  <c r="G12" i="66" a="1"/>
  <c r="G12" i="66" s="1"/>
  <c r="G417" i="66" s="1"/>
  <c r="D12" i="66" a="1"/>
  <c r="D12" i="66" s="1"/>
  <c r="D417" i="66" s="1"/>
  <c r="C12" i="66" a="1"/>
  <c r="C12" i="66" s="1"/>
  <c r="C417" i="66" s="1"/>
  <c r="B12" i="66" a="1"/>
  <c r="B12" i="66" s="1"/>
  <c r="B417" i="66" s="1"/>
  <c r="F12" i="66" a="1"/>
  <c r="F12" i="66" s="1"/>
  <c r="F417" i="66" s="1"/>
  <c r="I6" i="66"/>
  <c r="H12" i="66"/>
  <c r="I423" i="66"/>
  <c r="G3" i="11" l="1" a="1"/>
  <c r="G3" i="11" s="1"/>
  <c r="C34" i="11" a="1"/>
  <c r="C34" i="11" s="1"/>
  <c r="C3" i="11" a="1"/>
  <c r="C3" i="11" s="1"/>
  <c r="F3" i="11" a="1"/>
  <c r="F3" i="11" s="1"/>
  <c r="E3" i="11" a="1"/>
  <c r="E3" i="11" s="1"/>
  <c r="D3" i="11" a="1"/>
  <c r="D3" i="11" s="1"/>
  <c r="C35" i="11" l="1"/>
  <c r="O35" i="11" s="1"/>
  <c r="O34" i="11"/>
  <c r="H2" i="66"/>
  <c r="C4" i="1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<sst xmlns="http://schemas.openxmlformats.org/spreadsheetml/2006/main" count="3701" uniqueCount="1098">
  <si>
    <t>DVR-Nr. 1069683</t>
  </si>
  <si>
    <t xml:space="preserve">Sachbearbeiter  </t>
  </si>
  <si>
    <t>Bilanzposition</t>
  </si>
  <si>
    <t>datenerhebung@e-control.at</t>
  </si>
  <si>
    <t>MWh</t>
  </si>
  <si>
    <t>Betreff:</t>
  </si>
  <si>
    <t>Kalenderjahr</t>
  </si>
  <si>
    <t>Unternehmen</t>
  </si>
  <si>
    <t>Telefonnummer</t>
  </si>
  <si>
    <t xml:space="preserve">E-Mail-Adresse  </t>
  </si>
  <si>
    <t>EC-Nummer</t>
  </si>
  <si>
    <t>Firmenname</t>
  </si>
  <si>
    <t>AT900159</t>
  </si>
  <si>
    <t>AT900229</t>
  </si>
  <si>
    <t>AT900249</t>
  </si>
  <si>
    <t>Energie Graz GmbH &amp; Co KG</t>
  </si>
  <si>
    <t>AT900339</t>
  </si>
  <si>
    <t>Energie Klagenfurt GmbH</t>
  </si>
  <si>
    <t>AT005039</t>
  </si>
  <si>
    <t>AT900359</t>
  </si>
  <si>
    <t>AT900109</t>
  </si>
  <si>
    <t>AT900809</t>
  </si>
  <si>
    <t>Gasnetz Veitsch</t>
  </si>
  <si>
    <t>AT900079</t>
  </si>
  <si>
    <t>AT900419</t>
  </si>
  <si>
    <t>AT900049</t>
  </si>
  <si>
    <t>AT900179</t>
  </si>
  <si>
    <t>AT900139</t>
  </si>
  <si>
    <t>Salzburg Netz GmbH</t>
  </si>
  <si>
    <t>AT900289</t>
  </si>
  <si>
    <t>Stadtwerke Leoben</t>
  </si>
  <si>
    <t>AT006049</t>
  </si>
  <si>
    <t>AT900369</t>
  </si>
  <si>
    <t>Stadtwerke Kapfenberg GmbH</t>
  </si>
  <si>
    <t>AT900499</t>
  </si>
  <si>
    <t>AT900059</t>
  </si>
  <si>
    <t>Arnoldstein</t>
  </si>
  <si>
    <t>Baumgarten</t>
  </si>
  <si>
    <t>Murfeld</t>
  </si>
  <si>
    <t>Oberkappel</t>
  </si>
  <si>
    <t>Überackern</t>
  </si>
  <si>
    <t>Mosonmagyarovar</t>
  </si>
  <si>
    <t>Ruggell</t>
  </si>
  <si>
    <t>Höchst</t>
  </si>
  <si>
    <t>Laa/Thaya</t>
  </si>
  <si>
    <t>EC-Nummer / Kennung</t>
  </si>
  <si>
    <t>bis 278 MWh/a</t>
  </si>
  <si>
    <t>TIGAS Erdgas Tirol GmbH</t>
  </si>
  <si>
    <t>Anmerkungen</t>
  </si>
  <si>
    <t>Energie Ried GmbH</t>
  </si>
  <si>
    <t>GAS CONNECT AUSTRIA GmbH</t>
  </si>
  <si>
    <t>Stadtbetriebe Steyr GmbH</t>
  </si>
  <si>
    <t>Eigenverbrauch im Fernleitungsnetz</t>
  </si>
  <si>
    <t>Eigenverbrauch im Verteilernetz</t>
  </si>
  <si>
    <t>Versorgerwechsel</t>
  </si>
  <si>
    <t>Insgesamt</t>
  </si>
  <si>
    <t>bis 5.600 kWh</t>
  </si>
  <si>
    <t>über 55.600 kWh</t>
  </si>
  <si>
    <t>AT900399</t>
  </si>
  <si>
    <t>AT006019</t>
  </si>
  <si>
    <t>AT005009</t>
  </si>
  <si>
    <t>Summe</t>
  </si>
  <si>
    <t>KNG-Kärnten Netz GmbH</t>
  </si>
  <si>
    <t>Trans Austria Gasleitung GmbH</t>
  </si>
  <si>
    <t>Energie AG Oberösterreich Trading GmbH</t>
  </si>
  <si>
    <t>EVN AG</t>
  </si>
  <si>
    <t>EVN Energievertrieb GmbH &amp; Co KG</t>
  </si>
  <si>
    <t>Gazprom Export LLC</t>
  </si>
  <si>
    <t>RWE Supply &amp; Trading GmbH</t>
  </si>
  <si>
    <t>Salzburg AG für Energie, Verkehr und Telekommunikation</t>
  </si>
  <si>
    <t>Stadtwerke Bregenz GmbH</t>
  </si>
  <si>
    <t>Petrzalka</t>
  </si>
  <si>
    <t>WINGAS GmbH</t>
  </si>
  <si>
    <t>Netz Niederösterreich GmbH</t>
  </si>
  <si>
    <t>Vorarlberger Energienetze GmbH</t>
  </si>
  <si>
    <t>Erdgas Netzbetreiber</t>
  </si>
  <si>
    <t>Abgabe an Endverbraucher</t>
  </si>
  <si>
    <t>WIENER NETZE GmbH</t>
  </si>
  <si>
    <t>Jänner</t>
  </si>
  <si>
    <t>Neuanschlüsse (Neuanlagen)</t>
  </si>
  <si>
    <t>Gesamt</t>
  </si>
  <si>
    <t>Anzahl</t>
  </si>
  <si>
    <t>Meldetermine:</t>
  </si>
  <si>
    <t>Energienetze Steiermark GmbH</t>
  </si>
  <si>
    <t>Energie Steiermark Business GmbH</t>
  </si>
  <si>
    <t>Wien Energie GmbH</t>
  </si>
  <si>
    <t>Netz Oberösterreich GmbH</t>
  </si>
  <si>
    <t>Danske Commodities A/S</t>
  </si>
  <si>
    <t>Endverbraucher</t>
  </si>
  <si>
    <t>Leitungs-
länge</t>
  </si>
  <si>
    <t>km</t>
  </si>
  <si>
    <t>Übergabekapazitäten</t>
  </si>
  <si>
    <t>Grenzkopplungspunkt /
Übergabepunkt zum Ausland</t>
  </si>
  <si>
    <t>Netzebene</t>
  </si>
  <si>
    <t>Abschaltungen und Wiederaufnahmen, Mahnungen</t>
  </si>
  <si>
    <t>Verbraucherkategorie</t>
  </si>
  <si>
    <t>Haushalte</t>
  </si>
  <si>
    <t>Nicht-Haushalte</t>
  </si>
  <si>
    <t>Zugänge</t>
  </si>
  <si>
    <t>Abgänge</t>
  </si>
  <si>
    <t>über 5.600 kWh bis 55.600 kWh</t>
  </si>
  <si>
    <t>von 278 MWh/a bis 400 MWh/a</t>
  </si>
  <si>
    <t>von 400 MWh/a bis 2.778 MWh/a</t>
  </si>
  <si>
    <t>von 2.778 MWh/a bis 5.595 MWh/a</t>
  </si>
  <si>
    <t>von 5.595 MWh/a bis 27.778 MWh/a</t>
  </si>
  <si>
    <t>von 27.778 MWh/a bis 277.778 MWh/a</t>
  </si>
  <si>
    <t>durchschnittliche Bearbeitungsdauer</t>
  </si>
  <si>
    <t>Endverbraucher insgesamt</t>
  </si>
  <si>
    <t>Burgenland</t>
  </si>
  <si>
    <t>Kärnten</t>
  </si>
  <si>
    <t>Niederösterreich</t>
  </si>
  <si>
    <t>Oberösterreich</t>
  </si>
  <si>
    <t>Salzburg</t>
  </si>
  <si>
    <t>Steiermark</t>
  </si>
  <si>
    <t>Tirol</t>
  </si>
  <si>
    <t>Vorarlberg</t>
  </si>
  <si>
    <t>Wien</t>
  </si>
  <si>
    <t>eingeleitete Versorger-wechsel</t>
  </si>
  <si>
    <t>Erhebungsperiode</t>
  </si>
  <si>
    <t>€cent/kWh</t>
  </si>
  <si>
    <t>erstes Halbjahr
(1. Jänner bis 30. Juni)</t>
  </si>
  <si>
    <t>zweites Halbjahr
(1. Juli bis 31. Dezember)</t>
  </si>
  <si>
    <t>Neuanmel-dungen bei bestehen-dem Anschluss</t>
  </si>
  <si>
    <t>Abmeldun-gen</t>
  </si>
  <si>
    <t>Neuanmel-dungen bei neuerrich-tetem Anschluss</t>
  </si>
  <si>
    <t>Mai</t>
  </si>
  <si>
    <t>Netzebene 3</t>
  </si>
  <si>
    <t>Netzebene 2</t>
  </si>
  <si>
    <t>(Nenn)Durchmesser</t>
  </si>
  <si>
    <t>sonstige</t>
  </si>
  <si>
    <t>aufrechte vertragliche Bindung</t>
  </si>
  <si>
    <t>bei Beendigung des Vertragsverhältnisses</t>
  </si>
  <si>
    <t>nach Vollziehung eines Versorgerwechsels</t>
  </si>
  <si>
    <t>Netzbetreiber Erdgas</t>
  </si>
  <si>
    <t>Monatswerte bis zum 20. der Folgemonats</t>
  </si>
  <si>
    <t>Jahr</t>
  </si>
  <si>
    <t>Monatswerte insgesamt</t>
  </si>
  <si>
    <t>n</t>
  </si>
  <si>
    <t>Februar</t>
  </si>
  <si>
    <t>März</t>
  </si>
  <si>
    <t>April</t>
  </si>
  <si>
    <t>Juni</t>
  </si>
  <si>
    <t>Juli</t>
  </si>
  <si>
    <t>August</t>
  </si>
  <si>
    <t>September</t>
  </si>
  <si>
    <t>Oktober</t>
  </si>
  <si>
    <t>November</t>
  </si>
  <si>
    <t>Dezember</t>
  </si>
  <si>
    <t>Umsatzsteuer</t>
  </si>
  <si>
    <r>
      <t>Mengengewichtete durchschnittliche Preiskomponenten</t>
    </r>
    <r>
      <rPr>
        <sz val="12"/>
        <rFont val="Arial"/>
        <family val="2"/>
      </rPr>
      <t xml:space="preserve"> (1)</t>
    </r>
  </si>
  <si>
    <t>Verbraucherkategorien</t>
  </si>
  <si>
    <t>Größenklassen, Bundesländer</t>
  </si>
  <si>
    <t>durch-geführte Versorger-wechsel</t>
  </si>
  <si>
    <t>Zählpunkte</t>
  </si>
  <si>
    <t>durchgeführte Versorgerwechsel</t>
  </si>
  <si>
    <t>MWh je End-verbraucher</t>
  </si>
  <si>
    <t>MWh / EV</t>
  </si>
  <si>
    <t>mangel-hafter Antrag</t>
  </si>
  <si>
    <t>d</t>
  </si>
  <si>
    <t>Rechnungsgrund</t>
  </si>
  <si>
    <t>Art</t>
  </si>
  <si>
    <t>Netzbestand</t>
  </si>
  <si>
    <t>Nicht-Haushalte
... davon Kraftwerke der öffentlichen Erzeuger (1)</t>
  </si>
  <si>
    <t>über 600 mm</t>
  </si>
  <si>
    <t>von 300mm bis 600 mm</t>
  </si>
  <si>
    <t>bis 300 mm</t>
  </si>
  <si>
    <t>über 300mm bis 600 mm</t>
  </si>
  <si>
    <t>Netzebene 1
(inklusive Fernleitungen)</t>
  </si>
  <si>
    <t>durchgeführten Wartungs- und Reparaturdienste</t>
  </si>
  <si>
    <t>h</t>
  </si>
  <si>
    <t>technische
verfügbare Kapazität
Einspeisung (Import)
in kWh/h</t>
  </si>
  <si>
    <t>technische
verfügbare Kapazität
Einspeisung (Export)
in kWh/h</t>
  </si>
  <si>
    <t>Anzahl End-verbraucher zum 31. Dezember</t>
  </si>
  <si>
    <t>Anzahl Zählpunkte zum 31. Dezember</t>
  </si>
  <si>
    <t>Kontrollsumme</t>
  </si>
  <si>
    <t>auf die Systemnutzungsentgelte erhobene Steuern, Abgaben, Gebühren, sonstigen staatlich verursachten Belastungen und Entgelte</t>
  </si>
  <si>
    <t>andere Steuern und Abgaben</t>
  </si>
  <si>
    <t xml:space="preserve">Gebrauchsabgabe </t>
  </si>
  <si>
    <t>Energieabgabe</t>
  </si>
  <si>
    <t>Erdgasabgabe</t>
  </si>
  <si>
    <t>Freilassing</t>
  </si>
  <si>
    <t>Speicher 7fields</t>
  </si>
  <si>
    <t>Speicher MAB</t>
  </si>
  <si>
    <t>grenzüberschreitende/r Speicheranlage bzw. Übergabepunkt</t>
  </si>
  <si>
    <t>Systemnutzungs-entgelte</t>
  </si>
  <si>
    <t>Hochburg/Ach</t>
  </si>
  <si>
    <t>Kiefersfelden</t>
  </si>
  <si>
    <t>Laufen/Oberndorf</t>
  </si>
  <si>
    <t>Leiblach</t>
  </si>
  <si>
    <t>Lindau</t>
  </si>
  <si>
    <t>MS Haiming</t>
  </si>
  <si>
    <t>Schärding</t>
  </si>
  <si>
    <t>Simbach</t>
  </si>
  <si>
    <t>Ingesamt</t>
  </si>
  <si>
    <t>Hilfsspalte</t>
  </si>
  <si>
    <t>Monatssumme Abgabe an Endverbraucher</t>
  </si>
  <si>
    <t>(1) bezogen auf Zählpunkte</t>
  </si>
  <si>
    <t>(2) bezogen auf Endverbraucher (Kunden)</t>
  </si>
  <si>
    <t>nicht erfolgreich abgeschlossene Versorgerwechsel wegen …</t>
  </si>
  <si>
    <t>Rechnungen insgesamt</t>
  </si>
  <si>
    <t>durchgeführte Versorgerwechsel (bezogen auf Zählpunkte)</t>
  </si>
  <si>
    <t>Monatsbilanz insgesamt</t>
  </si>
  <si>
    <t>Exporte (einschl. Transite)
über Grenzkopplungspunkt …</t>
  </si>
  <si>
    <t>Importe (einschl. Transite)
über Grenzkopplungspunkt …</t>
  </si>
  <si>
    <t>Einspeisung biogener Gase</t>
  </si>
  <si>
    <t xml:space="preserve">allokierte, nicht saldierte Importe </t>
  </si>
  <si>
    <t xml:space="preserve">allokierte, nicht saldierte Exporte </t>
  </si>
  <si>
    <r>
      <rPr>
        <b/>
        <sz val="10"/>
        <rFont val="Arial"/>
        <family val="2"/>
      </rPr>
      <t>Abschaltungen und Wiederaufnahmen, Mahnungen</t>
    </r>
    <r>
      <rPr>
        <sz val="10"/>
        <rFont val="Arial"/>
        <family val="2"/>
      </rPr>
      <t xml:space="preserve"> (bezogen auf Zählpunkte)</t>
    </r>
  </si>
  <si>
    <t>(1) Der anzugebende durchschnittliche Preis soll den Durchschnittserlös pro kWh der Netzbetreiber für die jeweilige Kundengruppe und Größenklasse darstellen.
Bei der Ermittlung der durchschnittlichen Preise ist daher grundsätzlich von tatsächlichen Kundenrechnungen in der jeweiligen Verbrauchergruppe auszugehen.
Als Basis der Berechnungen sind die jeweiligen kWh und Erlöse aus den in der betreffenden Erhebungsperiode (Halbjahr) gestellten Rechnungen an die jeweilige Kundengruppe und Größenklasse heranzuziehen.</t>
  </si>
  <si>
    <t>Rechnungen später als sechs Wochen 
an Endverbraucher</t>
  </si>
  <si>
    <t>Rechnungen später als drei Wochen 
an Versorger</t>
  </si>
  <si>
    <t>(1) Kraftwerke entsprechend Anlage 1 I Z. 1 lit. e GMMO-VO 2012 von öffentlichen Erzeugern</t>
  </si>
  <si>
    <t>Kunden-
anfragen</t>
  </si>
  <si>
    <t>... davon Kraftwerke der öffentlichen Erzeuger (4)</t>
  </si>
  <si>
    <t>andere (2)</t>
  </si>
  <si>
    <t>Verbraucherkategorien und Größenklassen (3)</t>
  </si>
  <si>
    <t>(2) Gegebenenfalls angeben.</t>
  </si>
  <si>
    <t>(3) Für die Zuordnung zu einer Größenklasse des Bezugs ist die gesamte jährliche Abgabemenge an einen Endverbraucher (-kunden) maßgebend.
Im Unterschied zur früher erfolgten Zuordnung werden ab dem Berichtsjahr 2017 nicht die einzelnen Zählpunkte eines Endverbrauchers getrennt betrachtet und jeweils (unterschiedlichen) Größenklassen zugeordnet, sondern alle Zählpunkte eines Endverbrauchers jener Größenklasse zugewiesen, die der gesamten Abgabemenge im Berichtsjahr entspricht.
Bei unterjähriger (rollierender) Ablesung kann für die Zuordnung die Abgabemenge in der letzten, auf 12 Monate abgegrenzten Abrechnungsperiode herangezogen werden.
Anmerkung: Vor allem bei überregional tätigen Endverbrauchern (Stichwort "Kettenkunden") kann es vorkommen, dass Lieferanten und Netzbetreiber jeweils unterschiedliche Zuordnungen zu den Größenklassen vornehmen.</t>
  </si>
  <si>
    <t>(4) Kraftwerke entsprechend Anlage 1 I Z. 1 lit. e GMMO-VO 2012 von öffentlichen Erzeugern</t>
  </si>
  <si>
    <t>Unterjährige Änderung
gültig ab
TT.MM.JJJJ hh:mm</t>
  </si>
  <si>
    <t>OMV Gas Marketing &amp; Trading GmbH</t>
  </si>
  <si>
    <t>Erdgas Versorger</t>
  </si>
  <si>
    <t>Alpiq AG</t>
  </si>
  <si>
    <t>BNP Paribas</t>
  </si>
  <si>
    <t>Castleton Commodities Merchant Europe Sàrl</t>
  </si>
  <si>
    <t>EnBW Energie Baden-Württemberg AG</t>
  </si>
  <si>
    <t>Gunvor International B.V., Amsterdam, Geneva Branch</t>
  </si>
  <si>
    <t>KELAG-Kärntner Elektrizitäts-Aktiengesellschaft</t>
  </si>
  <si>
    <t>Koch Supply &amp; Trading SARL</t>
  </si>
  <si>
    <t>Mercuria Energy Trading S.A.</t>
  </si>
  <si>
    <t>NitrogenMuvek ZRT</t>
  </si>
  <si>
    <t>Vattenfall Energy Trading GmbH</t>
  </si>
  <si>
    <t>Vitol SA</t>
  </si>
  <si>
    <t>12XATEL-HANDEL-K</t>
  </si>
  <si>
    <t>12XEGL-H-------0</t>
  </si>
  <si>
    <t>12X-0000001844-P</t>
  </si>
  <si>
    <t>11XDANSKECOM---P</t>
  </si>
  <si>
    <t>12X-0000001848-D</t>
  </si>
  <si>
    <t>11XENBW-H------P</t>
  </si>
  <si>
    <t>14XENERGIEAG-BGS</t>
  </si>
  <si>
    <t>13XSTEWEAG-STEGH</t>
  </si>
  <si>
    <t>14XEVN-AG0000001</t>
  </si>
  <si>
    <t>28X0000000000128</t>
  </si>
  <si>
    <t>12X-0000001807-W</t>
  </si>
  <si>
    <t>13XKAERNTEN0000X</t>
  </si>
  <si>
    <t>21X000000001136G</t>
  </si>
  <si>
    <t>14XLINZSTROM-BG9</t>
  </si>
  <si>
    <t>12XMETSA-------C</t>
  </si>
  <si>
    <t>11XNEAS--------Q</t>
  </si>
  <si>
    <t>39X50NITRO00000P</t>
  </si>
  <si>
    <t>23X---------ECGA</t>
  </si>
  <si>
    <t>21X000000001130S</t>
  </si>
  <si>
    <t>23X----100225-1C</t>
  </si>
  <si>
    <t>21X000000001033Q</t>
  </si>
  <si>
    <t>14XSALZBURGAG-B8</t>
  </si>
  <si>
    <t>11XVE-TRADING--X</t>
  </si>
  <si>
    <t>13XVERBUND1234-P</t>
  </si>
  <si>
    <t>23XVITOLSA-----3</t>
  </si>
  <si>
    <t>25X-WIENENERGIEN</t>
  </si>
  <si>
    <t>23XWINGASGMBH--Y</t>
  </si>
  <si>
    <t>Zur eindeutigen Kennzeichnung der Versorger können der jeweilige Firmenname oder die EC-Nummer ausgewählt werden (default-mäßig ist der Firmenname eingestellt).</t>
  </si>
  <si>
    <t>Eingabeart für Speicherkunden wählen</t>
  </si>
  <si>
    <t>AT901769</t>
  </si>
  <si>
    <t>AT901859</t>
  </si>
  <si>
    <t>AT901929</t>
  </si>
  <si>
    <t>AT900599</t>
  </si>
  <si>
    <t>AT900769</t>
  </si>
  <si>
    <t>EHA Energie-Handels-Gesellschaft mbH &amp; Co. KG</t>
  </si>
  <si>
    <t>AT900969</t>
  </si>
  <si>
    <t>AT900559</t>
  </si>
  <si>
    <t>AT901179</t>
  </si>
  <si>
    <t>AT901009</t>
  </si>
  <si>
    <t>AT900519</t>
  </si>
  <si>
    <t>AT901959</t>
  </si>
  <si>
    <t>AT900279</t>
  </si>
  <si>
    <t>AT900349</t>
  </si>
  <si>
    <t>ENERGIE RIED GmbH</t>
  </si>
  <si>
    <t>AT900529</t>
  </si>
  <si>
    <t>AT901729</t>
  </si>
  <si>
    <t>Energie Steiermark Kunden GmbH</t>
  </si>
  <si>
    <t>AT900119</t>
  </si>
  <si>
    <t>Energie Steiermark Natur GmbH</t>
  </si>
  <si>
    <t>AT901889</t>
  </si>
  <si>
    <t>ENERGIEALLIANZ Austria GmbH</t>
  </si>
  <si>
    <t>AT900699</t>
  </si>
  <si>
    <t>Energy Services Handels- und Dienstleistungs GmbH</t>
  </si>
  <si>
    <t>AT900659</t>
  </si>
  <si>
    <t>AT551079</t>
  </si>
  <si>
    <t>Erdgas Import Salzburg GmbH</t>
  </si>
  <si>
    <t>AT900619</t>
  </si>
  <si>
    <t>AT544009</t>
  </si>
  <si>
    <t>AT900439</t>
  </si>
  <si>
    <t>AT900449</t>
  </si>
  <si>
    <t>eww ag</t>
  </si>
  <si>
    <t>AT900239</t>
  </si>
  <si>
    <t>Gasversorgung Veitsch</t>
  </si>
  <si>
    <t>AT900829</t>
  </si>
  <si>
    <t>AT901299</t>
  </si>
  <si>
    <t>GEN-I Vienna GmbH</t>
  </si>
  <si>
    <t>AT901569</t>
  </si>
  <si>
    <t>GEOPLIN d.o.o LJUBLJANA</t>
  </si>
  <si>
    <t>AT901679</t>
  </si>
  <si>
    <t>GETEC ENERGIE AG</t>
  </si>
  <si>
    <t>AT901319</t>
  </si>
  <si>
    <t>goldgas GmbH</t>
  </si>
  <si>
    <t>AT901201</t>
  </si>
  <si>
    <t>Greenhouse Power GmbH</t>
  </si>
  <si>
    <t>AT901229</t>
  </si>
  <si>
    <t>Grünwelt Energie GmbH</t>
  </si>
  <si>
    <t>AT902009</t>
  </si>
  <si>
    <t>Gutmann GmbH</t>
  </si>
  <si>
    <t>AT901649</t>
  </si>
  <si>
    <t>AT900089</t>
  </si>
  <si>
    <t>LINZ GAS VERTRIEB GMBH &amp; CO KG</t>
  </si>
  <si>
    <t>AT900429</t>
  </si>
  <si>
    <t>AT900989</t>
  </si>
  <si>
    <t>MAINGAU Energie GmbH</t>
  </si>
  <si>
    <t>AT901979</t>
  </si>
  <si>
    <t>MAXENERGY Austria Handels GmbH</t>
  </si>
  <si>
    <t>AT901739</t>
  </si>
  <si>
    <t>McGas GmbH</t>
  </si>
  <si>
    <t>AT901969</t>
  </si>
  <si>
    <t>MONTANA Energie Handel AT GmbH</t>
  </si>
  <si>
    <t>AT901419</t>
  </si>
  <si>
    <t>AT900209</t>
  </si>
  <si>
    <t>oekostrom GmbH für Vertrieb, Planung und Energiedienstleistungen</t>
  </si>
  <si>
    <t>AT901999</t>
  </si>
  <si>
    <t>AT900029</t>
  </si>
  <si>
    <t>redgas GmbH</t>
  </si>
  <si>
    <t>AT901539</t>
  </si>
  <si>
    <t>AT900269</t>
  </si>
  <si>
    <t>AT901529</t>
  </si>
  <si>
    <t>AT900199</t>
  </si>
  <si>
    <t>Schlaustrom GmbH</t>
  </si>
  <si>
    <t>AT901349</t>
  </si>
  <si>
    <t>AT900509</t>
  </si>
  <si>
    <t>AT645019</t>
  </si>
  <si>
    <t>AT900389</t>
  </si>
  <si>
    <t>AT900299</t>
  </si>
  <si>
    <t>Sturm Energie GmbH</t>
  </si>
  <si>
    <t>AT901919</t>
  </si>
  <si>
    <t>TERAWATT International Stromhandelsgesellschaft m.b.H</t>
  </si>
  <si>
    <t>AT901169</t>
  </si>
  <si>
    <t>AT541009</t>
  </si>
  <si>
    <t>Verbund AG</t>
  </si>
  <si>
    <t>AT901789</t>
  </si>
  <si>
    <t>AT901279</t>
  </si>
  <si>
    <t>AT901139</t>
  </si>
  <si>
    <t>VNG Austria GmbH</t>
  </si>
  <si>
    <t>AT901189</t>
  </si>
  <si>
    <t>voestalpine Rohstoffbeschaffungs GmbH</t>
  </si>
  <si>
    <t>AT901479</t>
  </si>
  <si>
    <t>AT642019</t>
  </si>
  <si>
    <t>AT901519</t>
  </si>
  <si>
    <t>WIEN ENERGIE Vertrieb GmbH &amp; Co KG</t>
  </si>
  <si>
    <t>AT900379</t>
  </si>
  <si>
    <t>AT900639</t>
  </si>
  <si>
    <t/>
  </si>
  <si>
    <t>TAG</t>
  </si>
  <si>
    <t>Eingabeart für Erdgas Versorger wählen</t>
  </si>
  <si>
    <t>Zur eindeutigen Kennzeichnung der Speicherkunden können der jeweilige Firmenname oder die EIC-Nummer ausgewählt werden (default-mäßig ist der Firmenname eingestellt).</t>
  </si>
  <si>
    <t>EC-Nummer /
Kennung</t>
  </si>
  <si>
    <t>EIC-Nummer /
Kennung</t>
  </si>
  <si>
    <t>Abgabe an
End-
verbraucher</t>
  </si>
  <si>
    <t>von 277.778 MWh/a bis 1.111.111 MWh/a</t>
  </si>
  <si>
    <t>über 1.111.111 MWh/a</t>
  </si>
  <si>
    <t>Bayerngas Energy GmbH</t>
  </si>
  <si>
    <t>AT902129</t>
  </si>
  <si>
    <t>17X100A100R0186I</t>
  </si>
  <si>
    <t>AGCS Gas Clearing and Settlement AG</t>
  </si>
  <si>
    <t>14X----AGCS-0013</t>
  </si>
  <si>
    <t>AGGM Austrian Gas Grid Management AG</t>
  </si>
  <si>
    <t>25X-AGGMAUSTRIA3</t>
  </si>
  <si>
    <t>Alpiq Energy SE</t>
  </si>
  <si>
    <t>27XALPIQ-ENERGYS</t>
  </si>
  <si>
    <t>21X0000000012744</t>
  </si>
  <si>
    <t>11XBNPPARIBAS125</t>
  </si>
  <si>
    <t>Centrex Italia S.p.A.</t>
  </si>
  <si>
    <t>25X-CENTREXITALB</t>
  </si>
  <si>
    <t>CEZ, a. s.</t>
  </si>
  <si>
    <t>11XCEZ-CZ------1</t>
  </si>
  <si>
    <t>Consorzio Toscana Energia S.p.A.</t>
  </si>
  <si>
    <t>26X00000001591-E</t>
  </si>
  <si>
    <t>Edison S.p.A.</t>
  </si>
  <si>
    <t>26X00000003791-T</t>
  </si>
  <si>
    <t>11XEHA---------R</t>
  </si>
  <si>
    <t>Electrade S.p.A.</t>
  </si>
  <si>
    <t>28XELECTRADE---R</t>
  </si>
  <si>
    <t>11XENEL-H------S</t>
  </si>
  <si>
    <t>Energi Danmark A/S</t>
  </si>
  <si>
    <t>11XDISAM-------V</t>
  </si>
  <si>
    <t>14XEAA-BILANZ00K</t>
  </si>
  <si>
    <t>Engie Global Markets</t>
  </si>
  <si>
    <t>17X100A100R0128W</t>
  </si>
  <si>
    <t>Eni SpA</t>
  </si>
  <si>
    <t>17X100A100R03017</t>
  </si>
  <si>
    <t>27X-EP-COMMO---N</t>
  </si>
  <si>
    <t>21X0000000013481</t>
  </si>
  <si>
    <t>21X-SK-A-A0A0A-N</t>
  </si>
  <si>
    <t>21X-AT-B-A0A0A-K</t>
  </si>
  <si>
    <t>GEN-I, trgovanje in prodaja elektricne energije, d.o.o.</t>
  </si>
  <si>
    <t>11XIGET--------D</t>
  </si>
  <si>
    <t>11XGETEC-------5</t>
  </si>
  <si>
    <t>Global NRG Zrt.</t>
  </si>
  <si>
    <t>25X-GLOBALNRGZRV</t>
  </si>
  <si>
    <t>Hera Trading S.r.l.</t>
  </si>
  <si>
    <t>26X00000001201-S</t>
  </si>
  <si>
    <t>Hrvatska elektroprivreda d.d.</t>
  </si>
  <si>
    <t>31X-HEP-DD-----9</t>
  </si>
  <si>
    <t>25X-EONFLDGZTRA9</t>
  </si>
  <si>
    <t>MET International AG</t>
  </si>
  <si>
    <t>21X000000001134K</t>
  </si>
  <si>
    <t>MFGK Austria GmbH</t>
  </si>
  <si>
    <t>NOVATEK GAS &amp; POWER GmbH</t>
  </si>
  <si>
    <t>21X000000001141N</t>
  </si>
  <si>
    <t>Ompex AG</t>
  </si>
  <si>
    <t>12XOMPEX-------F</t>
  </si>
  <si>
    <t>Open Energy Platform AG</t>
  </si>
  <si>
    <t>Repower Italia S.p.A.</t>
  </si>
  <si>
    <t>12XREZIA-ITA---K</t>
  </si>
  <si>
    <t>Slovenský plynárenský priemysel, a.s.</t>
  </si>
  <si>
    <t>24X-SPP-SK-123-5</t>
  </si>
  <si>
    <t>Sorgenia Trading S.p.A.</t>
  </si>
  <si>
    <t>17X100A100I009IC</t>
  </si>
  <si>
    <t>25X-TIGAS-ERDGAG</t>
  </si>
  <si>
    <t>Trafigura Trading (Europe) Sàrl</t>
  </si>
  <si>
    <t>12X-0000001967-3</t>
  </si>
  <si>
    <t>21X-AT-C-A0A0A-B</t>
  </si>
  <si>
    <t>Uniper Global Commodities SE</t>
  </si>
  <si>
    <t>11XEON-H-------8</t>
  </si>
  <si>
    <t>23XVNGAG-------P</t>
  </si>
  <si>
    <t>Voestalpine Rohstoffbeschaffungs GmbH</t>
  </si>
  <si>
    <t>25X-VOESTALPINEP</t>
  </si>
  <si>
    <t>13X-VKW-HANDEL-M</t>
  </si>
  <si>
    <t>Worldenergy SA</t>
  </si>
  <si>
    <t>25X-WORLDENERGYY</t>
  </si>
  <si>
    <t>Erdgas Firmenname</t>
  </si>
  <si>
    <t>Duferco Energia S.P.A.</t>
  </si>
  <si>
    <t>26X00000009701-T</t>
  </si>
  <si>
    <t>DXT Commodities SA</t>
  </si>
  <si>
    <t>ENET Energy SA</t>
  </si>
  <si>
    <t>21X000000001135I</t>
  </si>
  <si>
    <t>ENSTROGA GmbH</t>
  </si>
  <si>
    <t>14XENSTROGA----X</t>
  </si>
  <si>
    <t>In Commodities A/S</t>
  </si>
  <si>
    <t>45X000000000043A</t>
  </si>
  <si>
    <t>KELAG Energie &amp; Wärme GmbH</t>
  </si>
  <si>
    <t>AT902209</t>
  </si>
  <si>
    <t>LINZ STROM GAS WÄRME GmbH</t>
  </si>
  <si>
    <t>MOL Commodity Trading Kft.</t>
  </si>
  <si>
    <t>23X--140211MCT-E</t>
  </si>
  <si>
    <t>PPD Global SA</t>
  </si>
  <si>
    <t>23X--171026--P-M</t>
  </si>
  <si>
    <t>RAG Austria AG</t>
  </si>
  <si>
    <t>VNG Handel &amp; Vertrieb GmbH</t>
  </si>
  <si>
    <t>WIEE Hungary Kft.</t>
  </si>
  <si>
    <t>39XWIEEHUNGARIAQ</t>
  </si>
  <si>
    <t>AT902109</t>
  </si>
  <si>
    <t>Doppler Gas GmbH</t>
  </si>
  <si>
    <t>AT902229</t>
  </si>
  <si>
    <t>Enstroga GmbH</t>
  </si>
  <si>
    <t>AT902169</t>
  </si>
  <si>
    <t>AT902149</t>
  </si>
  <si>
    <t>Verbund Thermal Power Gmbh &amp; Co KG</t>
  </si>
  <si>
    <t>AT902179</t>
  </si>
  <si>
    <t>AT902189</t>
  </si>
  <si>
    <t>LINZ NETZ GmbH</t>
  </si>
  <si>
    <t>Netz Burgenland GmbH</t>
  </si>
  <si>
    <t>Gas-Netz</t>
  </si>
  <si>
    <t>(*) Speicherkundeneingabeart im Blatt "L" wählbar!</t>
  </si>
  <si>
    <t>(*) Versorger Eingabeart
im Blatt "L" wählbar!</t>
  </si>
  <si>
    <t>(*) Versorger Eingabeart im Blatt "L" wählbar!</t>
  </si>
  <si>
    <t>Stadtwerke Augsburg Energie GmbH</t>
  </si>
  <si>
    <t>AT902249</t>
  </si>
  <si>
    <t>BP Commodity Supply B.V.</t>
  </si>
  <si>
    <t>52X000000000067P</t>
  </si>
  <si>
    <t>Centrica Energy Trading A/S</t>
  </si>
  <si>
    <t>47X0000000002633</t>
  </si>
  <si>
    <t>Elektrizitätswerke Reutte AG</t>
  </si>
  <si>
    <t>European Energy Pooling BVBA</t>
  </si>
  <si>
    <t>21X0000000010873</t>
  </si>
  <si>
    <t>Ezpada AG</t>
  </si>
  <si>
    <t>Freepoint Commodities B.V.</t>
  </si>
  <si>
    <t>49X000000000036L</t>
  </si>
  <si>
    <t>12X-0000002017-P</t>
  </si>
  <si>
    <t>illwerke vkw AG</t>
  </si>
  <si>
    <t>Macquarie Products (Ireland) Limited</t>
  </si>
  <si>
    <t>48X0000000002222</t>
  </si>
  <si>
    <t>NET4GAS, s.r.o.</t>
  </si>
  <si>
    <t>21X000000001304L</t>
  </si>
  <si>
    <t>Repower AG</t>
  </si>
  <si>
    <t>12XRAETIA-E-H--D</t>
  </si>
  <si>
    <t>Shell Energy Europe BV</t>
  </si>
  <si>
    <t>21X000000001032S</t>
  </si>
  <si>
    <t>Tinmar Energy SA</t>
  </si>
  <si>
    <t>30XROTINMAREN--M</t>
  </si>
  <si>
    <r>
      <rPr>
        <b/>
        <sz val="10"/>
        <rFont val="Arial"/>
        <family val="2"/>
      </rPr>
      <t>Bitte ausfüllen, wenn keine Grenzkopplungspunkte / Übergabepunkte zum Ausland</t>
    </r>
    <r>
      <rPr>
        <sz val="10"/>
        <rFont val="Arial"/>
        <family val="2"/>
      </rPr>
      <t xml:space="preserve">
(Leermeldung Grenzkopplungspunkte)</t>
    </r>
  </si>
  <si>
    <t>BC-ENERGIAKERESKEDŐ KFT.</t>
  </si>
  <si>
    <t>15X-BC-ENERGIA-A</t>
  </si>
  <si>
    <r>
      <rPr>
        <b/>
        <sz val="10"/>
        <rFont val="Arial"/>
        <family val="2"/>
      </rPr>
      <t>Jahreserhebung</t>
    </r>
    <r>
      <rPr>
        <sz val="10"/>
        <rFont val="Arial"/>
        <family val="2"/>
      </rPr>
      <t xml:space="preserve"> (Tabellenblätter </t>
    </r>
    <r>
      <rPr>
        <b/>
        <sz val="10"/>
        <rFont val="Arial"/>
        <family val="2"/>
      </rPr>
      <t>'JJ_**'</t>
    </r>
    <r>
      <rPr>
        <sz val="10"/>
        <rFont val="Arial"/>
        <family val="2"/>
      </rPr>
      <t>)</t>
    </r>
  </si>
  <si>
    <r>
      <rPr>
        <b/>
        <sz val="10"/>
        <rFont val="Arial"/>
        <family val="2"/>
      </rPr>
      <t>Halbjahreserhebung</t>
    </r>
    <r>
      <rPr>
        <sz val="10"/>
        <rFont val="Arial"/>
        <family val="2"/>
      </rPr>
      <t xml:space="preserve"> (Tabellenblatt </t>
    </r>
    <r>
      <rPr>
        <b/>
        <sz val="10"/>
        <rFont val="Arial"/>
        <family val="2"/>
      </rPr>
      <t>'HH_Preis'</t>
    </r>
    <r>
      <rPr>
        <sz val="10"/>
        <rFont val="Arial"/>
        <family val="2"/>
      </rPr>
      <t>)</t>
    </r>
  </si>
  <si>
    <r>
      <rPr>
        <b/>
        <sz val="10"/>
        <rFont val="Arial"/>
        <family val="2"/>
      </rPr>
      <t>Monatserhebung</t>
    </r>
    <r>
      <rPr>
        <sz val="10"/>
        <rFont val="Arial"/>
        <family val="2"/>
      </rPr>
      <t xml:space="preserve"> (Tabellenblätter </t>
    </r>
    <r>
      <rPr>
        <b/>
        <sz val="10"/>
        <rFont val="Arial"/>
        <family val="2"/>
      </rPr>
      <t>'MM_**'</t>
    </r>
    <r>
      <rPr>
        <sz val="10"/>
        <rFont val="Arial"/>
        <family val="2"/>
      </rPr>
      <t>)</t>
    </r>
  </si>
  <si>
    <t>Kontaktadresse:</t>
  </si>
  <si>
    <t>Datenübermittlung mittels Fileshare:</t>
  </si>
  <si>
    <t>https://statistics.e-control.at/</t>
  </si>
  <si>
    <t>Axpo Solutions AG</t>
  </si>
  <si>
    <t>AVIA Energy Austria GmbH</t>
  </si>
  <si>
    <t>AT902329</t>
  </si>
  <si>
    <t>E.ON Energiamegoldások Kft.</t>
  </si>
  <si>
    <t>39XEON-ENMEGOLDC</t>
  </si>
  <si>
    <t>EMEX Trade GmbH</t>
  </si>
  <si>
    <t>25X-EMEXTRADEGMC</t>
  </si>
  <si>
    <t>Energie AG Oberösterreich Vertrieb GmbH</t>
  </si>
  <si>
    <t>Energie AG Oberösterreich Vertrieb GmbH (sigi)</t>
  </si>
  <si>
    <t>ERU Europe GmbH</t>
  </si>
  <si>
    <t>25X-ERUEUROPEGM1</t>
  </si>
  <si>
    <t>ES FOR IN SE</t>
  </si>
  <si>
    <t>11XESFORIN-----H</t>
  </si>
  <si>
    <t>11XEZPADA------P</t>
  </si>
  <si>
    <t>IREN MERCATO SPA</t>
  </si>
  <si>
    <t>26X00000001321-F</t>
  </si>
  <si>
    <t>LITASCO SA</t>
  </si>
  <si>
    <t>59X-7-LITASCO-5Y</t>
  </si>
  <si>
    <t>MFT Energy A/S</t>
  </si>
  <si>
    <t>23X--161129-ME-L</t>
  </si>
  <si>
    <t>23X--150720-OE-1</t>
  </si>
  <si>
    <t>Stadtwerke Klagenfurt AG</t>
  </si>
  <si>
    <t>AT902299</t>
  </si>
  <si>
    <t>VERBUND Energy4Business GmbH</t>
  </si>
  <si>
    <t>24XZSE---------Z</t>
  </si>
  <si>
    <t>GETEC ENERGIE GmbH</t>
  </si>
  <si>
    <t>AT902269</t>
  </si>
  <si>
    <t>A2A S.p.A.</t>
  </si>
  <si>
    <t>Enel Global Trading S.p.A.</t>
  </si>
  <si>
    <t>ESTRA ENERGIE S.R.L.</t>
  </si>
  <si>
    <t>ETA Energy GmbH</t>
  </si>
  <si>
    <t>25X-ETAENERGYGME</t>
  </si>
  <si>
    <t>Geoplin d.o.o. Ljubljana</t>
  </si>
  <si>
    <t>MVM CEEnergy Zrt.</t>
  </si>
  <si>
    <t>Nitor Energy A/S</t>
  </si>
  <si>
    <t>45X0000000000731</t>
  </si>
  <si>
    <t>Norlys Energy Trading A/S</t>
  </si>
  <si>
    <t>45X0000000000715</t>
  </si>
  <si>
    <t>PGNiG Supply and Trading GmbH</t>
  </si>
  <si>
    <t>Scholt Energy Trading B.V.</t>
  </si>
  <si>
    <t>49X0000000000110</t>
  </si>
  <si>
    <t>Vivigas S.p.A.</t>
  </si>
  <si>
    <t>59X120304384503Y</t>
  </si>
  <si>
    <t>E.ON Energie Österreich GmbH</t>
  </si>
  <si>
    <t>AT902349</t>
  </si>
  <si>
    <t>THE VHP</t>
  </si>
  <si>
    <t>ETA energy GmbH</t>
  </si>
  <si>
    <t>AT902429</t>
  </si>
  <si>
    <t>Bezeichnung</t>
  </si>
  <si>
    <t>A</t>
  </si>
  <si>
    <t>01</t>
  </si>
  <si>
    <t>Landwirtschaft, Jagd und damit verbundene Tätigkeiten</t>
  </si>
  <si>
    <t>02</t>
  </si>
  <si>
    <t>Forstwirtschaft und Holzeinschlag</t>
  </si>
  <si>
    <t>03</t>
  </si>
  <si>
    <t>Fischerei und Aquakultur</t>
  </si>
  <si>
    <t>B</t>
  </si>
  <si>
    <t>05</t>
  </si>
  <si>
    <t>Kohlenbergbau</t>
  </si>
  <si>
    <t>06</t>
  </si>
  <si>
    <t>Gewinnung von Erdöl und Erdgas</t>
  </si>
  <si>
    <t>07</t>
  </si>
  <si>
    <t>Erzbergbau</t>
  </si>
  <si>
    <t>08</t>
  </si>
  <si>
    <t>Gewinnung von Steinen und Erden, sonstiger Bergbau</t>
  </si>
  <si>
    <t>09</t>
  </si>
  <si>
    <t>Erbringung von Dienstleistungen für den Bergbau und für die Gewinnung von Steinen und Erden</t>
  </si>
  <si>
    <t>C</t>
  </si>
  <si>
    <t>10</t>
  </si>
  <si>
    <t>Herstellung von Nahrungs- und Futtermitteln</t>
  </si>
  <si>
    <t>11</t>
  </si>
  <si>
    <t>Getränkeherstellung</t>
  </si>
  <si>
    <t>12</t>
  </si>
  <si>
    <t>Tabakverarbeitung</t>
  </si>
  <si>
    <t>13</t>
  </si>
  <si>
    <t>Herstellung von Textilien</t>
  </si>
  <si>
    <t>14</t>
  </si>
  <si>
    <t>Herstellung von Bekleidung</t>
  </si>
  <si>
    <t>15</t>
  </si>
  <si>
    <t>Herstellung von Leder, Lederwaren und Schuhen</t>
  </si>
  <si>
    <t>16</t>
  </si>
  <si>
    <t>Herstellung von Holz-, Flecht-, Korb- und Korkwaren (ohne Möbel)</t>
  </si>
  <si>
    <t>17</t>
  </si>
  <si>
    <t>Herstellung von Papier, Pappe und Waren daraus</t>
  </si>
  <si>
    <t>18</t>
  </si>
  <si>
    <t>Herstellung von Druckerzeugnissen; Vervielfältigung von bespielten Ton-, Bild- und Datenträgern</t>
  </si>
  <si>
    <t>19</t>
  </si>
  <si>
    <t>Kokerei und Mineralölverarbeitung</t>
  </si>
  <si>
    <t>20</t>
  </si>
  <si>
    <t>Herstellung von chemischen Erzeugnissen</t>
  </si>
  <si>
    <t>21</t>
  </si>
  <si>
    <t>Herstellung von pharmazeutischen Erzeugnissen</t>
  </si>
  <si>
    <t>22</t>
  </si>
  <si>
    <t>Herstellung von Gummi- und Kunststoffwaren</t>
  </si>
  <si>
    <t>23</t>
  </si>
  <si>
    <t>Herstellung von Glas und Glaswaren, Keramik, Verarbeitung von Steinen und Erden</t>
  </si>
  <si>
    <t>24</t>
  </si>
  <si>
    <t>Metallerzeugung und -bearbeitung</t>
  </si>
  <si>
    <t>25</t>
  </si>
  <si>
    <t>Herstellung von Metallerzeugnissen</t>
  </si>
  <si>
    <t>26</t>
  </si>
  <si>
    <t>Herstellung von Datenverarbeitungsgeräten, elektronischen und optischen Erzeugnissen</t>
  </si>
  <si>
    <t>27</t>
  </si>
  <si>
    <t>Herstellung von elektrischen Ausrüstungen</t>
  </si>
  <si>
    <t>28</t>
  </si>
  <si>
    <t>Maschinenbau</t>
  </si>
  <si>
    <t>29</t>
  </si>
  <si>
    <t>Herstellung von Kraftwagen und Kraftwagenteilen</t>
  </si>
  <si>
    <t>30</t>
  </si>
  <si>
    <t>Sonstiger Fahrzeugbau</t>
  </si>
  <si>
    <t>31</t>
  </si>
  <si>
    <t>Herstellung von Möbeln</t>
  </si>
  <si>
    <t>32</t>
  </si>
  <si>
    <t>Herstellung von sonstigen Waren</t>
  </si>
  <si>
    <t>33</t>
  </si>
  <si>
    <t>Reparatur und Installation von Maschinen und Ausrüstungen</t>
  </si>
  <si>
    <t>D</t>
  </si>
  <si>
    <t>35</t>
  </si>
  <si>
    <t>Energieversorgung</t>
  </si>
  <si>
    <t>E</t>
  </si>
  <si>
    <t>36</t>
  </si>
  <si>
    <t>Wasserversorgung</t>
  </si>
  <si>
    <t>37</t>
  </si>
  <si>
    <t>Abwasserentsorgung</t>
  </si>
  <si>
    <t>38</t>
  </si>
  <si>
    <t>Sammlung, Behandlung und Beseitigung von Abfällen; Rückgewinnung</t>
  </si>
  <si>
    <t>39</t>
  </si>
  <si>
    <t>Beseitigung von Umweltverschmutzungen und sonstige Entsorgung</t>
  </si>
  <si>
    <t>F</t>
  </si>
  <si>
    <t>41</t>
  </si>
  <si>
    <t>Hochbau</t>
  </si>
  <si>
    <t>42</t>
  </si>
  <si>
    <t>Tiefbau</t>
  </si>
  <si>
    <t>43</t>
  </si>
  <si>
    <t>Vorbereitende Baustellenarbeiten, Bauinstallation und sonstiges Ausbaugewerbe</t>
  </si>
  <si>
    <t>G</t>
  </si>
  <si>
    <t>45</t>
  </si>
  <si>
    <t>Handel mit Kraftfahrzeugen; Instandhaltung und Reparatur von Kraftfahrzeugen</t>
  </si>
  <si>
    <t>46</t>
  </si>
  <si>
    <t>Großhandel (ohne Handel mit Kraftfahrzeugen)</t>
  </si>
  <si>
    <t>47</t>
  </si>
  <si>
    <t>Einzelhandel (ohne Handel mit Kraftfahrzeugen)</t>
  </si>
  <si>
    <t>H</t>
  </si>
  <si>
    <t>49</t>
  </si>
  <si>
    <t>Landverkehr und Transport in Rohrfernleitungen</t>
  </si>
  <si>
    <t>50</t>
  </si>
  <si>
    <t>Schifffahrt</t>
  </si>
  <si>
    <t>51</t>
  </si>
  <si>
    <t>Luftfahrt</t>
  </si>
  <si>
    <t>52</t>
  </si>
  <si>
    <t>Lagerei sowie Erbringung von sonstigen Dienstleistungen für den Verkehr</t>
  </si>
  <si>
    <t>53</t>
  </si>
  <si>
    <t>Post-, Kurier- und Expressdienste</t>
  </si>
  <si>
    <t>I</t>
  </si>
  <si>
    <t>55</t>
  </si>
  <si>
    <t>Beherbergung</t>
  </si>
  <si>
    <t>56</t>
  </si>
  <si>
    <t>Gastronomie</t>
  </si>
  <si>
    <t>J</t>
  </si>
  <si>
    <t>58</t>
  </si>
  <si>
    <t>Verlagswesen</t>
  </si>
  <si>
    <t>59</t>
  </si>
  <si>
    <t>Herstellung, Verleih und Vertrieb von Filmen und Fernsehprogrammen; Kinos; Tonstudios und Verlegen von Musik</t>
  </si>
  <si>
    <t>60</t>
  </si>
  <si>
    <t>Rundfunkveranstalter</t>
  </si>
  <si>
    <t>61</t>
  </si>
  <si>
    <t>Telekommunikation</t>
  </si>
  <si>
    <t>62</t>
  </si>
  <si>
    <t>Erbringung von Dienstleistungen der Informationstechnologie</t>
  </si>
  <si>
    <t>63</t>
  </si>
  <si>
    <t>Informationsdienstleistungen</t>
  </si>
  <si>
    <t>K</t>
  </si>
  <si>
    <t>64</t>
  </si>
  <si>
    <t>Erbringung von Finanzdienstleistungen</t>
  </si>
  <si>
    <t>65</t>
  </si>
  <si>
    <t>Versicherungen, Rückversicherungen und Pensionskassen (ohne Sozialversicherung)</t>
  </si>
  <si>
    <t>66</t>
  </si>
  <si>
    <t>Mit den Finanz- und Versicherungsdienstleistungen verbundene Tätigkeiten</t>
  </si>
  <si>
    <t>L</t>
  </si>
  <si>
    <t>68</t>
  </si>
  <si>
    <t>Grundstücks- und Wohnungswesen</t>
  </si>
  <si>
    <t>M</t>
  </si>
  <si>
    <t>69</t>
  </si>
  <si>
    <t>Rechts- und Steuerberatung, Wirtschaftsprüfung</t>
  </si>
  <si>
    <t>70</t>
  </si>
  <si>
    <t>Verwaltung und Führung von Unternehmen und Betrieben; Unternehmensberatung</t>
  </si>
  <si>
    <t>71</t>
  </si>
  <si>
    <t>Architektur- und Ingenieurbüros; technische, physikalische und chemische Untersuchung</t>
  </si>
  <si>
    <t>72</t>
  </si>
  <si>
    <t>Forschung und Entwicklung</t>
  </si>
  <si>
    <t>73</t>
  </si>
  <si>
    <t>Werbung und Marktforschung</t>
  </si>
  <si>
    <t>74</t>
  </si>
  <si>
    <t>Sonstige freiberufliche, wissenschaftliche und technische Tätigkeiten</t>
  </si>
  <si>
    <t>75</t>
  </si>
  <si>
    <t>Veterinärwesen</t>
  </si>
  <si>
    <t>N</t>
  </si>
  <si>
    <t>77</t>
  </si>
  <si>
    <t>Vermietung von beweglichen Sachen</t>
  </si>
  <si>
    <t>78</t>
  </si>
  <si>
    <t>Vermittlung und Überlassung von Arbeitskräften</t>
  </si>
  <si>
    <t>79</t>
  </si>
  <si>
    <t>Reisebüros, Reiseveranstalter und Erbringung sonstiger Reservierungsdienstleistungen</t>
  </si>
  <si>
    <t>80</t>
  </si>
  <si>
    <t>Wach- und Sicherheitsdienste sowie Detekteien</t>
  </si>
  <si>
    <t>81</t>
  </si>
  <si>
    <t>Gebäudebetreuung; Garten- und Landschaftsbau</t>
  </si>
  <si>
    <t>82</t>
  </si>
  <si>
    <t>Erbringung von wirtschaftlichen Dienstleistungen für Unternehmen und Privatpersonen a.n.g.</t>
  </si>
  <si>
    <t>O</t>
  </si>
  <si>
    <t>84</t>
  </si>
  <si>
    <t>Öffentliche Verwaltung, Verteidigung, Sozialversicherung</t>
  </si>
  <si>
    <t>P</t>
  </si>
  <si>
    <t>85</t>
  </si>
  <si>
    <t>Erziehung und Unterricht</t>
  </si>
  <si>
    <t>Q</t>
  </si>
  <si>
    <t>86</t>
  </si>
  <si>
    <t>Gesundheitswesen</t>
  </si>
  <si>
    <t>87</t>
  </si>
  <si>
    <t>Heime (ohne Erholungs- und Ferienheime)</t>
  </si>
  <si>
    <t>88</t>
  </si>
  <si>
    <t>Sozialwesen (ohne Heime)</t>
  </si>
  <si>
    <t>R</t>
  </si>
  <si>
    <t>90</t>
  </si>
  <si>
    <t>Kreative, künstlerische und unterhaltende Tätigkeiten</t>
  </si>
  <si>
    <t>91</t>
  </si>
  <si>
    <t>Bibliotheken, Archive, Museen, botanische und zoologische Gärten</t>
  </si>
  <si>
    <t>92</t>
  </si>
  <si>
    <t>Spiel-, Wett- und Lotteriewesen</t>
  </si>
  <si>
    <t>93</t>
  </si>
  <si>
    <t>Erbringung von Dienstleistungen des Sports, der Unterhaltung und der Erholung</t>
  </si>
  <si>
    <t>S</t>
  </si>
  <si>
    <t>94</t>
  </si>
  <si>
    <t>Interessenvertretungen sowie kirchliche und sonstige religiöse Vereinigungen (ohne Sozialwesen und Sport)</t>
  </si>
  <si>
    <t>95</t>
  </si>
  <si>
    <t>Reparatur von Datenverarbeitungsgeräten und Gebrauchsgütern</t>
  </si>
  <si>
    <t>96</t>
  </si>
  <si>
    <t>Erbringung von sonstigen überwiegend persönlichen Dienstleistungen</t>
  </si>
  <si>
    <t>T</t>
  </si>
  <si>
    <t>97</t>
  </si>
  <si>
    <t>Private Haushalte mit Hauspersonal</t>
  </si>
  <si>
    <t>98</t>
  </si>
  <si>
    <t>Herstellung von Waren und Erbringung von Dienstleistungen durch private Haushalte für den Eigenbedarf ohne ausgeprägten Schwerpunkt</t>
  </si>
  <si>
    <t>U</t>
  </si>
  <si>
    <t>99</t>
  </si>
  <si>
    <t>Exterritoriale Organisationen und Körperschaften</t>
  </si>
  <si>
    <t>=&lt; 10 MWh/h</t>
  </si>
  <si>
    <t>&gt; 10 MWh/h und =&lt; 20 MWh/h</t>
  </si>
  <si>
    <t>&gt; 20 MWh/h und =&lt; 30 MWh/h</t>
  </si>
  <si>
    <t>&gt; 30 MWh/h und =&lt; 40 MWh/h</t>
  </si>
  <si>
    <t>&gt; 40 MWh/h und =&lt; 50 MWh/h</t>
  </si>
  <si>
    <t>&gt; 50 MWh/h</t>
  </si>
  <si>
    <t>Ö-NACE Abteilung</t>
  </si>
  <si>
    <t>ÖNACE Abschnitt</t>
  </si>
  <si>
    <t>ÖNACE Abteilung</t>
  </si>
  <si>
    <t>Kombinierte Bezeichnung</t>
  </si>
  <si>
    <t>Abgabe an leistungsgemessene Endverbraucher</t>
  </si>
  <si>
    <t>ÖNACE</t>
  </si>
  <si>
    <r>
      <rPr>
        <b/>
        <sz val="10"/>
        <rFont val="Arial"/>
        <family val="2"/>
      </rPr>
      <t>Datenschutzhinweis gemäß Art 13 Abs. 1 und 2 DSGVO:</t>
    </r>
    <r>
      <rPr>
        <sz val="10"/>
        <rFont val="Arial"/>
        <family val="2"/>
      </rPr>
      <t xml:space="preserve">
Die E-Control verarbeitet die mit diesem Formular erhobenen Daten einerseits zu statistischen Zwecken und andererseits zur Wahrnehmung der Überwachungsaufgaben sowie zur Sicherstellung der Erdgasversorgung und zur Durchführung eines Monitoring der Versorgungssicherheit im Erdgasbereich. Die Verarbeitung zu statistischen Zwecken erfolgt gemäß § 147 Gaswirtschaftsgesetz 2011 (GWG 2011, BGBl. I Nr. 107/2011 idgF) und der Gasstatistikverordnung 2017 (BGBl. II Nr. 417/2016 idgF) unter sinngemäßer Anwendung des Bundesstatistikgesetzes (BStatG, BGBl. I Nr. 163/1999 idgF). Die Verarbeitung zur Wahrnehmung der Überwachungsaufgaben erfolgt gemäß § 131 GWG 2011 und der Gas Monitoring-Verordnung 2017 (GMO-VO 2017, BGBl. II Nr. 418/2016 idgF). Die Verarbeitung zur Sicherstellung der Erdgasversorgung und zur Durchführung eines Monitoring der Versorgungssicherheit im Erdgasbereich erfolgt gemäß § 27 Abs. 2 ff Energielenkungsgesetzt 2012 (EnLG 2012, BGBl. I Nr. 41/2013 idgF) iVm § 7 Abs. 1 Energie-Control-Gesetz (BGBl. I Nr. 110/2010 idgF) und der Erdgas-Energielenkungsdaten-Verordnung 2017 (G-EnLD-VO, BGBl. II Nr. 274/2022 idgF).
Auf Basis der genannten Bestimmungen sind Netzbetreiber gesetzlich verpflichtet, diese Datenerhebung sorgfältig zu befüllen und spätestens zum jeweiligen Meldetermin an die E-Control zu übermitteln. Kommt ein Meldepflichtiger seinen Meldepflichten nicht nach, ist die E-Control berechtigt, die Meldepflicht mit Bescheid festzustellen bzw. die Meldung der Daten mit Bescheid anzuordnen. Sofern die Unterlassung der Meldung nicht mit strengerer Strafe bedroht ist, kann die Nicht-Meldung, abhängig vom jeweiligen Zweck, eine Geldstrafe von bis zu 75 000 EUR nach sich ziehen (§ 159 Abs. 2 GWG 2011, § 39 Abs. 1 Z 2 EnLG 2012).
Die auf Basis der Gasstatistikverordnung 2017 erhobenen Einzeldaten können gemäß § 147 Abs.4 GWG 2011 für Zwecke der Bundesstatistik an die Bundesanstalt "Statistik Österreich" (Statistik Austria) übermittelt werden. Die für die Vorbereitung und operative Durchführung von Energielenkungsmaßnamen erforderlichen Daten sind von der E Control den Verteilergebietsmanagern sowie den Marktgebietsmanagern zur Verfügung zu stellen (§ 15 Abs. 9 EnLG 2012).
Der Datenschutzbeauftragte der E-Control kann per E-Mail an datenschutz@e-control.at kontaktiert werden.</t>
    </r>
  </si>
  <si>
    <t>Abgabe an geschützte Kunden</t>
  </si>
  <si>
    <t>davon Abgabe Haushaltskunden, die an ein Erdgasverteilernetz angeschlossen sind</t>
  </si>
  <si>
    <t>Netzverlusten einschließlich Messdifferenzen und Restsaldo</t>
  </si>
  <si>
    <t>Ceská Regionální Energetika a.s.</t>
  </si>
  <si>
    <t>27XCRENERGETIKAX</t>
  </si>
  <si>
    <t>COUNT WestGass AS</t>
  </si>
  <si>
    <t>23X--160304-WG-C</t>
  </si>
  <si>
    <t>D. Trading d.o.o.</t>
  </si>
  <si>
    <t>31X-0153-T-000-R</t>
  </si>
  <si>
    <t>ELECTROROUTE ENERGY TRADING LIMITED</t>
  </si>
  <si>
    <t>23X----110718ERI</t>
  </si>
  <si>
    <t>Energetech Europe B.V.</t>
  </si>
  <si>
    <t>52X000000000091S</t>
  </si>
  <si>
    <t>ENGIE SA</t>
  </si>
  <si>
    <t>23X-GDFS----B3GA</t>
  </si>
  <si>
    <t>EP Commodities, a.s.</t>
  </si>
  <si>
    <t>eustream, a.s.</t>
  </si>
  <si>
    <t>HB Trading SPA</t>
  </si>
  <si>
    <t>26X00000007892-Y</t>
  </si>
  <si>
    <t>Holding Slovenske elektrarne d.o.o.</t>
  </si>
  <si>
    <t>11XHSE-SLOVENIAG</t>
  </si>
  <si>
    <t>INKOR TRADING LIMITED</t>
  </si>
  <si>
    <t>23X--180814--I-Y</t>
  </si>
  <si>
    <t>Milleyson Holdings Kft.</t>
  </si>
  <si>
    <t>39XMILLEYSON123M</t>
  </si>
  <si>
    <t>25X-MONTANAAT--Z</t>
  </si>
  <si>
    <t>MND a.s.</t>
  </si>
  <si>
    <t>27X-MND-GASTR--C</t>
  </si>
  <si>
    <t>NAFTA a.s.</t>
  </si>
  <si>
    <t>42X-NAFTA-SK---U</t>
  </si>
  <si>
    <t>Naftogaz Slovakia s. r. o.</t>
  </si>
  <si>
    <t>42X-NAFTOGAZSK-N</t>
  </si>
  <si>
    <t>Pavilion Energy Spain S.A.U.</t>
  </si>
  <si>
    <t>18X000000000FUB7</t>
  </si>
  <si>
    <t>POWERMART ApS</t>
  </si>
  <si>
    <t>23X-POWERMART--8</t>
  </si>
  <si>
    <t>SEFE Marketing &amp; Trading Switzerland AG</t>
  </si>
  <si>
    <t>SOCAR Trading Gas &amp; Power SARL</t>
  </si>
  <si>
    <t>20X-LU017-STGP-K</t>
  </si>
  <si>
    <t>TIWAG-Tiroler Wasserkraft AG</t>
  </si>
  <si>
    <t>11XTIWAG-HANDEL5</t>
  </si>
  <si>
    <t>ZSE Energia, a.s.</t>
  </si>
  <si>
    <t>BE Vertrieb GmbH &amp; Co KG</t>
  </si>
  <si>
    <t>EHA Austria Energie-Handelsgesellschaft mbH (MG Ost)</t>
  </si>
  <si>
    <t>AT648049</t>
  </si>
  <si>
    <t>EHA Energie-Handels-Gesellschaft mbH &amp; Co. KG (MG Ost)</t>
  </si>
  <si>
    <t>AT556139</t>
  </si>
  <si>
    <t>ENI S.p.A. (MG Ost)</t>
  </si>
  <si>
    <t>AT901079</t>
  </si>
  <si>
    <t>ENI S.p.A. (MG West)</t>
  </si>
  <si>
    <t>go green energy GmbH &amp; Co KG</t>
  </si>
  <si>
    <t>go green energy GmbH &amp; Co KG (Drei Energie)</t>
  </si>
  <si>
    <t>go green energy GmbH &amp; Co KG (Unsere Wasserkraft)</t>
  </si>
  <si>
    <t>go green energy GmbH &amp; Co KG LIDL</t>
  </si>
  <si>
    <t>KELAG - Kärntner Elektrizitäts-AG (MG Ost)</t>
  </si>
  <si>
    <t>AT553089</t>
  </si>
  <si>
    <t>MyElectric Energievertriebs- und -dienstleistungs GmbH (MG Ost)</t>
  </si>
  <si>
    <t>AT546029</t>
  </si>
  <si>
    <t>OMV Gas Marketing &amp; Trading GmbH (MG Ost)</t>
  </si>
  <si>
    <t>AT547049</t>
  </si>
  <si>
    <t>TIGAS Erdgas Tirol GmbH (MG Ost)</t>
  </si>
  <si>
    <t>AT900929</t>
  </si>
  <si>
    <t>AT902449</t>
  </si>
  <si>
    <t>EHA Austria Energie-Handelsgesellschaft mbH (MG TuV)</t>
  </si>
  <si>
    <t>KELAG - Kärntner Elektrizitäts-AG (MG TuV)</t>
  </si>
  <si>
    <t>MyElectric Energievertriebs- und -dienstleistungs GmbH (MG TuV)</t>
  </si>
  <si>
    <t>OMV Gas Marketing &amp; Trading GmbH (MG TuV)</t>
  </si>
  <si>
    <t>TIGAS Erdgas Tirol GmbH (MG TuV)</t>
  </si>
  <si>
    <t>GK Alias</t>
  </si>
  <si>
    <t>Check</t>
  </si>
  <si>
    <t>Z</t>
  </si>
  <si>
    <t>ÖNACE nicht zuordenbar</t>
  </si>
  <si>
    <t>Z 00 - ÖNACE nicht zuordenbar</t>
  </si>
  <si>
    <t>GK ok</t>
  </si>
  <si>
    <t>GK1</t>
  </si>
  <si>
    <t>A 01 - Landwirtschaft, Jagd und damit verbundene Tätigkeiten</t>
  </si>
  <si>
    <t>GK2</t>
  </si>
  <si>
    <t>A 02 - Forstwirtschaft und Holzeinschlag</t>
  </si>
  <si>
    <t>GK3</t>
  </si>
  <si>
    <t>A 03 - Fischerei und Aquakultur</t>
  </si>
  <si>
    <t>GK4</t>
  </si>
  <si>
    <t>B 05 - Kohlenbergbau</t>
  </si>
  <si>
    <t>GK5</t>
  </si>
  <si>
    <t>B 06 - Gewinnung von Erdöl und Erdgas</t>
  </si>
  <si>
    <t>GK6</t>
  </si>
  <si>
    <t>B 07 - Erzbergbau</t>
  </si>
  <si>
    <t xml:space="preserve"> =&lt; 10 MWh/h</t>
  </si>
  <si>
    <t>B 08 - Gewinnung von Steinen und Erden, sonstiger Bergbau</t>
  </si>
  <si>
    <t xml:space="preserve"> &gt; 10 MWh/h und =&lt; 20 MWh/h</t>
  </si>
  <si>
    <t>B 09 - Erbringung von Dienstleistungen für den Bergbau und für die Gewinnung von Steinen und Erden</t>
  </si>
  <si>
    <t xml:space="preserve"> &gt; 20 MWh/h und =&lt; 30 MWh/h</t>
  </si>
  <si>
    <t>C 10 - Herstellung von Nahrungs- und Futtermitteln</t>
  </si>
  <si>
    <t xml:space="preserve"> &gt; 30 MWh/h und =&lt; 40 MWh/h</t>
  </si>
  <si>
    <t>C 11 - Getränkeherstellung</t>
  </si>
  <si>
    <t xml:space="preserve"> &gt; 40 MWh/h und =&lt; 50 MWh/h</t>
  </si>
  <si>
    <t>C 12 - Tabakverarbeitung</t>
  </si>
  <si>
    <t xml:space="preserve"> &gt; 50 MWh/h</t>
  </si>
  <si>
    <t>C 13 - Herstellung von Textilien</t>
  </si>
  <si>
    <t>C 14 - Herstellung von Bekleidung</t>
  </si>
  <si>
    <t>C 15 - Herstellung von Leder, Lederwaren und Schuhen</t>
  </si>
  <si>
    <t>C 16 - Herstellung von Holz-, Flecht-, Korb- und Korkwaren (ohne Möbel)</t>
  </si>
  <si>
    <t>C 17 - Herstellung von Papier, Pappe und Waren daraus</t>
  </si>
  <si>
    <t>C 18 - Herstellung von Druckerzeugnissen; Vervielfältigung von bespielten Ton-, Bild- und Datenträgern</t>
  </si>
  <si>
    <t>C 19 - Kokerei und Mineralölverarbeitung</t>
  </si>
  <si>
    <t>C 20 - Herstellung von chemischen Erzeugnissen</t>
  </si>
  <si>
    <t>C 21 - Herstellung von pharmazeutischen Erzeugnissen</t>
  </si>
  <si>
    <t>C 22 - Herstellung von Gummi- und Kunststoffwaren</t>
  </si>
  <si>
    <t>C 23 - Herstellung von Glas und Glaswaren, Keramik, Verarbeitung von Steinen und Erden</t>
  </si>
  <si>
    <t>C 24 - Metallerzeugung und -bearbeitung</t>
  </si>
  <si>
    <t>C 25 - Herstellung von Metallerzeugnissen</t>
  </si>
  <si>
    <t>C 26 - Herstellung von Datenverarbeitungsgeräten, elektronischen und optischen Erzeugnissen</t>
  </si>
  <si>
    <t>C 27 - Herstellung von elektrischen Ausrüstungen</t>
  </si>
  <si>
    <t>C 28 - Maschinenbau</t>
  </si>
  <si>
    <t>C 29 - Herstellung von Kraftwagen und Kraftwagenteilen</t>
  </si>
  <si>
    <t>C 30 - Sonstiger Fahrzeugbau</t>
  </si>
  <si>
    <t>C 31 - Herstellung von Möbeln</t>
  </si>
  <si>
    <t>C 32 - Herstellung von sonstigen Waren</t>
  </si>
  <si>
    <t>C 33 - Reparatur und Installation von Maschinen und Ausrüstungen</t>
  </si>
  <si>
    <t>D 35 - Energieversorgung</t>
  </si>
  <si>
    <t>E 36 - Wasserversorgung</t>
  </si>
  <si>
    <t>E 37 - Abwasserentsorgung</t>
  </si>
  <si>
    <t>E 38 - Sammlung, Behandlung und Beseitigung von Abfällen; Rückgewinnung</t>
  </si>
  <si>
    <t>E 39 - Beseitigung von Umweltverschmutzungen und sonstige Entsorgung</t>
  </si>
  <si>
    <t>F 41 - Hochbau</t>
  </si>
  <si>
    <t>F 42 - Tiefbau</t>
  </si>
  <si>
    <t>F 43 - Vorbereitende Baustellenarbeiten, Bauinstallation und sonstiges Ausbaugewerbe</t>
  </si>
  <si>
    <t>G 45 - Handel mit Kraftfahrzeugen; Instandhaltung und Reparatur von Kraftfahrzeugen</t>
  </si>
  <si>
    <t>G 46 - Großhandel (ohne Handel mit Kraftfahrzeugen)</t>
  </si>
  <si>
    <t>G 47 - Einzelhandel (ohne Handel mit Kraftfahrzeugen)</t>
  </si>
  <si>
    <t>H 49 - Landverkehr und Transport in Rohrfernleitungen</t>
  </si>
  <si>
    <t>H 50 - Schifffahrt</t>
  </si>
  <si>
    <t>H 51 - Luftfahrt</t>
  </si>
  <si>
    <t>H 52 - Lagerei sowie Erbringung von sonstigen Dienstleistungen für den Verkehr</t>
  </si>
  <si>
    <t>H 53 - Post-, Kurier- und Expressdienste</t>
  </si>
  <si>
    <t>I 55 - Beherbergung</t>
  </si>
  <si>
    <t>I 56 - Gastronomie</t>
  </si>
  <si>
    <t>J 58 - Verlagswesen</t>
  </si>
  <si>
    <t>J 59 - Herstellung, Verleih und Vertrieb von Filmen und Fernsehprogrammen; Kinos; Tonstudios und Verlegen von Musik</t>
  </si>
  <si>
    <t>J 60 - Rundfunkveranstalter</t>
  </si>
  <si>
    <t>J 61 - Telekommunikation</t>
  </si>
  <si>
    <t>J 62 - Erbringung von Dienstleistungen der Informationstechnologie</t>
  </si>
  <si>
    <t>J 63 - Informationsdienstleistungen</t>
  </si>
  <si>
    <t>K 64 - Erbringung von Finanzdienstleistungen</t>
  </si>
  <si>
    <t>K 65 - Versicherungen, Rückversicherungen und Pensionskassen (ohne Sozialversicherung)</t>
  </si>
  <si>
    <t>K 66 - Mit den Finanz- und Versicherungsdienstleistungen verbundene Tätigkeiten</t>
  </si>
  <si>
    <t>L 68 - Grundstücks- und Wohnungswesen</t>
  </si>
  <si>
    <t>M 69 - Rechts- und Steuerberatung, Wirtschaftsprüfung</t>
  </si>
  <si>
    <t>M 70 - Verwaltung und Führung von Unternehmen und Betrieben; Unternehmensberatung</t>
  </si>
  <si>
    <t>M 71 - Architektur- und Ingenieurbüros; technische, physikalische und chemische Untersuchung</t>
  </si>
  <si>
    <t>M 72 - Forschung und Entwicklung</t>
  </si>
  <si>
    <t>M 73 - Werbung und Marktforschung</t>
  </si>
  <si>
    <t>M 74 - Sonstige freiberufliche, wissenschaftliche und technische Tätigkeiten</t>
  </si>
  <si>
    <t>M 75 - Veterinärwesen</t>
  </si>
  <si>
    <t>N 77 - Vermietung von beweglichen Sachen</t>
  </si>
  <si>
    <t>N 78 - Vermittlung und Überlassung von Arbeitskräften</t>
  </si>
  <si>
    <t>N 79 - Reisebüros, Reiseveranstalter und Erbringung sonstiger Reservierungsdienstleistungen</t>
  </si>
  <si>
    <t>N 80 - Wach- und Sicherheitsdienste sowie Detekteien</t>
  </si>
  <si>
    <t>N 81 - Gebäudebetreuung; Garten- und Landschaftsbau</t>
  </si>
  <si>
    <t>N 82 - Erbringung von wirtschaftlichen Dienstleistungen für Unternehmen und Privatpersonen a.n.g.</t>
  </si>
  <si>
    <t>O 84 - Öffentliche Verwaltung, Verteidigung, Sozialversicherung</t>
  </si>
  <si>
    <t>P 85 - Erziehung und Unterricht</t>
  </si>
  <si>
    <t>Q 86 - Gesundheitswesen</t>
  </si>
  <si>
    <t>Q 87 - Heime (ohne Erholungs- und Ferienheime)</t>
  </si>
  <si>
    <t>Q 88 - Sozialwesen (ohne Heime)</t>
  </si>
  <si>
    <t>R 90 - Kreative, künstlerische und unterhaltende Tätigkeiten</t>
  </si>
  <si>
    <t>R 91 - Bibliotheken, Archive, Museen, botanische und zoologische Gärten</t>
  </si>
  <si>
    <t>R 92 - Spiel-, Wett- und Lotteriewesen</t>
  </si>
  <si>
    <t>R 93 - Erbringung von Dienstleistungen des Sports, der Unterhaltung und der Erholung</t>
  </si>
  <si>
    <t>S 94 - Interessenvertretungen sowie kirchliche und sonstige religiöse Vereinigungen (ohne Sozialwesen und Sport)</t>
  </si>
  <si>
    <t>S 95 - Reparatur von Datenverarbeitungsgeräten und Gebrauchsgütern</t>
  </si>
  <si>
    <t>S 96 - Erbringung von sonstigen überwiegend persönlichen Dienstleistungen</t>
  </si>
  <si>
    <t>T 97 - Private Haushalte mit Hauspersonal</t>
  </si>
  <si>
    <t>T 98 - Herstellung von Waren und Erbringung von Dienstleistungen durch private Haushalte für den Eigenbedarf ohne ausgeprägten Schwerpunkt</t>
  </si>
  <si>
    <t>U 99 - Exterritoriale Organisationen und Körperschaften</t>
  </si>
  <si>
    <t>Abgabe an leistungsgemessene Endverbraucher je Größenklasse</t>
  </si>
  <si>
    <t>Abgabe an leistungsgemessene Endverbraucher je Önace Abteilung und Größenklasse</t>
  </si>
  <si>
    <r>
      <t xml:space="preserve">Größenklasse
</t>
    </r>
    <r>
      <rPr>
        <sz val="10"/>
        <rFont val="Arial"/>
        <family val="2"/>
      </rPr>
      <t>(nach vertraglicher vereinbarter Höchstleistung)</t>
    </r>
  </si>
  <si>
    <t>GK ID ermitteln</t>
  </si>
  <si>
    <t>Check Id's</t>
  </si>
  <si>
    <t>Check Önace</t>
  </si>
  <si>
    <t>Check GK</t>
  </si>
  <si>
    <t>interner ECA-Schlüssel &gt;</t>
  </si>
  <si>
    <t>Z00</t>
  </si>
  <si>
    <t>A01</t>
  </si>
  <si>
    <t>A02</t>
  </si>
  <si>
    <t>A03</t>
  </si>
  <si>
    <t>B05</t>
  </si>
  <si>
    <t>B06</t>
  </si>
  <si>
    <t>B07</t>
  </si>
  <si>
    <t>B08</t>
  </si>
  <si>
    <t>B09</t>
  </si>
  <si>
    <t>C10</t>
  </si>
  <si>
    <t>C11</t>
  </si>
  <si>
    <t>C12</t>
  </si>
  <si>
    <t>C13</t>
  </si>
  <si>
    <t>C14</t>
  </si>
  <si>
    <t>C15</t>
  </si>
  <si>
    <t>C16</t>
  </si>
  <si>
    <t>C17</t>
  </si>
  <si>
    <t>C18</t>
  </si>
  <si>
    <t>C19</t>
  </si>
  <si>
    <t>C20</t>
  </si>
  <si>
    <t>C21</t>
  </si>
  <si>
    <t>C22</t>
  </si>
  <si>
    <t>C23</t>
  </si>
  <si>
    <t>C24</t>
  </si>
  <si>
    <t>C25</t>
  </si>
  <si>
    <t>C26</t>
  </si>
  <si>
    <t>C27</t>
  </si>
  <si>
    <t>C28</t>
  </si>
  <si>
    <t>C29</t>
  </si>
  <si>
    <t>C30</t>
  </si>
  <si>
    <t>C31</t>
  </si>
  <si>
    <t>C32</t>
  </si>
  <si>
    <t>C33</t>
  </si>
  <si>
    <t>D35</t>
  </si>
  <si>
    <t>E36</t>
  </si>
  <si>
    <t>E37</t>
  </si>
  <si>
    <t>E38</t>
  </si>
  <si>
    <t>E39</t>
  </si>
  <si>
    <t>F41</t>
  </si>
  <si>
    <t>F42</t>
  </si>
  <si>
    <t>F43</t>
  </si>
  <si>
    <t>G45</t>
  </si>
  <si>
    <t>G46</t>
  </si>
  <si>
    <t>G47</t>
  </si>
  <si>
    <t>H49</t>
  </si>
  <si>
    <t>H50</t>
  </si>
  <si>
    <t>H51</t>
  </si>
  <si>
    <t>H52</t>
  </si>
  <si>
    <t>H53</t>
  </si>
  <si>
    <t>I55</t>
  </si>
  <si>
    <t>I56</t>
  </si>
  <si>
    <t>J58</t>
  </si>
  <si>
    <t>J59</t>
  </si>
  <si>
    <t>J60</t>
  </si>
  <si>
    <t>J61</t>
  </si>
  <si>
    <t>J62</t>
  </si>
  <si>
    <t>J63</t>
  </si>
  <si>
    <t>K64</t>
  </si>
  <si>
    <t>K65</t>
  </si>
  <si>
    <t>K66</t>
  </si>
  <si>
    <t>L68</t>
  </si>
  <si>
    <t>M69</t>
  </si>
  <si>
    <t>M70</t>
  </si>
  <si>
    <t>M71</t>
  </si>
  <si>
    <t>M72</t>
  </si>
  <si>
    <t>M73</t>
  </si>
  <si>
    <t>M74</t>
  </si>
  <si>
    <t>M75</t>
  </si>
  <si>
    <t>N77</t>
  </si>
  <si>
    <t>N78</t>
  </si>
  <si>
    <t>N79</t>
  </si>
  <si>
    <t>N80</t>
  </si>
  <si>
    <t>N81</t>
  </si>
  <si>
    <t>N82</t>
  </si>
  <si>
    <t>O84</t>
  </si>
  <si>
    <t>P85</t>
  </si>
  <si>
    <t>Q86</t>
  </si>
  <si>
    <t>Q87</t>
  </si>
  <si>
    <t>Q88</t>
  </si>
  <si>
    <t>R90</t>
  </si>
  <si>
    <t>R91</t>
  </si>
  <si>
    <t>R92</t>
  </si>
  <si>
    <t>R93</t>
  </si>
  <si>
    <t>S94</t>
  </si>
  <si>
    <t>S95</t>
  </si>
  <si>
    <t>S96</t>
  </si>
  <si>
    <t>T97</t>
  </si>
  <si>
    <t>T98</t>
  </si>
  <si>
    <t>U99</t>
  </si>
  <si>
    <t>Summe overall Önace</t>
  </si>
  <si>
    <t>Summe overall GK</t>
  </si>
  <si>
    <t>Werte, aber keine Önace und GK</t>
  </si>
  <si>
    <t>davon Abgabe an grundlegende soziale Dienste, die nicht den Bereichen Bildung und öffentliche Verwaltung angehören und die an ein Erdgasverteilernetz angeschlossen sind</t>
  </si>
  <si>
    <t>davon Abgabe an Fernwärmeanlagen, in dem Ausmaß, in dem sie Wärme an Haushaltskunden, grundlegende soziale Dienste oder kleine und mittlere Unternehmen liefern und keinen Wechsel auf einen anderen Brennstoff als Gas vornehmen können</t>
  </si>
  <si>
    <t>Leermeldung</t>
  </si>
  <si>
    <t>keine Anfragen gestellt</t>
  </si>
  <si>
    <t>keine Beschwerden gestellt</t>
  </si>
  <si>
    <t>keine letzten Mahnungen</t>
  </si>
  <si>
    <t>Kundenbeschwerden und -anfragen (1)</t>
  </si>
  <si>
    <t>verrechnungsrelevante</t>
  </si>
  <si>
    <t>technische</t>
  </si>
  <si>
    <t>Kunden-beschwerden</t>
  </si>
  <si>
    <t>Kundenanfragen gesamt</t>
  </si>
  <si>
    <t>Kundenbeschwerden gesamt</t>
  </si>
  <si>
    <t>Leermeldung - Bitte ausfüllen, wenn keine Kundenanfragen</t>
  </si>
  <si>
    <t>Leermeldung - Bitte ausfüllen, wenn keine Kundenbeschwerden</t>
  </si>
  <si>
    <t>Enverbraucher in der Grundversorgung zum Monatsletzten (2)</t>
  </si>
  <si>
    <t>Messgeräte mit aktiver Prepaymentzählung zum Monatsletzten</t>
  </si>
  <si>
    <t>CO2-Abgabe</t>
  </si>
  <si>
    <t>EHA Energie-Handels-Gesellschaft mbH &amp; Co. KG (MG TuV)</t>
  </si>
  <si>
    <t>Größenklasse</t>
  </si>
  <si>
    <t>Datum</t>
  </si>
  <si>
    <t>Netzzugangsverweigerungen</t>
  </si>
  <si>
    <t>Leermeldung - Bitte ausfüllen, wenn keine Rechnungen</t>
  </si>
  <si>
    <t>Leermeldung - Bitte ausfüllen, wenn keine Rechnungen später als sechs Wochen</t>
  </si>
  <si>
    <t>Leermeldung - Bitte ausfüllen, wenn keine Rechnungen später als drei Wochen</t>
  </si>
  <si>
    <t>Leermeldung - Bitte ausfüllen, wenn keine Neuanschlüsse/Neuanlagen</t>
  </si>
  <si>
    <t>Leermeldung - Bitte ausfüllen, wenn keine durchgeführten Wartungs- und Reperaturdienste</t>
  </si>
  <si>
    <t>Leermeldung - Bitte ausfüllen, wenn keine Netzzugangsverweigerungen</t>
  </si>
  <si>
    <t>gesamte Bearbeitungsdauer (1)</t>
  </si>
  <si>
    <t>(1) Zeitraum zwischen dem Einlangen der vollständigen Informationen und dem vollständigen Abschluss des Prozesses</t>
  </si>
  <si>
    <t>Abgabe an leistungsgemessene Endverbraucher Übertag Summe von Blatt "MM_LPZ"</t>
  </si>
  <si>
    <t>insgesamt</t>
  </si>
  <si>
    <t>Rechnungen, Neuanschlüsse, Wartungs- und Reparaturdienste, Netzzugangsverweigerungen</t>
  </si>
  <si>
    <t>Anfragen und Beschwerden</t>
  </si>
  <si>
    <t>Abgabe an Endverbraucher minus Summe LPZ minus Haushalte</t>
  </si>
  <si>
    <t>Grundversorgung, Messgeräte mit aktiver Prepaymentzählung</t>
  </si>
  <si>
    <t>Abschaltungen wegen Verletzungen vertraglicher Pflichten nach Aussetzung der Vertragsabwicklung (1)</t>
  </si>
  <si>
    <t>Abschaltungen wegen Verletzungen vertraglicher Pflichten nach Vertragsauflösung (1)</t>
  </si>
  <si>
    <t>letzte Mahnungen mit eingeschriebenen Brief (2)</t>
  </si>
  <si>
    <t>Leermeldung - Bitte ausfüllen, wenn keine letzten Mahnungen mit eingeschriebenen Brief</t>
  </si>
  <si>
    <t>Leermeldung - Bitte ausfüllen, wenn keine Kunden unter Berufung auf Grundversorgung</t>
  </si>
  <si>
    <t>Leermeldung - Bitte ausfüllen, wenn keine Messgeräte mit aktiver Prepaymentzählung</t>
  </si>
  <si>
    <t>Leermeldung - Bitte ausfüllen, wenn keine Abschaltungen wegen Verletzungen vertraglicher Pflichten nach Aussetzung der Vertragsabwicklung</t>
  </si>
  <si>
    <t>Leermeldung - Bitte ausfüllen, wenn keine Abschaltungen wegen Verletzungen vertraglicher Pflichten nach Auflösung des Netznutzungsvertrages</t>
  </si>
  <si>
    <t>Leermeldung - Bitte ausfüllen, wenn keine Wiederaufnahmen der Belieferung nach Aussetzung des Netzzugangsvertrages</t>
  </si>
  <si>
    <t>Wiederaufnahmen der Belieferung nach Aussetzung des Netzzugangsvertrages (1)</t>
  </si>
  <si>
    <t>Monatserhebung Netzbetreiber Erdgas 2024</t>
  </si>
  <si>
    <t>EnergieDirect Austria GmbH</t>
  </si>
  <si>
    <t>AT903469</t>
  </si>
  <si>
    <t>Burgo Energia srl</t>
  </si>
  <si>
    <t>26X00000001471-R</t>
  </si>
  <si>
    <t>DEPA COMMERCIAL S.A.</t>
  </si>
  <si>
    <t>23X--161201--D-M</t>
  </si>
  <si>
    <t>EDF Trading Europe Limited</t>
  </si>
  <si>
    <t>MONTANA Energie-Handel AT GmbH</t>
  </si>
  <si>
    <t>Torreol, s.r.o.</t>
  </si>
  <si>
    <t>42X-DOPETINVESTW</t>
  </si>
  <si>
    <t>Second Foundation Energy a.s.</t>
  </si>
  <si>
    <t>27X-SF-ENERGY--T</t>
  </si>
  <si>
    <t>Sev.en Commodities AG</t>
  </si>
  <si>
    <t>12X-0000002006-W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</si>
</sst>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 #,##0.00_-;_-* &quot;-&quot;??_-;_-@_-"/>
    <numFmt numFmtId="164" formatCode="_-* #,##0.00\ [$€-1]_-;\-* #,##0.00\ [$€-1]_-;_-* &quot;-&quot;??\ [$€-1]_-"/>
    <numFmt numFmtId="165" formatCode="mmmm"/>
    <numFmt numFmtId="166" formatCode="#,##0\ "/>
    <numFmt numFmtId="167" formatCode="#,##0.000"/>
    <numFmt numFmtId="168" formatCode="_-[$€]\ * #,##0.00_-;\-[$€]\ * #,##0.00_-;_-[$€]\ * &quot;-&quot;??_-;_-@_-"/>
    <numFmt numFmtId="169" formatCode="#,##0,_)"/>
    <numFmt numFmtId="170" formatCode="#,##0.0"/>
    <numFmt numFmtId="171" formatCode="#,##0.0\ "/>
    <numFmt numFmtId="172" formatCode="#,##0.000\ \ "/>
    <numFmt numFmtId="173" formatCode="#,##0.000\ "/>
    <numFmt numFmtId="174" formatCode="00"/>
    <numFmt numFmtId="175" formatCode="#,##0.0000"/>
    <numFmt numFmtId="176" formatCode="ddd\ dd/mm/yyyy"/>
  </numFmts>
  <fonts count="3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14"/>
      <name val="Arial"/>
      <family val="2"/>
    </font>
    <font>
      <b/>
      <sz val="12"/>
      <name val="Arial"/>
      <family val="2"/>
    </font>
    <font>
      <b/>
      <sz val="10"/>
      <name val="Arial"/>
      <family val="2"/>
    </font>
    <font>
      <u/>
      <sz val="10"/>
      <color indexed="12"/>
      <name val="Arial"/>
      <family val="2"/>
    </font>
    <font>
      <sz val="10"/>
      <name val="Verdana"/>
      <family val="2"/>
    </font>
    <font>
      <sz val="8"/>
      <name val="Arial"/>
      <family val="2"/>
    </font>
    <font>
      <u/>
      <sz val="10"/>
      <color indexed="54"/>
      <name val="Arial"/>
      <family val="2"/>
    </font>
    <font>
      <sz val="10"/>
      <color indexed="10"/>
      <name val="Arial"/>
      <family val="2"/>
    </font>
    <font>
      <sz val="12"/>
      <name val="Arial"/>
      <family val="2"/>
    </font>
    <font>
      <sz val="10"/>
      <color indexed="63"/>
      <name val="Arial"/>
      <family val="2"/>
    </font>
    <font>
      <sz val="10"/>
      <color rgb="FFFF0000"/>
      <name val="Arial"/>
      <family val="2"/>
    </font>
    <font>
      <sz val="10"/>
      <color theme="0"/>
      <name val="Arial"/>
      <family val="2"/>
    </font>
    <font>
      <b/>
      <sz val="10"/>
      <color indexed="54"/>
      <name val="Arial"/>
      <family val="2"/>
    </font>
    <font>
      <sz val="11"/>
      <name val="Arial"/>
      <family val="2"/>
    </font>
    <font>
      <sz val="7"/>
      <name val="Arial"/>
      <family val="2"/>
    </font>
    <font>
      <u/>
      <sz val="10"/>
      <color theme="10"/>
      <name val="Arial"/>
      <family val="2"/>
    </font>
    <font>
      <sz val="10"/>
      <color indexed="54"/>
      <name val="Arial"/>
      <family val="2"/>
    </font>
    <font>
      <u/>
      <sz val="10"/>
      <color rgb="FFFF0000"/>
      <name val="Arial"/>
      <family val="2"/>
    </font>
    <font>
      <sz val="10"/>
      <color theme="1"/>
      <name val="Arial"/>
      <family val="2"/>
    </font>
    <font>
      <b/>
      <sz val="10"/>
      <color rgb="FFFF0000"/>
      <name val="Arial"/>
      <family val="2"/>
    </font>
    <font>
      <sz val="9"/>
      <color theme="1" tint="4.9989318521683403E-2"/>
      <name val="Arial"/>
      <family val="2"/>
    </font>
    <font>
      <b/>
      <sz val="10"/>
      <color theme="1" tint="4.9989318521683403E-2"/>
      <name val="Arial"/>
      <family val="2"/>
    </font>
    <font>
      <sz val="8"/>
      <color theme="0"/>
      <name val="Arial Narrow"/>
      <family val="2"/>
    </font>
    <font>
      <sz val="10"/>
      <color rgb="FFFF3F3F"/>
      <name val="Arial"/>
      <family val="2"/>
    </font>
    <font>
      <b/>
      <sz val="10"/>
      <color rgb="FFFF3F3F"/>
      <name val="Arial"/>
      <family val="2"/>
    </font>
  </fonts>
  <fills count="19">
    <fill>
      <patternFill patternType="none"/>
    </fill>
    <fill>
      <patternFill patternType="gray125"/>
    </fill>
    <fill>
      <patternFill patternType="solid">
        <fgColor rgb="FFFFFFCC"/>
      </patternFill>
    </fill>
    <fill>
      <patternFill patternType="solid">
        <fgColor theme="0" tint="-0.24994659260841701"/>
        <bgColor indexed="64"/>
      </patternFill>
    </fill>
    <fill>
      <patternFill patternType="solid">
        <fgColor theme="0" tint="-0.34998626667073579"/>
        <bgColor indexed="64"/>
      </patternFill>
    </fill>
    <fill>
      <patternFill patternType="solid">
        <fgColor theme="9" tint="0.59996337778862885"/>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9" tint="-0.499984740745262"/>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indexed="22"/>
        <bgColor indexed="64"/>
      </patternFill>
    </fill>
    <fill>
      <patternFill patternType="solid">
        <fgColor indexed="9"/>
        <bgColor indexed="64"/>
      </patternFill>
    </fill>
    <fill>
      <patternFill patternType="solid">
        <fgColor rgb="FFBFBFBF"/>
        <bgColor indexed="64"/>
      </patternFill>
    </fill>
    <fill>
      <patternFill patternType="solid">
        <fgColor rgb="FFFCD5B4"/>
        <bgColor indexed="64"/>
      </patternFill>
    </fill>
  </fills>
  <borders count="41">
    <border>
      <left/>
      <right/>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ashed">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top/>
      <bottom style="thin">
        <color indexed="64"/>
      </bottom>
      <diagonal/>
    </border>
    <border>
      <left style="thin">
        <color rgb="FFB2B2B2"/>
      </left>
      <right style="thin">
        <color rgb="FFB2B2B2"/>
      </right>
      <top style="thin">
        <color rgb="FFB2B2B2"/>
      </top>
      <bottom style="thin">
        <color rgb="FFB2B2B2"/>
      </bottom>
      <diagonal/>
    </border>
    <border>
      <left/>
      <right style="thin">
        <color indexed="64"/>
      </right>
      <top/>
      <bottom/>
      <diagonal/>
    </border>
    <border>
      <left style="thin">
        <color indexed="64"/>
      </left>
      <right/>
      <top style="dashed">
        <color indexed="64"/>
      </top>
      <bottom/>
      <diagonal/>
    </border>
    <border>
      <left style="thin">
        <color indexed="64"/>
      </left>
      <right style="thin">
        <color indexed="64"/>
      </right>
      <top style="dashed">
        <color indexed="64"/>
      </top>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style="thin">
        <color indexed="64"/>
      </left>
      <right/>
      <top style="dashed">
        <color indexed="64"/>
      </top>
      <bottom style="thin">
        <color indexed="64"/>
      </bottom>
      <diagonal/>
    </border>
    <border>
      <left style="thin">
        <color indexed="64"/>
      </left>
      <right/>
      <top style="dashed">
        <color indexed="64"/>
      </top>
      <bottom style="dashed">
        <color indexed="64"/>
      </bottom>
      <diagonal/>
    </border>
    <border>
      <left style="thin">
        <color indexed="64"/>
      </left>
      <right style="thin">
        <color indexed="64"/>
      </right>
      <top/>
      <bottom style="dashed">
        <color indexed="64"/>
      </bottom>
      <diagonal/>
    </border>
    <border>
      <left/>
      <right style="thin">
        <color indexed="64"/>
      </right>
      <top style="thin">
        <color indexed="64"/>
      </top>
      <bottom style="dashed">
        <color indexed="64"/>
      </bottom>
      <diagonal/>
    </border>
    <border>
      <left/>
      <right style="thin">
        <color indexed="64"/>
      </right>
      <top style="dashed">
        <color indexed="64"/>
      </top>
      <bottom style="thin">
        <color indexed="64"/>
      </bottom>
      <diagonal/>
    </border>
    <border>
      <left style="thin">
        <color indexed="64"/>
      </left>
      <right style="thin">
        <color indexed="64"/>
      </right>
      <top style="thin">
        <color indexed="64"/>
      </top>
      <bottom style="dotted">
        <color theme="1"/>
      </bottom>
      <diagonal/>
    </border>
    <border>
      <left style="thin">
        <color indexed="64"/>
      </left>
      <right/>
      <top/>
      <bottom style="dashed">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bottom style="dotted">
        <color indexed="64"/>
      </bottom>
      <diagonal/>
    </border>
    <border>
      <left style="thin">
        <color indexed="64"/>
      </left>
      <right style="thin">
        <color indexed="64"/>
      </right>
      <top style="dotted">
        <color indexed="64"/>
      </top>
      <bottom style="thin">
        <color indexed="64"/>
      </bottom>
      <diagonal/>
    </border>
    <border>
      <left/>
      <right style="thin">
        <color indexed="64"/>
      </right>
      <top/>
      <bottom style="dashed">
        <color indexed="64"/>
      </bottom>
      <diagonal/>
    </border>
    <border>
      <left/>
      <right/>
      <top style="thin">
        <color indexed="64"/>
      </top>
      <bottom style="dashed">
        <color indexed="64"/>
      </bottom>
      <diagonal/>
    </border>
    <border>
      <left/>
      <right/>
      <top style="dashed">
        <color indexed="64"/>
      </top>
      <bottom style="thin">
        <color indexed="64"/>
      </bottom>
      <diagonal/>
    </border>
  </borders>
  <cellStyleXfs count="1030">
    <xf numFmtId="0" fontId="0" fillId="0" borderId="0"/>
    <xf numFmtId="164" fontId="12" fillId="0" borderId="0" applyFont="0" applyFill="0" applyBorder="0" applyAlignment="0" applyProtection="0"/>
    <xf numFmtId="0" fontId="11" fillId="0" borderId="0" applyNumberFormat="0" applyFill="0" applyBorder="0" applyAlignment="0" applyProtection="0">
      <alignment vertical="top"/>
      <protection locked="0"/>
    </xf>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12" fillId="0" borderId="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alignment horizontal="left"/>
    </xf>
    <xf numFmtId="43" fontId="5" fillId="0" borderId="0" applyFont="0" applyFill="0" applyBorder="0" applyAlignment="0" applyProtection="0"/>
    <xf numFmtId="0" fontId="5" fillId="2" borderId="20" applyNumberFormat="0" applyFont="0" applyAlignment="0" applyProtection="0"/>
    <xf numFmtId="0" fontId="12" fillId="0" borderId="0"/>
    <xf numFmtId="0" fontId="6" fillId="0" borderId="0"/>
    <xf numFmtId="0" fontId="4" fillId="0" borderId="0"/>
    <xf numFmtId="0" fontId="4" fillId="0" borderId="0"/>
    <xf numFmtId="0" fontId="4" fillId="0" borderId="0"/>
    <xf numFmtId="0" fontId="4" fillId="0" borderId="0"/>
    <xf numFmtId="0" fontId="4" fillId="0" borderId="0"/>
    <xf numFmtId="0" fontId="12" fillId="0" borderId="0"/>
    <xf numFmtId="0" fontId="4" fillId="0" borderId="0"/>
    <xf numFmtId="0" fontId="12" fillId="0" borderId="0"/>
    <xf numFmtId="0" fontId="3" fillId="0" borderId="0"/>
    <xf numFmtId="168" fontId="6" fillId="0" borderId="0" applyFont="0" applyFill="0" applyBorder="0" applyAlignment="0" applyProtection="0"/>
    <xf numFmtId="0" fontId="6" fillId="0" borderId="0"/>
    <xf numFmtId="168" fontId="6" fillId="0" borderId="0" applyFont="0" applyFill="0" applyBorder="0" applyAlignment="0" applyProtection="0"/>
    <xf numFmtId="164" fontId="12"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alignment horizontal="left"/>
    </xf>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alignment horizontal="left"/>
    </xf>
    <xf numFmtId="0" fontId="6" fillId="0" borderId="0" applyFont="0" applyFill="0" applyBorder="0" applyAlignment="0" applyProtection="0">
      <alignment horizontal="left"/>
    </xf>
    <xf numFmtId="169" fontId="22" fillId="0" borderId="0" applyFill="0" applyBorder="0" applyProtection="0"/>
    <xf numFmtId="0" fontId="11" fillId="0" borderId="0" applyNumberFormat="0" applyFill="0" applyBorder="0" applyAlignment="0" applyProtection="0">
      <alignment vertical="top"/>
      <protection locked="0"/>
    </xf>
    <xf numFmtId="0" fontId="23" fillId="0" borderId="0" applyNumberFormat="0" applyFill="0" applyBorder="0" applyAlignment="0" applyProtection="0"/>
    <xf numFmtId="0" fontId="6" fillId="0" borderId="0"/>
    <xf numFmtId="0" fontId="12" fillId="0" borderId="0"/>
    <xf numFmtId="0" fontId="12" fillId="0" borderId="0"/>
    <xf numFmtId="0" fontId="6" fillId="0" borderId="0"/>
    <xf numFmtId="0" fontId="12"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6" fillId="0" borderId="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alignment horizontal="left"/>
    </xf>
    <xf numFmtId="16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alignment horizontal="left"/>
    </xf>
    <xf numFmtId="0" fontId="6" fillId="0" borderId="0" applyFont="0" applyFill="0" applyBorder="0" applyAlignment="0" applyProtection="0">
      <alignment horizontal="left"/>
    </xf>
    <xf numFmtId="9" fontId="6" fillId="0" borderId="0" applyFont="0" applyFill="0" applyBorder="0" applyAlignment="0" applyProtection="0"/>
    <xf numFmtId="0" fontId="6" fillId="0" borderId="0"/>
    <xf numFmtId="0" fontId="12" fillId="0" borderId="0"/>
    <xf numFmtId="0" fontId="2" fillId="0" borderId="0"/>
    <xf numFmtId="0" fontId="2" fillId="0" borderId="0"/>
    <xf numFmtId="0" fontId="2" fillId="0" borderId="0"/>
    <xf numFmtId="0" fontId="2" fillId="0" borderId="0"/>
    <xf numFmtId="0" fontId="2" fillId="0" borderId="0"/>
    <xf numFmtId="0" fontId="1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1" fillId="0" borderId="0" applyFont="0" applyFill="0" applyBorder="0" applyAlignment="0" applyProtection="0"/>
    <xf numFmtId="0" fontId="1" fillId="2" borderId="2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cellStyleXfs>
  <cellXfs count="624">
    <xf numFmtId="0" fontId="0" fillId="0" borderId="0" xfId="0"/>
    <xf numFmtId="49" fontId="8" fillId="0" borderId="0" xfId="3" applyNumberFormat="1" applyFont="1" applyAlignment="1" applyProtection="1">
      <alignment horizontal="right" vertical="center"/>
      <protection hidden="1"/>
    </xf>
    <xf numFmtId="0" fontId="7" fillId="0" borderId="0" xfId="3" applyFont="1" applyAlignment="1" applyProtection="1">
      <alignment vertical="center"/>
      <protection hidden="1"/>
    </xf>
    <xf numFmtId="0" fontId="6" fillId="0" borderId="0" xfId="3" applyAlignment="1" applyProtection="1">
      <alignment vertical="center"/>
      <protection hidden="1"/>
    </xf>
    <xf numFmtId="0" fontId="13" fillId="0" borderId="0" xfId="6" applyFont="1" applyAlignment="1" applyProtection="1">
      <alignment horizontal="left" indent="1"/>
      <protection hidden="1"/>
    </xf>
    <xf numFmtId="0" fontId="7" fillId="0" borderId="0" xfId="3" applyFont="1" applyAlignment="1" applyProtection="1">
      <alignment horizontal="left" vertical="center"/>
      <protection hidden="1"/>
    </xf>
    <xf numFmtId="0" fontId="17" fillId="0" borderId="0" xfId="3" applyFont="1" applyAlignment="1" applyProtection="1">
      <alignment vertical="center"/>
      <protection hidden="1"/>
    </xf>
    <xf numFmtId="0" fontId="17" fillId="0" borderId="0" xfId="3" applyFont="1" applyAlignment="1" applyProtection="1">
      <alignment horizontal="left" vertical="center"/>
      <protection hidden="1"/>
    </xf>
    <xf numFmtId="0" fontId="6" fillId="0" borderId="0" xfId="7" applyAlignment="1" applyProtection="1">
      <alignment horizontal="left" indent="1"/>
      <protection hidden="1"/>
    </xf>
    <xf numFmtId="0" fontId="6" fillId="0" borderId="0" xfId="7" applyAlignment="1" applyProtection="1">
      <alignment vertical="center"/>
      <protection hidden="1"/>
    </xf>
    <xf numFmtId="49" fontId="8" fillId="0" borderId="0" xfId="7" applyNumberFormat="1" applyFont="1" applyAlignment="1" applyProtection="1">
      <alignment horizontal="right" vertical="center"/>
      <protection hidden="1"/>
    </xf>
    <xf numFmtId="0" fontId="6" fillId="0" borderId="0" xfId="7" applyProtection="1">
      <protection hidden="1"/>
    </xf>
    <xf numFmtId="0" fontId="6" fillId="0" borderId="0" xfId="7" applyAlignment="1" applyProtection="1">
      <alignment horizontal="justify" vertical="top"/>
      <protection hidden="1"/>
    </xf>
    <xf numFmtId="0" fontId="6" fillId="0" borderId="0" xfId="7" applyAlignment="1" applyProtection="1">
      <alignment vertical="center" wrapText="1"/>
      <protection hidden="1"/>
    </xf>
    <xf numFmtId="49" fontId="6" fillId="0" borderId="0" xfId="7" applyNumberFormat="1" applyAlignment="1" applyProtection="1">
      <alignment vertical="center"/>
      <protection hidden="1"/>
    </xf>
    <xf numFmtId="0" fontId="6" fillId="0" borderId="0" xfId="0" applyFont="1" applyAlignment="1" applyProtection="1">
      <alignment vertical="center"/>
      <protection hidden="1"/>
    </xf>
    <xf numFmtId="0" fontId="6" fillId="0" borderId="0" xfId="3" applyAlignment="1" applyProtection="1">
      <alignment horizontal="left" vertical="center"/>
      <protection hidden="1"/>
    </xf>
    <xf numFmtId="0" fontId="19" fillId="0" borderId="0" xfId="0" applyFont="1" applyAlignment="1" applyProtection="1">
      <alignment vertical="center"/>
      <protection hidden="1"/>
    </xf>
    <xf numFmtId="0" fontId="13" fillId="0" borderId="0" xfId="3" applyFont="1" applyAlignment="1" applyProtection="1">
      <alignment horizontal="left" vertical="center" indent="1"/>
      <protection hidden="1"/>
    </xf>
    <xf numFmtId="0" fontId="6" fillId="0" borderId="0" xfId="7" applyAlignment="1" applyProtection="1">
      <alignment horizontal="center" vertical="center"/>
      <protection hidden="1"/>
    </xf>
    <xf numFmtId="0" fontId="6" fillId="0" borderId="0" xfId="7" applyAlignment="1" applyProtection="1">
      <alignment horizontal="center"/>
      <protection hidden="1"/>
    </xf>
    <xf numFmtId="0" fontId="10" fillId="0" borderId="0" xfId="3" applyFont="1" applyAlignment="1" applyProtection="1">
      <alignment horizontal="left" vertical="center" indent="1"/>
      <protection hidden="1"/>
    </xf>
    <xf numFmtId="0" fontId="10" fillId="0" borderId="0" xfId="3" applyFont="1" applyAlignment="1" applyProtection="1">
      <alignment horizontal="right" vertical="center"/>
      <protection hidden="1"/>
    </xf>
    <xf numFmtId="0" fontId="20" fillId="0" borderId="0" xfId="3" applyFont="1" applyAlignment="1" applyProtection="1">
      <alignment horizontal="left" vertical="center"/>
      <protection hidden="1"/>
    </xf>
    <xf numFmtId="0" fontId="15" fillId="0" borderId="0" xfId="3" applyFont="1" applyAlignment="1" applyProtection="1">
      <alignment horizontal="left" vertical="center" indent="1"/>
      <protection hidden="1"/>
    </xf>
    <xf numFmtId="0" fontId="6" fillId="0" borderId="0" xfId="0" applyFont="1" applyAlignment="1" applyProtection="1">
      <alignment horizontal="left" indent="1"/>
      <protection hidden="1"/>
    </xf>
    <xf numFmtId="0" fontId="6" fillId="0" borderId="0" xfId="0" applyFont="1" applyProtection="1">
      <protection hidden="1"/>
    </xf>
    <xf numFmtId="0" fontId="6" fillId="0" borderId="0" xfId="0" applyFont="1" applyAlignment="1" applyProtection="1">
      <alignment horizontal="justify" vertical="top"/>
      <protection hidden="1"/>
    </xf>
    <xf numFmtId="0" fontId="6" fillId="0" borderId="0" xfId="7" applyAlignment="1" applyProtection="1">
      <alignment horizontal="left"/>
      <protection hidden="1"/>
    </xf>
    <xf numFmtId="0" fontId="6" fillId="0" borderId="0" xfId="7" applyAlignment="1" applyProtection="1">
      <alignment horizontal="left" vertical="center"/>
      <protection hidden="1"/>
    </xf>
    <xf numFmtId="0" fontId="6" fillId="0" borderId="0" xfId="10" applyAlignment="1" applyProtection="1">
      <alignment horizontal="left" indent="1"/>
      <protection hidden="1"/>
    </xf>
    <xf numFmtId="0" fontId="6" fillId="0" borderId="0" xfId="10" applyProtection="1">
      <protection hidden="1"/>
    </xf>
    <xf numFmtId="0" fontId="6" fillId="0" borderId="0" xfId="10" applyAlignment="1" applyProtection="1">
      <alignment horizontal="justify" vertical="top"/>
      <protection hidden="1"/>
    </xf>
    <xf numFmtId="0" fontId="21" fillId="0" borderId="0" xfId="10" applyFont="1" applyProtection="1">
      <protection hidden="1"/>
    </xf>
    <xf numFmtId="0" fontId="6" fillId="0" borderId="0" xfId="0" applyFont="1" applyAlignment="1" applyProtection="1">
      <alignment vertical="center" wrapText="1"/>
      <protection hidden="1"/>
    </xf>
    <xf numFmtId="0" fontId="6" fillId="0" borderId="0" xfId="6" applyProtection="1">
      <protection hidden="1"/>
    </xf>
    <xf numFmtId="0" fontId="6" fillId="0" borderId="0" xfId="7" applyAlignment="1" applyProtection="1">
      <alignment vertical="center"/>
      <protection locked="0"/>
    </xf>
    <xf numFmtId="0" fontId="6" fillId="0" borderId="0" xfId="10" applyAlignment="1" applyProtection="1">
      <alignment vertical="center"/>
      <protection hidden="1"/>
    </xf>
    <xf numFmtId="16" fontId="10" fillId="0" borderId="0" xfId="7" applyNumberFormat="1" applyFont="1" applyAlignment="1" applyProtection="1">
      <alignment horizontal="left" vertical="center"/>
      <protection hidden="1"/>
    </xf>
    <xf numFmtId="0" fontId="18" fillId="0" borderId="0" xfId="3" applyFont="1" applyAlignment="1" applyProtection="1">
      <alignment horizontal="left" vertical="center" indent="1"/>
      <protection hidden="1"/>
    </xf>
    <xf numFmtId="165" fontId="9" fillId="4" borderId="11" xfId="3" applyNumberFormat="1" applyFont="1" applyFill="1" applyBorder="1" applyAlignment="1" applyProtection="1">
      <alignment horizontal="left" vertical="center" indent="1"/>
      <protection hidden="1"/>
    </xf>
    <xf numFmtId="165" fontId="9" fillId="4" borderId="4" xfId="3" applyNumberFormat="1" applyFont="1" applyFill="1" applyBorder="1" applyAlignment="1" applyProtection="1">
      <alignment horizontal="left" vertical="center" indent="1"/>
      <protection hidden="1"/>
    </xf>
    <xf numFmtId="165" fontId="7" fillId="3" borderId="4" xfId="3" applyNumberFormat="1" applyFont="1" applyFill="1" applyBorder="1" applyAlignment="1" applyProtection="1">
      <alignment horizontal="left" vertical="center" indent="1"/>
      <protection hidden="1"/>
    </xf>
    <xf numFmtId="0" fontId="16" fillId="3" borderId="4" xfId="0" applyFont="1" applyFill="1" applyBorder="1" applyAlignment="1" applyProtection="1">
      <alignment horizontal="left" indent="1"/>
      <protection hidden="1"/>
    </xf>
    <xf numFmtId="1" fontId="9" fillId="5" borderId="4" xfId="3" applyNumberFormat="1" applyFont="1" applyFill="1" applyBorder="1" applyAlignment="1" applyProtection="1">
      <alignment horizontal="left" vertical="center" indent="1"/>
      <protection locked="0"/>
    </xf>
    <xf numFmtId="0" fontId="9" fillId="5" borderId="4" xfId="0" applyFont="1" applyFill="1" applyBorder="1" applyAlignment="1" applyProtection="1">
      <alignment horizontal="left" vertical="center" wrapText="1" indent="1"/>
      <protection locked="0"/>
    </xf>
    <xf numFmtId="0" fontId="13" fillId="0" borderId="0" xfId="7" applyFont="1" applyAlignment="1" applyProtection="1">
      <alignment horizontal="left" indent="1"/>
      <protection hidden="1"/>
    </xf>
    <xf numFmtId="0" fontId="6" fillId="0" borderId="0" xfId="7" applyAlignment="1" applyProtection="1">
      <alignment horizontal="left" vertical="center" indent="1"/>
      <protection hidden="1"/>
    </xf>
    <xf numFmtId="165" fontId="6" fillId="3" borderId="4" xfId="7" applyNumberFormat="1" applyFill="1" applyBorder="1" applyAlignment="1" applyProtection="1">
      <alignment horizontal="center" vertical="center" wrapText="1"/>
      <protection hidden="1"/>
    </xf>
    <xf numFmtId="0" fontId="6" fillId="3" borderId="12" xfId="7" applyFill="1" applyBorder="1" applyAlignment="1" applyProtection="1">
      <alignment horizontal="center" vertical="center" wrapText="1"/>
      <protection hidden="1"/>
    </xf>
    <xf numFmtId="1" fontId="9" fillId="4" borderId="4" xfId="7" applyNumberFormat="1" applyFont="1" applyFill="1" applyBorder="1" applyAlignment="1" applyProtection="1">
      <alignment horizontal="left" vertical="center" indent="1"/>
      <protection hidden="1"/>
    </xf>
    <xf numFmtId="3" fontId="6" fillId="5" borderId="4" xfId="7" applyNumberFormat="1" applyFill="1" applyBorder="1" applyAlignment="1" applyProtection="1">
      <alignment horizontal="left" vertical="center" wrapText="1" indent="1"/>
      <protection locked="0"/>
    </xf>
    <xf numFmtId="0" fontId="6" fillId="3" borderId="22" xfId="9" applyFill="1" applyBorder="1" applyAlignment="1" applyProtection="1">
      <alignment horizontal="left" vertical="center" indent="1"/>
      <protection hidden="1"/>
    </xf>
    <xf numFmtId="0" fontId="6" fillId="3" borderId="5" xfId="9" applyFill="1" applyBorder="1" applyAlignment="1" applyProtection="1">
      <alignment horizontal="left" vertical="center" indent="1"/>
      <protection hidden="1"/>
    </xf>
    <xf numFmtId="0" fontId="6" fillId="3" borderId="4" xfId="7" applyFill="1" applyBorder="1" applyAlignment="1" applyProtection="1">
      <alignment horizontal="center" vertical="center" wrapText="1"/>
      <protection hidden="1"/>
    </xf>
    <xf numFmtId="0" fontId="6" fillId="3" borderId="4" xfId="10" applyFill="1" applyBorder="1" applyAlignment="1" applyProtection="1">
      <alignment horizontal="center" vertical="center"/>
      <protection hidden="1"/>
    </xf>
    <xf numFmtId="49" fontId="6" fillId="3" borderId="4" xfId="7" applyNumberFormat="1" applyFill="1" applyBorder="1" applyAlignment="1" applyProtection="1">
      <alignment horizontal="left" vertical="center" wrapText="1" indent="1"/>
      <protection hidden="1"/>
    </xf>
    <xf numFmtId="0" fontId="6" fillId="3" borderId="12" xfId="7" applyFill="1" applyBorder="1" applyAlignment="1" applyProtection="1">
      <alignment horizontal="left" vertical="center" indent="1"/>
      <protection hidden="1"/>
    </xf>
    <xf numFmtId="0" fontId="6" fillId="3" borderId="25" xfId="7" applyFill="1" applyBorder="1" applyAlignment="1" applyProtection="1">
      <alignment horizontal="left" vertical="center" indent="1"/>
      <protection hidden="1"/>
    </xf>
    <xf numFmtId="0" fontId="6" fillId="3" borderId="24" xfId="7" applyFill="1" applyBorder="1" applyAlignment="1" applyProtection="1">
      <alignment horizontal="left" vertical="center" indent="1"/>
      <protection hidden="1"/>
    </xf>
    <xf numFmtId="166" fontId="6" fillId="5" borderId="12" xfId="7" applyNumberFormat="1" applyFill="1" applyBorder="1" applyAlignment="1" applyProtection="1">
      <alignment vertical="center"/>
      <protection locked="0"/>
    </xf>
    <xf numFmtId="166" fontId="6" fillId="5" borderId="24" xfId="7" applyNumberFormat="1" applyFill="1" applyBorder="1" applyAlignment="1" applyProtection="1">
      <alignment vertical="center"/>
      <protection locked="0"/>
    </xf>
    <xf numFmtId="166" fontId="6" fillId="5" borderId="25" xfId="7" applyNumberFormat="1" applyFill="1" applyBorder="1" applyAlignment="1" applyProtection="1">
      <alignment vertical="center"/>
      <protection locked="0"/>
    </xf>
    <xf numFmtId="0" fontId="6" fillId="3" borderId="12" xfId="9" applyFill="1" applyBorder="1" applyAlignment="1" applyProtection="1">
      <alignment horizontal="left" vertical="center" indent="1"/>
      <protection hidden="1"/>
    </xf>
    <xf numFmtId="0" fontId="6" fillId="3" borderId="24" xfId="9" applyFill="1" applyBorder="1" applyAlignment="1" applyProtection="1">
      <alignment horizontal="left" vertical="center" indent="1"/>
      <protection hidden="1"/>
    </xf>
    <xf numFmtId="0" fontId="6" fillId="3" borderId="25" xfId="9" applyFill="1" applyBorder="1" applyAlignment="1" applyProtection="1">
      <alignment horizontal="left" vertical="center" indent="1"/>
      <protection hidden="1"/>
    </xf>
    <xf numFmtId="0" fontId="6" fillId="3" borderId="12" xfId="7" applyFill="1" applyBorder="1" applyAlignment="1" applyProtection="1">
      <alignment horizontal="left" vertical="center" wrapText="1" indent="1"/>
      <protection hidden="1"/>
    </xf>
    <xf numFmtId="2" fontId="6" fillId="5" borderId="24" xfId="7" applyNumberFormat="1" applyFill="1" applyBorder="1" applyAlignment="1" applyProtection="1">
      <alignment horizontal="left" vertical="center" indent="1"/>
      <protection locked="0"/>
    </xf>
    <xf numFmtId="0" fontId="6" fillId="3" borderId="25" xfId="7" applyFill="1" applyBorder="1" applyAlignment="1" applyProtection="1">
      <alignment horizontal="center" vertical="center" wrapText="1"/>
      <protection hidden="1"/>
    </xf>
    <xf numFmtId="166" fontId="6" fillId="0" borderId="0" xfId="7" applyNumberFormat="1" applyAlignment="1" applyProtection="1">
      <alignment vertical="center"/>
      <protection hidden="1"/>
    </xf>
    <xf numFmtId="166" fontId="6" fillId="0" borderId="0" xfId="7" applyNumberFormat="1" applyProtection="1">
      <protection hidden="1"/>
    </xf>
    <xf numFmtId="166" fontId="6" fillId="3" borderId="4" xfId="7" applyNumberFormat="1" applyFill="1" applyBorder="1" applyAlignment="1" applyProtection="1">
      <alignment horizontal="center" vertical="center"/>
      <protection hidden="1"/>
    </xf>
    <xf numFmtId="166" fontId="6" fillId="3" borderId="12" xfId="7" applyNumberFormat="1" applyFill="1" applyBorder="1" applyAlignment="1" applyProtection="1">
      <alignment vertical="center"/>
      <protection hidden="1"/>
    </xf>
    <xf numFmtId="166" fontId="6" fillId="3" borderId="25" xfId="7" applyNumberFormat="1" applyFill="1" applyBorder="1" applyAlignment="1" applyProtection="1">
      <alignment vertical="center"/>
      <protection hidden="1"/>
    </xf>
    <xf numFmtId="166" fontId="18" fillId="0" borderId="0" xfId="7" applyNumberFormat="1" applyFont="1" applyAlignment="1" applyProtection="1">
      <alignment vertical="center"/>
      <protection hidden="1"/>
    </xf>
    <xf numFmtId="166" fontId="6" fillId="3" borderId="12" xfId="7" applyNumberFormat="1" applyFill="1" applyBorder="1" applyAlignment="1" applyProtection="1">
      <alignment horizontal="right" vertical="center"/>
      <protection hidden="1"/>
    </xf>
    <xf numFmtId="166" fontId="6" fillId="3" borderId="25" xfId="7" applyNumberFormat="1" applyFill="1" applyBorder="1" applyAlignment="1" applyProtection="1">
      <alignment horizontal="right" vertical="center"/>
      <protection hidden="1"/>
    </xf>
    <xf numFmtId="166" fontId="6" fillId="3" borderId="4" xfId="9" applyNumberFormat="1" applyFill="1" applyBorder="1" applyAlignment="1" applyProtection="1">
      <alignment horizontal="right" vertical="center"/>
      <protection hidden="1"/>
    </xf>
    <xf numFmtId="0" fontId="19" fillId="0" borderId="0" xfId="7" applyFont="1" applyProtection="1">
      <protection hidden="1"/>
    </xf>
    <xf numFmtId="0" fontId="18" fillId="0" borderId="0" xfId="0" applyFont="1" applyAlignment="1" applyProtection="1">
      <alignment horizontal="right" vertical="center"/>
      <protection hidden="1"/>
    </xf>
    <xf numFmtId="0" fontId="7" fillId="3" borderId="12" xfId="3" applyFont="1" applyFill="1" applyBorder="1" applyAlignment="1" applyProtection="1">
      <alignment horizontal="left" vertical="center" wrapText="1" indent="1"/>
      <protection hidden="1"/>
    </xf>
    <xf numFmtId="49" fontId="6" fillId="5" borderId="12" xfId="3" applyNumberFormat="1" applyFill="1" applyBorder="1" applyAlignment="1" applyProtection="1">
      <alignment horizontal="left" vertical="center" indent="1"/>
      <protection locked="0"/>
    </xf>
    <xf numFmtId="0" fontId="7" fillId="3" borderId="24" xfId="3" applyFont="1" applyFill="1" applyBorder="1" applyAlignment="1" applyProtection="1">
      <alignment horizontal="left" vertical="center" wrapText="1" indent="1"/>
      <protection hidden="1"/>
    </xf>
    <xf numFmtId="49" fontId="6" fillId="5" borderId="24" xfId="3" applyNumberFormat="1" applyFill="1" applyBorder="1" applyAlignment="1" applyProtection="1">
      <alignment horizontal="left" vertical="center" indent="1"/>
      <protection locked="0"/>
    </xf>
    <xf numFmtId="0" fontId="7" fillId="3" borderId="25" xfId="3" applyFont="1" applyFill="1" applyBorder="1" applyAlignment="1" applyProtection="1">
      <alignment horizontal="left" vertical="center" wrapText="1" indent="1"/>
      <protection hidden="1"/>
    </xf>
    <xf numFmtId="49" fontId="11" fillId="5" borderId="25" xfId="2" applyNumberFormat="1" applyFill="1" applyBorder="1" applyAlignment="1" applyProtection="1">
      <alignment horizontal="left" vertical="center" indent="1"/>
      <protection locked="0"/>
    </xf>
    <xf numFmtId="3" fontId="6" fillId="5" borderId="12" xfId="7" applyNumberFormat="1" applyFill="1" applyBorder="1" applyAlignment="1" applyProtection="1">
      <alignment horizontal="center" vertical="center"/>
      <protection locked="0"/>
    </xf>
    <xf numFmtId="3" fontId="6" fillId="5" borderId="24" xfId="7" applyNumberFormat="1" applyFill="1" applyBorder="1" applyAlignment="1" applyProtection="1">
      <alignment horizontal="center" vertical="center"/>
      <protection locked="0"/>
    </xf>
    <xf numFmtId="3" fontId="6" fillId="5" borderId="25" xfId="7" applyNumberFormat="1" applyFill="1" applyBorder="1" applyAlignment="1" applyProtection="1">
      <alignment horizontal="center" vertical="center"/>
      <protection locked="0"/>
    </xf>
    <xf numFmtId="0" fontId="6" fillId="3" borderId="26" xfId="9" applyFill="1" applyBorder="1" applyAlignment="1" applyProtection="1">
      <alignment horizontal="left" vertical="center" indent="1"/>
      <protection hidden="1"/>
    </xf>
    <xf numFmtId="166" fontId="6" fillId="5" borderId="12" xfId="9" applyNumberFormat="1" applyFill="1" applyBorder="1" applyAlignment="1" applyProtection="1">
      <alignment horizontal="right" vertical="center"/>
      <protection locked="0"/>
    </xf>
    <xf numFmtId="166" fontId="6" fillId="3" borderId="12" xfId="9" applyNumberFormat="1" applyFill="1" applyBorder="1" applyAlignment="1" applyProtection="1">
      <alignment horizontal="right" vertical="center"/>
      <protection hidden="1"/>
    </xf>
    <xf numFmtId="0" fontId="6" fillId="3" borderId="28" xfId="9" applyFill="1" applyBorder="1" applyAlignment="1" applyProtection="1">
      <alignment horizontal="left" vertical="center" indent="1"/>
      <protection hidden="1"/>
    </xf>
    <xf numFmtId="166" fontId="6" fillId="5" borderId="24" xfId="9" applyNumberFormat="1" applyFill="1" applyBorder="1" applyAlignment="1" applyProtection="1">
      <alignment horizontal="right" vertical="center"/>
      <protection locked="0"/>
    </xf>
    <xf numFmtId="166" fontId="6" fillId="3" borderId="24" xfId="9" applyNumberFormat="1" applyFill="1" applyBorder="1" applyAlignment="1" applyProtection="1">
      <alignment horizontal="right" vertical="center"/>
      <protection hidden="1"/>
    </xf>
    <xf numFmtId="0" fontId="6" fillId="3" borderId="27" xfId="9" applyFill="1" applyBorder="1" applyAlignment="1" applyProtection="1">
      <alignment horizontal="left" vertical="center" indent="1"/>
      <protection hidden="1"/>
    </xf>
    <xf numFmtId="166" fontId="6" fillId="5" borderId="25" xfId="9" applyNumberFormat="1" applyFill="1" applyBorder="1" applyAlignment="1" applyProtection="1">
      <alignment horizontal="right" vertical="center"/>
      <protection locked="0"/>
    </xf>
    <xf numFmtId="166" fontId="6" fillId="3" borderId="25" xfId="9" applyNumberFormat="1" applyFill="1" applyBorder="1" applyAlignment="1" applyProtection="1">
      <alignment horizontal="right" vertical="center"/>
      <protection hidden="1"/>
    </xf>
    <xf numFmtId="172" fontId="6" fillId="5" borderId="12" xfId="9" applyNumberFormat="1" applyFill="1" applyBorder="1" applyAlignment="1" applyProtection="1">
      <alignment horizontal="right" vertical="center"/>
      <protection locked="0"/>
    </xf>
    <xf numFmtId="172" fontId="6" fillId="5" borderId="24" xfId="9" applyNumberFormat="1" applyFill="1" applyBorder="1" applyAlignment="1" applyProtection="1">
      <alignment horizontal="right" vertical="center"/>
      <protection locked="0"/>
    </xf>
    <xf numFmtId="172" fontId="6" fillId="5" borderId="25" xfId="9" applyNumberFormat="1" applyFill="1" applyBorder="1" applyAlignment="1" applyProtection="1">
      <alignment horizontal="right" vertical="center"/>
      <protection locked="0"/>
    </xf>
    <xf numFmtId="172" fontId="6" fillId="5" borderId="23" xfId="9" applyNumberFormat="1" applyFill="1" applyBorder="1" applyAlignment="1" applyProtection="1">
      <alignment horizontal="right" vertical="center"/>
      <protection locked="0"/>
    </xf>
    <xf numFmtId="172" fontId="6" fillId="5" borderId="4" xfId="9" applyNumberFormat="1" applyFill="1" applyBorder="1" applyAlignment="1" applyProtection="1">
      <alignment horizontal="right" vertical="center"/>
      <protection locked="0"/>
    </xf>
    <xf numFmtId="166" fontId="6" fillId="5" borderId="12" xfId="7" applyNumberFormat="1" applyFill="1" applyBorder="1" applyAlignment="1" applyProtection="1">
      <alignment horizontal="right" vertical="center"/>
      <protection locked="0"/>
    </xf>
    <xf numFmtId="166" fontId="6" fillId="5" borderId="25" xfId="7" applyNumberFormat="1" applyFill="1" applyBorder="1" applyAlignment="1" applyProtection="1">
      <alignment horizontal="right" vertical="center"/>
      <protection locked="0"/>
    </xf>
    <xf numFmtId="0" fontId="6" fillId="3" borderId="11" xfId="7" applyFill="1" applyBorder="1" applyAlignment="1" applyProtection="1">
      <alignment horizontal="center" vertical="center" wrapText="1"/>
      <protection hidden="1"/>
    </xf>
    <xf numFmtId="0" fontId="18" fillId="0" borderId="0" xfId="7" applyFont="1" applyAlignment="1" applyProtection="1">
      <alignment vertical="center"/>
      <protection hidden="1"/>
    </xf>
    <xf numFmtId="166" fontId="6" fillId="3" borderId="4" xfId="7" applyNumberFormat="1" applyFill="1" applyBorder="1" applyAlignment="1" applyProtection="1">
      <alignment vertical="center"/>
      <protection hidden="1"/>
    </xf>
    <xf numFmtId="166" fontId="6" fillId="3" borderId="24" xfId="7" applyNumberFormat="1" applyFill="1" applyBorder="1" applyAlignment="1" applyProtection="1">
      <alignment vertical="center"/>
      <protection hidden="1"/>
    </xf>
    <xf numFmtId="3" fontId="6" fillId="0" borderId="0" xfId="7" applyNumberFormat="1" applyProtection="1">
      <protection hidden="1"/>
    </xf>
    <xf numFmtId="3" fontId="6" fillId="3" borderId="12" xfId="7" applyNumberFormat="1" applyFill="1" applyBorder="1" applyAlignment="1" applyProtection="1">
      <alignment horizontal="right" vertical="center" indent="1"/>
      <protection hidden="1"/>
    </xf>
    <xf numFmtId="2" fontId="18" fillId="0" borderId="0" xfId="7" applyNumberFormat="1" applyFont="1" applyAlignment="1" applyProtection="1">
      <alignment vertical="center"/>
      <protection hidden="1"/>
    </xf>
    <xf numFmtId="0" fontId="18" fillId="0" borderId="0" xfId="7" applyFont="1" applyAlignment="1" applyProtection="1">
      <alignment horizontal="right" vertical="center"/>
      <protection hidden="1"/>
    </xf>
    <xf numFmtId="0" fontId="6" fillId="3" borderId="4" xfId="9" applyFill="1" applyBorder="1" applyAlignment="1" applyProtection="1">
      <alignment horizontal="center" vertical="center" wrapText="1"/>
      <protection hidden="1"/>
    </xf>
    <xf numFmtId="0" fontId="6" fillId="3" borderId="4" xfId="10" applyFill="1" applyBorder="1" applyAlignment="1" applyProtection="1">
      <alignment horizontal="center" vertical="center" wrapText="1"/>
      <protection hidden="1"/>
    </xf>
    <xf numFmtId="0" fontId="6" fillId="3" borderId="10" xfId="7" applyFill="1" applyBorder="1" applyAlignment="1" applyProtection="1">
      <alignment horizontal="center" vertical="center" wrapText="1"/>
      <protection hidden="1"/>
    </xf>
    <xf numFmtId="166" fontId="0" fillId="0" borderId="0" xfId="0" applyNumberFormat="1" applyAlignment="1" applyProtection="1">
      <alignment vertical="center"/>
      <protection hidden="1"/>
    </xf>
    <xf numFmtId="166" fontId="6" fillId="3" borderId="9" xfId="9" applyNumberFormat="1" applyFill="1" applyBorder="1" applyAlignment="1" applyProtection="1">
      <alignment horizontal="right" vertical="center"/>
      <protection hidden="1"/>
    </xf>
    <xf numFmtId="166" fontId="6" fillId="3" borderId="11" xfId="9" applyNumberFormat="1" applyFill="1" applyBorder="1" applyAlignment="1" applyProtection="1">
      <alignment horizontal="right" vertical="center"/>
      <protection hidden="1"/>
    </xf>
    <xf numFmtId="166" fontId="6" fillId="0" borderId="0" xfId="0" applyNumberFormat="1" applyFont="1" applyAlignment="1" applyProtection="1">
      <alignment vertical="center"/>
      <protection hidden="1"/>
    </xf>
    <xf numFmtId="0" fontId="18" fillId="0" borderId="0" xfId="7" applyFont="1" applyProtection="1">
      <protection hidden="1"/>
    </xf>
    <xf numFmtId="0" fontId="6" fillId="0" borderId="0" xfId="9" applyAlignment="1" applyProtection="1">
      <alignment vertical="center"/>
      <protection hidden="1"/>
    </xf>
    <xf numFmtId="0" fontId="18" fillId="0" borderId="0" xfId="0" applyFont="1" applyAlignment="1" applyProtection="1">
      <alignment horizontal="right"/>
      <protection hidden="1"/>
    </xf>
    <xf numFmtId="1" fontId="9" fillId="4" borderId="5" xfId="7" applyNumberFormat="1" applyFont="1" applyFill="1" applyBorder="1" applyAlignment="1" applyProtection="1">
      <alignment horizontal="left" vertical="center" indent="1"/>
      <protection hidden="1"/>
    </xf>
    <xf numFmtId="1" fontId="9" fillId="4" borderId="6" xfId="7" applyNumberFormat="1" applyFont="1" applyFill="1" applyBorder="1" applyAlignment="1" applyProtection="1">
      <alignment horizontal="left" vertical="center" indent="1"/>
      <protection hidden="1"/>
    </xf>
    <xf numFmtId="1" fontId="9" fillId="4" borderId="8" xfId="7" applyNumberFormat="1" applyFont="1" applyFill="1" applyBorder="1" applyAlignment="1" applyProtection="1">
      <alignment horizontal="left" vertical="center" indent="1"/>
      <protection hidden="1"/>
    </xf>
    <xf numFmtId="3" fontId="6" fillId="5" borderId="10" xfId="7" applyNumberFormat="1" applyFill="1" applyBorder="1" applyAlignment="1" applyProtection="1">
      <alignment horizontal="left" vertical="center" indent="1"/>
      <protection locked="0"/>
    </xf>
    <xf numFmtId="3" fontId="6" fillId="5" borderId="24" xfId="7" applyNumberFormat="1" applyFill="1" applyBorder="1" applyAlignment="1" applyProtection="1">
      <alignment horizontal="left" vertical="center" indent="1"/>
      <protection locked="0"/>
    </xf>
    <xf numFmtId="3" fontId="6" fillId="5" borderId="25" xfId="7" applyNumberFormat="1" applyFill="1" applyBorder="1" applyAlignment="1" applyProtection="1">
      <alignment horizontal="left" vertical="center" indent="1"/>
      <protection locked="0"/>
    </xf>
    <xf numFmtId="3" fontId="6" fillId="5" borderId="29" xfId="7" applyNumberFormat="1" applyFill="1" applyBorder="1" applyAlignment="1" applyProtection="1">
      <alignment horizontal="left" vertical="center" indent="1"/>
      <protection locked="0"/>
    </xf>
    <xf numFmtId="166" fontId="6" fillId="5" borderId="24" xfId="7" applyNumberFormat="1" applyFill="1" applyBorder="1" applyAlignment="1" applyProtection="1">
      <alignment horizontal="right" vertical="center"/>
      <protection locked="0"/>
    </xf>
    <xf numFmtId="0" fontId="0" fillId="3" borderId="11" xfId="0" applyFill="1" applyBorder="1" applyAlignment="1" applyProtection="1">
      <alignment horizontal="center" vertical="center" wrapText="1"/>
      <protection hidden="1"/>
    </xf>
    <xf numFmtId="0" fontId="6" fillId="0" borderId="0" xfId="9" applyAlignment="1" applyProtection="1">
      <alignment horizontal="left" vertical="center" indent="1"/>
      <protection hidden="1"/>
    </xf>
    <xf numFmtId="0" fontId="6" fillId="6" borderId="4" xfId="10" applyFill="1" applyBorder="1" applyAlignment="1" applyProtection="1">
      <alignment horizontal="center" vertical="center"/>
      <protection locked="0"/>
    </xf>
    <xf numFmtId="0" fontId="9" fillId="4" borderId="5" xfId="7" applyFont="1" applyFill="1" applyBorder="1" applyAlignment="1" applyProtection="1">
      <alignment horizontal="left" vertical="center" indent="1"/>
      <protection hidden="1"/>
    </xf>
    <xf numFmtId="0" fontId="16" fillId="4" borderId="8" xfId="0" applyFont="1" applyFill="1" applyBorder="1" applyAlignment="1" applyProtection="1">
      <alignment horizontal="left" vertical="center" indent="1"/>
      <protection hidden="1"/>
    </xf>
    <xf numFmtId="0" fontId="16" fillId="4" borderId="6" xfId="0" applyFont="1" applyFill="1" applyBorder="1" applyAlignment="1" applyProtection="1">
      <alignment horizontal="left" vertical="center" indent="1"/>
      <protection hidden="1"/>
    </xf>
    <xf numFmtId="3" fontId="19" fillId="0" borderId="0" xfId="7" applyNumberFormat="1" applyFont="1" applyProtection="1">
      <protection hidden="1"/>
    </xf>
    <xf numFmtId="167" fontId="19" fillId="0" borderId="0" xfId="7" applyNumberFormat="1" applyFont="1" applyProtection="1">
      <protection hidden="1"/>
    </xf>
    <xf numFmtId="0" fontId="18" fillId="0" borderId="0" xfId="7" applyFont="1" applyAlignment="1" applyProtection="1">
      <alignment horizontal="right"/>
      <protection hidden="1"/>
    </xf>
    <xf numFmtId="0" fontId="18" fillId="0" borderId="0" xfId="7" applyFont="1" applyAlignment="1" applyProtection="1">
      <alignment horizontal="left"/>
      <protection hidden="1"/>
    </xf>
    <xf numFmtId="0" fontId="6" fillId="3" borderId="5" xfId="0" applyFont="1" applyFill="1" applyBorder="1" applyAlignment="1" applyProtection="1">
      <alignment horizontal="left" vertical="center" indent="1"/>
      <protection hidden="1"/>
    </xf>
    <xf numFmtId="0" fontId="6" fillId="3" borderId="6" xfId="0" applyFont="1" applyFill="1" applyBorder="1" applyAlignment="1" applyProtection="1">
      <alignment horizontal="left" vertical="center" indent="1"/>
      <protection hidden="1"/>
    </xf>
    <xf numFmtId="0" fontId="6" fillId="3" borderId="13" xfId="0" applyFont="1" applyFill="1" applyBorder="1" applyAlignment="1" applyProtection="1">
      <alignment horizontal="left" vertical="center" indent="1"/>
      <protection hidden="1"/>
    </xf>
    <xf numFmtId="0" fontId="6" fillId="3" borderId="14" xfId="0" applyFont="1" applyFill="1" applyBorder="1" applyAlignment="1" applyProtection="1">
      <alignment horizontal="left" vertical="center" indent="1"/>
      <protection hidden="1"/>
    </xf>
    <xf numFmtId="172" fontId="6" fillId="3" borderId="14" xfId="0" applyNumberFormat="1" applyFont="1" applyFill="1" applyBorder="1" applyAlignment="1" applyProtection="1">
      <alignment horizontal="right" vertical="center"/>
      <protection hidden="1"/>
    </xf>
    <xf numFmtId="3" fontId="6" fillId="5" borderId="29" xfId="7" applyNumberFormat="1" applyFill="1" applyBorder="1" applyAlignment="1" applyProtection="1">
      <alignment horizontal="center" vertical="center"/>
      <protection locked="0"/>
    </xf>
    <xf numFmtId="0" fontId="6" fillId="3" borderId="26" xfId="7" applyFill="1" applyBorder="1" applyAlignment="1" applyProtection="1">
      <alignment horizontal="left" vertical="center" indent="1"/>
      <protection hidden="1"/>
    </xf>
    <xf numFmtId="0" fontId="6" fillId="3" borderId="27" xfId="7" applyFill="1" applyBorder="1" applyAlignment="1" applyProtection="1">
      <alignment horizontal="left" vertical="center" indent="1"/>
      <protection hidden="1"/>
    </xf>
    <xf numFmtId="0" fontId="6" fillId="7" borderId="12" xfId="0" applyFont="1" applyFill="1" applyBorder="1" applyAlignment="1" applyProtection="1">
      <alignment horizontal="left" vertical="center" indent="1"/>
      <protection hidden="1"/>
    </xf>
    <xf numFmtId="0" fontId="6" fillId="7" borderId="24" xfId="0" applyFont="1" applyFill="1" applyBorder="1" applyAlignment="1" applyProtection="1">
      <alignment horizontal="left" vertical="center" wrapText="1" indent="1"/>
      <protection hidden="1"/>
    </xf>
    <xf numFmtId="0" fontId="6" fillId="7" borderId="25" xfId="0" applyFont="1" applyFill="1" applyBorder="1" applyAlignment="1" applyProtection="1">
      <alignment horizontal="left" vertical="center" indent="1"/>
      <protection hidden="1"/>
    </xf>
    <xf numFmtId="0" fontId="6" fillId="0" borderId="0" xfId="0" applyFont="1" applyAlignment="1" applyProtection="1">
      <alignment horizontal="left" vertical="center" indent="1"/>
      <protection hidden="1"/>
    </xf>
    <xf numFmtId="49" fontId="10" fillId="3" borderId="5" xfId="7" applyNumberFormat="1" applyFont="1" applyFill="1" applyBorder="1" applyAlignment="1" applyProtection="1">
      <alignment horizontal="left" vertical="center" indent="1"/>
      <protection hidden="1"/>
    </xf>
    <xf numFmtId="0" fontId="18" fillId="0" borderId="0" xfId="7" applyFont="1" applyAlignment="1" applyProtection="1">
      <alignment horizontal="left" vertical="center" indent="1"/>
      <protection hidden="1"/>
    </xf>
    <xf numFmtId="0" fontId="6" fillId="5" borderId="24" xfId="4" applyFill="1" applyBorder="1" applyAlignment="1" applyProtection="1">
      <alignment horizontal="left" vertical="center" wrapText="1" indent="1"/>
      <protection locked="0"/>
    </xf>
    <xf numFmtId="0" fontId="6" fillId="3" borderId="24" xfId="4" applyFill="1" applyBorder="1" applyAlignment="1" applyProtection="1">
      <alignment horizontal="left" vertical="center" wrapText="1" indent="1"/>
      <protection hidden="1"/>
    </xf>
    <xf numFmtId="0" fontId="6" fillId="3" borderId="24" xfId="4" applyFill="1" applyBorder="1" applyAlignment="1" applyProtection="1">
      <alignment horizontal="left" vertical="center" indent="1"/>
      <protection hidden="1"/>
    </xf>
    <xf numFmtId="0" fontId="9" fillId="3" borderId="4" xfId="6" applyFont="1" applyFill="1" applyBorder="1" applyAlignment="1" applyProtection="1">
      <alignment horizontal="left" vertical="center" indent="1"/>
      <protection hidden="1"/>
    </xf>
    <xf numFmtId="0" fontId="6" fillId="5" borderId="12" xfId="0" applyFont="1" applyFill="1" applyBorder="1" applyAlignment="1" applyProtection="1">
      <alignment horizontal="left" vertical="center" indent="1"/>
      <protection locked="0"/>
    </xf>
    <xf numFmtId="0" fontId="6" fillId="5" borderId="24" xfId="0" applyFont="1" applyFill="1" applyBorder="1" applyAlignment="1" applyProtection="1">
      <alignment horizontal="left" vertical="center" indent="1"/>
      <protection locked="0"/>
    </xf>
    <xf numFmtId="0" fontId="6" fillId="5" borderId="24" xfId="9" applyFill="1" applyBorder="1" applyAlignment="1" applyProtection="1">
      <alignment horizontal="left" vertical="center" indent="1"/>
      <protection locked="0"/>
    </xf>
    <xf numFmtId="0" fontId="6" fillId="5" borderId="12" xfId="7" applyFill="1" applyBorder="1" applyAlignment="1" applyProtection="1">
      <alignment horizontal="left" vertical="center" indent="1"/>
      <protection locked="0"/>
    </xf>
    <xf numFmtId="22" fontId="6" fillId="5" borderId="12" xfId="7" applyNumberFormat="1" applyFill="1" applyBorder="1" applyAlignment="1" applyProtection="1">
      <alignment horizontal="center" vertical="center"/>
      <protection locked="0"/>
    </xf>
    <xf numFmtId="0" fontId="6" fillId="5" borderId="24" xfId="7" applyFill="1" applyBorder="1" applyAlignment="1" applyProtection="1">
      <alignment horizontal="left" vertical="center" indent="1"/>
      <protection locked="0"/>
    </xf>
    <xf numFmtId="22" fontId="6" fillId="5" borderId="24" xfId="7" applyNumberFormat="1" applyFill="1" applyBorder="1" applyAlignment="1" applyProtection="1">
      <alignment horizontal="center" vertical="center"/>
      <protection locked="0"/>
    </xf>
    <xf numFmtId="0" fontId="6" fillId="6" borderId="12" xfId="5" applyFill="1" applyBorder="1" applyAlignment="1" applyProtection="1">
      <alignment horizontal="left" vertical="center" indent="1"/>
      <protection locked="0"/>
    </xf>
    <xf numFmtId="0" fontId="6" fillId="3" borderId="12" xfId="5" applyFill="1" applyBorder="1" applyAlignment="1" applyProtection="1">
      <alignment horizontal="left" vertical="center" indent="1"/>
      <protection hidden="1"/>
    </xf>
    <xf numFmtId="0" fontId="6" fillId="6" borderId="24" xfId="5" applyFill="1" applyBorder="1" applyAlignment="1" applyProtection="1">
      <alignment horizontal="left" vertical="center" indent="1"/>
      <protection locked="0"/>
    </xf>
    <xf numFmtId="0" fontId="6" fillId="3" borderId="24" xfId="5" applyFill="1" applyBorder="1" applyAlignment="1" applyProtection="1">
      <alignment horizontal="left" vertical="center" indent="1"/>
      <protection hidden="1"/>
    </xf>
    <xf numFmtId="0" fontId="6" fillId="6" borderId="24" xfId="4" applyFill="1" applyBorder="1" applyAlignment="1" applyProtection="1">
      <alignment horizontal="left" vertical="center" indent="1"/>
      <protection locked="0"/>
    </xf>
    <xf numFmtId="0" fontId="6" fillId="5" borderId="24" xfId="6" applyFill="1" applyBorder="1" applyAlignment="1" applyProtection="1">
      <alignment horizontal="left" vertical="center" indent="1"/>
      <protection locked="0"/>
    </xf>
    <xf numFmtId="0" fontId="19" fillId="0" borderId="0" xfId="0" applyFont="1" applyProtection="1">
      <protection hidden="1"/>
    </xf>
    <xf numFmtId="173" fontId="6" fillId="5" borderId="12" xfId="7" applyNumberFormat="1" applyFill="1" applyBorder="1" applyAlignment="1" applyProtection="1">
      <alignment vertical="center"/>
      <protection locked="0"/>
    </xf>
    <xf numFmtId="173" fontId="6" fillId="5" borderId="24" xfId="7" applyNumberFormat="1" applyFill="1" applyBorder="1" applyAlignment="1" applyProtection="1">
      <alignment vertical="center"/>
      <protection locked="0"/>
    </xf>
    <xf numFmtId="173" fontId="6" fillId="5" borderId="25" xfId="7" applyNumberFormat="1" applyFill="1" applyBorder="1" applyAlignment="1" applyProtection="1">
      <alignment vertical="center"/>
      <protection locked="0"/>
    </xf>
    <xf numFmtId="173" fontId="6" fillId="3" borderId="4" xfId="7" applyNumberFormat="1" applyFill="1" applyBorder="1" applyAlignment="1" applyProtection="1">
      <alignment vertical="center"/>
      <protection hidden="1"/>
    </xf>
    <xf numFmtId="173" fontId="6" fillId="5" borderId="24" xfId="7" applyNumberFormat="1" applyFill="1" applyBorder="1" applyAlignment="1" applyProtection="1">
      <alignment horizontal="right" vertical="center"/>
      <protection locked="0"/>
    </xf>
    <xf numFmtId="173" fontId="6" fillId="5" borderId="12" xfId="7" applyNumberFormat="1" applyFill="1" applyBorder="1" applyAlignment="1" applyProtection="1">
      <alignment horizontal="right" vertical="center"/>
      <protection locked="0"/>
    </xf>
    <xf numFmtId="173" fontId="6" fillId="3" borderId="12" xfId="7" applyNumberFormat="1" applyFill="1" applyBorder="1" applyAlignment="1" applyProtection="1">
      <alignment vertical="center"/>
      <protection hidden="1"/>
    </xf>
    <xf numFmtId="173" fontId="6" fillId="3" borderId="24" xfId="7" applyNumberFormat="1" applyFill="1" applyBorder="1" applyAlignment="1" applyProtection="1">
      <alignment vertical="center"/>
      <protection hidden="1"/>
    </xf>
    <xf numFmtId="173" fontId="6" fillId="3" borderId="25" xfId="7" applyNumberFormat="1" applyFill="1" applyBorder="1" applyAlignment="1" applyProtection="1">
      <alignment vertical="center"/>
      <protection hidden="1"/>
    </xf>
    <xf numFmtId="166" fontId="6" fillId="5" borderId="23" xfId="9" applyNumberFormat="1" applyFill="1" applyBorder="1" applyAlignment="1" applyProtection="1">
      <alignment horizontal="right" vertical="center"/>
      <protection locked="0"/>
    </xf>
    <xf numFmtId="0" fontId="6" fillId="3" borderId="23" xfId="9" applyFill="1" applyBorder="1" applyAlignment="1" applyProtection="1">
      <alignment horizontal="left" vertical="center" indent="1"/>
      <protection hidden="1"/>
    </xf>
    <xf numFmtId="173" fontId="6" fillId="5" borderId="23" xfId="7" applyNumberFormat="1" applyFill="1" applyBorder="1" applyAlignment="1" applyProtection="1">
      <alignment vertical="center"/>
      <protection locked="0"/>
    </xf>
    <xf numFmtId="166" fontId="6" fillId="5" borderId="23" xfId="7" applyNumberFormat="1" applyFill="1" applyBorder="1" applyAlignment="1" applyProtection="1">
      <alignment vertical="center"/>
      <protection locked="0"/>
    </xf>
    <xf numFmtId="173" fontId="6" fillId="3" borderId="23" xfId="7" applyNumberFormat="1" applyFill="1" applyBorder="1" applyAlignment="1" applyProtection="1">
      <alignment vertical="center"/>
      <protection hidden="1"/>
    </xf>
    <xf numFmtId="0" fontId="19" fillId="0" borderId="0" xfId="7" applyFont="1" applyAlignment="1" applyProtection="1">
      <alignment vertical="center"/>
      <protection hidden="1"/>
    </xf>
    <xf numFmtId="0" fontId="13" fillId="0" borderId="0" xfId="6" applyFont="1" applyAlignment="1" applyProtection="1">
      <alignment horizontal="left" vertical="center" indent="1"/>
      <protection hidden="1"/>
    </xf>
    <xf numFmtId="0" fontId="13" fillId="0" borderId="0" xfId="7" applyFont="1" applyAlignment="1" applyProtection="1">
      <alignment horizontal="left" vertical="center" indent="1"/>
      <protection hidden="1"/>
    </xf>
    <xf numFmtId="0" fontId="13" fillId="0" borderId="0" xfId="0" applyFont="1" applyAlignment="1" applyProtection="1">
      <alignment horizontal="left" vertical="center" indent="1"/>
      <protection hidden="1"/>
    </xf>
    <xf numFmtId="0" fontId="13" fillId="0" borderId="0" xfId="10" applyFont="1" applyAlignment="1" applyProtection="1">
      <alignment horizontal="left" vertical="center" indent="1"/>
      <protection hidden="1"/>
    </xf>
    <xf numFmtId="0" fontId="6" fillId="5" borderId="24" xfId="4" applyFill="1" applyBorder="1" applyAlignment="1" applyProtection="1">
      <alignment horizontal="left" vertical="center" indent="1"/>
      <protection locked="0"/>
    </xf>
    <xf numFmtId="0" fontId="18" fillId="0" borderId="18" xfId="0" applyFont="1" applyBorder="1" applyAlignment="1" applyProtection="1">
      <alignment horizontal="center" vertical="center"/>
      <protection hidden="1"/>
    </xf>
    <xf numFmtId="0" fontId="6" fillId="5" borderId="4" xfId="0" applyFont="1" applyFill="1" applyBorder="1" applyAlignment="1" applyProtection="1">
      <alignment horizontal="center" vertical="center"/>
      <protection locked="0"/>
    </xf>
    <xf numFmtId="0" fontId="6" fillId="3" borderId="6" xfId="26" applyFont="1" applyFill="1" applyBorder="1" applyAlignment="1" applyProtection="1">
      <alignment horizontal="left" vertical="center" indent="1"/>
      <protection hidden="1"/>
    </xf>
    <xf numFmtId="0" fontId="6" fillId="3" borderId="8" xfId="26" applyFont="1" applyFill="1" applyBorder="1" applyAlignment="1" applyProtection="1">
      <alignment horizontal="left" vertical="center" indent="4"/>
      <protection hidden="1"/>
    </xf>
    <xf numFmtId="0" fontId="6" fillId="0" borderId="0" xfId="0" applyFont="1" applyAlignment="1" applyProtection="1">
      <alignment horizontal="right"/>
      <protection hidden="1"/>
    </xf>
    <xf numFmtId="0" fontId="14" fillId="0" borderId="0" xfId="2" applyFont="1" applyAlignment="1" applyProtection="1">
      <alignment horizontal="left"/>
      <protection hidden="1"/>
    </xf>
    <xf numFmtId="0" fontId="24" fillId="0" borderId="0" xfId="0" applyFont="1" applyAlignment="1" applyProtection="1">
      <alignment horizontal="left"/>
      <protection hidden="1"/>
    </xf>
    <xf numFmtId="0" fontId="25" fillId="0" borderId="0" xfId="2" applyFont="1" applyAlignment="1" applyProtection="1">
      <alignment horizontal="left"/>
      <protection hidden="1"/>
    </xf>
    <xf numFmtId="0" fontId="6" fillId="5" borderId="32" xfId="4" applyFill="1" applyBorder="1" applyAlignment="1" applyProtection="1">
      <alignment horizontal="left" vertical="center" wrapText="1" indent="1"/>
      <protection locked="0"/>
    </xf>
    <xf numFmtId="0" fontId="6" fillId="3" borderId="32" xfId="4" applyFill="1" applyBorder="1" applyAlignment="1" applyProtection="1">
      <alignment horizontal="left" vertical="center" wrapText="1" indent="1"/>
      <protection hidden="1"/>
    </xf>
    <xf numFmtId="167" fontId="6" fillId="5" borderId="29" xfId="7" applyNumberFormat="1" applyFill="1" applyBorder="1" applyAlignment="1" applyProtection="1">
      <alignment horizontal="right" vertical="center"/>
      <protection locked="0"/>
    </xf>
    <xf numFmtId="167" fontId="6" fillId="3" borderId="24" xfId="7" applyNumberFormat="1" applyFill="1" applyBorder="1" applyAlignment="1" applyProtection="1">
      <alignment horizontal="right" vertical="center"/>
      <protection hidden="1"/>
    </xf>
    <xf numFmtId="167" fontId="6" fillId="5" borderId="24" xfId="7" applyNumberFormat="1" applyFill="1" applyBorder="1" applyAlignment="1" applyProtection="1">
      <alignment horizontal="right" vertical="center"/>
      <protection locked="0"/>
    </xf>
    <xf numFmtId="167" fontId="6" fillId="5" borderId="25" xfId="7" applyNumberFormat="1" applyFill="1" applyBorder="1" applyAlignment="1" applyProtection="1">
      <alignment horizontal="right" vertical="center"/>
      <protection locked="0"/>
    </xf>
    <xf numFmtId="167" fontId="6" fillId="3" borderId="25" xfId="7" applyNumberFormat="1" applyFill="1" applyBorder="1" applyAlignment="1" applyProtection="1">
      <alignment horizontal="right" vertical="center"/>
      <protection hidden="1"/>
    </xf>
    <xf numFmtId="167" fontId="6" fillId="5" borderId="12" xfId="7" applyNumberFormat="1" applyFill="1" applyBorder="1" applyAlignment="1" applyProtection="1">
      <alignment horizontal="right" vertical="center" wrapText="1"/>
      <protection locked="0"/>
    </xf>
    <xf numFmtId="167" fontId="6" fillId="5" borderId="12" xfId="7" applyNumberFormat="1" applyFill="1" applyBorder="1" applyAlignment="1" applyProtection="1">
      <alignment horizontal="right" vertical="center"/>
      <protection locked="0"/>
    </xf>
    <xf numFmtId="167" fontId="6" fillId="3" borderId="12" xfId="7" applyNumberFormat="1" applyFill="1" applyBorder="1" applyAlignment="1" applyProtection="1">
      <alignment horizontal="right" vertical="center"/>
      <protection hidden="1"/>
    </xf>
    <xf numFmtId="167" fontId="6" fillId="5" borderId="4" xfId="7" applyNumberFormat="1" applyFill="1" applyBorder="1" applyAlignment="1" applyProtection="1">
      <alignment horizontal="right" vertical="center"/>
      <protection locked="0"/>
    </xf>
    <xf numFmtId="167" fontId="6" fillId="5" borderId="4" xfId="7" applyNumberFormat="1" applyFill="1" applyBorder="1" applyAlignment="1" applyProtection="1">
      <alignment vertical="center"/>
      <protection locked="0"/>
    </xf>
    <xf numFmtId="167" fontId="6" fillId="3" borderId="29" xfId="7" applyNumberFormat="1" applyFill="1" applyBorder="1" applyAlignment="1" applyProtection="1">
      <alignment horizontal="right" vertical="center"/>
      <protection hidden="1"/>
    </xf>
    <xf numFmtId="0" fontId="6" fillId="3" borderId="24" xfId="7" applyFill="1" applyBorder="1" applyAlignment="1" applyProtection="1">
      <alignment horizontal="left" vertical="center" wrapText="1" indent="1"/>
      <protection hidden="1"/>
    </xf>
    <xf numFmtId="3" fontId="6" fillId="3" borderId="24" xfId="7" applyNumberFormat="1" applyFill="1" applyBorder="1" applyAlignment="1" applyProtection="1">
      <alignment horizontal="right" vertical="center" indent="1"/>
      <protection hidden="1"/>
    </xf>
    <xf numFmtId="0" fontId="6" fillId="5" borderId="12" xfId="4" applyFill="1" applyBorder="1" applyAlignment="1" applyProtection="1">
      <alignment horizontal="left" vertical="center" indent="1"/>
      <protection locked="0"/>
    </xf>
    <xf numFmtId="0" fontId="6" fillId="3" borderId="12" xfId="4" applyFill="1" applyBorder="1" applyAlignment="1" applyProtection="1">
      <alignment horizontal="left" vertical="center" indent="1"/>
      <protection hidden="1"/>
    </xf>
    <xf numFmtId="0" fontId="0" fillId="0" borderId="0" xfId="0" applyAlignment="1">
      <alignment vertical="center"/>
    </xf>
    <xf numFmtId="0" fontId="0" fillId="0" borderId="0" xfId="0" applyAlignment="1">
      <alignment horizontal="center" vertical="center"/>
    </xf>
    <xf numFmtId="0" fontId="6" fillId="0" borderId="0" xfId="7" applyAlignment="1">
      <alignment vertical="center"/>
    </xf>
    <xf numFmtId="0" fontId="6" fillId="9" borderId="34" xfId="5" applyFill="1" applyBorder="1" applyAlignment="1">
      <alignment horizontal="center" vertical="center"/>
    </xf>
    <xf numFmtId="0" fontId="6" fillId="6" borderId="36" xfId="5" applyFill="1" applyBorder="1" applyAlignment="1">
      <alignment horizontal="center" vertical="center"/>
    </xf>
    <xf numFmtId="0" fontId="6" fillId="6" borderId="36" xfId="5" applyFill="1" applyBorder="1" applyAlignment="1">
      <alignment horizontal="left" vertical="center"/>
    </xf>
    <xf numFmtId="0" fontId="6" fillId="6" borderId="36" xfId="5" applyFill="1" applyBorder="1" applyAlignment="1" applyProtection="1">
      <alignment horizontal="left" vertical="center"/>
      <protection locked="0"/>
    </xf>
    <xf numFmtId="0" fontId="6" fillId="9" borderId="36" xfId="5" applyFill="1" applyBorder="1" applyAlignment="1">
      <alignment horizontal="center" vertical="center"/>
    </xf>
    <xf numFmtId="0" fontId="6" fillId="6" borderId="35" xfId="5" applyFill="1" applyBorder="1" applyAlignment="1">
      <alignment horizontal="center" vertical="center"/>
    </xf>
    <xf numFmtId="0" fontId="6" fillId="6" borderId="35" xfId="5" applyFill="1" applyBorder="1" applyAlignment="1">
      <alignment horizontal="left" vertical="center"/>
    </xf>
    <xf numFmtId="0" fontId="6" fillId="6" borderId="35" xfId="5" applyFill="1" applyBorder="1" applyAlignment="1" applyProtection="1">
      <alignment horizontal="left" vertical="center"/>
      <protection locked="0"/>
    </xf>
    <xf numFmtId="0" fontId="6" fillId="9" borderId="37" xfId="5" applyFill="1" applyBorder="1" applyAlignment="1">
      <alignment horizontal="center" vertical="center"/>
    </xf>
    <xf numFmtId="0" fontId="6" fillId="9" borderId="34" xfId="5" quotePrefix="1" applyFill="1" applyBorder="1" applyAlignment="1">
      <alignment horizontal="center" vertical="center"/>
    </xf>
    <xf numFmtId="0" fontId="6" fillId="9" borderId="36" xfId="5" quotePrefix="1" applyFill="1" applyBorder="1" applyAlignment="1">
      <alignment horizontal="center" vertical="center"/>
    </xf>
    <xf numFmtId="0" fontId="6" fillId="9" borderId="37" xfId="5" quotePrefix="1" applyFill="1" applyBorder="1" applyAlignment="1">
      <alignment horizontal="center" vertical="center"/>
    </xf>
    <xf numFmtId="0" fontId="18" fillId="0" borderId="0" xfId="7" applyFont="1" applyAlignment="1">
      <alignment vertical="center"/>
    </xf>
    <xf numFmtId="43" fontId="6" fillId="0" borderId="0" xfId="60" applyFont="1" applyAlignment="1" applyProtection="1">
      <alignment vertical="center"/>
    </xf>
    <xf numFmtId="0" fontId="6" fillId="10" borderId="0" xfId="7" applyFill="1" applyAlignment="1">
      <alignment vertical="center"/>
    </xf>
    <xf numFmtId="49" fontId="6" fillId="0" borderId="0" xfId="7" applyNumberFormat="1" applyAlignment="1">
      <alignment vertical="center"/>
    </xf>
    <xf numFmtId="167" fontId="18" fillId="0" borderId="0" xfId="7" applyNumberFormat="1" applyFont="1" applyAlignment="1">
      <alignment vertical="center"/>
    </xf>
    <xf numFmtId="43" fontId="13" fillId="0" borderId="0" xfId="60" applyFont="1" applyAlignment="1" applyProtection="1">
      <alignment horizontal="center" vertical="center" wrapText="1"/>
    </xf>
    <xf numFmtId="0" fontId="27" fillId="0" borderId="0" xfId="7" applyFont="1" applyAlignment="1">
      <alignment vertical="center"/>
    </xf>
    <xf numFmtId="0" fontId="13" fillId="0" borderId="0" xfId="7" applyFont="1" applyAlignment="1">
      <alignment horizontal="center" vertical="center" wrapText="1"/>
    </xf>
    <xf numFmtId="0" fontId="6" fillId="0" borderId="0" xfId="7" applyAlignment="1">
      <alignment vertical="center" wrapText="1"/>
    </xf>
    <xf numFmtId="0" fontId="26" fillId="8" borderId="0" xfId="7" applyFont="1" applyFill="1" applyAlignment="1">
      <alignment horizontal="center" vertical="center"/>
    </xf>
    <xf numFmtId="0" fontId="10" fillId="0" borderId="0" xfId="7" applyFont="1" applyAlignment="1">
      <alignment vertical="center"/>
    </xf>
    <xf numFmtId="170" fontId="6" fillId="12" borderId="4" xfId="7" quotePrefix="1" applyNumberFormat="1" applyFill="1" applyBorder="1" applyAlignment="1" applyProtection="1">
      <alignment horizontal="center" vertical="center" wrapText="1"/>
      <protection locked="0"/>
    </xf>
    <xf numFmtId="49" fontId="6" fillId="6" borderId="4" xfId="7" quotePrefix="1" applyNumberFormat="1" applyFill="1" applyBorder="1" applyAlignment="1" applyProtection="1">
      <alignment horizontal="center" vertical="center" wrapText="1"/>
      <protection locked="0"/>
    </xf>
    <xf numFmtId="170" fontId="6" fillId="0" borderId="0" xfId="7" applyNumberFormat="1" applyAlignment="1">
      <alignment horizontal="right" vertical="center"/>
    </xf>
    <xf numFmtId="170" fontId="6" fillId="10" borderId="0" xfId="7" applyNumberFormat="1" applyFill="1" applyAlignment="1">
      <alignment horizontal="right" vertical="center"/>
    </xf>
    <xf numFmtId="49" fontId="6" fillId="10" borderId="0" xfId="7" applyNumberFormat="1" applyFill="1" applyAlignment="1">
      <alignment vertical="center"/>
    </xf>
    <xf numFmtId="170" fontId="30" fillId="13" borderId="4" xfId="7" applyNumberFormat="1" applyFont="1" applyFill="1" applyBorder="1" applyAlignment="1">
      <alignment horizontal="center" vertical="center"/>
    </xf>
    <xf numFmtId="49" fontId="30" fillId="13" borderId="4" xfId="7" applyNumberFormat="1" applyFont="1" applyFill="1" applyBorder="1" applyAlignment="1">
      <alignment horizontal="center" vertical="center"/>
    </xf>
    <xf numFmtId="0" fontId="30" fillId="11" borderId="4" xfId="7" applyFont="1" applyFill="1" applyBorder="1" applyAlignment="1">
      <alignment horizontal="center" vertical="center"/>
    </xf>
    <xf numFmtId="0" fontId="30" fillId="13" borderId="4" xfId="7" applyFont="1" applyFill="1" applyBorder="1" applyAlignment="1">
      <alignment horizontal="center" vertical="center" wrapText="1"/>
    </xf>
    <xf numFmtId="0" fontId="30" fillId="11" borderId="4" xfId="7" applyFont="1" applyFill="1" applyBorder="1" applyAlignment="1">
      <alignment horizontal="center" vertical="center" wrapText="1"/>
    </xf>
    <xf numFmtId="0" fontId="30" fillId="13" borderId="4" xfId="7" applyFont="1" applyFill="1" applyBorder="1" applyAlignment="1">
      <alignment horizontal="center" vertical="center"/>
    </xf>
    <xf numFmtId="0" fontId="6" fillId="14" borderId="34" xfId="5" applyFill="1" applyBorder="1" applyAlignment="1">
      <alignment horizontal="center" vertical="center"/>
    </xf>
    <xf numFmtId="174" fontId="6" fillId="14" borderId="34" xfId="5" applyNumberFormat="1" applyFill="1" applyBorder="1" applyAlignment="1">
      <alignment horizontal="center" vertical="center"/>
    </xf>
    <xf numFmtId="0" fontId="6" fillId="14" borderId="34" xfId="5" applyFill="1" applyBorder="1" applyAlignment="1">
      <alignment horizontal="left" vertical="center"/>
    </xf>
    <xf numFmtId="0" fontId="6" fillId="14" borderId="34" xfId="5" applyFill="1" applyBorder="1" applyAlignment="1" applyProtection="1">
      <alignment horizontal="left" vertical="center"/>
      <protection locked="0"/>
    </xf>
    <xf numFmtId="170" fontId="6" fillId="0" borderId="0" xfId="7" applyNumberFormat="1" applyAlignment="1">
      <alignment horizontal="center" vertical="center"/>
    </xf>
    <xf numFmtId="3" fontId="6" fillId="0" borderId="0" xfId="7" applyNumberFormat="1" applyAlignment="1">
      <alignment horizontal="right" vertical="center"/>
    </xf>
    <xf numFmtId="175" fontId="6" fillId="0" borderId="0" xfId="7" applyNumberFormat="1" applyAlignment="1">
      <alignment horizontal="right" vertical="center"/>
    </xf>
    <xf numFmtId="0" fontId="0" fillId="3" borderId="17" xfId="0" applyFill="1" applyBorder="1" applyAlignment="1" applyProtection="1">
      <alignment horizontal="left" vertical="center" wrapText="1" indent="1"/>
      <protection hidden="1"/>
    </xf>
    <xf numFmtId="0" fontId="0" fillId="3" borderId="14" xfId="0" applyFill="1" applyBorder="1" applyAlignment="1" applyProtection="1">
      <alignment horizontal="left" vertical="center" wrapText="1" indent="1"/>
      <protection hidden="1"/>
    </xf>
    <xf numFmtId="166" fontId="6" fillId="3" borderId="29" xfId="7" applyNumberFormat="1" applyFill="1" applyBorder="1" applyAlignment="1" applyProtection="1">
      <alignment vertical="center"/>
      <protection hidden="1"/>
    </xf>
    <xf numFmtId="166" fontId="6" fillId="3" borderId="29" xfId="7" applyNumberFormat="1" applyFill="1" applyBorder="1" applyAlignment="1" applyProtection="1">
      <alignment horizontal="right" vertical="center"/>
      <protection hidden="1"/>
    </xf>
    <xf numFmtId="0" fontId="19" fillId="0" borderId="0" xfId="9" applyFont="1" applyAlignment="1" applyProtection="1">
      <alignment horizontal="left" vertical="center"/>
      <protection hidden="1"/>
    </xf>
    <xf numFmtId="1" fontId="9" fillId="4" borderId="11" xfId="7" applyNumberFormat="1" applyFont="1" applyFill="1" applyBorder="1" applyAlignment="1" applyProtection="1">
      <alignment horizontal="left" vertical="center" indent="1"/>
      <protection hidden="1"/>
    </xf>
    <xf numFmtId="0" fontId="9" fillId="4" borderId="6" xfId="7" applyFont="1" applyFill="1" applyBorder="1" applyAlignment="1" applyProtection="1">
      <alignment horizontal="left" vertical="center" wrapText="1" indent="1"/>
      <protection hidden="1"/>
    </xf>
    <xf numFmtId="0" fontId="6" fillId="15" borderId="0" xfId="9" applyFill="1" applyProtection="1">
      <protection hidden="1"/>
    </xf>
    <xf numFmtId="0" fontId="6" fillId="0" borderId="0" xfId="9" applyProtection="1">
      <protection hidden="1"/>
    </xf>
    <xf numFmtId="0" fontId="19" fillId="0" borderId="0" xfId="9" applyFont="1" applyProtection="1">
      <protection hidden="1"/>
    </xf>
    <xf numFmtId="0" fontId="12" fillId="0" borderId="0" xfId="1029" applyAlignment="1" applyProtection="1">
      <alignment horizontal="left" indent="1"/>
      <protection hidden="1"/>
    </xf>
    <xf numFmtId="0" fontId="6" fillId="0" borderId="0" xfId="9" applyAlignment="1" applyProtection="1">
      <alignment horizontal="left"/>
      <protection hidden="1"/>
    </xf>
    <xf numFmtId="0" fontId="13" fillId="0" borderId="0" xfId="1029" applyFont="1" applyAlignment="1" applyProtection="1">
      <alignment horizontal="left" indent="1"/>
      <protection hidden="1"/>
    </xf>
    <xf numFmtId="0" fontId="19" fillId="16" borderId="0" xfId="9" applyFont="1" applyFill="1" applyAlignment="1" applyProtection="1">
      <alignment vertical="center"/>
      <protection hidden="1"/>
    </xf>
    <xf numFmtId="165" fontId="6" fillId="3" borderId="4" xfId="187" applyNumberFormat="1" applyFill="1" applyBorder="1" applyAlignment="1" applyProtection="1">
      <alignment horizontal="center" vertical="center" wrapText="1"/>
      <protection hidden="1"/>
    </xf>
    <xf numFmtId="0" fontId="6" fillId="3" borderId="4" xfId="187" applyFill="1" applyBorder="1" applyAlignment="1" applyProtection="1">
      <alignment horizontal="center" vertical="center" wrapText="1"/>
      <protection hidden="1"/>
    </xf>
    <xf numFmtId="0" fontId="6" fillId="17" borderId="2" xfId="9" applyFill="1" applyBorder="1" applyAlignment="1" applyProtection="1">
      <alignment horizontal="left" vertical="center" wrapText="1" indent="1"/>
      <protection hidden="1"/>
    </xf>
    <xf numFmtId="0" fontId="6" fillId="17" borderId="2" xfId="9" applyFill="1" applyBorder="1" applyAlignment="1" applyProtection="1">
      <alignment horizontal="center"/>
      <protection hidden="1"/>
    </xf>
    <xf numFmtId="3" fontId="6" fillId="18" borderId="2" xfId="187" applyNumberFormat="1" applyFill="1" applyBorder="1" applyAlignment="1" applyProtection="1">
      <alignment horizontal="right"/>
      <protection locked="0" hidden="1"/>
    </xf>
    <xf numFmtId="3" fontId="6" fillId="17" borderId="2" xfId="9" applyNumberFormat="1" applyFill="1" applyBorder="1" applyAlignment="1" applyProtection="1">
      <alignment horizontal="right"/>
      <protection hidden="1"/>
    </xf>
    <xf numFmtId="0" fontId="6" fillId="17" borderId="1" xfId="9" applyFill="1" applyBorder="1" applyAlignment="1" applyProtection="1">
      <alignment horizontal="left" vertical="center" wrapText="1" indent="1"/>
      <protection hidden="1"/>
    </xf>
    <xf numFmtId="0" fontId="6" fillId="17" borderId="1" xfId="9" applyFill="1" applyBorder="1" applyAlignment="1" applyProtection="1">
      <alignment horizontal="center"/>
      <protection hidden="1"/>
    </xf>
    <xf numFmtId="3" fontId="6" fillId="18" borderId="1" xfId="187" applyNumberFormat="1" applyFill="1" applyBorder="1" applyAlignment="1" applyProtection="1">
      <alignment horizontal="right"/>
      <protection locked="0" hidden="1"/>
    </xf>
    <xf numFmtId="3" fontId="6" fillId="17" borderId="1" xfId="9" applyNumberFormat="1" applyFill="1" applyBorder="1" applyAlignment="1" applyProtection="1">
      <alignment horizontal="right"/>
      <protection hidden="1"/>
    </xf>
    <xf numFmtId="0" fontId="6" fillId="17" borderId="3" xfId="9" applyFill="1" applyBorder="1" applyAlignment="1" applyProtection="1">
      <alignment horizontal="left" vertical="center" wrapText="1" indent="1"/>
      <protection hidden="1"/>
    </xf>
    <xf numFmtId="0" fontId="6" fillId="17" borderId="3" xfId="9" applyFill="1" applyBorder="1" applyAlignment="1" applyProtection="1">
      <alignment horizontal="center"/>
      <protection hidden="1"/>
    </xf>
    <xf numFmtId="3" fontId="6" fillId="18" borderId="3" xfId="187" applyNumberFormat="1" applyFill="1" applyBorder="1" applyAlignment="1" applyProtection="1">
      <alignment horizontal="right"/>
      <protection locked="0" hidden="1"/>
    </xf>
    <xf numFmtId="3" fontId="6" fillId="17" borderId="3" xfId="9" applyNumberFormat="1" applyFill="1" applyBorder="1" applyAlignment="1" applyProtection="1">
      <alignment horizontal="right"/>
      <protection hidden="1"/>
    </xf>
    <xf numFmtId="0" fontId="6" fillId="17" borderId="9" xfId="9" applyFill="1" applyBorder="1" applyAlignment="1" applyProtection="1">
      <alignment horizontal="left" vertical="center" wrapText="1" indent="1"/>
      <protection hidden="1"/>
    </xf>
    <xf numFmtId="0" fontId="6" fillId="17" borderId="10" xfId="9" applyFill="1" applyBorder="1" applyAlignment="1" applyProtection="1">
      <alignment horizontal="center"/>
      <protection hidden="1"/>
    </xf>
    <xf numFmtId="170" fontId="6" fillId="18" borderId="2" xfId="187" applyNumberFormat="1" applyFill="1" applyBorder="1" applyAlignment="1" applyProtection="1">
      <alignment horizontal="right"/>
      <protection locked="0" hidden="1"/>
    </xf>
    <xf numFmtId="170" fontId="6" fillId="17" borderId="2" xfId="187" applyNumberFormat="1" applyFill="1" applyBorder="1" applyAlignment="1" applyProtection="1">
      <alignment horizontal="right"/>
      <protection locked="0" hidden="1"/>
    </xf>
    <xf numFmtId="3" fontId="6" fillId="17" borderId="10" xfId="9" applyNumberFormat="1" applyFill="1" applyBorder="1" applyAlignment="1" applyProtection="1">
      <alignment horizontal="right"/>
      <protection hidden="1"/>
    </xf>
    <xf numFmtId="0" fontId="6" fillId="17" borderId="25" xfId="9" applyFill="1" applyBorder="1" applyAlignment="1" applyProtection="1">
      <alignment horizontal="center"/>
      <protection hidden="1"/>
    </xf>
    <xf numFmtId="0" fontId="6" fillId="18" borderId="10" xfId="9" applyFill="1" applyBorder="1" applyAlignment="1" applyProtection="1">
      <alignment vertical="center"/>
      <protection locked="0"/>
    </xf>
    <xf numFmtId="0" fontId="6" fillId="18" borderId="4" xfId="9" applyFill="1" applyBorder="1" applyAlignment="1" applyProtection="1">
      <alignment vertical="center"/>
      <protection locked="0"/>
    </xf>
    <xf numFmtId="0" fontId="27" fillId="0" borderId="0" xfId="9" applyFont="1" applyProtection="1">
      <protection hidden="1"/>
    </xf>
    <xf numFmtId="14" fontId="19" fillId="8" borderId="0" xfId="7" applyNumberFormat="1" applyFont="1" applyFill="1" applyAlignment="1">
      <alignment horizontal="center" vertical="center"/>
    </xf>
    <xf numFmtId="14" fontId="6" fillId="3" borderId="4" xfId="7" quotePrefix="1" applyNumberFormat="1" applyFill="1" applyBorder="1" applyAlignment="1" applyProtection="1">
      <alignment horizontal="center" vertical="center"/>
      <protection locked="0"/>
    </xf>
    <xf numFmtId="14" fontId="6" fillId="0" borderId="0" xfId="7" applyNumberFormat="1" applyAlignment="1">
      <alignment horizontal="center" vertical="center"/>
    </xf>
    <xf numFmtId="14" fontId="6" fillId="10" borderId="0" xfId="7" applyNumberFormat="1" applyFill="1" applyAlignment="1">
      <alignment horizontal="center" vertical="center"/>
    </xf>
    <xf numFmtId="14" fontId="30" fillId="11" borderId="4" xfId="7" quotePrefix="1" applyNumberFormat="1" applyFont="1" applyFill="1" applyBorder="1" applyAlignment="1">
      <alignment horizontal="center" vertical="center"/>
    </xf>
    <xf numFmtId="166" fontId="6" fillId="3" borderId="23" xfId="7" applyNumberFormat="1" applyFill="1" applyBorder="1" applyAlignment="1" applyProtection="1">
      <alignment vertical="center"/>
      <protection hidden="1"/>
    </xf>
    <xf numFmtId="166" fontId="6" fillId="5" borderId="23" xfId="7" applyNumberFormat="1" applyFill="1" applyBorder="1" applyAlignment="1" applyProtection="1">
      <alignment horizontal="right" vertical="center"/>
      <protection locked="0"/>
    </xf>
    <xf numFmtId="0" fontId="6" fillId="3" borderId="5" xfId="26" applyFont="1" applyFill="1" applyBorder="1" applyAlignment="1" applyProtection="1">
      <alignment horizontal="left" vertical="center" indent="1"/>
      <protection hidden="1"/>
    </xf>
    <xf numFmtId="165" fontId="9" fillId="4" borderId="11" xfId="9" applyNumberFormat="1" applyFont="1" applyFill="1" applyBorder="1" applyAlignment="1" applyProtection="1">
      <alignment horizontal="left" vertical="center" indent="1"/>
      <protection hidden="1"/>
    </xf>
    <xf numFmtId="0" fontId="31" fillId="0" borderId="0" xfId="7" applyFont="1" applyProtection="1">
      <protection hidden="1"/>
    </xf>
    <xf numFmtId="0" fontId="32" fillId="0" borderId="0" xfId="7" applyFont="1" applyAlignment="1" applyProtection="1">
      <alignment horizontal="left" indent="1"/>
      <protection hidden="1"/>
    </xf>
    <xf numFmtId="0" fontId="32" fillId="0" borderId="0" xfId="7" applyFont="1" applyAlignment="1">
      <alignment horizontal="center" vertical="center"/>
    </xf>
    <xf numFmtId="49" fontId="6" fillId="3" borderId="6" xfId="9" applyNumberFormat="1" applyFill="1" applyBorder="1" applyAlignment="1" applyProtection="1">
      <alignment horizontal="left" vertical="center" wrapText="1" indent="1"/>
      <protection hidden="1"/>
    </xf>
    <xf numFmtId="166" fontId="18" fillId="0" borderId="0" xfId="0" applyNumberFormat="1" applyFont="1" applyAlignment="1" applyProtection="1">
      <alignment vertical="center"/>
      <protection hidden="1"/>
    </xf>
    <xf numFmtId="3" fontId="6" fillId="0" borderId="0" xfId="0" applyNumberFormat="1" applyFont="1" applyAlignment="1" applyProtection="1">
      <alignment vertical="center"/>
      <protection hidden="1"/>
    </xf>
    <xf numFmtId="0" fontId="6" fillId="3" borderId="11" xfId="9" applyFill="1" applyBorder="1" applyAlignment="1" applyProtection="1">
      <alignment horizontal="center" vertical="center" wrapText="1"/>
      <protection hidden="1"/>
    </xf>
    <xf numFmtId="167" fontId="6" fillId="7" borderId="4" xfId="7" applyNumberFormat="1" applyFill="1" applyBorder="1" applyAlignment="1" applyProtection="1">
      <alignment horizontal="right" vertical="center" wrapText="1"/>
      <protection hidden="1"/>
    </xf>
    <xf numFmtId="167" fontId="6" fillId="3" borderId="7" xfId="7" applyNumberFormat="1" applyFill="1" applyBorder="1" applyAlignment="1" applyProtection="1">
      <alignment vertical="center"/>
      <protection hidden="1"/>
    </xf>
    <xf numFmtId="167" fontId="6" fillId="7" borderId="12" xfId="7" applyNumberFormat="1" applyFill="1" applyBorder="1" applyAlignment="1" applyProtection="1">
      <alignment horizontal="right" vertical="center" wrapText="1"/>
      <protection hidden="1"/>
    </xf>
    <xf numFmtId="167" fontId="6" fillId="3" borderId="12" xfId="7" applyNumberFormat="1" applyFill="1" applyBorder="1" applyAlignment="1" applyProtection="1">
      <alignment horizontal="right" vertical="center" wrapText="1"/>
      <protection hidden="1"/>
    </xf>
    <xf numFmtId="167" fontId="6" fillId="3" borderId="4" xfId="7" applyNumberFormat="1" applyFill="1" applyBorder="1" applyAlignment="1" applyProtection="1">
      <alignment horizontal="right" vertical="center"/>
      <protection hidden="1"/>
    </xf>
    <xf numFmtId="167" fontId="6" fillId="3" borderId="12" xfId="7" applyNumberFormat="1" applyFill="1" applyBorder="1" applyAlignment="1" applyProtection="1">
      <alignment vertical="center"/>
      <protection hidden="1"/>
    </xf>
    <xf numFmtId="167" fontId="6" fillId="3" borderId="25" xfId="7" applyNumberFormat="1" applyFill="1" applyBorder="1" applyAlignment="1" applyProtection="1">
      <alignment vertical="center"/>
      <protection hidden="1"/>
    </xf>
    <xf numFmtId="2" fontId="19" fillId="8" borderId="0" xfId="7" applyNumberFormat="1" applyFont="1" applyFill="1" applyAlignment="1" applyProtection="1">
      <alignment horizontal="center" vertical="center" wrapText="1"/>
      <protection hidden="1"/>
    </xf>
    <xf numFmtId="2" fontId="10" fillId="0" borderId="0" xfId="7" applyNumberFormat="1" applyFont="1" applyProtection="1">
      <protection hidden="1"/>
    </xf>
    <xf numFmtId="0" fontId="10" fillId="0" borderId="19" xfId="7" applyFont="1" applyBorder="1" applyAlignment="1" applyProtection="1">
      <alignment vertical="center"/>
      <protection hidden="1"/>
    </xf>
    <xf numFmtId="0" fontId="10" fillId="7" borderId="4" xfId="9" applyFont="1" applyFill="1" applyBorder="1" applyAlignment="1" applyProtection="1">
      <alignment horizontal="center" vertical="center" wrapText="1"/>
      <protection hidden="1"/>
    </xf>
    <xf numFmtId="0" fontId="10" fillId="3" borderId="11" xfId="7" applyFont="1" applyFill="1" applyBorder="1" applyAlignment="1" applyProtection="1">
      <alignment horizontal="center" vertical="center" wrapText="1"/>
      <protection hidden="1"/>
    </xf>
    <xf numFmtId="14" fontId="10" fillId="3" borderId="4" xfId="7" quotePrefix="1" applyNumberFormat="1" applyFont="1" applyFill="1" applyBorder="1" applyAlignment="1" applyProtection="1">
      <alignment horizontal="center" vertical="center"/>
      <protection hidden="1"/>
    </xf>
    <xf numFmtId="176" fontId="6" fillId="3" borderId="12" xfId="7" applyNumberFormat="1" applyFill="1" applyBorder="1" applyAlignment="1" applyProtection="1">
      <alignment horizontal="center" vertical="center"/>
      <protection hidden="1"/>
    </xf>
    <xf numFmtId="167" fontId="29" fillId="3" borderId="24" xfId="7" applyNumberFormat="1" applyFont="1" applyFill="1" applyBorder="1" applyAlignment="1" applyProtection="1">
      <alignment horizontal="right" vertical="center"/>
      <protection hidden="1"/>
    </xf>
    <xf numFmtId="176" fontId="6" fillId="3" borderId="24" xfId="7" applyNumberFormat="1" applyFill="1" applyBorder="1" applyAlignment="1" applyProtection="1">
      <alignment horizontal="center" vertical="center"/>
      <protection hidden="1"/>
    </xf>
    <xf numFmtId="0" fontId="13" fillId="0" borderId="0" xfId="7" applyFont="1" applyProtection="1">
      <protection hidden="1"/>
    </xf>
    <xf numFmtId="0" fontId="0" fillId="0" borderId="0" xfId="0" applyAlignment="1" applyProtection="1">
      <alignment vertical="center"/>
      <protection hidden="1"/>
    </xf>
    <xf numFmtId="0" fontId="0" fillId="0" borderId="0" xfId="0" applyAlignment="1" applyProtection="1">
      <alignment horizontal="center" vertical="center"/>
      <protection hidden="1"/>
    </xf>
    <xf numFmtId="0" fontId="13" fillId="0" borderId="0" xfId="0" applyFont="1" applyAlignment="1" applyProtection="1">
      <alignment horizontal="left" vertical="center"/>
      <protection hidden="1"/>
    </xf>
    <xf numFmtId="0" fontId="6" fillId="3" borderId="5" xfId="7" applyFill="1" applyBorder="1" applyAlignment="1" applyProtection="1">
      <alignment horizontal="left" vertical="center" indent="1"/>
      <protection hidden="1"/>
    </xf>
    <xf numFmtId="166" fontId="6" fillId="5" borderId="4" xfId="7" applyNumberFormat="1" applyFill="1" applyBorder="1" applyAlignment="1" applyProtection="1">
      <alignment horizontal="right" vertical="center"/>
      <protection locked="0"/>
    </xf>
    <xf numFmtId="3" fontId="6" fillId="17" borderId="25" xfId="9" applyNumberFormat="1" applyFill="1" applyBorder="1" applyAlignment="1" applyProtection="1">
      <alignment horizontal="right"/>
      <protection hidden="1"/>
    </xf>
    <xf numFmtId="0" fontId="18" fillId="0" borderId="0" xfId="0" applyFont="1" applyAlignment="1" applyProtection="1">
      <alignment vertical="center"/>
      <protection hidden="1"/>
    </xf>
    <xf numFmtId="173" fontId="6" fillId="3" borderId="25" xfId="7" applyNumberFormat="1" applyFill="1" applyBorder="1" applyAlignment="1" applyProtection="1">
      <alignment horizontal="right" vertical="center"/>
      <protection hidden="1"/>
    </xf>
    <xf numFmtId="3" fontId="6" fillId="3" borderId="25" xfId="7" applyNumberFormat="1" applyFill="1" applyBorder="1" applyAlignment="1" applyProtection="1">
      <alignment horizontal="right" vertical="center" indent="1"/>
      <protection hidden="1"/>
    </xf>
    <xf numFmtId="173" fontId="6" fillId="3" borderId="12" xfId="7" applyNumberFormat="1" applyFill="1" applyBorder="1" applyAlignment="1" applyProtection="1">
      <alignment horizontal="right" vertical="center"/>
      <protection hidden="1"/>
    </xf>
    <xf numFmtId="0" fontId="19" fillId="0" borderId="0" xfId="7" applyFont="1" applyAlignment="1" applyProtection="1">
      <alignment horizontal="center" vertical="center"/>
      <protection hidden="1"/>
    </xf>
    <xf numFmtId="0" fontId="19" fillId="0" borderId="0" xfId="7" applyFont="1" applyAlignment="1" applyProtection="1">
      <alignment horizontal="center"/>
      <protection hidden="1"/>
    </xf>
    <xf numFmtId="173" fontId="6" fillId="5" borderId="12" xfId="7" applyNumberFormat="1" applyFill="1" applyBorder="1" applyAlignment="1" applyProtection="1">
      <alignment horizontal="left" vertical="center" indent="1"/>
      <protection locked="0"/>
    </xf>
    <xf numFmtId="173" fontId="6" fillId="5" borderId="24" xfId="7" applyNumberFormat="1" applyFill="1" applyBorder="1" applyAlignment="1" applyProtection="1">
      <alignment horizontal="left" vertical="center" indent="1"/>
      <protection locked="0"/>
    </xf>
    <xf numFmtId="0" fontId="0" fillId="3" borderId="12" xfId="0" applyFill="1" applyBorder="1" applyAlignment="1" applyProtection="1">
      <alignment horizontal="left" vertical="center" wrapText="1" indent="1"/>
      <protection hidden="1"/>
    </xf>
    <xf numFmtId="0" fontId="6" fillId="3" borderId="17" xfId="0" applyFont="1" applyFill="1" applyBorder="1" applyAlignment="1" applyProtection="1">
      <alignment horizontal="left" vertical="center" wrapText="1" indent="1"/>
      <protection hidden="1"/>
    </xf>
    <xf numFmtId="0" fontId="6" fillId="3" borderId="14" xfId="0" applyFont="1" applyFill="1" applyBorder="1" applyAlignment="1" applyProtection="1">
      <alignment horizontal="left" vertical="center" wrapText="1" indent="1"/>
      <protection hidden="1"/>
    </xf>
    <xf numFmtId="0" fontId="6" fillId="8" borderId="0" xfId="7" applyFill="1" applyAlignment="1">
      <alignment horizontal="center" vertical="center"/>
    </xf>
    <xf numFmtId="166" fontId="6" fillId="5" borderId="29" xfId="7" applyNumberFormat="1" applyFill="1" applyBorder="1" applyAlignment="1" applyProtection="1">
      <alignment horizontal="right" vertical="center"/>
      <protection locked="0"/>
    </xf>
    <xf numFmtId="166" fontId="6" fillId="18" borderId="12" xfId="7" applyNumberFormat="1" applyFill="1" applyBorder="1" applyAlignment="1" applyProtection="1">
      <alignment horizontal="right" vertical="center"/>
      <protection locked="0"/>
    </xf>
    <xf numFmtId="0" fontId="28" fillId="7" borderId="4" xfId="7" quotePrefix="1" applyFont="1" applyFill="1" applyBorder="1" applyAlignment="1" applyProtection="1">
      <alignment horizontal="center" vertical="center" wrapText="1"/>
      <protection hidden="1"/>
    </xf>
    <xf numFmtId="49" fontId="6" fillId="7" borderId="4" xfId="7" quotePrefix="1" applyNumberFormat="1" applyFill="1" applyBorder="1" applyAlignment="1" applyProtection="1">
      <alignment horizontal="center" vertical="center" wrapText="1"/>
      <protection hidden="1"/>
    </xf>
    <xf numFmtId="14" fontId="6" fillId="7" borderId="4" xfId="7" quotePrefix="1" applyNumberFormat="1" applyFill="1" applyBorder="1" applyAlignment="1" applyProtection="1">
      <alignment horizontal="center" vertical="center"/>
      <protection hidden="1"/>
    </xf>
    <xf numFmtId="167" fontId="6" fillId="7" borderId="29" xfId="7" applyNumberFormat="1" applyFill="1" applyBorder="1" applyAlignment="1" applyProtection="1">
      <alignment horizontal="right" vertical="center"/>
      <protection hidden="1"/>
    </xf>
    <xf numFmtId="0" fontId="10" fillId="7" borderId="5" xfId="9" applyFont="1" applyFill="1" applyBorder="1" applyAlignment="1" applyProtection="1">
      <alignment horizontal="right" vertical="center" wrapText="1"/>
      <protection hidden="1"/>
    </xf>
    <xf numFmtId="0" fontId="18" fillId="0" borderId="0" xfId="9" applyFont="1" applyAlignment="1" applyProtection="1">
      <alignment vertical="center"/>
      <protection hidden="1"/>
    </xf>
    <xf numFmtId="173" fontId="6" fillId="5" borderId="12" xfId="0" applyNumberFormat="1" applyFont="1" applyFill="1" applyBorder="1" applyAlignment="1" applyProtection="1">
      <alignment vertical="center"/>
      <protection locked="0"/>
    </xf>
    <xf numFmtId="173" fontId="6" fillId="5" borderId="24" xfId="0" applyNumberFormat="1" applyFont="1" applyFill="1" applyBorder="1" applyAlignment="1" applyProtection="1">
      <alignment vertical="center"/>
      <protection locked="0"/>
    </xf>
    <xf numFmtId="173" fontId="6" fillId="5" borderId="25" xfId="0" applyNumberFormat="1" applyFont="1" applyFill="1" applyBorder="1" applyAlignment="1" applyProtection="1">
      <alignment vertical="center"/>
      <protection locked="0"/>
    </xf>
    <xf numFmtId="173" fontId="6" fillId="5" borderId="11" xfId="0" applyNumberFormat="1" applyFont="1" applyFill="1" applyBorder="1" applyAlignment="1" applyProtection="1">
      <alignment vertical="center"/>
      <protection locked="0"/>
    </xf>
    <xf numFmtId="171" fontId="6" fillId="5" borderId="25" xfId="7" applyNumberFormat="1" applyFill="1" applyBorder="1" applyAlignment="1" applyProtection="1">
      <alignment horizontal="right" vertical="center"/>
      <protection locked="0"/>
    </xf>
    <xf numFmtId="0" fontId="6" fillId="0" borderId="5"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6" xfId="0" applyFont="1" applyBorder="1" applyAlignment="1">
      <alignment horizontal="left" vertical="center" wrapText="1" indent="1"/>
    </xf>
    <xf numFmtId="0" fontId="9" fillId="4" borderId="5" xfId="3" applyFont="1" applyFill="1" applyBorder="1" applyAlignment="1" applyProtection="1">
      <alignment horizontal="left" vertical="center" wrapText="1" indent="1"/>
      <protection hidden="1"/>
    </xf>
    <xf numFmtId="0" fontId="16" fillId="4" borderId="6" xfId="0" applyFont="1" applyFill="1" applyBorder="1" applyAlignment="1">
      <alignment horizontal="left" vertical="center" wrapText="1"/>
    </xf>
    <xf numFmtId="0" fontId="6" fillId="0" borderId="0" xfId="3" applyAlignment="1" applyProtection="1">
      <alignment horizontal="left" vertical="center" wrapText="1" indent="1"/>
      <protection hidden="1"/>
    </xf>
    <xf numFmtId="0" fontId="6" fillId="0" borderId="0" xfId="187" applyAlignment="1">
      <alignment horizontal="left" vertical="center" wrapText="1" indent="1"/>
    </xf>
    <xf numFmtId="0" fontId="6" fillId="0" borderId="0" xfId="3" applyAlignment="1" applyProtection="1">
      <alignment horizontal="left" vertical="center" indent="1"/>
      <protection hidden="1"/>
    </xf>
    <xf numFmtId="0" fontId="6" fillId="0" borderId="0" xfId="187" applyAlignment="1">
      <alignment horizontal="left" vertical="center" indent="1"/>
    </xf>
    <xf numFmtId="165" fontId="9" fillId="3" borderId="10" xfId="0" applyNumberFormat="1" applyFont="1" applyFill="1" applyBorder="1" applyAlignment="1" applyProtection="1">
      <alignment horizontal="left" vertical="center" indent="1"/>
      <protection hidden="1"/>
    </xf>
    <xf numFmtId="165" fontId="9" fillId="3" borderId="9" xfId="0" applyNumberFormat="1" applyFont="1" applyFill="1" applyBorder="1" applyAlignment="1" applyProtection="1">
      <alignment horizontal="left" vertical="center" indent="1"/>
      <protection hidden="1"/>
    </xf>
    <xf numFmtId="0" fontId="0" fillId="3" borderId="9" xfId="0" applyFill="1" applyBorder="1" applyAlignment="1">
      <alignment horizontal="left" vertical="center" indent="1"/>
    </xf>
    <xf numFmtId="0" fontId="0" fillId="3" borderId="11" xfId="0" applyFill="1" applyBorder="1" applyAlignment="1">
      <alignment horizontal="left" vertical="center" indent="1"/>
    </xf>
    <xf numFmtId="1" fontId="6" fillId="5" borderId="10" xfId="0" applyNumberFormat="1" applyFont="1" applyFill="1" applyBorder="1" applyAlignment="1" applyProtection="1">
      <alignment horizontal="left" vertical="top" wrapText="1" indent="1"/>
      <protection locked="0"/>
    </xf>
    <xf numFmtId="1" fontId="7" fillId="5" borderId="9" xfId="0" applyNumberFormat="1" applyFont="1" applyFill="1" applyBorder="1" applyAlignment="1" applyProtection="1">
      <alignment horizontal="left" vertical="top" wrapText="1" indent="1"/>
      <protection locked="0"/>
    </xf>
    <xf numFmtId="0" fontId="0" fillId="5" borderId="9" xfId="0" applyFill="1" applyBorder="1" applyAlignment="1" applyProtection="1">
      <alignment horizontal="left" vertical="top" wrapText="1" indent="1"/>
      <protection locked="0"/>
    </xf>
    <xf numFmtId="0" fontId="0" fillId="5" borderId="11" xfId="0" applyFill="1" applyBorder="1" applyAlignment="1" applyProtection="1">
      <alignment horizontal="left" vertical="top" wrapText="1" indent="1"/>
      <protection locked="0"/>
    </xf>
    <xf numFmtId="49" fontId="6" fillId="0" borderId="0" xfId="7" applyNumberFormat="1" applyAlignment="1">
      <alignment horizontal="center" vertical="center"/>
    </xf>
    <xf numFmtId="0" fontId="9" fillId="4" borderId="4" xfId="7" applyFont="1" applyFill="1" applyBorder="1" applyAlignment="1" applyProtection="1">
      <alignment horizontal="left" vertical="center" wrapText="1" indent="1"/>
      <protection hidden="1"/>
    </xf>
    <xf numFmtId="1" fontId="9" fillId="4" borderId="4" xfId="7" applyNumberFormat="1" applyFont="1" applyFill="1" applyBorder="1" applyAlignment="1" applyProtection="1">
      <alignment horizontal="left" vertical="center" indent="1"/>
      <protection hidden="1"/>
    </xf>
    <xf numFmtId="0" fontId="10" fillId="0" borderId="0" xfId="7" applyFont="1" applyAlignment="1">
      <alignment horizontal="left" vertical="center"/>
    </xf>
    <xf numFmtId="0" fontId="9" fillId="4" borderId="4" xfId="7" applyFont="1" applyFill="1" applyBorder="1" applyAlignment="1" applyProtection="1">
      <alignment horizontal="left" vertical="center" indent="1"/>
      <protection hidden="1"/>
    </xf>
    <xf numFmtId="165" fontId="9" fillId="7" borderId="15" xfId="7" applyNumberFormat="1" applyFont="1" applyFill="1" applyBorder="1" applyAlignment="1">
      <alignment horizontal="left" vertical="center" wrapText="1" indent="1"/>
    </xf>
    <xf numFmtId="165" fontId="9" fillId="7" borderId="16" xfId="7" applyNumberFormat="1" applyFont="1" applyFill="1" applyBorder="1" applyAlignment="1">
      <alignment horizontal="left" vertical="center" wrapText="1" indent="1"/>
    </xf>
    <xf numFmtId="165" fontId="9" fillId="7" borderId="4" xfId="7" applyNumberFormat="1" applyFont="1" applyFill="1" applyBorder="1" applyAlignment="1">
      <alignment horizontal="left" vertical="center" wrapText="1" indent="1"/>
    </xf>
    <xf numFmtId="49" fontId="6" fillId="3" borderId="5" xfId="7" applyNumberFormat="1" applyFill="1" applyBorder="1" applyAlignment="1" applyProtection="1">
      <alignment horizontal="left" vertical="center" indent="1"/>
      <protection hidden="1"/>
    </xf>
    <xf numFmtId="0" fontId="0" fillId="0" borderId="6" xfId="0" applyBorder="1" applyAlignment="1" applyProtection="1">
      <alignment horizontal="left" vertical="center"/>
      <protection hidden="1"/>
    </xf>
    <xf numFmtId="3" fontId="6" fillId="3" borderId="5" xfId="7" applyNumberFormat="1" applyFill="1" applyBorder="1" applyAlignment="1" applyProtection="1">
      <alignment horizontal="left" vertical="center" indent="1"/>
      <protection hidden="1"/>
    </xf>
    <xf numFmtId="0" fontId="0" fillId="0" borderId="6" xfId="0" applyBorder="1" applyAlignment="1">
      <alignment horizontal="left" vertical="center"/>
    </xf>
    <xf numFmtId="3" fontId="6" fillId="3" borderId="26" xfId="7" applyNumberFormat="1" applyFill="1" applyBorder="1" applyAlignment="1" applyProtection="1">
      <alignment horizontal="left" vertical="center" indent="1"/>
      <protection hidden="1"/>
    </xf>
    <xf numFmtId="0" fontId="0" fillId="0" borderId="30" xfId="0" applyBorder="1" applyAlignment="1">
      <alignment horizontal="left" vertical="center"/>
    </xf>
    <xf numFmtId="3" fontId="6" fillId="3" borderId="27" xfId="7" applyNumberFormat="1" applyFill="1" applyBorder="1" applyAlignment="1" applyProtection="1">
      <alignment horizontal="left" vertical="center" indent="1"/>
      <protection hidden="1"/>
    </xf>
    <xf numFmtId="0" fontId="0" fillId="0" borderId="31" xfId="0" applyBorder="1" applyAlignment="1">
      <alignment horizontal="left" vertical="center"/>
    </xf>
    <xf numFmtId="3" fontId="6" fillId="3" borderId="27" xfId="7" applyNumberFormat="1" applyFill="1" applyBorder="1" applyAlignment="1" applyProtection="1">
      <alignment horizontal="left" vertical="center" wrapText="1" indent="2"/>
      <protection hidden="1"/>
    </xf>
    <xf numFmtId="0" fontId="0" fillId="0" borderId="31" xfId="0" applyBorder="1" applyAlignment="1" applyProtection="1">
      <alignment horizontal="left" vertical="center" indent="1"/>
      <protection hidden="1"/>
    </xf>
    <xf numFmtId="3" fontId="6" fillId="3" borderId="26" xfId="7" applyNumberFormat="1" applyFill="1" applyBorder="1" applyAlignment="1" applyProtection="1">
      <alignment horizontal="left" vertical="center" indent="2"/>
      <protection hidden="1"/>
    </xf>
    <xf numFmtId="0" fontId="0" fillId="0" borderId="30" xfId="0" applyBorder="1" applyAlignment="1" applyProtection="1">
      <alignment horizontal="left" vertical="center" indent="1"/>
      <protection hidden="1"/>
    </xf>
    <xf numFmtId="0" fontId="9" fillId="4" borderId="15" xfId="7" applyFont="1" applyFill="1" applyBorder="1" applyAlignment="1" applyProtection="1">
      <alignment horizontal="left" vertical="center" wrapText="1" indent="1"/>
      <protection hidden="1"/>
    </xf>
    <xf numFmtId="0" fontId="9" fillId="4" borderId="16" xfId="7" applyFont="1" applyFill="1" applyBorder="1" applyAlignment="1" applyProtection="1">
      <alignment horizontal="left" vertical="center" wrapText="1" indent="1"/>
      <protection hidden="1"/>
    </xf>
    <xf numFmtId="0" fontId="9" fillId="4" borderId="17" xfId="7" applyFont="1" applyFill="1" applyBorder="1" applyAlignment="1" applyProtection="1">
      <alignment horizontal="left" vertical="center" wrapText="1" indent="1"/>
      <protection hidden="1"/>
    </xf>
    <xf numFmtId="0" fontId="9" fillId="4" borderId="13" xfId="7" applyFont="1" applyFill="1" applyBorder="1" applyAlignment="1" applyProtection="1">
      <alignment horizontal="left" vertical="center" indent="1"/>
      <protection hidden="1"/>
    </xf>
    <xf numFmtId="0" fontId="9" fillId="4" borderId="19" xfId="7" applyFont="1" applyFill="1" applyBorder="1" applyAlignment="1" applyProtection="1">
      <alignment horizontal="left" vertical="center" indent="1"/>
      <protection hidden="1"/>
    </xf>
    <xf numFmtId="0" fontId="9" fillId="4" borderId="14" xfId="7" applyFont="1" applyFill="1" applyBorder="1" applyAlignment="1" applyProtection="1">
      <alignment horizontal="left" vertical="center" indent="1"/>
      <protection hidden="1"/>
    </xf>
    <xf numFmtId="3" fontId="6" fillId="3" borderId="12" xfId="7" applyNumberFormat="1" applyFill="1" applyBorder="1" applyAlignment="1" applyProtection="1">
      <alignment horizontal="left" vertical="center" wrapText="1" indent="1"/>
      <protection hidden="1"/>
    </xf>
    <xf numFmtId="3" fontId="6" fillId="3" borderId="24" xfId="7" applyNumberFormat="1" applyFill="1" applyBorder="1" applyAlignment="1" applyProtection="1">
      <alignment horizontal="left" vertical="center" wrapText="1" indent="1"/>
      <protection hidden="1"/>
    </xf>
    <xf numFmtId="3" fontId="6" fillId="3" borderId="25" xfId="7" applyNumberFormat="1" applyFill="1" applyBorder="1" applyAlignment="1" applyProtection="1">
      <alignment horizontal="left" vertical="center" wrapText="1" indent="1"/>
      <protection hidden="1"/>
    </xf>
    <xf numFmtId="49" fontId="10" fillId="3" borderId="15" xfId="7" applyNumberFormat="1" applyFont="1" applyFill="1" applyBorder="1" applyAlignment="1" applyProtection="1">
      <alignment horizontal="left" vertical="center" wrapText="1" indent="1"/>
      <protection hidden="1"/>
    </xf>
    <xf numFmtId="49" fontId="10" fillId="3" borderId="17" xfId="7" applyNumberFormat="1" applyFont="1" applyFill="1" applyBorder="1" applyAlignment="1" applyProtection="1">
      <alignment horizontal="left" vertical="center" wrapText="1" indent="1"/>
      <protection hidden="1"/>
    </xf>
    <xf numFmtId="49" fontId="10" fillId="3" borderId="13" xfId="7" applyNumberFormat="1" applyFont="1" applyFill="1" applyBorder="1" applyAlignment="1" applyProtection="1">
      <alignment horizontal="left" vertical="center" wrapText="1" indent="1"/>
      <protection hidden="1"/>
    </xf>
    <xf numFmtId="49" fontId="10" fillId="3" borderId="14" xfId="7" applyNumberFormat="1" applyFont="1" applyFill="1" applyBorder="1" applyAlignment="1" applyProtection="1">
      <alignment horizontal="left" vertical="center" wrapText="1" indent="1"/>
      <protection hidden="1"/>
    </xf>
    <xf numFmtId="1" fontId="9" fillId="4" borderId="5" xfId="7" applyNumberFormat="1" applyFont="1" applyFill="1" applyBorder="1" applyAlignment="1" applyProtection="1">
      <alignment horizontal="left" vertical="center" wrapText="1" indent="1"/>
      <protection hidden="1"/>
    </xf>
    <xf numFmtId="1" fontId="9" fillId="4" borderId="8" xfId="7" applyNumberFormat="1" applyFont="1" applyFill="1" applyBorder="1" applyAlignment="1" applyProtection="1">
      <alignment horizontal="left" vertical="center" wrapText="1" indent="1"/>
      <protection hidden="1"/>
    </xf>
    <xf numFmtId="1" fontId="9" fillId="4" borderId="6" xfId="7" applyNumberFormat="1" applyFont="1" applyFill="1" applyBorder="1" applyAlignment="1" applyProtection="1">
      <alignment horizontal="left" vertical="center" wrapText="1" indent="1"/>
      <protection hidden="1"/>
    </xf>
    <xf numFmtId="3" fontId="6" fillId="3" borderId="10" xfId="7" applyNumberFormat="1" applyFill="1" applyBorder="1" applyAlignment="1" applyProtection="1">
      <alignment horizontal="center" vertical="center"/>
      <protection hidden="1"/>
    </xf>
    <xf numFmtId="3" fontId="6" fillId="3" borderId="9" xfId="7" applyNumberFormat="1" applyFill="1" applyBorder="1" applyAlignment="1" applyProtection="1">
      <alignment horizontal="center" vertical="center"/>
      <protection hidden="1"/>
    </xf>
    <xf numFmtId="3" fontId="6" fillId="3" borderId="11" xfId="7" applyNumberFormat="1" applyFill="1" applyBorder="1" applyAlignment="1" applyProtection="1">
      <alignment horizontal="center" vertical="center"/>
      <protection hidden="1"/>
    </xf>
    <xf numFmtId="2" fontId="10" fillId="3" borderId="10" xfId="7" applyNumberFormat="1" applyFont="1" applyFill="1" applyBorder="1" applyAlignment="1" applyProtection="1">
      <alignment horizontal="left" vertical="center" wrapText="1" indent="1"/>
      <protection hidden="1"/>
    </xf>
    <xf numFmtId="2" fontId="10" fillId="3" borderId="11" xfId="7" applyNumberFormat="1" applyFont="1" applyFill="1" applyBorder="1" applyAlignment="1" applyProtection="1">
      <alignment horizontal="left" vertical="center" wrapText="1" indent="1"/>
      <protection hidden="1"/>
    </xf>
    <xf numFmtId="0" fontId="9" fillId="4" borderId="5" xfId="7" applyFont="1" applyFill="1" applyBorder="1" applyAlignment="1" applyProtection="1">
      <alignment horizontal="left" vertical="center" wrapText="1" indent="1"/>
      <protection hidden="1"/>
    </xf>
    <xf numFmtId="0" fontId="16" fillId="4" borderId="8" xfId="0" applyFont="1" applyFill="1" applyBorder="1" applyAlignment="1">
      <alignment horizontal="left" vertical="center" wrapText="1" indent="1"/>
    </xf>
    <xf numFmtId="0" fontId="16" fillId="4" borderId="6" xfId="0" applyFont="1" applyFill="1" applyBorder="1" applyAlignment="1">
      <alignment horizontal="left" vertical="center" wrapText="1" indent="1"/>
    </xf>
    <xf numFmtId="49" fontId="10" fillId="3" borderId="10" xfId="7" applyNumberFormat="1" applyFont="1" applyFill="1" applyBorder="1" applyAlignment="1" applyProtection="1">
      <alignment horizontal="left" vertical="center" wrapText="1" indent="1"/>
      <protection hidden="1"/>
    </xf>
    <xf numFmtId="0" fontId="0" fillId="3" borderId="11" xfId="0" applyFill="1" applyBorder="1" applyAlignment="1" applyProtection="1">
      <alignment horizontal="left" vertical="center" wrapText="1" indent="1"/>
      <protection hidden="1"/>
    </xf>
    <xf numFmtId="0" fontId="10" fillId="3" borderId="11" xfId="0" applyFont="1" applyFill="1" applyBorder="1" applyAlignment="1" applyProtection="1">
      <alignment horizontal="left" vertical="center" wrapText="1" indent="1"/>
      <protection hidden="1"/>
    </xf>
    <xf numFmtId="2" fontId="10" fillId="3" borderId="11" xfId="0" applyNumberFormat="1" applyFont="1" applyFill="1" applyBorder="1" applyAlignment="1" applyProtection="1">
      <alignment horizontal="left" vertical="center" wrapText="1" indent="1"/>
      <protection hidden="1"/>
    </xf>
    <xf numFmtId="0" fontId="6" fillId="3" borderId="10" xfId="7" applyFill="1" applyBorder="1" applyAlignment="1" applyProtection="1">
      <alignment horizontal="left" vertical="center" wrapText="1" indent="1"/>
      <protection hidden="1"/>
    </xf>
    <xf numFmtId="0" fontId="6" fillId="3" borderId="9" xfId="7" applyFill="1" applyBorder="1" applyAlignment="1" applyProtection="1">
      <alignment horizontal="left" vertical="center" wrapText="1" indent="1"/>
      <protection hidden="1"/>
    </xf>
    <xf numFmtId="0" fontId="6" fillId="3" borderId="11" xfId="0" applyFont="1" applyFill="1" applyBorder="1" applyAlignment="1" applyProtection="1">
      <alignment horizontal="left" vertical="center" wrapText="1" indent="1"/>
      <protection hidden="1"/>
    </xf>
    <xf numFmtId="0" fontId="6" fillId="3" borderId="10" xfId="7" applyFill="1" applyBorder="1" applyAlignment="1" applyProtection="1">
      <alignment horizontal="center" vertical="center"/>
      <protection hidden="1"/>
    </xf>
    <xf numFmtId="0" fontId="6" fillId="3" borderId="29" xfId="7" applyFill="1" applyBorder="1" applyAlignment="1" applyProtection="1">
      <alignment horizontal="center" vertical="center"/>
      <protection hidden="1"/>
    </xf>
    <xf numFmtId="0" fontId="6" fillId="3" borderId="23" xfId="7" applyFill="1" applyBorder="1" applyAlignment="1" applyProtection="1">
      <alignment horizontal="center" vertical="center"/>
      <protection hidden="1"/>
    </xf>
    <xf numFmtId="0" fontId="6" fillId="3" borderId="11" xfId="7" applyFill="1" applyBorder="1" applyAlignment="1" applyProtection="1">
      <alignment horizontal="center" vertical="center"/>
      <protection hidden="1"/>
    </xf>
    <xf numFmtId="0" fontId="6" fillId="3" borderId="11" xfId="7" applyFill="1" applyBorder="1" applyAlignment="1" applyProtection="1">
      <alignment horizontal="left" vertical="center" wrapText="1" indent="1"/>
      <protection hidden="1"/>
    </xf>
    <xf numFmtId="0" fontId="6" fillId="3" borderId="15" xfId="9" applyFill="1" applyBorder="1" applyAlignment="1" applyProtection="1">
      <alignment horizontal="center" vertical="center" wrapText="1"/>
      <protection hidden="1"/>
    </xf>
    <xf numFmtId="0" fontId="6" fillId="3" borderId="9" xfId="9" applyFill="1" applyBorder="1" applyAlignment="1" applyProtection="1">
      <alignment horizontal="center" vertical="center" wrapText="1"/>
      <protection hidden="1"/>
    </xf>
    <xf numFmtId="0" fontId="6" fillId="3" borderId="11" xfId="9" applyFill="1" applyBorder="1" applyAlignment="1" applyProtection="1">
      <alignment horizontal="center" vertical="center" wrapText="1"/>
      <protection hidden="1"/>
    </xf>
    <xf numFmtId="0" fontId="6" fillId="3" borderId="15" xfId="9" applyFill="1" applyBorder="1" applyAlignment="1" applyProtection="1">
      <alignment horizontal="center" vertical="center"/>
      <protection hidden="1"/>
    </xf>
    <xf numFmtId="0" fontId="6" fillId="3" borderId="18" xfId="9" applyFill="1" applyBorder="1" applyAlignment="1" applyProtection="1">
      <alignment horizontal="center" vertical="center"/>
      <protection hidden="1"/>
    </xf>
    <xf numFmtId="0" fontId="6" fillId="3" borderId="13" xfId="9" applyFill="1" applyBorder="1" applyAlignment="1" applyProtection="1">
      <alignment horizontal="center" vertical="center"/>
      <protection hidden="1"/>
    </xf>
    <xf numFmtId="0" fontId="6" fillId="0" borderId="0" xfId="7" applyAlignment="1" applyProtection="1">
      <alignment horizontal="center" vertical="center" wrapText="1"/>
      <protection hidden="1"/>
    </xf>
    <xf numFmtId="0" fontId="6" fillId="0" borderId="19" xfId="7" applyBorder="1" applyAlignment="1" applyProtection="1">
      <alignment horizontal="center" vertical="center"/>
      <protection hidden="1"/>
    </xf>
    <xf numFmtId="0" fontId="0" fillId="3" borderId="16" xfId="0" applyFill="1" applyBorder="1" applyAlignment="1" applyProtection="1">
      <alignment horizontal="left" vertical="center" wrapText="1" indent="1"/>
      <protection hidden="1"/>
    </xf>
    <xf numFmtId="0" fontId="0" fillId="3" borderId="17" xfId="0" applyFill="1" applyBorder="1" applyAlignment="1" applyProtection="1">
      <alignment horizontal="left" vertical="center" wrapText="1" indent="1"/>
      <protection hidden="1"/>
    </xf>
    <xf numFmtId="0" fontId="0" fillId="3" borderId="13" xfId="0" applyFill="1" applyBorder="1" applyAlignment="1" applyProtection="1">
      <alignment horizontal="left" vertical="center" wrapText="1" indent="1"/>
      <protection hidden="1"/>
    </xf>
    <xf numFmtId="0" fontId="0" fillId="3" borderId="19" xfId="0" applyFill="1" applyBorder="1" applyAlignment="1" applyProtection="1">
      <alignment horizontal="left" vertical="center" wrapText="1" indent="1"/>
      <protection hidden="1"/>
    </xf>
    <xf numFmtId="0" fontId="0" fillId="3" borderId="14" xfId="0" applyFill="1" applyBorder="1" applyAlignment="1" applyProtection="1">
      <alignment horizontal="left" vertical="center" wrapText="1" indent="1"/>
      <protection hidden="1"/>
    </xf>
    <xf numFmtId="0" fontId="6" fillId="3" borderId="33" xfId="9" applyFill="1" applyBorder="1" applyAlignment="1" applyProtection="1">
      <alignment horizontal="left" vertical="center" indent="1"/>
      <protection hidden="1"/>
    </xf>
    <xf numFmtId="0" fontId="6" fillId="3" borderId="38" xfId="9" applyFill="1" applyBorder="1" applyAlignment="1" applyProtection="1">
      <alignment horizontal="left" vertical="center" indent="1"/>
      <protection hidden="1"/>
    </xf>
    <xf numFmtId="2" fontId="10" fillId="3" borderId="9" xfId="7" applyNumberFormat="1" applyFont="1" applyFill="1" applyBorder="1" applyAlignment="1" applyProtection="1">
      <alignment horizontal="left" vertical="center" wrapText="1" indent="1"/>
      <protection hidden="1"/>
    </xf>
    <xf numFmtId="3" fontId="6" fillId="5" borderId="10" xfId="7" applyNumberFormat="1" applyFill="1" applyBorder="1" applyAlignment="1" applyProtection="1">
      <alignment horizontal="center" vertical="center" wrapText="1"/>
      <protection locked="0"/>
    </xf>
    <xf numFmtId="3" fontId="6" fillId="5" borderId="9" xfId="7" applyNumberFormat="1" applyFill="1" applyBorder="1" applyAlignment="1" applyProtection="1">
      <alignment horizontal="center" vertical="center" wrapText="1"/>
      <protection locked="0"/>
    </xf>
    <xf numFmtId="3" fontId="6" fillId="5" borderId="11" xfId="7" applyNumberFormat="1" applyFill="1" applyBorder="1" applyAlignment="1" applyProtection="1">
      <alignment horizontal="center" vertical="center" wrapText="1"/>
      <protection locked="0"/>
    </xf>
    <xf numFmtId="0" fontId="6" fillId="3" borderId="26" xfId="9" applyFill="1" applyBorder="1" applyAlignment="1" applyProtection="1">
      <alignment horizontal="left" vertical="center" indent="1"/>
      <protection hidden="1"/>
    </xf>
    <xf numFmtId="0" fontId="6" fillId="3" borderId="30" xfId="9" applyFill="1" applyBorder="1" applyAlignment="1" applyProtection="1">
      <alignment horizontal="left" vertical="center" indent="1"/>
      <protection hidden="1"/>
    </xf>
    <xf numFmtId="49" fontId="10" fillId="3" borderId="15" xfId="7" applyNumberFormat="1" applyFont="1" applyFill="1" applyBorder="1" applyAlignment="1" applyProtection="1">
      <alignment horizontal="center" vertical="center" wrapText="1"/>
      <protection hidden="1"/>
    </xf>
    <xf numFmtId="49" fontId="10" fillId="3" borderId="16" xfId="7" applyNumberFormat="1" applyFont="1" applyFill="1" applyBorder="1" applyAlignment="1" applyProtection="1">
      <alignment horizontal="center" vertical="center" wrapText="1"/>
      <protection hidden="1"/>
    </xf>
    <xf numFmtId="49" fontId="10" fillId="3" borderId="17" xfId="7" applyNumberFormat="1" applyFont="1" applyFill="1" applyBorder="1" applyAlignment="1" applyProtection="1">
      <alignment horizontal="center" vertical="center" wrapText="1"/>
      <protection hidden="1"/>
    </xf>
    <xf numFmtId="49" fontId="10" fillId="3" borderId="13" xfId="7" applyNumberFormat="1" applyFont="1" applyFill="1" applyBorder="1" applyAlignment="1" applyProtection="1">
      <alignment horizontal="center" vertical="center" wrapText="1"/>
      <protection hidden="1"/>
    </xf>
    <xf numFmtId="49" fontId="10" fillId="3" borderId="19" xfId="7" applyNumberFormat="1" applyFont="1" applyFill="1" applyBorder="1" applyAlignment="1" applyProtection="1">
      <alignment horizontal="center" vertical="center" wrapText="1"/>
      <protection hidden="1"/>
    </xf>
    <xf numFmtId="49" fontId="10" fillId="3" borderId="14" xfId="7" applyNumberFormat="1" applyFont="1" applyFill="1" applyBorder="1" applyAlignment="1" applyProtection="1">
      <alignment horizontal="center" vertical="center" wrapText="1"/>
      <protection hidden="1"/>
    </xf>
    <xf numFmtId="0" fontId="6" fillId="3" borderId="18" xfId="9" applyFill="1" applyBorder="1" applyAlignment="1" applyProtection="1">
      <alignment horizontal="left" vertical="center" indent="1"/>
      <protection hidden="1"/>
    </xf>
    <xf numFmtId="0" fontId="6" fillId="3" borderId="21" xfId="9" applyFill="1" applyBorder="1" applyAlignment="1" applyProtection="1">
      <alignment horizontal="left" vertical="center" indent="1"/>
      <protection hidden="1"/>
    </xf>
    <xf numFmtId="0" fontId="6" fillId="3" borderId="5" xfId="9" applyFill="1" applyBorder="1" applyAlignment="1" applyProtection="1">
      <alignment horizontal="left" vertical="center" indent="1"/>
      <protection hidden="1"/>
    </xf>
    <xf numFmtId="0" fontId="6" fillId="3" borderId="6" xfId="9" applyFill="1" applyBorder="1" applyAlignment="1" applyProtection="1">
      <alignment horizontal="left" vertical="center" indent="1"/>
      <protection hidden="1"/>
    </xf>
    <xf numFmtId="0" fontId="9" fillId="4" borderId="8" xfId="7" applyFont="1" applyFill="1" applyBorder="1" applyAlignment="1" applyProtection="1">
      <alignment horizontal="left" vertical="center" wrapText="1" indent="1"/>
      <protection hidden="1"/>
    </xf>
    <xf numFmtId="0" fontId="9" fillId="4" borderId="6" xfId="7" applyFont="1" applyFill="1" applyBorder="1" applyAlignment="1" applyProtection="1">
      <alignment horizontal="left" vertical="center" wrapText="1" indent="1"/>
      <protection hidden="1"/>
    </xf>
    <xf numFmtId="0" fontId="6" fillId="3" borderId="8" xfId="9" applyFill="1" applyBorder="1" applyAlignment="1" applyProtection="1">
      <alignment horizontal="left" vertical="center" indent="1"/>
      <protection hidden="1"/>
    </xf>
    <xf numFmtId="0" fontId="10" fillId="17" borderId="10" xfId="9" applyFont="1" applyFill="1" applyBorder="1" applyAlignment="1" applyProtection="1">
      <alignment horizontal="center" vertical="center" wrapText="1"/>
      <protection hidden="1"/>
    </xf>
    <xf numFmtId="0" fontId="10" fillId="17" borderId="9" xfId="9" applyFont="1" applyFill="1" applyBorder="1" applyAlignment="1" applyProtection="1">
      <alignment horizontal="center" vertical="center" wrapText="1"/>
      <protection hidden="1"/>
    </xf>
    <xf numFmtId="0" fontId="6" fillId="17" borderId="9" xfId="9" applyFill="1" applyBorder="1" applyAlignment="1" applyProtection="1">
      <alignment horizontal="center" vertical="center" wrapText="1"/>
      <protection hidden="1"/>
    </xf>
    <xf numFmtId="0" fontId="6" fillId="17" borderId="10" xfId="9" applyFill="1" applyBorder="1" applyAlignment="1" applyProtection="1">
      <alignment horizontal="center" vertical="center" wrapText="1"/>
      <protection hidden="1"/>
    </xf>
    <xf numFmtId="0" fontId="6" fillId="17" borderId="39" xfId="9" applyFill="1" applyBorder="1" applyAlignment="1" applyProtection="1">
      <alignment horizontal="left" indent="1"/>
      <protection hidden="1"/>
    </xf>
    <xf numFmtId="0" fontId="6" fillId="17" borderId="30" xfId="9" applyFill="1" applyBorder="1" applyAlignment="1" applyProtection="1">
      <alignment horizontal="left" indent="1"/>
      <protection hidden="1"/>
    </xf>
    <xf numFmtId="0" fontId="6" fillId="17" borderId="40" xfId="9" applyFill="1" applyBorder="1" applyAlignment="1" applyProtection="1">
      <alignment horizontal="left" indent="1"/>
      <protection hidden="1"/>
    </xf>
    <xf numFmtId="0" fontId="6" fillId="17" borderId="31" xfId="9" applyFill="1" applyBorder="1" applyAlignment="1" applyProtection="1">
      <alignment horizontal="left" indent="1"/>
      <protection hidden="1"/>
    </xf>
    <xf numFmtId="0" fontId="16" fillId="4" borderId="8" xfId="7" applyFont="1" applyFill="1" applyBorder="1" applyAlignment="1" applyProtection="1">
      <alignment horizontal="left" vertical="center" wrapText="1" indent="1"/>
      <protection hidden="1"/>
    </xf>
    <xf numFmtId="165" fontId="9" fillId="4" borderId="5" xfId="9" applyNumberFormat="1" applyFont="1" applyFill="1" applyBorder="1" applyAlignment="1" applyProtection="1">
      <alignment horizontal="left" vertical="center" indent="1"/>
      <protection hidden="1"/>
    </xf>
    <xf numFmtId="165" fontId="9" fillId="4" borderId="8" xfId="9" applyNumberFormat="1" applyFont="1" applyFill="1" applyBorder="1" applyAlignment="1" applyProtection="1">
      <alignment horizontal="left" vertical="center" indent="1"/>
      <protection hidden="1"/>
    </xf>
    <xf numFmtId="165" fontId="9" fillId="4" borderId="6" xfId="9" applyNumberFormat="1" applyFont="1" applyFill="1" applyBorder="1" applyAlignment="1" applyProtection="1">
      <alignment horizontal="left" vertical="center" indent="1"/>
      <protection hidden="1"/>
    </xf>
    <xf numFmtId="0" fontId="9" fillId="4" borderId="5" xfId="187" applyFont="1" applyFill="1" applyBorder="1" applyAlignment="1" applyProtection="1">
      <alignment horizontal="left" vertical="center" indent="1"/>
      <protection hidden="1"/>
    </xf>
    <xf numFmtId="0" fontId="9" fillId="4" borderId="8" xfId="187" applyFont="1" applyFill="1" applyBorder="1" applyAlignment="1" applyProtection="1">
      <alignment horizontal="left" vertical="center" indent="1"/>
      <protection hidden="1"/>
    </xf>
    <xf numFmtId="0" fontId="9" fillId="4" borderId="6" xfId="187" applyFont="1" applyFill="1" applyBorder="1" applyAlignment="1" applyProtection="1">
      <alignment horizontal="left" vertical="center" indent="1"/>
      <protection hidden="1"/>
    </xf>
    <xf numFmtId="0" fontId="10" fillId="17" borderId="5" xfId="9" applyFont="1" applyFill="1" applyBorder="1" applyAlignment="1" applyProtection="1">
      <alignment horizontal="center" vertical="center" wrapText="1"/>
      <protection hidden="1"/>
    </xf>
    <xf numFmtId="0" fontId="10" fillId="17" borderId="8" xfId="9" applyFont="1" applyFill="1" applyBorder="1" applyAlignment="1" applyProtection="1">
      <alignment horizontal="center" vertical="center" wrapText="1"/>
      <protection hidden="1"/>
    </xf>
    <xf numFmtId="0" fontId="10" fillId="17" borderId="6" xfId="9" applyFont="1" applyFill="1" applyBorder="1" applyAlignment="1" applyProtection="1">
      <alignment horizontal="center" vertical="center" wrapText="1"/>
      <protection hidden="1"/>
    </xf>
    <xf numFmtId="0" fontId="6" fillId="17" borderId="11" xfId="9" applyFill="1" applyBorder="1" applyAlignment="1" applyProtection="1">
      <alignment horizontal="center" vertical="center" wrapText="1"/>
      <protection hidden="1"/>
    </xf>
    <xf numFmtId="0" fontId="6" fillId="3" borderId="15" xfId="9" applyFill="1" applyBorder="1" applyAlignment="1" applyProtection="1">
      <alignment horizontal="left" vertical="center" indent="1"/>
      <protection hidden="1"/>
    </xf>
    <xf numFmtId="0" fontId="6" fillId="3" borderId="16" xfId="9" applyFill="1" applyBorder="1" applyAlignment="1" applyProtection="1">
      <alignment horizontal="left" vertical="center" indent="1"/>
      <protection hidden="1"/>
    </xf>
    <xf numFmtId="0" fontId="6" fillId="3" borderId="17" xfId="9" applyFill="1" applyBorder="1" applyAlignment="1" applyProtection="1">
      <alignment horizontal="left" vertical="center" indent="1"/>
      <protection hidden="1"/>
    </xf>
    <xf numFmtId="3" fontId="6" fillId="5" borderId="15" xfId="7" applyNumberFormat="1" applyFill="1" applyBorder="1" applyAlignment="1" applyProtection="1">
      <alignment horizontal="left" vertical="center" wrapText="1" indent="1"/>
      <protection locked="0"/>
    </xf>
    <xf numFmtId="3" fontId="6" fillId="5" borderId="18" xfId="7" applyNumberFormat="1" applyFill="1" applyBorder="1" applyAlignment="1" applyProtection="1">
      <alignment horizontal="left" vertical="center" wrapText="1" indent="1"/>
      <protection locked="0"/>
    </xf>
    <xf numFmtId="2" fontId="6" fillId="3" borderId="10" xfId="7" applyNumberFormat="1" applyFill="1" applyBorder="1" applyAlignment="1" applyProtection="1">
      <alignment horizontal="left" vertical="center" wrapText="1" indent="1"/>
      <protection hidden="1"/>
    </xf>
    <xf numFmtId="2" fontId="6" fillId="3" borderId="9" xfId="7" applyNumberFormat="1" applyFill="1" applyBorder="1" applyAlignment="1" applyProtection="1">
      <alignment horizontal="left" vertical="center" wrapText="1" indent="1"/>
      <protection hidden="1"/>
    </xf>
    <xf numFmtId="0" fontId="6" fillId="3" borderId="29" xfId="7" applyFill="1" applyBorder="1" applyAlignment="1" applyProtection="1">
      <alignment horizontal="left" vertical="center" wrapText="1" indent="1"/>
      <protection hidden="1"/>
    </xf>
    <xf numFmtId="0" fontId="6" fillId="3" borderId="23" xfId="7" applyFill="1" applyBorder="1" applyAlignment="1" applyProtection="1">
      <alignment horizontal="left" vertical="center" wrapText="1" indent="1"/>
      <protection hidden="1"/>
    </xf>
    <xf numFmtId="0" fontId="6" fillId="3" borderId="23" xfId="7" applyFill="1" applyBorder="1" applyAlignment="1" applyProtection="1">
      <alignment horizontal="left" vertical="center" indent="1"/>
      <protection hidden="1"/>
    </xf>
    <xf numFmtId="0" fontId="6" fillId="3" borderId="11" xfId="7" applyFill="1" applyBorder="1" applyAlignment="1" applyProtection="1">
      <alignment horizontal="left" vertical="center" indent="1"/>
      <protection hidden="1"/>
    </xf>
    <xf numFmtId="0" fontId="16" fillId="4" borderId="8" xfId="0" applyFont="1" applyFill="1" applyBorder="1" applyAlignment="1" applyProtection="1">
      <alignment horizontal="left" vertical="center" wrapText="1" indent="1"/>
      <protection hidden="1"/>
    </xf>
    <xf numFmtId="0" fontId="16" fillId="4" borderId="6" xfId="0" applyFont="1" applyFill="1" applyBorder="1" applyAlignment="1" applyProtection="1">
      <alignment horizontal="left" vertical="center" wrapText="1" indent="1"/>
      <protection hidden="1"/>
    </xf>
    <xf numFmtId="0" fontId="6" fillId="3" borderId="15" xfId="7" applyFill="1" applyBorder="1" applyAlignment="1" applyProtection="1">
      <alignment horizontal="right" vertical="center" wrapText="1" indent="1"/>
      <protection hidden="1"/>
    </xf>
    <xf numFmtId="0" fontId="6" fillId="3" borderId="16" xfId="7" applyFill="1" applyBorder="1" applyAlignment="1" applyProtection="1">
      <alignment horizontal="right" vertical="center" wrapText="1" indent="1"/>
      <protection hidden="1"/>
    </xf>
    <xf numFmtId="0" fontId="6" fillId="3" borderId="17" xfId="7" applyFill="1" applyBorder="1" applyAlignment="1" applyProtection="1">
      <alignment horizontal="right" vertical="center" wrapText="1" indent="1"/>
      <protection hidden="1"/>
    </xf>
    <xf numFmtId="0" fontId="6" fillId="3" borderId="13" xfId="7" applyFill="1" applyBorder="1" applyAlignment="1" applyProtection="1">
      <alignment horizontal="right" vertical="center" wrapText="1" indent="1"/>
      <protection hidden="1"/>
    </xf>
    <xf numFmtId="0" fontId="6" fillId="3" borderId="19" xfId="7" applyFill="1" applyBorder="1" applyAlignment="1" applyProtection="1">
      <alignment horizontal="right" vertical="center" wrapText="1" indent="1"/>
      <protection hidden="1"/>
    </xf>
    <xf numFmtId="0" fontId="6" fillId="3" borderId="14" xfId="7" applyFill="1" applyBorder="1" applyAlignment="1" applyProtection="1">
      <alignment horizontal="right" vertical="center" wrapText="1" indent="1"/>
      <protection hidden="1"/>
    </xf>
    <xf numFmtId="0" fontId="6" fillId="3" borderId="5" xfId="7" applyFill="1" applyBorder="1" applyAlignment="1" applyProtection="1">
      <alignment horizontal="right" vertical="center" indent="1"/>
      <protection hidden="1"/>
    </xf>
    <xf numFmtId="0" fontId="6" fillId="3" borderId="8" xfId="7" applyFill="1" applyBorder="1" applyAlignment="1" applyProtection="1">
      <alignment horizontal="right" vertical="center" indent="1"/>
      <protection hidden="1"/>
    </xf>
    <xf numFmtId="0" fontId="6" fillId="3" borderId="6" xfId="7" applyFill="1" applyBorder="1" applyAlignment="1" applyProtection="1">
      <alignment horizontal="right" vertical="center" indent="1"/>
      <protection hidden="1"/>
    </xf>
    <xf numFmtId="49" fontId="6" fillId="3" borderId="15" xfId="7" applyNumberFormat="1" applyFill="1" applyBorder="1" applyAlignment="1" applyProtection="1">
      <alignment horizontal="left" vertical="center" wrapText="1" indent="1"/>
      <protection hidden="1"/>
    </xf>
    <xf numFmtId="0" fontId="6" fillId="3" borderId="16" xfId="0" applyFont="1" applyFill="1" applyBorder="1" applyAlignment="1" applyProtection="1">
      <alignment horizontal="left" vertical="center" wrapText="1" indent="1"/>
      <protection hidden="1"/>
    </xf>
    <xf numFmtId="0" fontId="6" fillId="3" borderId="17" xfId="0" applyFont="1" applyFill="1" applyBorder="1" applyAlignment="1" applyProtection="1">
      <alignment horizontal="left" vertical="center" wrapText="1" indent="1"/>
      <protection hidden="1"/>
    </xf>
    <xf numFmtId="0" fontId="6" fillId="3" borderId="13" xfId="0" applyFont="1" applyFill="1" applyBorder="1" applyAlignment="1" applyProtection="1">
      <alignment horizontal="left" vertical="center" wrapText="1" indent="1"/>
      <protection hidden="1"/>
    </xf>
    <xf numFmtId="0" fontId="6" fillId="3" borderId="19" xfId="0" applyFont="1" applyFill="1" applyBorder="1" applyAlignment="1" applyProtection="1">
      <alignment horizontal="left" vertical="center" wrapText="1" indent="1"/>
      <protection hidden="1"/>
    </xf>
    <xf numFmtId="0" fontId="6" fillId="3" borderId="14" xfId="0" applyFont="1" applyFill="1" applyBorder="1" applyAlignment="1" applyProtection="1">
      <alignment horizontal="left" vertical="center" wrapText="1" indent="1"/>
      <protection hidden="1"/>
    </xf>
    <xf numFmtId="0" fontId="6" fillId="3" borderId="10" xfId="10" applyFill="1" applyBorder="1" applyAlignment="1" applyProtection="1">
      <alignment horizontal="left" vertical="center" wrapText="1" indent="1"/>
      <protection hidden="1"/>
    </xf>
    <xf numFmtId="0" fontId="0" fillId="0" borderId="9" xfId="0" applyBorder="1" applyAlignment="1" applyProtection="1">
      <alignment horizontal="left" vertical="center" wrapText="1" indent="1"/>
      <protection hidden="1"/>
    </xf>
    <xf numFmtId="0" fontId="0" fillId="0" borderId="11" xfId="0" applyBorder="1" applyAlignment="1" applyProtection="1">
      <alignment horizontal="left" vertical="center" wrapText="1" indent="1"/>
      <protection hidden="1"/>
    </xf>
    <xf numFmtId="0" fontId="6" fillId="3" borderId="15" xfId="10" applyFill="1" applyBorder="1" applyAlignment="1" applyProtection="1">
      <alignment horizontal="left" vertical="center" wrapText="1" indent="1"/>
      <protection hidden="1"/>
    </xf>
    <xf numFmtId="0" fontId="0" fillId="0" borderId="17" xfId="0" applyBorder="1" applyAlignment="1" applyProtection="1">
      <alignment horizontal="left" vertical="center" wrapText="1" indent="1"/>
      <protection hidden="1"/>
    </xf>
    <xf numFmtId="0" fontId="0" fillId="0" borderId="18" xfId="0" applyBorder="1" applyAlignment="1" applyProtection="1">
      <alignment horizontal="left" vertical="center" wrapText="1" indent="1"/>
      <protection hidden="1"/>
    </xf>
    <xf numFmtId="0" fontId="0" fillId="0" borderId="21" xfId="0" applyBorder="1" applyAlignment="1" applyProtection="1">
      <alignment horizontal="left" vertical="center" wrapText="1" indent="1"/>
      <protection hidden="1"/>
    </xf>
    <xf numFmtId="0" fontId="0" fillId="0" borderId="13" xfId="0" applyBorder="1" applyAlignment="1" applyProtection="1">
      <alignment horizontal="left" vertical="center" wrapText="1" indent="1"/>
      <protection hidden="1"/>
    </xf>
    <xf numFmtId="0" fontId="0" fillId="0" borderId="14" xfId="0" applyBorder="1" applyAlignment="1" applyProtection="1">
      <alignment horizontal="left" vertical="center" wrapText="1" indent="1"/>
      <protection hidden="1"/>
    </xf>
    <xf numFmtId="0" fontId="6" fillId="3" borderId="5" xfId="9" applyFill="1" applyBorder="1" applyAlignment="1" applyProtection="1">
      <alignment horizontal="center" vertical="center" wrapText="1"/>
      <protection hidden="1"/>
    </xf>
    <xf numFmtId="0" fontId="6" fillId="3" borderId="8" xfId="9" applyFill="1" applyBorder="1" applyAlignment="1" applyProtection="1">
      <alignment horizontal="center" vertical="center" wrapText="1"/>
      <protection hidden="1"/>
    </xf>
    <xf numFmtId="0" fontId="6" fillId="3" borderId="6" xfId="9" applyFill="1" applyBorder="1" applyAlignment="1" applyProtection="1">
      <alignment horizontal="center" vertical="center" wrapText="1"/>
      <protection hidden="1"/>
    </xf>
    <xf numFmtId="0" fontId="6" fillId="3" borderId="10" xfId="10" applyFill="1" applyBorder="1" applyAlignment="1" applyProtection="1">
      <alignment horizontal="center" vertical="center" wrapText="1"/>
      <protection hidden="1"/>
    </xf>
    <xf numFmtId="0" fontId="6" fillId="3" borderId="9" xfId="10" applyFill="1" applyBorder="1" applyAlignment="1" applyProtection="1">
      <alignment horizontal="center" vertical="center" wrapText="1"/>
      <protection hidden="1"/>
    </xf>
    <xf numFmtId="0" fontId="6" fillId="3" borderId="11" xfId="10" applyFill="1" applyBorder="1" applyAlignment="1" applyProtection="1">
      <alignment horizontal="center" vertical="center" wrapText="1"/>
      <protection hidden="1"/>
    </xf>
    <xf numFmtId="0" fontId="0" fillId="3" borderId="11" xfId="0" applyFill="1" applyBorder="1" applyAlignment="1" applyProtection="1">
      <alignment horizontal="center" vertical="center" wrapText="1"/>
      <protection hidden="1"/>
    </xf>
    <xf numFmtId="0" fontId="6" fillId="0" borderId="0" xfId="7" applyAlignment="1" applyProtection="1">
      <alignment horizontal="left" vertical="center" wrapText="1" indent="1"/>
      <protection hidden="1"/>
    </xf>
    <xf numFmtId="0" fontId="0" fillId="0" borderId="0" xfId="0" applyAlignment="1">
      <alignment horizontal="left" wrapText="1" indent="1"/>
    </xf>
    <xf numFmtId="0" fontId="6" fillId="3" borderId="10" xfId="9" applyFill="1" applyBorder="1" applyAlignment="1" applyProtection="1">
      <alignment horizontal="left" vertical="center" wrapText="1" indent="1"/>
      <protection hidden="1"/>
    </xf>
    <xf numFmtId="0" fontId="6" fillId="3" borderId="9" xfId="9" applyFill="1" applyBorder="1" applyAlignment="1" applyProtection="1">
      <alignment horizontal="left" vertical="center" wrapText="1" indent="1"/>
      <protection hidden="1"/>
    </xf>
    <xf numFmtId="0" fontId="6" fillId="0" borderId="0" xfId="9" applyAlignment="1" applyProtection="1">
      <alignment horizontal="left" vertical="center" wrapText="1" indent="1"/>
      <protection hidden="1"/>
    </xf>
    <xf numFmtId="0" fontId="0" fillId="0" borderId="0" xfId="0" applyAlignment="1" applyProtection="1">
      <alignment horizontal="left" vertical="center" wrapText="1" indent="1"/>
      <protection hidden="1"/>
    </xf>
    <xf numFmtId="0" fontId="6" fillId="3" borderId="9" xfId="0" applyFont="1" applyFill="1" applyBorder="1" applyAlignment="1" applyProtection="1">
      <alignment horizontal="left" vertical="center" wrapText="1" indent="1"/>
      <protection hidden="1"/>
    </xf>
    <xf numFmtId="166" fontId="6" fillId="5" borderId="15" xfId="7" applyNumberFormat="1" applyFill="1" applyBorder="1" applyAlignment="1" applyProtection="1">
      <alignment horizontal="right" vertical="center"/>
      <protection locked="0"/>
    </xf>
    <xf numFmtId="166" fontId="6" fillId="5" borderId="18" xfId="7" applyNumberFormat="1" applyFill="1" applyBorder="1" applyAlignment="1" applyProtection="1">
      <alignment horizontal="right" vertical="center"/>
      <protection locked="0"/>
    </xf>
    <xf numFmtId="166" fontId="6" fillId="5" borderId="13" xfId="7" applyNumberFormat="1" applyFill="1" applyBorder="1" applyAlignment="1" applyProtection="1">
      <alignment horizontal="right" vertical="center"/>
      <protection locked="0"/>
    </xf>
    <xf numFmtId="0" fontId="6" fillId="3" borderId="9" xfId="9" applyFill="1" applyBorder="1" applyAlignment="1" applyProtection="1">
      <alignment horizontal="center" vertical="center"/>
      <protection hidden="1"/>
    </xf>
    <xf numFmtId="0" fontId="6" fillId="3" borderId="11" xfId="9" applyFill="1" applyBorder="1" applyAlignment="1" applyProtection="1">
      <alignment horizontal="center" vertical="center"/>
      <protection hidden="1"/>
    </xf>
    <xf numFmtId="171" fontId="6" fillId="3" borderId="15" xfId="7" applyNumberFormat="1" applyFill="1" applyBorder="1" applyAlignment="1" applyProtection="1">
      <alignment horizontal="center" vertical="center"/>
      <protection hidden="1"/>
    </xf>
    <xf numFmtId="171" fontId="6" fillId="3" borderId="16" xfId="7" applyNumberFormat="1" applyFill="1" applyBorder="1" applyAlignment="1" applyProtection="1">
      <alignment horizontal="center" vertical="center"/>
      <protection hidden="1"/>
    </xf>
    <xf numFmtId="171" fontId="6" fillId="3" borderId="17" xfId="7" applyNumberFormat="1" applyFill="1" applyBorder="1" applyAlignment="1" applyProtection="1">
      <alignment horizontal="center" vertical="center"/>
      <protection hidden="1"/>
    </xf>
    <xf numFmtId="171" fontId="6" fillId="3" borderId="18" xfId="7" applyNumberFormat="1" applyFill="1" applyBorder="1" applyAlignment="1" applyProtection="1">
      <alignment horizontal="center" vertical="center"/>
      <protection hidden="1"/>
    </xf>
    <xf numFmtId="171" fontId="6" fillId="3" borderId="0" xfId="7" applyNumberFormat="1" applyFill="1" applyAlignment="1" applyProtection="1">
      <alignment horizontal="center" vertical="center"/>
      <protection hidden="1"/>
    </xf>
    <xf numFmtId="171" fontId="6" fillId="3" borderId="21" xfId="7" applyNumberFormat="1" applyFill="1" applyBorder="1" applyAlignment="1" applyProtection="1">
      <alignment horizontal="center" vertical="center"/>
      <protection hidden="1"/>
    </xf>
    <xf numFmtId="166" fontId="6" fillId="5" borderId="10" xfId="7" applyNumberFormat="1" applyFill="1" applyBorder="1" applyAlignment="1" applyProtection="1">
      <alignment horizontal="right" vertical="center"/>
      <protection locked="0"/>
    </xf>
    <xf numFmtId="166" fontId="6" fillId="5" borderId="9" xfId="7" applyNumberFormat="1" applyFill="1" applyBorder="1" applyAlignment="1" applyProtection="1">
      <alignment horizontal="right" vertical="center"/>
      <protection locked="0"/>
    </xf>
    <xf numFmtId="166" fontId="6" fillId="5" borderId="11" xfId="7" applyNumberFormat="1" applyFill="1" applyBorder="1" applyAlignment="1" applyProtection="1">
      <alignment horizontal="right" vertical="center"/>
      <protection locked="0"/>
    </xf>
    <xf numFmtId="0" fontId="6" fillId="3" borderId="10" xfId="7" applyFill="1" applyBorder="1" applyAlignment="1" applyProtection="1">
      <alignment horizontal="center" vertical="center" wrapText="1"/>
      <protection hidden="1"/>
    </xf>
    <xf numFmtId="0" fontId="0" fillId="0" borderId="11" xfId="0" applyBorder="1" applyAlignment="1" applyProtection="1">
      <alignment horizontal="center" vertical="center" wrapText="1"/>
      <protection hidden="1"/>
    </xf>
    <xf numFmtId="0" fontId="10" fillId="3" borderId="10" xfId="7" applyFont="1" applyFill="1" applyBorder="1" applyAlignment="1" applyProtection="1">
      <alignment horizontal="left" vertical="center" wrapText="1" indent="1"/>
      <protection hidden="1"/>
    </xf>
    <xf numFmtId="0" fontId="10" fillId="3" borderId="9" xfId="0" applyFont="1" applyFill="1" applyBorder="1" applyAlignment="1" applyProtection="1">
      <alignment horizontal="left" vertical="center" wrapText="1" indent="1"/>
      <protection hidden="1"/>
    </xf>
    <xf numFmtId="0" fontId="6" fillId="3" borderId="5" xfId="7" applyFill="1" applyBorder="1" applyAlignment="1" applyProtection="1">
      <alignment horizontal="center" vertical="center" wrapText="1"/>
      <protection hidden="1"/>
    </xf>
    <xf numFmtId="0" fontId="6" fillId="3" borderId="8" xfId="0" applyFont="1" applyFill="1" applyBorder="1" applyAlignment="1" applyProtection="1">
      <alignment horizontal="center" vertical="center" wrapText="1"/>
      <protection hidden="1"/>
    </xf>
    <xf numFmtId="0" fontId="0" fillId="3" borderId="8" xfId="0" applyFill="1" applyBorder="1" applyAlignment="1" applyProtection="1">
      <alignment horizontal="center" vertical="center" wrapText="1"/>
      <protection hidden="1"/>
    </xf>
    <xf numFmtId="0" fontId="0" fillId="3" borderId="6" xfId="0" applyFill="1" applyBorder="1" applyAlignment="1" applyProtection="1">
      <alignment horizontal="center" vertical="center" wrapText="1"/>
      <protection hidden="1"/>
    </xf>
    <xf numFmtId="0" fontId="0" fillId="0" borderId="9" xfId="0" applyBorder="1" applyAlignment="1" applyProtection="1">
      <alignment vertical="center" wrapText="1"/>
      <protection hidden="1"/>
    </xf>
    <xf numFmtId="0" fontId="0" fillId="0" borderId="11" xfId="0" applyBorder="1" applyAlignment="1" applyProtection="1">
      <alignment vertical="center" wrapText="1"/>
      <protection hidden="1"/>
    </xf>
    <xf numFmtId="0" fontId="10" fillId="3" borderId="15" xfId="7" applyFont="1" applyFill="1" applyBorder="1" applyAlignment="1" applyProtection="1">
      <alignment horizontal="left" vertical="center" wrapText="1" indent="1"/>
      <protection hidden="1"/>
    </xf>
    <xf numFmtId="0" fontId="10" fillId="3" borderId="17" xfId="7" applyFont="1" applyFill="1" applyBorder="1" applyAlignment="1" applyProtection="1">
      <alignment horizontal="left" vertical="center" wrapText="1" indent="1"/>
      <protection hidden="1"/>
    </xf>
    <xf numFmtId="0" fontId="10" fillId="3" borderId="13" xfId="7" applyFont="1" applyFill="1" applyBorder="1" applyAlignment="1" applyProtection="1">
      <alignment horizontal="left" vertical="center" wrapText="1" indent="1"/>
      <protection hidden="1"/>
    </xf>
    <xf numFmtId="0" fontId="10" fillId="3" borderId="14" xfId="7" applyFont="1" applyFill="1" applyBorder="1" applyAlignment="1" applyProtection="1">
      <alignment horizontal="left" vertical="center" wrapText="1" indent="1"/>
      <protection hidden="1"/>
    </xf>
    <xf numFmtId="0" fontId="6" fillId="3" borderId="9" xfId="7" applyFill="1" applyBorder="1" applyAlignment="1" applyProtection="1">
      <alignment horizontal="center" vertical="center" wrapText="1"/>
      <protection hidden="1"/>
    </xf>
    <xf numFmtId="0" fontId="6" fillId="3" borderId="11" xfId="7" applyFill="1" applyBorder="1" applyAlignment="1" applyProtection="1">
      <alignment horizontal="center" vertical="center" wrapText="1"/>
      <protection hidden="1"/>
    </xf>
    <xf numFmtId="0" fontId="6" fillId="3" borderId="8" xfId="7" applyFill="1" applyBorder="1" applyAlignment="1" applyProtection="1">
      <alignment horizontal="center" vertical="center" wrapText="1"/>
      <protection hidden="1"/>
    </xf>
    <xf numFmtId="0" fontId="0" fillId="0" borderId="6" xfId="0" applyBorder="1" applyAlignment="1" applyProtection="1">
      <alignment horizontal="center" vertical="center" wrapText="1"/>
      <protection hidden="1"/>
    </xf>
    <xf numFmtId="0" fontId="0" fillId="0" borderId="9" xfId="0" applyBorder="1" applyAlignment="1" applyProtection="1">
      <alignment horizontal="center" vertical="center" wrapText="1"/>
      <protection hidden="1"/>
    </xf>
    <xf numFmtId="0" fontId="6" fillId="3" borderId="6" xfId="7" applyFill="1" applyBorder="1" applyAlignment="1" applyProtection="1">
      <alignment horizontal="center" vertical="center" wrapText="1"/>
      <protection hidden="1"/>
    </xf>
    <xf numFmtId="2" fontId="6" fillId="3" borderId="10" xfId="7" applyNumberFormat="1" applyFill="1" applyBorder="1" applyAlignment="1" applyProtection="1">
      <alignment horizontal="center" vertical="center" wrapText="1"/>
      <protection hidden="1"/>
    </xf>
    <xf numFmtId="2" fontId="6" fillId="3" borderId="9" xfId="7" applyNumberFormat="1" applyFill="1" applyBorder="1" applyAlignment="1" applyProtection="1">
      <alignment horizontal="center" vertical="center" wrapText="1"/>
      <protection hidden="1"/>
    </xf>
    <xf numFmtId="2" fontId="6" fillId="3" borderId="11" xfId="7" applyNumberFormat="1" applyFill="1" applyBorder="1" applyAlignment="1" applyProtection="1">
      <alignment horizontal="center" vertical="center" wrapText="1"/>
      <protection hidden="1"/>
    </xf>
    <xf numFmtId="0" fontId="6" fillId="3" borderId="27" xfId="7" applyFill="1" applyBorder="1" applyAlignment="1" applyProtection="1">
      <alignment horizontal="left" vertical="center" indent="1"/>
      <protection hidden="1"/>
    </xf>
    <xf numFmtId="0" fontId="6" fillId="3" borderId="31" xfId="7" applyFill="1" applyBorder="1" applyAlignment="1" applyProtection="1">
      <alignment horizontal="left" vertical="center" indent="1"/>
      <protection hidden="1"/>
    </xf>
    <xf numFmtId="0" fontId="9" fillId="4" borderId="5" xfId="7" applyFont="1" applyFill="1" applyBorder="1" applyAlignment="1" applyProtection="1">
      <alignment horizontal="left" vertical="center" indent="1"/>
      <protection hidden="1"/>
    </xf>
    <xf numFmtId="0" fontId="9" fillId="4" borderId="8" xfId="7" applyFont="1" applyFill="1" applyBorder="1" applyAlignment="1" applyProtection="1">
      <alignment horizontal="left" vertical="center" indent="1"/>
      <protection hidden="1"/>
    </xf>
    <xf numFmtId="0" fontId="9" fillId="4" borderId="6" xfId="7" applyFont="1" applyFill="1" applyBorder="1" applyAlignment="1" applyProtection="1">
      <alignment horizontal="left" vertical="center" indent="1"/>
      <protection hidden="1"/>
    </xf>
    <xf numFmtId="49" fontId="6" fillId="3" borderId="15" xfId="9" applyNumberFormat="1" applyFill="1" applyBorder="1" applyAlignment="1" applyProtection="1">
      <alignment horizontal="left" vertical="center" wrapText="1" indent="1"/>
      <protection hidden="1"/>
    </xf>
    <xf numFmtId="49" fontId="6" fillId="3" borderId="13" xfId="9" applyNumberFormat="1" applyFill="1" applyBorder="1" applyAlignment="1" applyProtection="1">
      <alignment horizontal="left" vertical="center" wrapText="1" indent="1"/>
      <protection hidden="1"/>
    </xf>
    <xf numFmtId="0" fontId="6" fillId="3" borderId="26" xfId="7" applyFill="1" applyBorder="1" applyAlignment="1" applyProtection="1">
      <alignment horizontal="left" vertical="center" indent="1"/>
      <protection hidden="1"/>
    </xf>
    <xf numFmtId="0" fontId="6" fillId="3" borderId="30" xfId="7" applyFill="1" applyBorder="1" applyAlignment="1" applyProtection="1">
      <alignment horizontal="left" vertical="center" indent="1"/>
      <protection hidden="1"/>
    </xf>
    <xf numFmtId="0" fontId="0" fillId="0" borderId="6" xfId="0" applyBorder="1" applyAlignment="1">
      <alignment horizontal="left" vertical="center" indent="1"/>
    </xf>
    <xf numFmtId="0" fontId="0" fillId="0" borderId="30" xfId="0" applyBorder="1" applyAlignment="1">
      <alignment horizontal="left" vertical="center" indent="1"/>
    </xf>
    <xf numFmtId="0" fontId="0" fillId="0" borderId="31" xfId="0" applyBorder="1" applyAlignment="1">
      <alignment horizontal="left" vertical="center" indent="1"/>
    </xf>
    <xf numFmtId="0" fontId="6" fillId="3" borderId="2" xfId="0" applyFont="1" applyFill="1" applyBorder="1" applyAlignment="1" applyProtection="1">
      <alignment horizontal="left" vertical="center" indent="1"/>
      <protection hidden="1"/>
    </xf>
    <xf numFmtId="0" fontId="6" fillId="3" borderId="1" xfId="0" applyFont="1" applyFill="1" applyBorder="1" applyAlignment="1">
      <alignment horizontal="left" vertical="center" indent="1"/>
    </xf>
    <xf numFmtId="0" fontId="6" fillId="3" borderId="3" xfId="0" applyFont="1" applyFill="1" applyBorder="1" applyAlignment="1">
      <alignment horizontal="left" vertical="center" indent="1"/>
    </xf>
    <xf numFmtId="0" fontId="6" fillId="3" borderId="10" xfId="0" applyFont="1" applyFill="1" applyBorder="1" applyAlignment="1" applyProtection="1">
      <alignment horizontal="left" vertical="center" wrapText="1" indent="1"/>
      <protection hidden="1"/>
    </xf>
    <xf numFmtId="0" fontId="16" fillId="0" borderId="8" xfId="0" applyFont="1" applyBorder="1" applyAlignment="1">
      <alignment horizontal="left" vertical="center" wrapText="1" indent="1"/>
    </xf>
    <xf numFmtId="0" fontId="0" fillId="0" borderId="8" xfId="0" applyBorder="1" applyAlignment="1">
      <alignment horizontal="left" vertical="center" wrapText="1" indent="1"/>
    </xf>
    <xf numFmtId="0" fontId="6" fillId="3" borderId="10" xfId="0" applyFont="1" applyFill="1" applyBorder="1" applyAlignment="1" applyProtection="1">
      <alignment horizontal="center" vertical="center" wrapText="1"/>
      <protection hidden="1"/>
    </xf>
    <xf numFmtId="0" fontId="6" fillId="3" borderId="11" xfId="0" applyFont="1" applyFill="1" applyBorder="1" applyAlignment="1" applyProtection="1">
      <alignment horizontal="center" vertical="center" wrapText="1"/>
      <protection hidden="1"/>
    </xf>
    <xf numFmtId="0" fontId="6" fillId="3" borderId="2" xfId="0" applyFont="1" applyFill="1" applyBorder="1" applyAlignment="1" applyProtection="1">
      <alignment horizontal="left" vertical="center" wrapText="1" indent="1"/>
      <protection hidden="1"/>
    </xf>
    <xf numFmtId="0" fontId="18" fillId="0" borderId="18" xfId="0" applyFont="1" applyBorder="1" applyAlignment="1" applyProtection="1">
      <alignment horizontal="center" vertical="center"/>
      <protection hidden="1"/>
    </xf>
    <xf numFmtId="0" fontId="16" fillId="0" borderId="6" xfId="0" applyFont="1" applyBorder="1" applyAlignment="1">
      <alignment horizontal="left" vertical="center" wrapText="1" indent="1"/>
    </xf>
    <xf numFmtId="0" fontId="0" fillId="0" borderId="6" xfId="0" applyBorder="1" applyAlignment="1">
      <alignment horizontal="left" vertical="center" wrapText="1" indent="1"/>
    </xf>
    <xf numFmtId="0" fontId="6" fillId="5" borderId="10" xfId="0" applyFont="1" applyFill="1" applyBorder="1" applyAlignment="1" applyProtection="1">
      <alignment horizontal="center" vertical="center"/>
      <protection locked="0"/>
    </xf>
    <xf numFmtId="0" fontId="6" fillId="5" borderId="11" xfId="0" applyFont="1" applyFill="1" applyBorder="1" applyAlignment="1" applyProtection="1">
      <alignment horizontal="center" vertical="center"/>
      <protection locked="0"/>
    </xf>
    <xf numFmtId="0" fontId="6" fillId="3" borderId="15" xfId="26" applyFont="1" applyFill="1" applyBorder="1" applyAlignment="1" applyProtection="1">
      <alignment horizontal="left" vertical="center" wrapText="1" indent="1"/>
      <protection hidden="1"/>
    </xf>
    <xf numFmtId="0" fontId="6" fillId="3" borderId="16" xfId="26" applyFont="1" applyFill="1" applyBorder="1" applyAlignment="1" applyProtection="1">
      <alignment horizontal="left" vertical="center" wrapText="1" indent="1"/>
      <protection hidden="1"/>
    </xf>
    <xf numFmtId="0" fontId="6" fillId="3" borderId="17" xfId="26" applyFont="1" applyFill="1" applyBorder="1" applyAlignment="1" applyProtection="1">
      <alignment horizontal="left" vertical="center" wrapText="1" indent="1"/>
      <protection hidden="1"/>
    </xf>
    <xf numFmtId="0" fontId="6" fillId="3" borderId="13" xfId="26" applyFont="1" applyFill="1" applyBorder="1" applyAlignment="1" applyProtection="1">
      <alignment horizontal="left" vertical="center" wrapText="1" indent="1"/>
      <protection hidden="1"/>
    </xf>
    <xf numFmtId="0" fontId="6" fillId="3" borderId="19" xfId="26" applyFont="1" applyFill="1" applyBorder="1" applyAlignment="1" applyProtection="1">
      <alignment horizontal="left" vertical="center" wrapText="1" indent="1"/>
      <protection hidden="1"/>
    </xf>
    <xf numFmtId="0" fontId="6" fillId="3" borderId="14" xfId="26" applyFont="1" applyFill="1" applyBorder="1" applyAlignment="1" applyProtection="1">
      <alignment horizontal="left" vertical="center" wrapText="1" indent="1"/>
      <protection hidden="1"/>
    </xf>
    <xf numFmtId="0" fontId="10" fillId="4" borderId="10" xfId="9" applyFont="1" applyFill="1" applyBorder="1" applyAlignment="1" applyProtection="1">
      <alignment horizontal="left" vertical="center" wrapText="1" indent="1"/>
      <protection hidden="1"/>
    </xf>
    <xf numFmtId="0" fontId="10" fillId="4" borderId="11" xfId="9" applyFont="1" applyFill="1" applyBorder="1" applyAlignment="1" applyProtection="1">
      <alignment horizontal="left" vertical="center" wrapText="1" indent="1"/>
      <protection hidden="1"/>
    </xf>
    <xf numFmtId="0" fontId="13" fillId="0" borderId="0" xfId="7" applyFont="1" applyAlignment="1" applyProtection="1">
      <alignment horizontal="left" wrapText="1"/>
      <protection hidden="1"/>
    </xf>
    <xf numFmtId="0" fontId="0" fillId="0" borderId="0" xfId="0" applyAlignment="1">
      <alignment horizontal="left" wrapText="1"/>
    </xf>
    <xf numFmtId="0" fontId="0" fillId="0" borderId="19" xfId="0" applyBorder="1" applyAlignment="1">
      <alignment horizontal="left" wrapText="1"/>
    </xf>
    <xf numFmtId="0" fontId="10" fillId="4" borderId="10" xfId="6" applyFont="1" applyFill="1" applyBorder="1" applyAlignment="1" applyProtection="1">
      <alignment horizontal="left" vertical="center" wrapText="1" indent="1"/>
      <protection hidden="1"/>
    </xf>
    <xf numFmtId="0" fontId="10" fillId="4" borderId="11" xfId="6" applyFont="1" applyFill="1" applyBorder="1" applyAlignment="1" applyProtection="1">
      <alignment horizontal="left" vertical="center" wrapText="1" indent="1"/>
      <protection hidden="1"/>
    </xf>
    <xf numFmtId="0" fontId="10" fillId="4" borderId="10" xfId="9" applyFont="1" applyFill="1" applyBorder="1" applyAlignment="1" applyProtection="1">
      <alignment horizontal="left" vertical="center" indent="1"/>
      <protection hidden="1"/>
    </xf>
    <xf numFmtId="0" fontId="10" fillId="4" borderId="11" xfId="9" applyFont="1" applyFill="1" applyBorder="1" applyAlignment="1" applyProtection="1">
      <alignment horizontal="left" vertical="center" indent="1"/>
      <protection hidden="1"/>
    </xf>
    <xf numFmtId="0" fontId="9" fillId="3" borderId="5" xfId="6" applyFont="1" applyFill="1" applyBorder="1" applyAlignment="1" applyProtection="1">
      <alignment horizontal="left" vertical="center" wrapText="1" indent="1"/>
      <protection hidden="1"/>
    </xf>
    <xf numFmtId="0" fontId="16" fillId="3" borderId="6" xfId="0" applyFont="1" applyFill="1" applyBorder="1" applyAlignment="1">
      <alignment horizontal="left" vertical="center" wrapText="1" indent="1"/>
    </xf>
    <xf numFmtId="0" fontId="6" fillId="9" borderId="10" xfId="7" applyFill="1" applyBorder="1" applyAlignment="1">
      <alignment horizontal="center" vertical="center" wrapText="1"/>
    </xf>
    <xf numFmtId="0" fontId="6" fillId="9" borderId="11" xfId="7" applyFill="1" applyBorder="1" applyAlignment="1">
      <alignment horizontal="center" vertical="center" wrapText="1"/>
    </xf>
    <xf numFmtId="0" fontId="9" fillId="3" borderId="5" xfId="6" applyFont="1" applyFill="1" applyBorder="1" applyAlignment="1" applyProtection="1">
      <alignment horizontal="center" vertical="center"/>
      <protection hidden="1"/>
    </xf>
    <xf numFmtId="0" fontId="9" fillId="3" borderId="6" xfId="6" applyFont="1" applyFill="1" applyBorder="1" applyAlignment="1" applyProtection="1">
      <alignment horizontal="center" vertical="center"/>
      <protection hidden="1"/>
    </xf>
  </cellXfs>
  <cellStyles count="1030">
    <cellStyle name="A4 Auto Format" xfId="12" xr:uid="{00000000-0005-0000-0000-000000000000}"/>
    <cellStyle name="A4 Auto Format 2" xfId="35" xr:uid="{00000000-0005-0000-0000-000001000000}"/>
    <cellStyle name="A4 Auto Format 2 2" xfId="405" xr:uid="{00000000-0005-0000-0000-000002000000}"/>
    <cellStyle name="A4 Auto Format 3" xfId="36" xr:uid="{00000000-0005-0000-0000-000003000000}"/>
    <cellStyle name="A4 Auto Format 3 2" xfId="406" xr:uid="{00000000-0005-0000-0000-000004000000}"/>
    <cellStyle name="A4 Auto Format 4" xfId="32" xr:uid="{00000000-0005-0000-0000-000005000000}"/>
    <cellStyle name="A4 Auto Format 5" xfId="401" xr:uid="{00000000-0005-0000-0000-000006000000}"/>
    <cellStyle name="A4 No Format" xfId="13" xr:uid="{00000000-0005-0000-0000-000007000000}"/>
    <cellStyle name="A4 No Format 2" xfId="37" xr:uid="{00000000-0005-0000-0000-000008000000}"/>
    <cellStyle name="A4 No Format 2 2" xfId="407" xr:uid="{00000000-0005-0000-0000-000009000000}"/>
    <cellStyle name="A4 No Format 3" xfId="38" xr:uid="{00000000-0005-0000-0000-00000A000000}"/>
    <cellStyle name="A4 No Format 3 2" xfId="408" xr:uid="{00000000-0005-0000-0000-00000B000000}"/>
    <cellStyle name="A4 No Format 4" xfId="33" xr:uid="{00000000-0005-0000-0000-00000C000000}"/>
    <cellStyle name="A4 No Format 5" xfId="402" xr:uid="{00000000-0005-0000-0000-00000D000000}"/>
    <cellStyle name="A4 Normal" xfId="14" xr:uid="{00000000-0005-0000-0000-00000E000000}"/>
    <cellStyle name="A4 Normal 2" xfId="39" xr:uid="{00000000-0005-0000-0000-00000F000000}"/>
    <cellStyle name="A4 Normal 2 2" xfId="409" xr:uid="{00000000-0005-0000-0000-000010000000}"/>
    <cellStyle name="A4 Normal 3" xfId="40" xr:uid="{00000000-0005-0000-0000-000011000000}"/>
    <cellStyle name="A4 Normal 3 2" xfId="410" xr:uid="{00000000-0005-0000-0000-000012000000}"/>
    <cellStyle name="A4 Normal 4" xfId="34" xr:uid="{00000000-0005-0000-0000-000013000000}"/>
    <cellStyle name="A4 Normal 5" xfId="403" xr:uid="{00000000-0005-0000-0000-000014000000}"/>
    <cellStyle name="AZ1" xfId="41" xr:uid="{00000000-0005-0000-0000-000015000000}"/>
    <cellStyle name="Euro" xfId="1" xr:uid="{00000000-0005-0000-0000-000016000000}"/>
    <cellStyle name="Euro 2" xfId="30" xr:uid="{00000000-0005-0000-0000-000017000000}"/>
    <cellStyle name="Euro 2 2" xfId="404" xr:uid="{00000000-0005-0000-0000-000018000000}"/>
    <cellStyle name="Euro 2 3" xfId="392" xr:uid="{00000000-0005-0000-0000-000019000000}"/>
    <cellStyle name="Euro 3" xfId="31" xr:uid="{00000000-0005-0000-0000-00001A000000}"/>
    <cellStyle name="Euro 4" xfId="28" xr:uid="{00000000-0005-0000-0000-00001B000000}"/>
    <cellStyle name="Hyperlink 2" xfId="42" xr:uid="{00000000-0005-0000-0000-00001C000000}"/>
    <cellStyle name="Hyperlink 3" xfId="43" xr:uid="{00000000-0005-0000-0000-00001D000000}"/>
    <cellStyle name="Komma 2" xfId="15" xr:uid="{00000000-0005-0000-0000-00001E000000}"/>
    <cellStyle name="Komma 2 2" xfId="60" xr:uid="{00000000-0005-0000-0000-00001F000000}"/>
    <cellStyle name="Komma 2 3" xfId="545" xr:uid="{00000000-0005-0000-0000-000020000000}"/>
    <cellStyle name="Link" xfId="2" builtinId="8"/>
    <cellStyle name="Notiz 2" xfId="16" xr:uid="{00000000-0005-0000-0000-000022000000}"/>
    <cellStyle name="Notiz 2 2" xfId="546" xr:uid="{00000000-0005-0000-0000-000023000000}"/>
    <cellStyle name="Prozent 2" xfId="8" xr:uid="{00000000-0005-0000-0000-000024000000}"/>
    <cellStyle name="Prozent 2 2" xfId="411" xr:uid="{00000000-0005-0000-0000-000025000000}"/>
    <cellStyle name="Standard" xfId="0" builtinId="0"/>
    <cellStyle name="Standard 2" xfId="7" xr:uid="{00000000-0005-0000-0000-000027000000}"/>
    <cellStyle name="Standard 2 2" xfId="9" xr:uid="{00000000-0005-0000-0000-000028000000}"/>
    <cellStyle name="Standard 2 2 2" xfId="44" xr:uid="{00000000-0005-0000-0000-000029000000}"/>
    <cellStyle name="Standard 2 2 2 2" xfId="187" xr:uid="{00000000-0005-0000-0000-00002A000000}"/>
    <cellStyle name="Standard 2 2 3" xfId="45" xr:uid="{00000000-0005-0000-0000-00002B000000}"/>
    <cellStyle name="Standard 2 2 4" xfId="412" xr:uid="{00000000-0005-0000-0000-00002C000000}"/>
    <cellStyle name="Standard 2 3" xfId="46" xr:uid="{00000000-0005-0000-0000-00002D000000}"/>
    <cellStyle name="Standard 2 3 2" xfId="47" xr:uid="{00000000-0005-0000-0000-00002E000000}"/>
    <cellStyle name="Standard 2 3 3" xfId="413" xr:uid="{00000000-0005-0000-0000-00002F000000}"/>
    <cellStyle name="Standard 2 4" xfId="48" xr:uid="{00000000-0005-0000-0000-000030000000}"/>
    <cellStyle name="Standard 2 5" xfId="29" xr:uid="{00000000-0005-0000-0000-000031000000}"/>
    <cellStyle name="Standard 2 6" xfId="400" xr:uid="{00000000-0005-0000-0000-000032000000}"/>
    <cellStyle name="Standard 3" xfId="10" xr:uid="{00000000-0005-0000-0000-000033000000}"/>
    <cellStyle name="Standard 3 10" xfId="85" xr:uid="{00000000-0005-0000-0000-000034000000}"/>
    <cellStyle name="Standard 3 10 2" xfId="153" xr:uid="{00000000-0005-0000-0000-000035000000}"/>
    <cellStyle name="Standard 3 10 2 2" xfId="482" xr:uid="{00000000-0005-0000-0000-000036000000}"/>
    <cellStyle name="Standard 3 10 2 2 2" xfId="966" xr:uid="{00000000-0005-0000-0000-000037000000}"/>
    <cellStyle name="Standard 3 10 2 3" xfId="358" xr:uid="{00000000-0005-0000-0000-000038000000}"/>
    <cellStyle name="Standard 3 10 2 3 2" xfId="859" xr:uid="{00000000-0005-0000-0000-000039000000}"/>
    <cellStyle name="Standard 3 10 2 4" xfId="655" xr:uid="{00000000-0005-0000-0000-00003A000000}"/>
    <cellStyle name="Standard 3 10 3" xfId="290" xr:uid="{00000000-0005-0000-0000-00003B000000}"/>
    <cellStyle name="Standard 3 10 3 2" xfId="791" xr:uid="{00000000-0005-0000-0000-00003C000000}"/>
    <cellStyle name="Standard 3 10 4" xfId="448" xr:uid="{00000000-0005-0000-0000-00003D000000}"/>
    <cellStyle name="Standard 3 10 4 2" xfId="932" xr:uid="{00000000-0005-0000-0000-00003E000000}"/>
    <cellStyle name="Standard 3 10 5" xfId="222" xr:uid="{00000000-0005-0000-0000-00003F000000}"/>
    <cellStyle name="Standard 3 10 5 2" xfId="723" xr:uid="{00000000-0005-0000-0000-000040000000}"/>
    <cellStyle name="Standard 3 10 6" xfId="587" xr:uid="{00000000-0005-0000-0000-000041000000}"/>
    <cellStyle name="Standard 3 11" xfId="119" xr:uid="{00000000-0005-0000-0000-000042000000}"/>
    <cellStyle name="Standard 3 11 2" xfId="399" xr:uid="{00000000-0005-0000-0000-000043000000}"/>
    <cellStyle name="Standard 3 11 2 2" xfId="898" xr:uid="{00000000-0005-0000-0000-000044000000}"/>
    <cellStyle name="Standard 3 11 3" xfId="324" xr:uid="{00000000-0005-0000-0000-000045000000}"/>
    <cellStyle name="Standard 3 11 3 2" xfId="825" xr:uid="{00000000-0005-0000-0000-000046000000}"/>
    <cellStyle name="Standard 3 11 4" xfId="621" xr:uid="{00000000-0005-0000-0000-000047000000}"/>
    <cellStyle name="Standard 3 12" xfId="27" xr:uid="{00000000-0005-0000-0000-000048000000}"/>
    <cellStyle name="Standard 3 12 2" xfId="256" xr:uid="{00000000-0005-0000-0000-000049000000}"/>
    <cellStyle name="Standard 3 12 2 2" xfId="757" xr:uid="{00000000-0005-0000-0000-00004A000000}"/>
    <cellStyle name="Standard 3 12 3" xfId="553" xr:uid="{00000000-0005-0000-0000-00004B000000}"/>
    <cellStyle name="Standard 3 13" xfId="393" xr:uid="{00000000-0005-0000-0000-00004C000000}"/>
    <cellStyle name="Standard 3 13 2" xfId="893" xr:uid="{00000000-0005-0000-0000-00004D000000}"/>
    <cellStyle name="Standard 3 14" xfId="188" xr:uid="{00000000-0005-0000-0000-00004E000000}"/>
    <cellStyle name="Standard 3 14 2" xfId="689" xr:uid="{00000000-0005-0000-0000-00004F000000}"/>
    <cellStyle name="Standard 3 2" xfId="50" xr:uid="{00000000-0005-0000-0000-000050000000}"/>
    <cellStyle name="Standard 3 2 10" xfId="189" xr:uid="{00000000-0005-0000-0000-000051000000}"/>
    <cellStyle name="Standard 3 2 10 2" xfId="690" xr:uid="{00000000-0005-0000-0000-000052000000}"/>
    <cellStyle name="Standard 3 2 11" xfId="554" xr:uid="{00000000-0005-0000-0000-000053000000}"/>
    <cellStyle name="Standard 3 2 2" xfId="51" xr:uid="{00000000-0005-0000-0000-000054000000}"/>
    <cellStyle name="Standard 3 2 2 10" xfId="555" xr:uid="{00000000-0005-0000-0000-000055000000}"/>
    <cellStyle name="Standard 3 2 2 2" xfId="56" xr:uid="{00000000-0005-0000-0000-000056000000}"/>
    <cellStyle name="Standard 3 2 2 2 2" xfId="75" xr:uid="{00000000-0005-0000-0000-000057000000}"/>
    <cellStyle name="Standard 3 2 2 2 2 2" xfId="109" xr:uid="{00000000-0005-0000-0000-000058000000}"/>
    <cellStyle name="Standard 3 2 2 2 2 2 2" xfId="177" xr:uid="{00000000-0005-0000-0000-000059000000}"/>
    <cellStyle name="Standard 3 2 2 2 2 2 2 2" xfId="483" xr:uid="{00000000-0005-0000-0000-00005A000000}"/>
    <cellStyle name="Standard 3 2 2 2 2 2 2 2 2" xfId="967" xr:uid="{00000000-0005-0000-0000-00005B000000}"/>
    <cellStyle name="Standard 3 2 2 2 2 2 2 3" xfId="382" xr:uid="{00000000-0005-0000-0000-00005C000000}"/>
    <cellStyle name="Standard 3 2 2 2 2 2 2 3 2" xfId="883" xr:uid="{00000000-0005-0000-0000-00005D000000}"/>
    <cellStyle name="Standard 3 2 2 2 2 2 2 4" xfId="679" xr:uid="{00000000-0005-0000-0000-00005E000000}"/>
    <cellStyle name="Standard 3 2 2 2 2 2 3" xfId="314" xr:uid="{00000000-0005-0000-0000-00005F000000}"/>
    <cellStyle name="Standard 3 2 2 2 2 2 3 2" xfId="815" xr:uid="{00000000-0005-0000-0000-000060000000}"/>
    <cellStyle name="Standard 3 2 2 2 2 2 4" xfId="472" xr:uid="{00000000-0005-0000-0000-000061000000}"/>
    <cellStyle name="Standard 3 2 2 2 2 2 4 2" xfId="956" xr:uid="{00000000-0005-0000-0000-000062000000}"/>
    <cellStyle name="Standard 3 2 2 2 2 2 5" xfId="246" xr:uid="{00000000-0005-0000-0000-000063000000}"/>
    <cellStyle name="Standard 3 2 2 2 2 2 5 2" xfId="747" xr:uid="{00000000-0005-0000-0000-000064000000}"/>
    <cellStyle name="Standard 3 2 2 2 2 2 6" xfId="611" xr:uid="{00000000-0005-0000-0000-000065000000}"/>
    <cellStyle name="Standard 3 2 2 2 2 3" xfId="143" xr:uid="{00000000-0005-0000-0000-000066000000}"/>
    <cellStyle name="Standard 3 2 2 2 2 3 2" xfId="484" xr:uid="{00000000-0005-0000-0000-000067000000}"/>
    <cellStyle name="Standard 3 2 2 2 2 3 2 2" xfId="968" xr:uid="{00000000-0005-0000-0000-000068000000}"/>
    <cellStyle name="Standard 3 2 2 2 2 3 3" xfId="348" xr:uid="{00000000-0005-0000-0000-000069000000}"/>
    <cellStyle name="Standard 3 2 2 2 2 3 3 2" xfId="849" xr:uid="{00000000-0005-0000-0000-00006A000000}"/>
    <cellStyle name="Standard 3 2 2 2 2 3 4" xfId="645" xr:uid="{00000000-0005-0000-0000-00006B000000}"/>
    <cellStyle name="Standard 3 2 2 2 2 4" xfId="280" xr:uid="{00000000-0005-0000-0000-00006C000000}"/>
    <cellStyle name="Standard 3 2 2 2 2 4 2" xfId="781" xr:uid="{00000000-0005-0000-0000-00006D000000}"/>
    <cellStyle name="Standard 3 2 2 2 2 5" xfId="438" xr:uid="{00000000-0005-0000-0000-00006E000000}"/>
    <cellStyle name="Standard 3 2 2 2 2 5 2" xfId="922" xr:uid="{00000000-0005-0000-0000-00006F000000}"/>
    <cellStyle name="Standard 3 2 2 2 2 6" xfId="212" xr:uid="{00000000-0005-0000-0000-000070000000}"/>
    <cellStyle name="Standard 3 2 2 2 2 6 2" xfId="713" xr:uid="{00000000-0005-0000-0000-000071000000}"/>
    <cellStyle name="Standard 3 2 2 2 2 7" xfId="577" xr:uid="{00000000-0005-0000-0000-000072000000}"/>
    <cellStyle name="Standard 3 2 2 2 3" xfId="92" xr:uid="{00000000-0005-0000-0000-000073000000}"/>
    <cellStyle name="Standard 3 2 2 2 3 2" xfId="160" xr:uid="{00000000-0005-0000-0000-000074000000}"/>
    <cellStyle name="Standard 3 2 2 2 3 2 2" xfId="485" xr:uid="{00000000-0005-0000-0000-000075000000}"/>
    <cellStyle name="Standard 3 2 2 2 3 2 2 2" xfId="969" xr:uid="{00000000-0005-0000-0000-000076000000}"/>
    <cellStyle name="Standard 3 2 2 2 3 2 3" xfId="365" xr:uid="{00000000-0005-0000-0000-000077000000}"/>
    <cellStyle name="Standard 3 2 2 2 3 2 3 2" xfId="866" xr:uid="{00000000-0005-0000-0000-000078000000}"/>
    <cellStyle name="Standard 3 2 2 2 3 2 4" xfId="662" xr:uid="{00000000-0005-0000-0000-000079000000}"/>
    <cellStyle name="Standard 3 2 2 2 3 3" xfId="297" xr:uid="{00000000-0005-0000-0000-00007A000000}"/>
    <cellStyle name="Standard 3 2 2 2 3 3 2" xfId="798" xr:uid="{00000000-0005-0000-0000-00007B000000}"/>
    <cellStyle name="Standard 3 2 2 2 3 4" xfId="455" xr:uid="{00000000-0005-0000-0000-00007C000000}"/>
    <cellStyle name="Standard 3 2 2 2 3 4 2" xfId="939" xr:uid="{00000000-0005-0000-0000-00007D000000}"/>
    <cellStyle name="Standard 3 2 2 2 3 5" xfId="229" xr:uid="{00000000-0005-0000-0000-00007E000000}"/>
    <cellStyle name="Standard 3 2 2 2 3 5 2" xfId="730" xr:uid="{00000000-0005-0000-0000-00007F000000}"/>
    <cellStyle name="Standard 3 2 2 2 3 6" xfId="594" xr:uid="{00000000-0005-0000-0000-000080000000}"/>
    <cellStyle name="Standard 3 2 2 2 4" xfId="126" xr:uid="{00000000-0005-0000-0000-000081000000}"/>
    <cellStyle name="Standard 3 2 2 2 4 2" xfId="486" xr:uid="{00000000-0005-0000-0000-000082000000}"/>
    <cellStyle name="Standard 3 2 2 2 4 2 2" xfId="970" xr:uid="{00000000-0005-0000-0000-000083000000}"/>
    <cellStyle name="Standard 3 2 2 2 4 3" xfId="331" xr:uid="{00000000-0005-0000-0000-000084000000}"/>
    <cellStyle name="Standard 3 2 2 2 4 3 2" xfId="832" xr:uid="{00000000-0005-0000-0000-000085000000}"/>
    <cellStyle name="Standard 3 2 2 2 4 4" xfId="628" xr:uid="{00000000-0005-0000-0000-000086000000}"/>
    <cellStyle name="Standard 3 2 2 2 5" xfId="263" xr:uid="{00000000-0005-0000-0000-000087000000}"/>
    <cellStyle name="Standard 3 2 2 2 5 2" xfId="764" xr:uid="{00000000-0005-0000-0000-000088000000}"/>
    <cellStyle name="Standard 3 2 2 2 6" xfId="421" xr:uid="{00000000-0005-0000-0000-000089000000}"/>
    <cellStyle name="Standard 3 2 2 2 6 2" xfId="905" xr:uid="{00000000-0005-0000-0000-00008A000000}"/>
    <cellStyle name="Standard 3 2 2 2 7" xfId="195" xr:uid="{00000000-0005-0000-0000-00008B000000}"/>
    <cellStyle name="Standard 3 2 2 2 7 2" xfId="696" xr:uid="{00000000-0005-0000-0000-00008C000000}"/>
    <cellStyle name="Standard 3 2 2 2 8" xfId="560" xr:uid="{00000000-0005-0000-0000-00008D000000}"/>
    <cellStyle name="Standard 3 2 2 3" xfId="62" xr:uid="{00000000-0005-0000-0000-00008E000000}"/>
    <cellStyle name="Standard 3 2 2 3 2" xfId="80" xr:uid="{00000000-0005-0000-0000-00008F000000}"/>
    <cellStyle name="Standard 3 2 2 3 2 2" xfId="114" xr:uid="{00000000-0005-0000-0000-000090000000}"/>
    <cellStyle name="Standard 3 2 2 3 2 2 2" xfId="182" xr:uid="{00000000-0005-0000-0000-000091000000}"/>
    <cellStyle name="Standard 3 2 2 3 2 2 2 2" xfId="487" xr:uid="{00000000-0005-0000-0000-000092000000}"/>
    <cellStyle name="Standard 3 2 2 3 2 2 2 2 2" xfId="971" xr:uid="{00000000-0005-0000-0000-000093000000}"/>
    <cellStyle name="Standard 3 2 2 3 2 2 2 3" xfId="387" xr:uid="{00000000-0005-0000-0000-000094000000}"/>
    <cellStyle name="Standard 3 2 2 3 2 2 2 3 2" xfId="888" xr:uid="{00000000-0005-0000-0000-000095000000}"/>
    <cellStyle name="Standard 3 2 2 3 2 2 2 4" xfId="684" xr:uid="{00000000-0005-0000-0000-000096000000}"/>
    <cellStyle name="Standard 3 2 2 3 2 2 3" xfId="319" xr:uid="{00000000-0005-0000-0000-000097000000}"/>
    <cellStyle name="Standard 3 2 2 3 2 2 3 2" xfId="820" xr:uid="{00000000-0005-0000-0000-000098000000}"/>
    <cellStyle name="Standard 3 2 2 3 2 2 4" xfId="477" xr:uid="{00000000-0005-0000-0000-000099000000}"/>
    <cellStyle name="Standard 3 2 2 3 2 2 4 2" xfId="961" xr:uid="{00000000-0005-0000-0000-00009A000000}"/>
    <cellStyle name="Standard 3 2 2 3 2 2 5" xfId="251" xr:uid="{00000000-0005-0000-0000-00009B000000}"/>
    <cellStyle name="Standard 3 2 2 3 2 2 5 2" xfId="752" xr:uid="{00000000-0005-0000-0000-00009C000000}"/>
    <cellStyle name="Standard 3 2 2 3 2 2 6" xfId="616" xr:uid="{00000000-0005-0000-0000-00009D000000}"/>
    <cellStyle name="Standard 3 2 2 3 2 3" xfId="148" xr:uid="{00000000-0005-0000-0000-00009E000000}"/>
    <cellStyle name="Standard 3 2 2 3 2 3 2" xfId="488" xr:uid="{00000000-0005-0000-0000-00009F000000}"/>
    <cellStyle name="Standard 3 2 2 3 2 3 2 2" xfId="972" xr:uid="{00000000-0005-0000-0000-0000A0000000}"/>
    <cellStyle name="Standard 3 2 2 3 2 3 3" xfId="353" xr:uid="{00000000-0005-0000-0000-0000A1000000}"/>
    <cellStyle name="Standard 3 2 2 3 2 3 3 2" xfId="854" xr:uid="{00000000-0005-0000-0000-0000A2000000}"/>
    <cellStyle name="Standard 3 2 2 3 2 3 4" xfId="650" xr:uid="{00000000-0005-0000-0000-0000A3000000}"/>
    <cellStyle name="Standard 3 2 2 3 2 4" xfId="285" xr:uid="{00000000-0005-0000-0000-0000A4000000}"/>
    <cellStyle name="Standard 3 2 2 3 2 4 2" xfId="786" xr:uid="{00000000-0005-0000-0000-0000A5000000}"/>
    <cellStyle name="Standard 3 2 2 3 2 5" xfId="443" xr:uid="{00000000-0005-0000-0000-0000A6000000}"/>
    <cellStyle name="Standard 3 2 2 3 2 5 2" xfId="927" xr:uid="{00000000-0005-0000-0000-0000A7000000}"/>
    <cellStyle name="Standard 3 2 2 3 2 6" xfId="217" xr:uid="{00000000-0005-0000-0000-0000A8000000}"/>
    <cellStyle name="Standard 3 2 2 3 2 6 2" xfId="718" xr:uid="{00000000-0005-0000-0000-0000A9000000}"/>
    <cellStyle name="Standard 3 2 2 3 2 7" xfId="582" xr:uid="{00000000-0005-0000-0000-0000AA000000}"/>
    <cellStyle name="Standard 3 2 2 3 3" xfId="97" xr:uid="{00000000-0005-0000-0000-0000AB000000}"/>
    <cellStyle name="Standard 3 2 2 3 3 2" xfId="165" xr:uid="{00000000-0005-0000-0000-0000AC000000}"/>
    <cellStyle name="Standard 3 2 2 3 3 2 2" xfId="489" xr:uid="{00000000-0005-0000-0000-0000AD000000}"/>
    <cellStyle name="Standard 3 2 2 3 3 2 2 2" xfId="973" xr:uid="{00000000-0005-0000-0000-0000AE000000}"/>
    <cellStyle name="Standard 3 2 2 3 3 2 3" xfId="370" xr:uid="{00000000-0005-0000-0000-0000AF000000}"/>
    <cellStyle name="Standard 3 2 2 3 3 2 3 2" xfId="871" xr:uid="{00000000-0005-0000-0000-0000B0000000}"/>
    <cellStyle name="Standard 3 2 2 3 3 2 4" xfId="667" xr:uid="{00000000-0005-0000-0000-0000B1000000}"/>
    <cellStyle name="Standard 3 2 2 3 3 3" xfId="302" xr:uid="{00000000-0005-0000-0000-0000B2000000}"/>
    <cellStyle name="Standard 3 2 2 3 3 3 2" xfId="803" xr:uid="{00000000-0005-0000-0000-0000B3000000}"/>
    <cellStyle name="Standard 3 2 2 3 3 4" xfId="460" xr:uid="{00000000-0005-0000-0000-0000B4000000}"/>
    <cellStyle name="Standard 3 2 2 3 3 4 2" xfId="944" xr:uid="{00000000-0005-0000-0000-0000B5000000}"/>
    <cellStyle name="Standard 3 2 2 3 3 5" xfId="234" xr:uid="{00000000-0005-0000-0000-0000B6000000}"/>
    <cellStyle name="Standard 3 2 2 3 3 5 2" xfId="735" xr:uid="{00000000-0005-0000-0000-0000B7000000}"/>
    <cellStyle name="Standard 3 2 2 3 3 6" xfId="599" xr:uid="{00000000-0005-0000-0000-0000B8000000}"/>
    <cellStyle name="Standard 3 2 2 3 4" xfId="131" xr:uid="{00000000-0005-0000-0000-0000B9000000}"/>
    <cellStyle name="Standard 3 2 2 3 4 2" xfId="490" xr:uid="{00000000-0005-0000-0000-0000BA000000}"/>
    <cellStyle name="Standard 3 2 2 3 4 2 2" xfId="974" xr:uid="{00000000-0005-0000-0000-0000BB000000}"/>
    <cellStyle name="Standard 3 2 2 3 4 3" xfId="336" xr:uid="{00000000-0005-0000-0000-0000BC000000}"/>
    <cellStyle name="Standard 3 2 2 3 4 3 2" xfId="837" xr:uid="{00000000-0005-0000-0000-0000BD000000}"/>
    <cellStyle name="Standard 3 2 2 3 4 4" xfId="633" xr:uid="{00000000-0005-0000-0000-0000BE000000}"/>
    <cellStyle name="Standard 3 2 2 3 5" xfId="268" xr:uid="{00000000-0005-0000-0000-0000BF000000}"/>
    <cellStyle name="Standard 3 2 2 3 5 2" xfId="769" xr:uid="{00000000-0005-0000-0000-0000C0000000}"/>
    <cellStyle name="Standard 3 2 2 3 6" xfId="426" xr:uid="{00000000-0005-0000-0000-0000C1000000}"/>
    <cellStyle name="Standard 3 2 2 3 6 2" xfId="910" xr:uid="{00000000-0005-0000-0000-0000C2000000}"/>
    <cellStyle name="Standard 3 2 2 3 7" xfId="200" xr:uid="{00000000-0005-0000-0000-0000C3000000}"/>
    <cellStyle name="Standard 3 2 2 3 7 2" xfId="701" xr:uid="{00000000-0005-0000-0000-0000C4000000}"/>
    <cellStyle name="Standard 3 2 2 3 8" xfId="565" xr:uid="{00000000-0005-0000-0000-0000C5000000}"/>
    <cellStyle name="Standard 3 2 2 4" xfId="70" xr:uid="{00000000-0005-0000-0000-0000C6000000}"/>
    <cellStyle name="Standard 3 2 2 4 2" xfId="104" xr:uid="{00000000-0005-0000-0000-0000C7000000}"/>
    <cellStyle name="Standard 3 2 2 4 2 2" xfId="172" xr:uid="{00000000-0005-0000-0000-0000C8000000}"/>
    <cellStyle name="Standard 3 2 2 4 2 2 2" xfId="491" xr:uid="{00000000-0005-0000-0000-0000C9000000}"/>
    <cellStyle name="Standard 3 2 2 4 2 2 2 2" xfId="975" xr:uid="{00000000-0005-0000-0000-0000CA000000}"/>
    <cellStyle name="Standard 3 2 2 4 2 2 3" xfId="377" xr:uid="{00000000-0005-0000-0000-0000CB000000}"/>
    <cellStyle name="Standard 3 2 2 4 2 2 3 2" xfId="878" xr:uid="{00000000-0005-0000-0000-0000CC000000}"/>
    <cellStyle name="Standard 3 2 2 4 2 2 4" xfId="674" xr:uid="{00000000-0005-0000-0000-0000CD000000}"/>
    <cellStyle name="Standard 3 2 2 4 2 3" xfId="309" xr:uid="{00000000-0005-0000-0000-0000CE000000}"/>
    <cellStyle name="Standard 3 2 2 4 2 3 2" xfId="810" xr:uid="{00000000-0005-0000-0000-0000CF000000}"/>
    <cellStyle name="Standard 3 2 2 4 2 4" xfId="467" xr:uid="{00000000-0005-0000-0000-0000D0000000}"/>
    <cellStyle name="Standard 3 2 2 4 2 4 2" xfId="951" xr:uid="{00000000-0005-0000-0000-0000D1000000}"/>
    <cellStyle name="Standard 3 2 2 4 2 5" xfId="241" xr:uid="{00000000-0005-0000-0000-0000D2000000}"/>
    <cellStyle name="Standard 3 2 2 4 2 5 2" xfId="742" xr:uid="{00000000-0005-0000-0000-0000D3000000}"/>
    <cellStyle name="Standard 3 2 2 4 2 6" xfId="606" xr:uid="{00000000-0005-0000-0000-0000D4000000}"/>
    <cellStyle name="Standard 3 2 2 4 3" xfId="138" xr:uid="{00000000-0005-0000-0000-0000D5000000}"/>
    <cellStyle name="Standard 3 2 2 4 3 2" xfId="492" xr:uid="{00000000-0005-0000-0000-0000D6000000}"/>
    <cellStyle name="Standard 3 2 2 4 3 2 2" xfId="976" xr:uid="{00000000-0005-0000-0000-0000D7000000}"/>
    <cellStyle name="Standard 3 2 2 4 3 3" xfId="343" xr:uid="{00000000-0005-0000-0000-0000D8000000}"/>
    <cellStyle name="Standard 3 2 2 4 3 3 2" xfId="844" xr:uid="{00000000-0005-0000-0000-0000D9000000}"/>
    <cellStyle name="Standard 3 2 2 4 3 4" xfId="640" xr:uid="{00000000-0005-0000-0000-0000DA000000}"/>
    <cellStyle name="Standard 3 2 2 4 4" xfId="275" xr:uid="{00000000-0005-0000-0000-0000DB000000}"/>
    <cellStyle name="Standard 3 2 2 4 4 2" xfId="776" xr:uid="{00000000-0005-0000-0000-0000DC000000}"/>
    <cellStyle name="Standard 3 2 2 4 5" xfId="433" xr:uid="{00000000-0005-0000-0000-0000DD000000}"/>
    <cellStyle name="Standard 3 2 2 4 5 2" xfId="917" xr:uid="{00000000-0005-0000-0000-0000DE000000}"/>
    <cellStyle name="Standard 3 2 2 4 6" xfId="207" xr:uid="{00000000-0005-0000-0000-0000DF000000}"/>
    <cellStyle name="Standard 3 2 2 4 6 2" xfId="708" xr:uid="{00000000-0005-0000-0000-0000E0000000}"/>
    <cellStyle name="Standard 3 2 2 4 7" xfId="572" xr:uid="{00000000-0005-0000-0000-0000E1000000}"/>
    <cellStyle name="Standard 3 2 2 5" xfId="87" xr:uid="{00000000-0005-0000-0000-0000E2000000}"/>
    <cellStyle name="Standard 3 2 2 5 2" xfId="155" xr:uid="{00000000-0005-0000-0000-0000E3000000}"/>
    <cellStyle name="Standard 3 2 2 5 2 2" xfId="493" xr:uid="{00000000-0005-0000-0000-0000E4000000}"/>
    <cellStyle name="Standard 3 2 2 5 2 2 2" xfId="977" xr:uid="{00000000-0005-0000-0000-0000E5000000}"/>
    <cellStyle name="Standard 3 2 2 5 2 3" xfId="360" xr:uid="{00000000-0005-0000-0000-0000E6000000}"/>
    <cellStyle name="Standard 3 2 2 5 2 3 2" xfId="861" xr:uid="{00000000-0005-0000-0000-0000E7000000}"/>
    <cellStyle name="Standard 3 2 2 5 2 4" xfId="657" xr:uid="{00000000-0005-0000-0000-0000E8000000}"/>
    <cellStyle name="Standard 3 2 2 5 3" xfId="292" xr:uid="{00000000-0005-0000-0000-0000E9000000}"/>
    <cellStyle name="Standard 3 2 2 5 3 2" xfId="793" xr:uid="{00000000-0005-0000-0000-0000EA000000}"/>
    <cellStyle name="Standard 3 2 2 5 4" xfId="450" xr:uid="{00000000-0005-0000-0000-0000EB000000}"/>
    <cellStyle name="Standard 3 2 2 5 4 2" xfId="934" xr:uid="{00000000-0005-0000-0000-0000EC000000}"/>
    <cellStyle name="Standard 3 2 2 5 5" xfId="224" xr:uid="{00000000-0005-0000-0000-0000ED000000}"/>
    <cellStyle name="Standard 3 2 2 5 5 2" xfId="725" xr:uid="{00000000-0005-0000-0000-0000EE000000}"/>
    <cellStyle name="Standard 3 2 2 5 6" xfId="589" xr:uid="{00000000-0005-0000-0000-0000EF000000}"/>
    <cellStyle name="Standard 3 2 2 6" xfId="121" xr:uid="{00000000-0005-0000-0000-0000F0000000}"/>
    <cellStyle name="Standard 3 2 2 6 2" xfId="415" xr:uid="{00000000-0005-0000-0000-0000F1000000}"/>
    <cellStyle name="Standard 3 2 2 6 2 2" xfId="900" xr:uid="{00000000-0005-0000-0000-0000F2000000}"/>
    <cellStyle name="Standard 3 2 2 6 3" xfId="326" xr:uid="{00000000-0005-0000-0000-0000F3000000}"/>
    <cellStyle name="Standard 3 2 2 6 3 2" xfId="827" xr:uid="{00000000-0005-0000-0000-0000F4000000}"/>
    <cellStyle name="Standard 3 2 2 6 4" xfId="623" xr:uid="{00000000-0005-0000-0000-0000F5000000}"/>
    <cellStyle name="Standard 3 2 2 7" xfId="258" xr:uid="{00000000-0005-0000-0000-0000F6000000}"/>
    <cellStyle name="Standard 3 2 2 7 2" xfId="759" xr:uid="{00000000-0005-0000-0000-0000F7000000}"/>
    <cellStyle name="Standard 3 2 2 8" xfId="395" xr:uid="{00000000-0005-0000-0000-0000F8000000}"/>
    <cellStyle name="Standard 3 2 2 8 2" xfId="895" xr:uid="{00000000-0005-0000-0000-0000F9000000}"/>
    <cellStyle name="Standard 3 2 2 9" xfId="190" xr:uid="{00000000-0005-0000-0000-0000FA000000}"/>
    <cellStyle name="Standard 3 2 2 9 2" xfId="691" xr:uid="{00000000-0005-0000-0000-0000FB000000}"/>
    <cellStyle name="Standard 3 2 3" xfId="55" xr:uid="{00000000-0005-0000-0000-0000FC000000}"/>
    <cellStyle name="Standard 3 2 3 2" xfId="74" xr:uid="{00000000-0005-0000-0000-0000FD000000}"/>
    <cellStyle name="Standard 3 2 3 2 2" xfId="108" xr:uid="{00000000-0005-0000-0000-0000FE000000}"/>
    <cellStyle name="Standard 3 2 3 2 2 2" xfId="176" xr:uid="{00000000-0005-0000-0000-0000FF000000}"/>
    <cellStyle name="Standard 3 2 3 2 2 2 2" xfId="494" xr:uid="{00000000-0005-0000-0000-000000010000}"/>
    <cellStyle name="Standard 3 2 3 2 2 2 2 2" xfId="978" xr:uid="{00000000-0005-0000-0000-000001010000}"/>
    <cellStyle name="Standard 3 2 3 2 2 2 3" xfId="381" xr:uid="{00000000-0005-0000-0000-000002010000}"/>
    <cellStyle name="Standard 3 2 3 2 2 2 3 2" xfId="882" xr:uid="{00000000-0005-0000-0000-000003010000}"/>
    <cellStyle name="Standard 3 2 3 2 2 2 4" xfId="678" xr:uid="{00000000-0005-0000-0000-000004010000}"/>
    <cellStyle name="Standard 3 2 3 2 2 3" xfId="313" xr:uid="{00000000-0005-0000-0000-000005010000}"/>
    <cellStyle name="Standard 3 2 3 2 2 3 2" xfId="814" xr:uid="{00000000-0005-0000-0000-000006010000}"/>
    <cellStyle name="Standard 3 2 3 2 2 4" xfId="471" xr:uid="{00000000-0005-0000-0000-000007010000}"/>
    <cellStyle name="Standard 3 2 3 2 2 4 2" xfId="955" xr:uid="{00000000-0005-0000-0000-000008010000}"/>
    <cellStyle name="Standard 3 2 3 2 2 5" xfId="245" xr:uid="{00000000-0005-0000-0000-000009010000}"/>
    <cellStyle name="Standard 3 2 3 2 2 5 2" xfId="746" xr:uid="{00000000-0005-0000-0000-00000A010000}"/>
    <cellStyle name="Standard 3 2 3 2 2 6" xfId="610" xr:uid="{00000000-0005-0000-0000-00000B010000}"/>
    <cellStyle name="Standard 3 2 3 2 3" xfId="142" xr:uid="{00000000-0005-0000-0000-00000C010000}"/>
    <cellStyle name="Standard 3 2 3 2 3 2" xfId="495" xr:uid="{00000000-0005-0000-0000-00000D010000}"/>
    <cellStyle name="Standard 3 2 3 2 3 2 2" xfId="979" xr:uid="{00000000-0005-0000-0000-00000E010000}"/>
    <cellStyle name="Standard 3 2 3 2 3 3" xfId="347" xr:uid="{00000000-0005-0000-0000-00000F010000}"/>
    <cellStyle name="Standard 3 2 3 2 3 3 2" xfId="848" xr:uid="{00000000-0005-0000-0000-000010010000}"/>
    <cellStyle name="Standard 3 2 3 2 3 4" xfId="644" xr:uid="{00000000-0005-0000-0000-000011010000}"/>
    <cellStyle name="Standard 3 2 3 2 4" xfId="279" xr:uid="{00000000-0005-0000-0000-000012010000}"/>
    <cellStyle name="Standard 3 2 3 2 4 2" xfId="780" xr:uid="{00000000-0005-0000-0000-000013010000}"/>
    <cellStyle name="Standard 3 2 3 2 5" xfId="437" xr:uid="{00000000-0005-0000-0000-000014010000}"/>
    <cellStyle name="Standard 3 2 3 2 5 2" xfId="921" xr:uid="{00000000-0005-0000-0000-000015010000}"/>
    <cellStyle name="Standard 3 2 3 2 6" xfId="211" xr:uid="{00000000-0005-0000-0000-000016010000}"/>
    <cellStyle name="Standard 3 2 3 2 6 2" xfId="712" xr:uid="{00000000-0005-0000-0000-000017010000}"/>
    <cellStyle name="Standard 3 2 3 2 7" xfId="576" xr:uid="{00000000-0005-0000-0000-000018010000}"/>
    <cellStyle name="Standard 3 2 3 3" xfId="91" xr:uid="{00000000-0005-0000-0000-000019010000}"/>
    <cellStyle name="Standard 3 2 3 3 2" xfId="159" xr:uid="{00000000-0005-0000-0000-00001A010000}"/>
    <cellStyle name="Standard 3 2 3 3 2 2" xfId="496" xr:uid="{00000000-0005-0000-0000-00001B010000}"/>
    <cellStyle name="Standard 3 2 3 3 2 2 2" xfId="980" xr:uid="{00000000-0005-0000-0000-00001C010000}"/>
    <cellStyle name="Standard 3 2 3 3 2 3" xfId="364" xr:uid="{00000000-0005-0000-0000-00001D010000}"/>
    <cellStyle name="Standard 3 2 3 3 2 3 2" xfId="865" xr:uid="{00000000-0005-0000-0000-00001E010000}"/>
    <cellStyle name="Standard 3 2 3 3 2 4" xfId="661" xr:uid="{00000000-0005-0000-0000-00001F010000}"/>
    <cellStyle name="Standard 3 2 3 3 3" xfId="296" xr:uid="{00000000-0005-0000-0000-000020010000}"/>
    <cellStyle name="Standard 3 2 3 3 3 2" xfId="797" xr:uid="{00000000-0005-0000-0000-000021010000}"/>
    <cellStyle name="Standard 3 2 3 3 4" xfId="454" xr:uid="{00000000-0005-0000-0000-000022010000}"/>
    <cellStyle name="Standard 3 2 3 3 4 2" xfId="938" xr:uid="{00000000-0005-0000-0000-000023010000}"/>
    <cellStyle name="Standard 3 2 3 3 5" xfId="228" xr:uid="{00000000-0005-0000-0000-000024010000}"/>
    <cellStyle name="Standard 3 2 3 3 5 2" xfId="729" xr:uid="{00000000-0005-0000-0000-000025010000}"/>
    <cellStyle name="Standard 3 2 3 3 6" xfId="593" xr:uid="{00000000-0005-0000-0000-000026010000}"/>
    <cellStyle name="Standard 3 2 3 4" xfId="125" xr:uid="{00000000-0005-0000-0000-000027010000}"/>
    <cellStyle name="Standard 3 2 3 4 2" xfId="497" xr:uid="{00000000-0005-0000-0000-000028010000}"/>
    <cellStyle name="Standard 3 2 3 4 2 2" xfId="981" xr:uid="{00000000-0005-0000-0000-000029010000}"/>
    <cellStyle name="Standard 3 2 3 4 3" xfId="330" xr:uid="{00000000-0005-0000-0000-00002A010000}"/>
    <cellStyle name="Standard 3 2 3 4 3 2" xfId="831" xr:uid="{00000000-0005-0000-0000-00002B010000}"/>
    <cellStyle name="Standard 3 2 3 4 4" xfId="627" xr:uid="{00000000-0005-0000-0000-00002C010000}"/>
    <cellStyle name="Standard 3 2 3 5" xfId="262" xr:uid="{00000000-0005-0000-0000-00002D010000}"/>
    <cellStyle name="Standard 3 2 3 5 2" xfId="763" xr:uid="{00000000-0005-0000-0000-00002E010000}"/>
    <cellStyle name="Standard 3 2 3 6" xfId="420" xr:uid="{00000000-0005-0000-0000-00002F010000}"/>
    <cellStyle name="Standard 3 2 3 6 2" xfId="904" xr:uid="{00000000-0005-0000-0000-000030010000}"/>
    <cellStyle name="Standard 3 2 3 7" xfId="194" xr:uid="{00000000-0005-0000-0000-000031010000}"/>
    <cellStyle name="Standard 3 2 3 7 2" xfId="695" xr:uid="{00000000-0005-0000-0000-000032010000}"/>
    <cellStyle name="Standard 3 2 3 8" xfId="559" xr:uid="{00000000-0005-0000-0000-000033010000}"/>
    <cellStyle name="Standard 3 2 4" xfId="61" xr:uid="{00000000-0005-0000-0000-000034010000}"/>
    <cellStyle name="Standard 3 2 4 2" xfId="79" xr:uid="{00000000-0005-0000-0000-000035010000}"/>
    <cellStyle name="Standard 3 2 4 2 2" xfId="113" xr:uid="{00000000-0005-0000-0000-000036010000}"/>
    <cellStyle name="Standard 3 2 4 2 2 2" xfId="181" xr:uid="{00000000-0005-0000-0000-000037010000}"/>
    <cellStyle name="Standard 3 2 4 2 2 2 2" xfId="498" xr:uid="{00000000-0005-0000-0000-000038010000}"/>
    <cellStyle name="Standard 3 2 4 2 2 2 2 2" xfId="982" xr:uid="{00000000-0005-0000-0000-000039010000}"/>
    <cellStyle name="Standard 3 2 4 2 2 2 3" xfId="386" xr:uid="{00000000-0005-0000-0000-00003A010000}"/>
    <cellStyle name="Standard 3 2 4 2 2 2 3 2" xfId="887" xr:uid="{00000000-0005-0000-0000-00003B010000}"/>
    <cellStyle name="Standard 3 2 4 2 2 2 4" xfId="683" xr:uid="{00000000-0005-0000-0000-00003C010000}"/>
    <cellStyle name="Standard 3 2 4 2 2 3" xfId="318" xr:uid="{00000000-0005-0000-0000-00003D010000}"/>
    <cellStyle name="Standard 3 2 4 2 2 3 2" xfId="819" xr:uid="{00000000-0005-0000-0000-00003E010000}"/>
    <cellStyle name="Standard 3 2 4 2 2 4" xfId="476" xr:uid="{00000000-0005-0000-0000-00003F010000}"/>
    <cellStyle name="Standard 3 2 4 2 2 4 2" xfId="960" xr:uid="{00000000-0005-0000-0000-000040010000}"/>
    <cellStyle name="Standard 3 2 4 2 2 5" xfId="250" xr:uid="{00000000-0005-0000-0000-000041010000}"/>
    <cellStyle name="Standard 3 2 4 2 2 5 2" xfId="751" xr:uid="{00000000-0005-0000-0000-000042010000}"/>
    <cellStyle name="Standard 3 2 4 2 2 6" xfId="615" xr:uid="{00000000-0005-0000-0000-000043010000}"/>
    <cellStyle name="Standard 3 2 4 2 3" xfId="147" xr:uid="{00000000-0005-0000-0000-000044010000}"/>
    <cellStyle name="Standard 3 2 4 2 3 2" xfId="499" xr:uid="{00000000-0005-0000-0000-000045010000}"/>
    <cellStyle name="Standard 3 2 4 2 3 2 2" xfId="983" xr:uid="{00000000-0005-0000-0000-000046010000}"/>
    <cellStyle name="Standard 3 2 4 2 3 3" xfId="352" xr:uid="{00000000-0005-0000-0000-000047010000}"/>
    <cellStyle name="Standard 3 2 4 2 3 3 2" xfId="853" xr:uid="{00000000-0005-0000-0000-000048010000}"/>
    <cellStyle name="Standard 3 2 4 2 3 4" xfId="649" xr:uid="{00000000-0005-0000-0000-000049010000}"/>
    <cellStyle name="Standard 3 2 4 2 4" xfId="284" xr:uid="{00000000-0005-0000-0000-00004A010000}"/>
    <cellStyle name="Standard 3 2 4 2 4 2" xfId="785" xr:uid="{00000000-0005-0000-0000-00004B010000}"/>
    <cellStyle name="Standard 3 2 4 2 5" xfId="442" xr:uid="{00000000-0005-0000-0000-00004C010000}"/>
    <cellStyle name="Standard 3 2 4 2 5 2" xfId="926" xr:uid="{00000000-0005-0000-0000-00004D010000}"/>
    <cellStyle name="Standard 3 2 4 2 6" xfId="216" xr:uid="{00000000-0005-0000-0000-00004E010000}"/>
    <cellStyle name="Standard 3 2 4 2 6 2" xfId="717" xr:uid="{00000000-0005-0000-0000-00004F010000}"/>
    <cellStyle name="Standard 3 2 4 2 7" xfId="581" xr:uid="{00000000-0005-0000-0000-000050010000}"/>
    <cellStyle name="Standard 3 2 4 3" xfId="96" xr:uid="{00000000-0005-0000-0000-000051010000}"/>
    <cellStyle name="Standard 3 2 4 3 2" xfId="164" xr:uid="{00000000-0005-0000-0000-000052010000}"/>
    <cellStyle name="Standard 3 2 4 3 2 2" xfId="500" xr:uid="{00000000-0005-0000-0000-000053010000}"/>
    <cellStyle name="Standard 3 2 4 3 2 2 2" xfId="984" xr:uid="{00000000-0005-0000-0000-000054010000}"/>
    <cellStyle name="Standard 3 2 4 3 2 3" xfId="369" xr:uid="{00000000-0005-0000-0000-000055010000}"/>
    <cellStyle name="Standard 3 2 4 3 2 3 2" xfId="870" xr:uid="{00000000-0005-0000-0000-000056010000}"/>
    <cellStyle name="Standard 3 2 4 3 2 4" xfId="666" xr:uid="{00000000-0005-0000-0000-000057010000}"/>
    <cellStyle name="Standard 3 2 4 3 3" xfId="301" xr:uid="{00000000-0005-0000-0000-000058010000}"/>
    <cellStyle name="Standard 3 2 4 3 3 2" xfId="802" xr:uid="{00000000-0005-0000-0000-000059010000}"/>
    <cellStyle name="Standard 3 2 4 3 4" xfId="459" xr:uid="{00000000-0005-0000-0000-00005A010000}"/>
    <cellStyle name="Standard 3 2 4 3 4 2" xfId="943" xr:uid="{00000000-0005-0000-0000-00005B010000}"/>
    <cellStyle name="Standard 3 2 4 3 5" xfId="233" xr:uid="{00000000-0005-0000-0000-00005C010000}"/>
    <cellStyle name="Standard 3 2 4 3 5 2" xfId="734" xr:uid="{00000000-0005-0000-0000-00005D010000}"/>
    <cellStyle name="Standard 3 2 4 3 6" xfId="598" xr:uid="{00000000-0005-0000-0000-00005E010000}"/>
    <cellStyle name="Standard 3 2 4 4" xfId="130" xr:uid="{00000000-0005-0000-0000-00005F010000}"/>
    <cellStyle name="Standard 3 2 4 4 2" xfId="501" xr:uid="{00000000-0005-0000-0000-000060010000}"/>
    <cellStyle name="Standard 3 2 4 4 2 2" xfId="985" xr:uid="{00000000-0005-0000-0000-000061010000}"/>
    <cellStyle name="Standard 3 2 4 4 3" xfId="335" xr:uid="{00000000-0005-0000-0000-000062010000}"/>
    <cellStyle name="Standard 3 2 4 4 3 2" xfId="836" xr:uid="{00000000-0005-0000-0000-000063010000}"/>
    <cellStyle name="Standard 3 2 4 4 4" xfId="632" xr:uid="{00000000-0005-0000-0000-000064010000}"/>
    <cellStyle name="Standard 3 2 4 5" xfId="267" xr:uid="{00000000-0005-0000-0000-000065010000}"/>
    <cellStyle name="Standard 3 2 4 5 2" xfId="768" xr:uid="{00000000-0005-0000-0000-000066010000}"/>
    <cellStyle name="Standard 3 2 4 6" xfId="425" xr:uid="{00000000-0005-0000-0000-000067010000}"/>
    <cellStyle name="Standard 3 2 4 6 2" xfId="909" xr:uid="{00000000-0005-0000-0000-000068010000}"/>
    <cellStyle name="Standard 3 2 4 7" xfId="199" xr:uid="{00000000-0005-0000-0000-000069010000}"/>
    <cellStyle name="Standard 3 2 4 7 2" xfId="700" xr:uid="{00000000-0005-0000-0000-00006A010000}"/>
    <cellStyle name="Standard 3 2 4 8" xfId="564" xr:uid="{00000000-0005-0000-0000-00006B010000}"/>
    <cellStyle name="Standard 3 2 5" xfId="69" xr:uid="{00000000-0005-0000-0000-00006C010000}"/>
    <cellStyle name="Standard 3 2 5 2" xfId="103" xr:uid="{00000000-0005-0000-0000-00006D010000}"/>
    <cellStyle name="Standard 3 2 5 2 2" xfId="171" xr:uid="{00000000-0005-0000-0000-00006E010000}"/>
    <cellStyle name="Standard 3 2 5 2 2 2" xfId="502" xr:uid="{00000000-0005-0000-0000-00006F010000}"/>
    <cellStyle name="Standard 3 2 5 2 2 2 2" xfId="986" xr:uid="{00000000-0005-0000-0000-000070010000}"/>
    <cellStyle name="Standard 3 2 5 2 2 3" xfId="376" xr:uid="{00000000-0005-0000-0000-000071010000}"/>
    <cellStyle name="Standard 3 2 5 2 2 3 2" xfId="877" xr:uid="{00000000-0005-0000-0000-000072010000}"/>
    <cellStyle name="Standard 3 2 5 2 2 4" xfId="673" xr:uid="{00000000-0005-0000-0000-000073010000}"/>
    <cellStyle name="Standard 3 2 5 2 3" xfId="308" xr:uid="{00000000-0005-0000-0000-000074010000}"/>
    <cellStyle name="Standard 3 2 5 2 3 2" xfId="809" xr:uid="{00000000-0005-0000-0000-000075010000}"/>
    <cellStyle name="Standard 3 2 5 2 4" xfId="466" xr:uid="{00000000-0005-0000-0000-000076010000}"/>
    <cellStyle name="Standard 3 2 5 2 4 2" xfId="950" xr:uid="{00000000-0005-0000-0000-000077010000}"/>
    <cellStyle name="Standard 3 2 5 2 5" xfId="240" xr:uid="{00000000-0005-0000-0000-000078010000}"/>
    <cellStyle name="Standard 3 2 5 2 5 2" xfId="741" xr:uid="{00000000-0005-0000-0000-000079010000}"/>
    <cellStyle name="Standard 3 2 5 2 6" xfId="605" xr:uid="{00000000-0005-0000-0000-00007A010000}"/>
    <cellStyle name="Standard 3 2 5 3" xfId="137" xr:uid="{00000000-0005-0000-0000-00007B010000}"/>
    <cellStyle name="Standard 3 2 5 3 2" xfId="503" xr:uid="{00000000-0005-0000-0000-00007C010000}"/>
    <cellStyle name="Standard 3 2 5 3 2 2" xfId="987" xr:uid="{00000000-0005-0000-0000-00007D010000}"/>
    <cellStyle name="Standard 3 2 5 3 3" xfId="342" xr:uid="{00000000-0005-0000-0000-00007E010000}"/>
    <cellStyle name="Standard 3 2 5 3 3 2" xfId="843" xr:uid="{00000000-0005-0000-0000-00007F010000}"/>
    <cellStyle name="Standard 3 2 5 3 4" xfId="639" xr:uid="{00000000-0005-0000-0000-000080010000}"/>
    <cellStyle name="Standard 3 2 5 4" xfId="274" xr:uid="{00000000-0005-0000-0000-000081010000}"/>
    <cellStyle name="Standard 3 2 5 4 2" xfId="775" xr:uid="{00000000-0005-0000-0000-000082010000}"/>
    <cellStyle name="Standard 3 2 5 5" xfId="432" xr:uid="{00000000-0005-0000-0000-000083010000}"/>
    <cellStyle name="Standard 3 2 5 5 2" xfId="916" xr:uid="{00000000-0005-0000-0000-000084010000}"/>
    <cellStyle name="Standard 3 2 5 6" xfId="206" xr:uid="{00000000-0005-0000-0000-000085010000}"/>
    <cellStyle name="Standard 3 2 5 6 2" xfId="707" xr:uid="{00000000-0005-0000-0000-000086010000}"/>
    <cellStyle name="Standard 3 2 5 7" xfId="571" xr:uid="{00000000-0005-0000-0000-000087010000}"/>
    <cellStyle name="Standard 3 2 6" xfId="86" xr:uid="{00000000-0005-0000-0000-000088010000}"/>
    <cellStyle name="Standard 3 2 6 2" xfId="154" xr:uid="{00000000-0005-0000-0000-000089010000}"/>
    <cellStyle name="Standard 3 2 6 2 2" xfId="504" xr:uid="{00000000-0005-0000-0000-00008A010000}"/>
    <cellStyle name="Standard 3 2 6 2 2 2" xfId="988" xr:uid="{00000000-0005-0000-0000-00008B010000}"/>
    <cellStyle name="Standard 3 2 6 2 3" xfId="359" xr:uid="{00000000-0005-0000-0000-00008C010000}"/>
    <cellStyle name="Standard 3 2 6 2 3 2" xfId="860" xr:uid="{00000000-0005-0000-0000-00008D010000}"/>
    <cellStyle name="Standard 3 2 6 2 4" xfId="656" xr:uid="{00000000-0005-0000-0000-00008E010000}"/>
    <cellStyle name="Standard 3 2 6 3" xfId="291" xr:uid="{00000000-0005-0000-0000-00008F010000}"/>
    <cellStyle name="Standard 3 2 6 3 2" xfId="792" xr:uid="{00000000-0005-0000-0000-000090010000}"/>
    <cellStyle name="Standard 3 2 6 4" xfId="449" xr:uid="{00000000-0005-0000-0000-000091010000}"/>
    <cellStyle name="Standard 3 2 6 4 2" xfId="933" xr:uid="{00000000-0005-0000-0000-000092010000}"/>
    <cellStyle name="Standard 3 2 6 5" xfId="223" xr:uid="{00000000-0005-0000-0000-000093010000}"/>
    <cellStyle name="Standard 3 2 6 5 2" xfId="724" xr:uid="{00000000-0005-0000-0000-000094010000}"/>
    <cellStyle name="Standard 3 2 6 6" xfId="588" xr:uid="{00000000-0005-0000-0000-000095010000}"/>
    <cellStyle name="Standard 3 2 7" xfId="120" xr:uid="{00000000-0005-0000-0000-000096010000}"/>
    <cellStyle name="Standard 3 2 7 2" xfId="414" xr:uid="{00000000-0005-0000-0000-000097010000}"/>
    <cellStyle name="Standard 3 2 7 2 2" xfId="899" xr:uid="{00000000-0005-0000-0000-000098010000}"/>
    <cellStyle name="Standard 3 2 7 3" xfId="325" xr:uid="{00000000-0005-0000-0000-000099010000}"/>
    <cellStyle name="Standard 3 2 7 3 2" xfId="826" xr:uid="{00000000-0005-0000-0000-00009A010000}"/>
    <cellStyle name="Standard 3 2 7 4" xfId="622" xr:uid="{00000000-0005-0000-0000-00009B010000}"/>
    <cellStyle name="Standard 3 2 8" xfId="257" xr:uid="{00000000-0005-0000-0000-00009C010000}"/>
    <cellStyle name="Standard 3 2 8 2" xfId="758" xr:uid="{00000000-0005-0000-0000-00009D010000}"/>
    <cellStyle name="Standard 3 2 9" xfId="394" xr:uid="{00000000-0005-0000-0000-00009E010000}"/>
    <cellStyle name="Standard 3 2 9 2" xfId="894" xr:uid="{00000000-0005-0000-0000-00009F010000}"/>
    <cellStyle name="Standard 3 3" xfId="52" xr:uid="{00000000-0005-0000-0000-0000A0010000}"/>
    <cellStyle name="Standard 3 3 10" xfId="556" xr:uid="{00000000-0005-0000-0000-0000A1010000}"/>
    <cellStyle name="Standard 3 3 2" xfId="57" xr:uid="{00000000-0005-0000-0000-0000A2010000}"/>
    <cellStyle name="Standard 3 3 2 2" xfId="76" xr:uid="{00000000-0005-0000-0000-0000A3010000}"/>
    <cellStyle name="Standard 3 3 2 2 2" xfId="110" xr:uid="{00000000-0005-0000-0000-0000A4010000}"/>
    <cellStyle name="Standard 3 3 2 2 2 2" xfId="178" xr:uid="{00000000-0005-0000-0000-0000A5010000}"/>
    <cellStyle name="Standard 3 3 2 2 2 2 2" xfId="505" xr:uid="{00000000-0005-0000-0000-0000A6010000}"/>
    <cellStyle name="Standard 3 3 2 2 2 2 2 2" xfId="989" xr:uid="{00000000-0005-0000-0000-0000A7010000}"/>
    <cellStyle name="Standard 3 3 2 2 2 2 3" xfId="383" xr:uid="{00000000-0005-0000-0000-0000A8010000}"/>
    <cellStyle name="Standard 3 3 2 2 2 2 3 2" xfId="884" xr:uid="{00000000-0005-0000-0000-0000A9010000}"/>
    <cellStyle name="Standard 3 3 2 2 2 2 4" xfId="680" xr:uid="{00000000-0005-0000-0000-0000AA010000}"/>
    <cellStyle name="Standard 3 3 2 2 2 3" xfId="315" xr:uid="{00000000-0005-0000-0000-0000AB010000}"/>
    <cellStyle name="Standard 3 3 2 2 2 3 2" xfId="816" xr:uid="{00000000-0005-0000-0000-0000AC010000}"/>
    <cellStyle name="Standard 3 3 2 2 2 4" xfId="473" xr:uid="{00000000-0005-0000-0000-0000AD010000}"/>
    <cellStyle name="Standard 3 3 2 2 2 4 2" xfId="957" xr:uid="{00000000-0005-0000-0000-0000AE010000}"/>
    <cellStyle name="Standard 3 3 2 2 2 5" xfId="247" xr:uid="{00000000-0005-0000-0000-0000AF010000}"/>
    <cellStyle name="Standard 3 3 2 2 2 5 2" xfId="748" xr:uid="{00000000-0005-0000-0000-0000B0010000}"/>
    <cellStyle name="Standard 3 3 2 2 2 6" xfId="612" xr:uid="{00000000-0005-0000-0000-0000B1010000}"/>
    <cellStyle name="Standard 3 3 2 2 3" xfId="144" xr:uid="{00000000-0005-0000-0000-0000B2010000}"/>
    <cellStyle name="Standard 3 3 2 2 3 2" xfId="506" xr:uid="{00000000-0005-0000-0000-0000B3010000}"/>
    <cellStyle name="Standard 3 3 2 2 3 2 2" xfId="990" xr:uid="{00000000-0005-0000-0000-0000B4010000}"/>
    <cellStyle name="Standard 3 3 2 2 3 3" xfId="349" xr:uid="{00000000-0005-0000-0000-0000B5010000}"/>
    <cellStyle name="Standard 3 3 2 2 3 3 2" xfId="850" xr:uid="{00000000-0005-0000-0000-0000B6010000}"/>
    <cellStyle name="Standard 3 3 2 2 3 4" xfId="646" xr:uid="{00000000-0005-0000-0000-0000B7010000}"/>
    <cellStyle name="Standard 3 3 2 2 4" xfId="281" xr:uid="{00000000-0005-0000-0000-0000B8010000}"/>
    <cellStyle name="Standard 3 3 2 2 4 2" xfId="782" xr:uid="{00000000-0005-0000-0000-0000B9010000}"/>
    <cellStyle name="Standard 3 3 2 2 5" xfId="439" xr:uid="{00000000-0005-0000-0000-0000BA010000}"/>
    <cellStyle name="Standard 3 3 2 2 5 2" xfId="923" xr:uid="{00000000-0005-0000-0000-0000BB010000}"/>
    <cellStyle name="Standard 3 3 2 2 6" xfId="213" xr:uid="{00000000-0005-0000-0000-0000BC010000}"/>
    <cellStyle name="Standard 3 3 2 2 6 2" xfId="714" xr:uid="{00000000-0005-0000-0000-0000BD010000}"/>
    <cellStyle name="Standard 3 3 2 2 7" xfId="578" xr:uid="{00000000-0005-0000-0000-0000BE010000}"/>
    <cellStyle name="Standard 3 3 2 3" xfId="93" xr:uid="{00000000-0005-0000-0000-0000BF010000}"/>
    <cellStyle name="Standard 3 3 2 3 2" xfId="161" xr:uid="{00000000-0005-0000-0000-0000C0010000}"/>
    <cellStyle name="Standard 3 3 2 3 2 2" xfId="507" xr:uid="{00000000-0005-0000-0000-0000C1010000}"/>
    <cellStyle name="Standard 3 3 2 3 2 2 2" xfId="991" xr:uid="{00000000-0005-0000-0000-0000C2010000}"/>
    <cellStyle name="Standard 3 3 2 3 2 3" xfId="366" xr:uid="{00000000-0005-0000-0000-0000C3010000}"/>
    <cellStyle name="Standard 3 3 2 3 2 3 2" xfId="867" xr:uid="{00000000-0005-0000-0000-0000C4010000}"/>
    <cellStyle name="Standard 3 3 2 3 2 4" xfId="663" xr:uid="{00000000-0005-0000-0000-0000C5010000}"/>
    <cellStyle name="Standard 3 3 2 3 3" xfId="298" xr:uid="{00000000-0005-0000-0000-0000C6010000}"/>
    <cellStyle name="Standard 3 3 2 3 3 2" xfId="799" xr:uid="{00000000-0005-0000-0000-0000C7010000}"/>
    <cellStyle name="Standard 3 3 2 3 4" xfId="456" xr:uid="{00000000-0005-0000-0000-0000C8010000}"/>
    <cellStyle name="Standard 3 3 2 3 4 2" xfId="940" xr:uid="{00000000-0005-0000-0000-0000C9010000}"/>
    <cellStyle name="Standard 3 3 2 3 5" xfId="230" xr:uid="{00000000-0005-0000-0000-0000CA010000}"/>
    <cellStyle name="Standard 3 3 2 3 5 2" xfId="731" xr:uid="{00000000-0005-0000-0000-0000CB010000}"/>
    <cellStyle name="Standard 3 3 2 3 6" xfId="595" xr:uid="{00000000-0005-0000-0000-0000CC010000}"/>
    <cellStyle name="Standard 3 3 2 4" xfId="127" xr:uid="{00000000-0005-0000-0000-0000CD010000}"/>
    <cellStyle name="Standard 3 3 2 4 2" xfId="508" xr:uid="{00000000-0005-0000-0000-0000CE010000}"/>
    <cellStyle name="Standard 3 3 2 4 2 2" xfId="992" xr:uid="{00000000-0005-0000-0000-0000CF010000}"/>
    <cellStyle name="Standard 3 3 2 4 3" xfId="332" xr:uid="{00000000-0005-0000-0000-0000D0010000}"/>
    <cellStyle name="Standard 3 3 2 4 3 2" xfId="833" xr:uid="{00000000-0005-0000-0000-0000D1010000}"/>
    <cellStyle name="Standard 3 3 2 4 4" xfId="629" xr:uid="{00000000-0005-0000-0000-0000D2010000}"/>
    <cellStyle name="Standard 3 3 2 5" xfId="264" xr:uid="{00000000-0005-0000-0000-0000D3010000}"/>
    <cellStyle name="Standard 3 3 2 5 2" xfId="765" xr:uid="{00000000-0005-0000-0000-0000D4010000}"/>
    <cellStyle name="Standard 3 3 2 6" xfId="422" xr:uid="{00000000-0005-0000-0000-0000D5010000}"/>
    <cellStyle name="Standard 3 3 2 6 2" xfId="906" xr:uid="{00000000-0005-0000-0000-0000D6010000}"/>
    <cellStyle name="Standard 3 3 2 7" xfId="196" xr:uid="{00000000-0005-0000-0000-0000D7010000}"/>
    <cellStyle name="Standard 3 3 2 7 2" xfId="697" xr:uid="{00000000-0005-0000-0000-0000D8010000}"/>
    <cellStyle name="Standard 3 3 2 8" xfId="561" xr:uid="{00000000-0005-0000-0000-0000D9010000}"/>
    <cellStyle name="Standard 3 3 3" xfId="63" xr:uid="{00000000-0005-0000-0000-0000DA010000}"/>
    <cellStyle name="Standard 3 3 3 2" xfId="81" xr:uid="{00000000-0005-0000-0000-0000DB010000}"/>
    <cellStyle name="Standard 3 3 3 2 2" xfId="115" xr:uid="{00000000-0005-0000-0000-0000DC010000}"/>
    <cellStyle name="Standard 3 3 3 2 2 2" xfId="183" xr:uid="{00000000-0005-0000-0000-0000DD010000}"/>
    <cellStyle name="Standard 3 3 3 2 2 2 2" xfId="509" xr:uid="{00000000-0005-0000-0000-0000DE010000}"/>
    <cellStyle name="Standard 3 3 3 2 2 2 2 2" xfId="993" xr:uid="{00000000-0005-0000-0000-0000DF010000}"/>
    <cellStyle name="Standard 3 3 3 2 2 2 3" xfId="388" xr:uid="{00000000-0005-0000-0000-0000E0010000}"/>
    <cellStyle name="Standard 3 3 3 2 2 2 3 2" xfId="889" xr:uid="{00000000-0005-0000-0000-0000E1010000}"/>
    <cellStyle name="Standard 3 3 3 2 2 2 4" xfId="685" xr:uid="{00000000-0005-0000-0000-0000E2010000}"/>
    <cellStyle name="Standard 3 3 3 2 2 3" xfId="320" xr:uid="{00000000-0005-0000-0000-0000E3010000}"/>
    <cellStyle name="Standard 3 3 3 2 2 3 2" xfId="821" xr:uid="{00000000-0005-0000-0000-0000E4010000}"/>
    <cellStyle name="Standard 3 3 3 2 2 4" xfId="478" xr:uid="{00000000-0005-0000-0000-0000E5010000}"/>
    <cellStyle name="Standard 3 3 3 2 2 4 2" xfId="962" xr:uid="{00000000-0005-0000-0000-0000E6010000}"/>
    <cellStyle name="Standard 3 3 3 2 2 5" xfId="252" xr:uid="{00000000-0005-0000-0000-0000E7010000}"/>
    <cellStyle name="Standard 3 3 3 2 2 5 2" xfId="753" xr:uid="{00000000-0005-0000-0000-0000E8010000}"/>
    <cellStyle name="Standard 3 3 3 2 2 6" xfId="617" xr:uid="{00000000-0005-0000-0000-0000E9010000}"/>
    <cellStyle name="Standard 3 3 3 2 3" xfId="149" xr:uid="{00000000-0005-0000-0000-0000EA010000}"/>
    <cellStyle name="Standard 3 3 3 2 3 2" xfId="510" xr:uid="{00000000-0005-0000-0000-0000EB010000}"/>
    <cellStyle name="Standard 3 3 3 2 3 2 2" xfId="994" xr:uid="{00000000-0005-0000-0000-0000EC010000}"/>
    <cellStyle name="Standard 3 3 3 2 3 3" xfId="354" xr:uid="{00000000-0005-0000-0000-0000ED010000}"/>
    <cellStyle name="Standard 3 3 3 2 3 3 2" xfId="855" xr:uid="{00000000-0005-0000-0000-0000EE010000}"/>
    <cellStyle name="Standard 3 3 3 2 3 4" xfId="651" xr:uid="{00000000-0005-0000-0000-0000EF010000}"/>
    <cellStyle name="Standard 3 3 3 2 4" xfId="286" xr:uid="{00000000-0005-0000-0000-0000F0010000}"/>
    <cellStyle name="Standard 3 3 3 2 4 2" xfId="787" xr:uid="{00000000-0005-0000-0000-0000F1010000}"/>
    <cellStyle name="Standard 3 3 3 2 5" xfId="444" xr:uid="{00000000-0005-0000-0000-0000F2010000}"/>
    <cellStyle name="Standard 3 3 3 2 5 2" xfId="928" xr:uid="{00000000-0005-0000-0000-0000F3010000}"/>
    <cellStyle name="Standard 3 3 3 2 6" xfId="218" xr:uid="{00000000-0005-0000-0000-0000F4010000}"/>
    <cellStyle name="Standard 3 3 3 2 6 2" xfId="719" xr:uid="{00000000-0005-0000-0000-0000F5010000}"/>
    <cellStyle name="Standard 3 3 3 2 7" xfId="583" xr:uid="{00000000-0005-0000-0000-0000F6010000}"/>
    <cellStyle name="Standard 3 3 3 3" xfId="98" xr:uid="{00000000-0005-0000-0000-0000F7010000}"/>
    <cellStyle name="Standard 3 3 3 3 2" xfId="166" xr:uid="{00000000-0005-0000-0000-0000F8010000}"/>
    <cellStyle name="Standard 3 3 3 3 2 2" xfId="511" xr:uid="{00000000-0005-0000-0000-0000F9010000}"/>
    <cellStyle name="Standard 3 3 3 3 2 2 2" xfId="995" xr:uid="{00000000-0005-0000-0000-0000FA010000}"/>
    <cellStyle name="Standard 3 3 3 3 2 3" xfId="371" xr:uid="{00000000-0005-0000-0000-0000FB010000}"/>
    <cellStyle name="Standard 3 3 3 3 2 3 2" xfId="872" xr:uid="{00000000-0005-0000-0000-0000FC010000}"/>
    <cellStyle name="Standard 3 3 3 3 2 4" xfId="668" xr:uid="{00000000-0005-0000-0000-0000FD010000}"/>
    <cellStyle name="Standard 3 3 3 3 3" xfId="303" xr:uid="{00000000-0005-0000-0000-0000FE010000}"/>
    <cellStyle name="Standard 3 3 3 3 3 2" xfId="804" xr:uid="{00000000-0005-0000-0000-0000FF010000}"/>
    <cellStyle name="Standard 3 3 3 3 4" xfId="461" xr:uid="{00000000-0005-0000-0000-000000020000}"/>
    <cellStyle name="Standard 3 3 3 3 4 2" xfId="945" xr:uid="{00000000-0005-0000-0000-000001020000}"/>
    <cellStyle name="Standard 3 3 3 3 5" xfId="235" xr:uid="{00000000-0005-0000-0000-000002020000}"/>
    <cellStyle name="Standard 3 3 3 3 5 2" xfId="736" xr:uid="{00000000-0005-0000-0000-000003020000}"/>
    <cellStyle name="Standard 3 3 3 3 6" xfId="600" xr:uid="{00000000-0005-0000-0000-000004020000}"/>
    <cellStyle name="Standard 3 3 3 4" xfId="132" xr:uid="{00000000-0005-0000-0000-000005020000}"/>
    <cellStyle name="Standard 3 3 3 4 2" xfId="512" xr:uid="{00000000-0005-0000-0000-000006020000}"/>
    <cellStyle name="Standard 3 3 3 4 2 2" xfId="996" xr:uid="{00000000-0005-0000-0000-000007020000}"/>
    <cellStyle name="Standard 3 3 3 4 3" xfId="337" xr:uid="{00000000-0005-0000-0000-000008020000}"/>
    <cellStyle name="Standard 3 3 3 4 3 2" xfId="838" xr:uid="{00000000-0005-0000-0000-000009020000}"/>
    <cellStyle name="Standard 3 3 3 4 4" xfId="634" xr:uid="{00000000-0005-0000-0000-00000A020000}"/>
    <cellStyle name="Standard 3 3 3 5" xfId="269" xr:uid="{00000000-0005-0000-0000-00000B020000}"/>
    <cellStyle name="Standard 3 3 3 5 2" xfId="770" xr:uid="{00000000-0005-0000-0000-00000C020000}"/>
    <cellStyle name="Standard 3 3 3 6" xfId="427" xr:uid="{00000000-0005-0000-0000-00000D020000}"/>
    <cellStyle name="Standard 3 3 3 6 2" xfId="911" xr:uid="{00000000-0005-0000-0000-00000E020000}"/>
    <cellStyle name="Standard 3 3 3 7" xfId="201" xr:uid="{00000000-0005-0000-0000-00000F020000}"/>
    <cellStyle name="Standard 3 3 3 7 2" xfId="702" xr:uid="{00000000-0005-0000-0000-000010020000}"/>
    <cellStyle name="Standard 3 3 3 8" xfId="566" xr:uid="{00000000-0005-0000-0000-000011020000}"/>
    <cellStyle name="Standard 3 3 4" xfId="71" xr:uid="{00000000-0005-0000-0000-000012020000}"/>
    <cellStyle name="Standard 3 3 4 2" xfId="105" xr:uid="{00000000-0005-0000-0000-000013020000}"/>
    <cellStyle name="Standard 3 3 4 2 2" xfId="173" xr:uid="{00000000-0005-0000-0000-000014020000}"/>
    <cellStyle name="Standard 3 3 4 2 2 2" xfId="513" xr:uid="{00000000-0005-0000-0000-000015020000}"/>
    <cellStyle name="Standard 3 3 4 2 2 2 2" xfId="997" xr:uid="{00000000-0005-0000-0000-000016020000}"/>
    <cellStyle name="Standard 3 3 4 2 2 3" xfId="378" xr:uid="{00000000-0005-0000-0000-000017020000}"/>
    <cellStyle name="Standard 3 3 4 2 2 3 2" xfId="879" xr:uid="{00000000-0005-0000-0000-000018020000}"/>
    <cellStyle name="Standard 3 3 4 2 2 4" xfId="675" xr:uid="{00000000-0005-0000-0000-000019020000}"/>
    <cellStyle name="Standard 3 3 4 2 3" xfId="310" xr:uid="{00000000-0005-0000-0000-00001A020000}"/>
    <cellStyle name="Standard 3 3 4 2 3 2" xfId="811" xr:uid="{00000000-0005-0000-0000-00001B020000}"/>
    <cellStyle name="Standard 3 3 4 2 4" xfId="468" xr:uid="{00000000-0005-0000-0000-00001C020000}"/>
    <cellStyle name="Standard 3 3 4 2 4 2" xfId="952" xr:uid="{00000000-0005-0000-0000-00001D020000}"/>
    <cellStyle name="Standard 3 3 4 2 5" xfId="242" xr:uid="{00000000-0005-0000-0000-00001E020000}"/>
    <cellStyle name="Standard 3 3 4 2 5 2" xfId="743" xr:uid="{00000000-0005-0000-0000-00001F020000}"/>
    <cellStyle name="Standard 3 3 4 2 6" xfId="607" xr:uid="{00000000-0005-0000-0000-000020020000}"/>
    <cellStyle name="Standard 3 3 4 3" xfId="139" xr:uid="{00000000-0005-0000-0000-000021020000}"/>
    <cellStyle name="Standard 3 3 4 3 2" xfId="514" xr:uid="{00000000-0005-0000-0000-000022020000}"/>
    <cellStyle name="Standard 3 3 4 3 2 2" xfId="998" xr:uid="{00000000-0005-0000-0000-000023020000}"/>
    <cellStyle name="Standard 3 3 4 3 3" xfId="344" xr:uid="{00000000-0005-0000-0000-000024020000}"/>
    <cellStyle name="Standard 3 3 4 3 3 2" xfId="845" xr:uid="{00000000-0005-0000-0000-000025020000}"/>
    <cellStyle name="Standard 3 3 4 3 4" xfId="641" xr:uid="{00000000-0005-0000-0000-000026020000}"/>
    <cellStyle name="Standard 3 3 4 4" xfId="276" xr:uid="{00000000-0005-0000-0000-000027020000}"/>
    <cellStyle name="Standard 3 3 4 4 2" xfId="777" xr:uid="{00000000-0005-0000-0000-000028020000}"/>
    <cellStyle name="Standard 3 3 4 5" xfId="434" xr:uid="{00000000-0005-0000-0000-000029020000}"/>
    <cellStyle name="Standard 3 3 4 5 2" xfId="918" xr:uid="{00000000-0005-0000-0000-00002A020000}"/>
    <cellStyle name="Standard 3 3 4 6" xfId="208" xr:uid="{00000000-0005-0000-0000-00002B020000}"/>
    <cellStyle name="Standard 3 3 4 6 2" xfId="709" xr:uid="{00000000-0005-0000-0000-00002C020000}"/>
    <cellStyle name="Standard 3 3 4 7" xfId="573" xr:uid="{00000000-0005-0000-0000-00002D020000}"/>
    <cellStyle name="Standard 3 3 5" xfId="88" xr:uid="{00000000-0005-0000-0000-00002E020000}"/>
    <cellStyle name="Standard 3 3 5 2" xfId="156" xr:uid="{00000000-0005-0000-0000-00002F020000}"/>
    <cellStyle name="Standard 3 3 5 2 2" xfId="515" xr:uid="{00000000-0005-0000-0000-000030020000}"/>
    <cellStyle name="Standard 3 3 5 2 2 2" xfId="999" xr:uid="{00000000-0005-0000-0000-000031020000}"/>
    <cellStyle name="Standard 3 3 5 2 3" xfId="361" xr:uid="{00000000-0005-0000-0000-000032020000}"/>
    <cellStyle name="Standard 3 3 5 2 3 2" xfId="862" xr:uid="{00000000-0005-0000-0000-000033020000}"/>
    <cellStyle name="Standard 3 3 5 2 4" xfId="658" xr:uid="{00000000-0005-0000-0000-000034020000}"/>
    <cellStyle name="Standard 3 3 5 3" xfId="293" xr:uid="{00000000-0005-0000-0000-000035020000}"/>
    <cellStyle name="Standard 3 3 5 3 2" xfId="794" xr:uid="{00000000-0005-0000-0000-000036020000}"/>
    <cellStyle name="Standard 3 3 5 4" xfId="451" xr:uid="{00000000-0005-0000-0000-000037020000}"/>
    <cellStyle name="Standard 3 3 5 4 2" xfId="935" xr:uid="{00000000-0005-0000-0000-000038020000}"/>
    <cellStyle name="Standard 3 3 5 5" xfId="225" xr:uid="{00000000-0005-0000-0000-000039020000}"/>
    <cellStyle name="Standard 3 3 5 5 2" xfId="726" xr:uid="{00000000-0005-0000-0000-00003A020000}"/>
    <cellStyle name="Standard 3 3 5 6" xfId="590" xr:uid="{00000000-0005-0000-0000-00003B020000}"/>
    <cellStyle name="Standard 3 3 6" xfId="122" xr:uid="{00000000-0005-0000-0000-00003C020000}"/>
    <cellStyle name="Standard 3 3 6 2" xfId="416" xr:uid="{00000000-0005-0000-0000-00003D020000}"/>
    <cellStyle name="Standard 3 3 6 2 2" xfId="901" xr:uid="{00000000-0005-0000-0000-00003E020000}"/>
    <cellStyle name="Standard 3 3 6 3" xfId="327" xr:uid="{00000000-0005-0000-0000-00003F020000}"/>
    <cellStyle name="Standard 3 3 6 3 2" xfId="828" xr:uid="{00000000-0005-0000-0000-000040020000}"/>
    <cellStyle name="Standard 3 3 6 4" xfId="624" xr:uid="{00000000-0005-0000-0000-000041020000}"/>
    <cellStyle name="Standard 3 3 7" xfId="259" xr:uid="{00000000-0005-0000-0000-000042020000}"/>
    <cellStyle name="Standard 3 3 7 2" xfId="760" xr:uid="{00000000-0005-0000-0000-000043020000}"/>
    <cellStyle name="Standard 3 3 8" xfId="396" xr:uid="{00000000-0005-0000-0000-000044020000}"/>
    <cellStyle name="Standard 3 3 8 2" xfId="896" xr:uid="{00000000-0005-0000-0000-000045020000}"/>
    <cellStyle name="Standard 3 3 9" xfId="191" xr:uid="{00000000-0005-0000-0000-000046020000}"/>
    <cellStyle name="Standard 3 3 9 2" xfId="692" xr:uid="{00000000-0005-0000-0000-000047020000}"/>
    <cellStyle name="Standard 3 4" xfId="53" xr:uid="{00000000-0005-0000-0000-000048020000}"/>
    <cellStyle name="Standard 3 4 10" xfId="557" xr:uid="{00000000-0005-0000-0000-000049020000}"/>
    <cellStyle name="Standard 3 4 2" xfId="58" xr:uid="{00000000-0005-0000-0000-00004A020000}"/>
    <cellStyle name="Standard 3 4 2 2" xfId="77" xr:uid="{00000000-0005-0000-0000-00004B020000}"/>
    <cellStyle name="Standard 3 4 2 2 2" xfId="111" xr:uid="{00000000-0005-0000-0000-00004C020000}"/>
    <cellStyle name="Standard 3 4 2 2 2 2" xfId="179" xr:uid="{00000000-0005-0000-0000-00004D020000}"/>
    <cellStyle name="Standard 3 4 2 2 2 2 2" xfId="516" xr:uid="{00000000-0005-0000-0000-00004E020000}"/>
    <cellStyle name="Standard 3 4 2 2 2 2 2 2" xfId="1000" xr:uid="{00000000-0005-0000-0000-00004F020000}"/>
    <cellStyle name="Standard 3 4 2 2 2 2 3" xfId="384" xr:uid="{00000000-0005-0000-0000-000050020000}"/>
    <cellStyle name="Standard 3 4 2 2 2 2 3 2" xfId="885" xr:uid="{00000000-0005-0000-0000-000051020000}"/>
    <cellStyle name="Standard 3 4 2 2 2 2 4" xfId="681" xr:uid="{00000000-0005-0000-0000-000052020000}"/>
    <cellStyle name="Standard 3 4 2 2 2 3" xfId="316" xr:uid="{00000000-0005-0000-0000-000053020000}"/>
    <cellStyle name="Standard 3 4 2 2 2 3 2" xfId="817" xr:uid="{00000000-0005-0000-0000-000054020000}"/>
    <cellStyle name="Standard 3 4 2 2 2 4" xfId="474" xr:uid="{00000000-0005-0000-0000-000055020000}"/>
    <cellStyle name="Standard 3 4 2 2 2 4 2" xfId="958" xr:uid="{00000000-0005-0000-0000-000056020000}"/>
    <cellStyle name="Standard 3 4 2 2 2 5" xfId="248" xr:uid="{00000000-0005-0000-0000-000057020000}"/>
    <cellStyle name="Standard 3 4 2 2 2 5 2" xfId="749" xr:uid="{00000000-0005-0000-0000-000058020000}"/>
    <cellStyle name="Standard 3 4 2 2 2 6" xfId="613" xr:uid="{00000000-0005-0000-0000-000059020000}"/>
    <cellStyle name="Standard 3 4 2 2 3" xfId="145" xr:uid="{00000000-0005-0000-0000-00005A020000}"/>
    <cellStyle name="Standard 3 4 2 2 3 2" xfId="517" xr:uid="{00000000-0005-0000-0000-00005B020000}"/>
    <cellStyle name="Standard 3 4 2 2 3 2 2" xfId="1001" xr:uid="{00000000-0005-0000-0000-00005C020000}"/>
    <cellStyle name="Standard 3 4 2 2 3 3" xfId="350" xr:uid="{00000000-0005-0000-0000-00005D020000}"/>
    <cellStyle name="Standard 3 4 2 2 3 3 2" xfId="851" xr:uid="{00000000-0005-0000-0000-00005E020000}"/>
    <cellStyle name="Standard 3 4 2 2 3 4" xfId="647" xr:uid="{00000000-0005-0000-0000-00005F020000}"/>
    <cellStyle name="Standard 3 4 2 2 4" xfId="282" xr:uid="{00000000-0005-0000-0000-000060020000}"/>
    <cellStyle name="Standard 3 4 2 2 4 2" xfId="783" xr:uid="{00000000-0005-0000-0000-000061020000}"/>
    <cellStyle name="Standard 3 4 2 2 5" xfId="440" xr:uid="{00000000-0005-0000-0000-000062020000}"/>
    <cellStyle name="Standard 3 4 2 2 5 2" xfId="924" xr:uid="{00000000-0005-0000-0000-000063020000}"/>
    <cellStyle name="Standard 3 4 2 2 6" xfId="214" xr:uid="{00000000-0005-0000-0000-000064020000}"/>
    <cellStyle name="Standard 3 4 2 2 6 2" xfId="715" xr:uid="{00000000-0005-0000-0000-000065020000}"/>
    <cellStyle name="Standard 3 4 2 2 7" xfId="579" xr:uid="{00000000-0005-0000-0000-000066020000}"/>
    <cellStyle name="Standard 3 4 2 3" xfId="94" xr:uid="{00000000-0005-0000-0000-000067020000}"/>
    <cellStyle name="Standard 3 4 2 3 2" xfId="162" xr:uid="{00000000-0005-0000-0000-000068020000}"/>
    <cellStyle name="Standard 3 4 2 3 2 2" xfId="518" xr:uid="{00000000-0005-0000-0000-000069020000}"/>
    <cellStyle name="Standard 3 4 2 3 2 2 2" xfId="1002" xr:uid="{00000000-0005-0000-0000-00006A020000}"/>
    <cellStyle name="Standard 3 4 2 3 2 3" xfId="367" xr:uid="{00000000-0005-0000-0000-00006B020000}"/>
    <cellStyle name="Standard 3 4 2 3 2 3 2" xfId="868" xr:uid="{00000000-0005-0000-0000-00006C020000}"/>
    <cellStyle name="Standard 3 4 2 3 2 4" xfId="664" xr:uid="{00000000-0005-0000-0000-00006D020000}"/>
    <cellStyle name="Standard 3 4 2 3 3" xfId="299" xr:uid="{00000000-0005-0000-0000-00006E020000}"/>
    <cellStyle name="Standard 3 4 2 3 3 2" xfId="800" xr:uid="{00000000-0005-0000-0000-00006F020000}"/>
    <cellStyle name="Standard 3 4 2 3 4" xfId="457" xr:uid="{00000000-0005-0000-0000-000070020000}"/>
    <cellStyle name="Standard 3 4 2 3 4 2" xfId="941" xr:uid="{00000000-0005-0000-0000-000071020000}"/>
    <cellStyle name="Standard 3 4 2 3 5" xfId="231" xr:uid="{00000000-0005-0000-0000-000072020000}"/>
    <cellStyle name="Standard 3 4 2 3 5 2" xfId="732" xr:uid="{00000000-0005-0000-0000-000073020000}"/>
    <cellStyle name="Standard 3 4 2 3 6" xfId="596" xr:uid="{00000000-0005-0000-0000-000074020000}"/>
    <cellStyle name="Standard 3 4 2 4" xfId="128" xr:uid="{00000000-0005-0000-0000-000075020000}"/>
    <cellStyle name="Standard 3 4 2 4 2" xfId="519" xr:uid="{00000000-0005-0000-0000-000076020000}"/>
    <cellStyle name="Standard 3 4 2 4 2 2" xfId="1003" xr:uid="{00000000-0005-0000-0000-000077020000}"/>
    <cellStyle name="Standard 3 4 2 4 3" xfId="333" xr:uid="{00000000-0005-0000-0000-000078020000}"/>
    <cellStyle name="Standard 3 4 2 4 3 2" xfId="834" xr:uid="{00000000-0005-0000-0000-000079020000}"/>
    <cellStyle name="Standard 3 4 2 4 4" xfId="630" xr:uid="{00000000-0005-0000-0000-00007A020000}"/>
    <cellStyle name="Standard 3 4 2 5" xfId="265" xr:uid="{00000000-0005-0000-0000-00007B020000}"/>
    <cellStyle name="Standard 3 4 2 5 2" xfId="766" xr:uid="{00000000-0005-0000-0000-00007C020000}"/>
    <cellStyle name="Standard 3 4 2 6" xfId="423" xr:uid="{00000000-0005-0000-0000-00007D020000}"/>
    <cellStyle name="Standard 3 4 2 6 2" xfId="907" xr:uid="{00000000-0005-0000-0000-00007E020000}"/>
    <cellStyle name="Standard 3 4 2 7" xfId="197" xr:uid="{00000000-0005-0000-0000-00007F020000}"/>
    <cellStyle name="Standard 3 4 2 7 2" xfId="698" xr:uid="{00000000-0005-0000-0000-000080020000}"/>
    <cellStyle name="Standard 3 4 2 8" xfId="562" xr:uid="{00000000-0005-0000-0000-000081020000}"/>
    <cellStyle name="Standard 3 4 3" xfId="64" xr:uid="{00000000-0005-0000-0000-000082020000}"/>
    <cellStyle name="Standard 3 4 3 2" xfId="82" xr:uid="{00000000-0005-0000-0000-000083020000}"/>
    <cellStyle name="Standard 3 4 3 2 2" xfId="116" xr:uid="{00000000-0005-0000-0000-000084020000}"/>
    <cellStyle name="Standard 3 4 3 2 2 2" xfId="184" xr:uid="{00000000-0005-0000-0000-000085020000}"/>
    <cellStyle name="Standard 3 4 3 2 2 2 2" xfId="520" xr:uid="{00000000-0005-0000-0000-000086020000}"/>
    <cellStyle name="Standard 3 4 3 2 2 2 2 2" xfId="1004" xr:uid="{00000000-0005-0000-0000-000087020000}"/>
    <cellStyle name="Standard 3 4 3 2 2 2 3" xfId="389" xr:uid="{00000000-0005-0000-0000-000088020000}"/>
    <cellStyle name="Standard 3 4 3 2 2 2 3 2" xfId="890" xr:uid="{00000000-0005-0000-0000-000089020000}"/>
    <cellStyle name="Standard 3 4 3 2 2 2 4" xfId="686" xr:uid="{00000000-0005-0000-0000-00008A020000}"/>
    <cellStyle name="Standard 3 4 3 2 2 3" xfId="321" xr:uid="{00000000-0005-0000-0000-00008B020000}"/>
    <cellStyle name="Standard 3 4 3 2 2 3 2" xfId="822" xr:uid="{00000000-0005-0000-0000-00008C020000}"/>
    <cellStyle name="Standard 3 4 3 2 2 4" xfId="479" xr:uid="{00000000-0005-0000-0000-00008D020000}"/>
    <cellStyle name="Standard 3 4 3 2 2 4 2" xfId="963" xr:uid="{00000000-0005-0000-0000-00008E020000}"/>
    <cellStyle name="Standard 3 4 3 2 2 5" xfId="253" xr:uid="{00000000-0005-0000-0000-00008F020000}"/>
    <cellStyle name="Standard 3 4 3 2 2 5 2" xfId="754" xr:uid="{00000000-0005-0000-0000-000090020000}"/>
    <cellStyle name="Standard 3 4 3 2 2 6" xfId="618" xr:uid="{00000000-0005-0000-0000-000091020000}"/>
    <cellStyle name="Standard 3 4 3 2 3" xfId="150" xr:uid="{00000000-0005-0000-0000-000092020000}"/>
    <cellStyle name="Standard 3 4 3 2 3 2" xfId="521" xr:uid="{00000000-0005-0000-0000-000093020000}"/>
    <cellStyle name="Standard 3 4 3 2 3 2 2" xfId="1005" xr:uid="{00000000-0005-0000-0000-000094020000}"/>
    <cellStyle name="Standard 3 4 3 2 3 3" xfId="355" xr:uid="{00000000-0005-0000-0000-000095020000}"/>
    <cellStyle name="Standard 3 4 3 2 3 3 2" xfId="856" xr:uid="{00000000-0005-0000-0000-000096020000}"/>
    <cellStyle name="Standard 3 4 3 2 3 4" xfId="652" xr:uid="{00000000-0005-0000-0000-000097020000}"/>
    <cellStyle name="Standard 3 4 3 2 4" xfId="287" xr:uid="{00000000-0005-0000-0000-000098020000}"/>
    <cellStyle name="Standard 3 4 3 2 4 2" xfId="788" xr:uid="{00000000-0005-0000-0000-000099020000}"/>
    <cellStyle name="Standard 3 4 3 2 5" xfId="445" xr:uid="{00000000-0005-0000-0000-00009A020000}"/>
    <cellStyle name="Standard 3 4 3 2 5 2" xfId="929" xr:uid="{00000000-0005-0000-0000-00009B020000}"/>
    <cellStyle name="Standard 3 4 3 2 6" xfId="219" xr:uid="{00000000-0005-0000-0000-00009C020000}"/>
    <cellStyle name="Standard 3 4 3 2 6 2" xfId="720" xr:uid="{00000000-0005-0000-0000-00009D020000}"/>
    <cellStyle name="Standard 3 4 3 2 7" xfId="584" xr:uid="{00000000-0005-0000-0000-00009E020000}"/>
    <cellStyle name="Standard 3 4 3 3" xfId="99" xr:uid="{00000000-0005-0000-0000-00009F020000}"/>
    <cellStyle name="Standard 3 4 3 3 2" xfId="167" xr:uid="{00000000-0005-0000-0000-0000A0020000}"/>
    <cellStyle name="Standard 3 4 3 3 2 2" xfId="522" xr:uid="{00000000-0005-0000-0000-0000A1020000}"/>
    <cellStyle name="Standard 3 4 3 3 2 2 2" xfId="1006" xr:uid="{00000000-0005-0000-0000-0000A2020000}"/>
    <cellStyle name="Standard 3 4 3 3 2 3" xfId="372" xr:uid="{00000000-0005-0000-0000-0000A3020000}"/>
    <cellStyle name="Standard 3 4 3 3 2 3 2" xfId="873" xr:uid="{00000000-0005-0000-0000-0000A4020000}"/>
    <cellStyle name="Standard 3 4 3 3 2 4" xfId="669" xr:uid="{00000000-0005-0000-0000-0000A5020000}"/>
    <cellStyle name="Standard 3 4 3 3 3" xfId="304" xr:uid="{00000000-0005-0000-0000-0000A6020000}"/>
    <cellStyle name="Standard 3 4 3 3 3 2" xfId="805" xr:uid="{00000000-0005-0000-0000-0000A7020000}"/>
    <cellStyle name="Standard 3 4 3 3 4" xfId="462" xr:uid="{00000000-0005-0000-0000-0000A8020000}"/>
    <cellStyle name="Standard 3 4 3 3 4 2" xfId="946" xr:uid="{00000000-0005-0000-0000-0000A9020000}"/>
    <cellStyle name="Standard 3 4 3 3 5" xfId="236" xr:uid="{00000000-0005-0000-0000-0000AA020000}"/>
    <cellStyle name="Standard 3 4 3 3 5 2" xfId="737" xr:uid="{00000000-0005-0000-0000-0000AB020000}"/>
    <cellStyle name="Standard 3 4 3 3 6" xfId="601" xr:uid="{00000000-0005-0000-0000-0000AC020000}"/>
    <cellStyle name="Standard 3 4 3 4" xfId="133" xr:uid="{00000000-0005-0000-0000-0000AD020000}"/>
    <cellStyle name="Standard 3 4 3 4 2" xfId="523" xr:uid="{00000000-0005-0000-0000-0000AE020000}"/>
    <cellStyle name="Standard 3 4 3 4 2 2" xfId="1007" xr:uid="{00000000-0005-0000-0000-0000AF020000}"/>
    <cellStyle name="Standard 3 4 3 4 3" xfId="338" xr:uid="{00000000-0005-0000-0000-0000B0020000}"/>
    <cellStyle name="Standard 3 4 3 4 3 2" xfId="839" xr:uid="{00000000-0005-0000-0000-0000B1020000}"/>
    <cellStyle name="Standard 3 4 3 4 4" xfId="635" xr:uid="{00000000-0005-0000-0000-0000B2020000}"/>
    <cellStyle name="Standard 3 4 3 5" xfId="270" xr:uid="{00000000-0005-0000-0000-0000B3020000}"/>
    <cellStyle name="Standard 3 4 3 5 2" xfId="771" xr:uid="{00000000-0005-0000-0000-0000B4020000}"/>
    <cellStyle name="Standard 3 4 3 6" xfId="428" xr:uid="{00000000-0005-0000-0000-0000B5020000}"/>
    <cellStyle name="Standard 3 4 3 6 2" xfId="912" xr:uid="{00000000-0005-0000-0000-0000B6020000}"/>
    <cellStyle name="Standard 3 4 3 7" xfId="202" xr:uid="{00000000-0005-0000-0000-0000B7020000}"/>
    <cellStyle name="Standard 3 4 3 7 2" xfId="703" xr:uid="{00000000-0005-0000-0000-0000B8020000}"/>
    <cellStyle name="Standard 3 4 3 8" xfId="567" xr:uid="{00000000-0005-0000-0000-0000B9020000}"/>
    <cellStyle name="Standard 3 4 4" xfId="72" xr:uid="{00000000-0005-0000-0000-0000BA020000}"/>
    <cellStyle name="Standard 3 4 4 2" xfId="106" xr:uid="{00000000-0005-0000-0000-0000BB020000}"/>
    <cellStyle name="Standard 3 4 4 2 2" xfId="174" xr:uid="{00000000-0005-0000-0000-0000BC020000}"/>
    <cellStyle name="Standard 3 4 4 2 2 2" xfId="524" xr:uid="{00000000-0005-0000-0000-0000BD020000}"/>
    <cellStyle name="Standard 3 4 4 2 2 2 2" xfId="1008" xr:uid="{00000000-0005-0000-0000-0000BE020000}"/>
    <cellStyle name="Standard 3 4 4 2 2 3" xfId="379" xr:uid="{00000000-0005-0000-0000-0000BF020000}"/>
    <cellStyle name="Standard 3 4 4 2 2 3 2" xfId="880" xr:uid="{00000000-0005-0000-0000-0000C0020000}"/>
    <cellStyle name="Standard 3 4 4 2 2 4" xfId="676" xr:uid="{00000000-0005-0000-0000-0000C1020000}"/>
    <cellStyle name="Standard 3 4 4 2 3" xfId="311" xr:uid="{00000000-0005-0000-0000-0000C2020000}"/>
    <cellStyle name="Standard 3 4 4 2 3 2" xfId="812" xr:uid="{00000000-0005-0000-0000-0000C3020000}"/>
    <cellStyle name="Standard 3 4 4 2 4" xfId="469" xr:uid="{00000000-0005-0000-0000-0000C4020000}"/>
    <cellStyle name="Standard 3 4 4 2 4 2" xfId="953" xr:uid="{00000000-0005-0000-0000-0000C5020000}"/>
    <cellStyle name="Standard 3 4 4 2 5" xfId="243" xr:uid="{00000000-0005-0000-0000-0000C6020000}"/>
    <cellStyle name="Standard 3 4 4 2 5 2" xfId="744" xr:uid="{00000000-0005-0000-0000-0000C7020000}"/>
    <cellStyle name="Standard 3 4 4 2 6" xfId="608" xr:uid="{00000000-0005-0000-0000-0000C8020000}"/>
    <cellStyle name="Standard 3 4 4 3" xfId="140" xr:uid="{00000000-0005-0000-0000-0000C9020000}"/>
    <cellStyle name="Standard 3 4 4 3 2" xfId="525" xr:uid="{00000000-0005-0000-0000-0000CA020000}"/>
    <cellStyle name="Standard 3 4 4 3 2 2" xfId="1009" xr:uid="{00000000-0005-0000-0000-0000CB020000}"/>
    <cellStyle name="Standard 3 4 4 3 3" xfId="345" xr:uid="{00000000-0005-0000-0000-0000CC020000}"/>
    <cellStyle name="Standard 3 4 4 3 3 2" xfId="846" xr:uid="{00000000-0005-0000-0000-0000CD020000}"/>
    <cellStyle name="Standard 3 4 4 3 4" xfId="642" xr:uid="{00000000-0005-0000-0000-0000CE020000}"/>
    <cellStyle name="Standard 3 4 4 4" xfId="277" xr:uid="{00000000-0005-0000-0000-0000CF020000}"/>
    <cellStyle name="Standard 3 4 4 4 2" xfId="778" xr:uid="{00000000-0005-0000-0000-0000D0020000}"/>
    <cellStyle name="Standard 3 4 4 5" xfId="435" xr:uid="{00000000-0005-0000-0000-0000D1020000}"/>
    <cellStyle name="Standard 3 4 4 5 2" xfId="919" xr:uid="{00000000-0005-0000-0000-0000D2020000}"/>
    <cellStyle name="Standard 3 4 4 6" xfId="209" xr:uid="{00000000-0005-0000-0000-0000D3020000}"/>
    <cellStyle name="Standard 3 4 4 6 2" xfId="710" xr:uid="{00000000-0005-0000-0000-0000D4020000}"/>
    <cellStyle name="Standard 3 4 4 7" xfId="574" xr:uid="{00000000-0005-0000-0000-0000D5020000}"/>
    <cellStyle name="Standard 3 4 5" xfId="89" xr:uid="{00000000-0005-0000-0000-0000D6020000}"/>
    <cellStyle name="Standard 3 4 5 2" xfId="157" xr:uid="{00000000-0005-0000-0000-0000D7020000}"/>
    <cellStyle name="Standard 3 4 5 2 2" xfId="526" xr:uid="{00000000-0005-0000-0000-0000D8020000}"/>
    <cellStyle name="Standard 3 4 5 2 2 2" xfId="1010" xr:uid="{00000000-0005-0000-0000-0000D9020000}"/>
    <cellStyle name="Standard 3 4 5 2 3" xfId="362" xr:uid="{00000000-0005-0000-0000-0000DA020000}"/>
    <cellStyle name="Standard 3 4 5 2 3 2" xfId="863" xr:uid="{00000000-0005-0000-0000-0000DB020000}"/>
    <cellStyle name="Standard 3 4 5 2 4" xfId="659" xr:uid="{00000000-0005-0000-0000-0000DC020000}"/>
    <cellStyle name="Standard 3 4 5 3" xfId="294" xr:uid="{00000000-0005-0000-0000-0000DD020000}"/>
    <cellStyle name="Standard 3 4 5 3 2" xfId="795" xr:uid="{00000000-0005-0000-0000-0000DE020000}"/>
    <cellStyle name="Standard 3 4 5 4" xfId="452" xr:uid="{00000000-0005-0000-0000-0000DF020000}"/>
    <cellStyle name="Standard 3 4 5 4 2" xfId="936" xr:uid="{00000000-0005-0000-0000-0000E0020000}"/>
    <cellStyle name="Standard 3 4 5 5" xfId="226" xr:uid="{00000000-0005-0000-0000-0000E1020000}"/>
    <cellStyle name="Standard 3 4 5 5 2" xfId="727" xr:uid="{00000000-0005-0000-0000-0000E2020000}"/>
    <cellStyle name="Standard 3 4 5 6" xfId="591" xr:uid="{00000000-0005-0000-0000-0000E3020000}"/>
    <cellStyle name="Standard 3 4 6" xfId="123" xr:uid="{00000000-0005-0000-0000-0000E4020000}"/>
    <cellStyle name="Standard 3 4 6 2" xfId="417" xr:uid="{00000000-0005-0000-0000-0000E5020000}"/>
    <cellStyle name="Standard 3 4 6 2 2" xfId="902" xr:uid="{00000000-0005-0000-0000-0000E6020000}"/>
    <cellStyle name="Standard 3 4 6 3" xfId="328" xr:uid="{00000000-0005-0000-0000-0000E7020000}"/>
    <cellStyle name="Standard 3 4 6 3 2" xfId="829" xr:uid="{00000000-0005-0000-0000-0000E8020000}"/>
    <cellStyle name="Standard 3 4 6 4" xfId="625" xr:uid="{00000000-0005-0000-0000-0000E9020000}"/>
    <cellStyle name="Standard 3 4 7" xfId="260" xr:uid="{00000000-0005-0000-0000-0000EA020000}"/>
    <cellStyle name="Standard 3 4 7 2" xfId="761" xr:uid="{00000000-0005-0000-0000-0000EB020000}"/>
    <cellStyle name="Standard 3 4 8" xfId="397" xr:uid="{00000000-0005-0000-0000-0000EC020000}"/>
    <cellStyle name="Standard 3 4 8 2" xfId="897" xr:uid="{00000000-0005-0000-0000-0000ED020000}"/>
    <cellStyle name="Standard 3 4 9" xfId="192" xr:uid="{00000000-0005-0000-0000-0000EE020000}"/>
    <cellStyle name="Standard 3 4 9 2" xfId="693" xr:uid="{00000000-0005-0000-0000-0000EF020000}"/>
    <cellStyle name="Standard 3 5" xfId="54" xr:uid="{00000000-0005-0000-0000-0000F0020000}"/>
    <cellStyle name="Standard 3 5 10" xfId="558" xr:uid="{00000000-0005-0000-0000-0000F1020000}"/>
    <cellStyle name="Standard 3 5 2" xfId="59" xr:uid="{00000000-0005-0000-0000-0000F2020000}"/>
    <cellStyle name="Standard 3 5 2 2" xfId="78" xr:uid="{00000000-0005-0000-0000-0000F3020000}"/>
    <cellStyle name="Standard 3 5 2 2 2" xfId="112" xr:uid="{00000000-0005-0000-0000-0000F4020000}"/>
    <cellStyle name="Standard 3 5 2 2 2 2" xfId="180" xr:uid="{00000000-0005-0000-0000-0000F5020000}"/>
    <cellStyle name="Standard 3 5 2 2 2 2 2" xfId="527" xr:uid="{00000000-0005-0000-0000-0000F6020000}"/>
    <cellStyle name="Standard 3 5 2 2 2 2 2 2" xfId="1011" xr:uid="{00000000-0005-0000-0000-0000F7020000}"/>
    <cellStyle name="Standard 3 5 2 2 2 2 3" xfId="385" xr:uid="{00000000-0005-0000-0000-0000F8020000}"/>
    <cellStyle name="Standard 3 5 2 2 2 2 3 2" xfId="886" xr:uid="{00000000-0005-0000-0000-0000F9020000}"/>
    <cellStyle name="Standard 3 5 2 2 2 2 4" xfId="682" xr:uid="{00000000-0005-0000-0000-0000FA020000}"/>
    <cellStyle name="Standard 3 5 2 2 2 3" xfId="317" xr:uid="{00000000-0005-0000-0000-0000FB020000}"/>
    <cellStyle name="Standard 3 5 2 2 2 3 2" xfId="818" xr:uid="{00000000-0005-0000-0000-0000FC020000}"/>
    <cellStyle name="Standard 3 5 2 2 2 4" xfId="475" xr:uid="{00000000-0005-0000-0000-0000FD020000}"/>
    <cellStyle name="Standard 3 5 2 2 2 4 2" xfId="959" xr:uid="{00000000-0005-0000-0000-0000FE020000}"/>
    <cellStyle name="Standard 3 5 2 2 2 5" xfId="249" xr:uid="{00000000-0005-0000-0000-0000FF020000}"/>
    <cellStyle name="Standard 3 5 2 2 2 5 2" xfId="750" xr:uid="{00000000-0005-0000-0000-000000030000}"/>
    <cellStyle name="Standard 3 5 2 2 2 6" xfId="614" xr:uid="{00000000-0005-0000-0000-000001030000}"/>
    <cellStyle name="Standard 3 5 2 2 3" xfId="146" xr:uid="{00000000-0005-0000-0000-000002030000}"/>
    <cellStyle name="Standard 3 5 2 2 3 2" xfId="528" xr:uid="{00000000-0005-0000-0000-000003030000}"/>
    <cellStyle name="Standard 3 5 2 2 3 2 2" xfId="1012" xr:uid="{00000000-0005-0000-0000-000004030000}"/>
    <cellStyle name="Standard 3 5 2 2 3 3" xfId="351" xr:uid="{00000000-0005-0000-0000-000005030000}"/>
    <cellStyle name="Standard 3 5 2 2 3 3 2" xfId="852" xr:uid="{00000000-0005-0000-0000-000006030000}"/>
    <cellStyle name="Standard 3 5 2 2 3 4" xfId="648" xr:uid="{00000000-0005-0000-0000-000007030000}"/>
    <cellStyle name="Standard 3 5 2 2 4" xfId="283" xr:uid="{00000000-0005-0000-0000-000008030000}"/>
    <cellStyle name="Standard 3 5 2 2 4 2" xfId="784" xr:uid="{00000000-0005-0000-0000-000009030000}"/>
    <cellStyle name="Standard 3 5 2 2 5" xfId="441" xr:uid="{00000000-0005-0000-0000-00000A030000}"/>
    <cellStyle name="Standard 3 5 2 2 5 2" xfId="925" xr:uid="{00000000-0005-0000-0000-00000B030000}"/>
    <cellStyle name="Standard 3 5 2 2 6" xfId="215" xr:uid="{00000000-0005-0000-0000-00000C030000}"/>
    <cellStyle name="Standard 3 5 2 2 6 2" xfId="716" xr:uid="{00000000-0005-0000-0000-00000D030000}"/>
    <cellStyle name="Standard 3 5 2 2 7" xfId="580" xr:uid="{00000000-0005-0000-0000-00000E030000}"/>
    <cellStyle name="Standard 3 5 2 3" xfId="95" xr:uid="{00000000-0005-0000-0000-00000F030000}"/>
    <cellStyle name="Standard 3 5 2 3 2" xfId="163" xr:uid="{00000000-0005-0000-0000-000010030000}"/>
    <cellStyle name="Standard 3 5 2 3 2 2" xfId="529" xr:uid="{00000000-0005-0000-0000-000011030000}"/>
    <cellStyle name="Standard 3 5 2 3 2 2 2" xfId="1013" xr:uid="{00000000-0005-0000-0000-000012030000}"/>
    <cellStyle name="Standard 3 5 2 3 2 3" xfId="368" xr:uid="{00000000-0005-0000-0000-000013030000}"/>
    <cellStyle name="Standard 3 5 2 3 2 3 2" xfId="869" xr:uid="{00000000-0005-0000-0000-000014030000}"/>
    <cellStyle name="Standard 3 5 2 3 2 4" xfId="665" xr:uid="{00000000-0005-0000-0000-000015030000}"/>
    <cellStyle name="Standard 3 5 2 3 3" xfId="300" xr:uid="{00000000-0005-0000-0000-000016030000}"/>
    <cellStyle name="Standard 3 5 2 3 3 2" xfId="801" xr:uid="{00000000-0005-0000-0000-000017030000}"/>
    <cellStyle name="Standard 3 5 2 3 4" xfId="458" xr:uid="{00000000-0005-0000-0000-000018030000}"/>
    <cellStyle name="Standard 3 5 2 3 4 2" xfId="942" xr:uid="{00000000-0005-0000-0000-000019030000}"/>
    <cellStyle name="Standard 3 5 2 3 5" xfId="232" xr:uid="{00000000-0005-0000-0000-00001A030000}"/>
    <cellStyle name="Standard 3 5 2 3 5 2" xfId="733" xr:uid="{00000000-0005-0000-0000-00001B030000}"/>
    <cellStyle name="Standard 3 5 2 3 6" xfId="597" xr:uid="{00000000-0005-0000-0000-00001C030000}"/>
    <cellStyle name="Standard 3 5 2 4" xfId="129" xr:uid="{00000000-0005-0000-0000-00001D030000}"/>
    <cellStyle name="Standard 3 5 2 4 2" xfId="530" xr:uid="{00000000-0005-0000-0000-00001E030000}"/>
    <cellStyle name="Standard 3 5 2 4 2 2" xfId="1014" xr:uid="{00000000-0005-0000-0000-00001F030000}"/>
    <cellStyle name="Standard 3 5 2 4 3" xfId="334" xr:uid="{00000000-0005-0000-0000-000020030000}"/>
    <cellStyle name="Standard 3 5 2 4 3 2" xfId="835" xr:uid="{00000000-0005-0000-0000-000021030000}"/>
    <cellStyle name="Standard 3 5 2 4 4" xfId="631" xr:uid="{00000000-0005-0000-0000-000022030000}"/>
    <cellStyle name="Standard 3 5 2 5" xfId="266" xr:uid="{00000000-0005-0000-0000-000023030000}"/>
    <cellStyle name="Standard 3 5 2 5 2" xfId="767" xr:uid="{00000000-0005-0000-0000-000024030000}"/>
    <cellStyle name="Standard 3 5 2 6" xfId="424" xr:uid="{00000000-0005-0000-0000-000025030000}"/>
    <cellStyle name="Standard 3 5 2 6 2" xfId="908" xr:uid="{00000000-0005-0000-0000-000026030000}"/>
    <cellStyle name="Standard 3 5 2 7" xfId="198" xr:uid="{00000000-0005-0000-0000-000027030000}"/>
    <cellStyle name="Standard 3 5 2 7 2" xfId="699" xr:uid="{00000000-0005-0000-0000-000028030000}"/>
    <cellStyle name="Standard 3 5 2 8" xfId="563" xr:uid="{00000000-0005-0000-0000-000029030000}"/>
    <cellStyle name="Standard 3 5 3" xfId="65" xr:uid="{00000000-0005-0000-0000-00002A030000}"/>
    <cellStyle name="Standard 3 5 3 2" xfId="83" xr:uid="{00000000-0005-0000-0000-00002B030000}"/>
    <cellStyle name="Standard 3 5 3 2 2" xfId="117" xr:uid="{00000000-0005-0000-0000-00002C030000}"/>
    <cellStyle name="Standard 3 5 3 2 2 2" xfId="185" xr:uid="{00000000-0005-0000-0000-00002D030000}"/>
    <cellStyle name="Standard 3 5 3 2 2 2 2" xfId="531" xr:uid="{00000000-0005-0000-0000-00002E030000}"/>
    <cellStyle name="Standard 3 5 3 2 2 2 2 2" xfId="1015" xr:uid="{00000000-0005-0000-0000-00002F030000}"/>
    <cellStyle name="Standard 3 5 3 2 2 2 3" xfId="390" xr:uid="{00000000-0005-0000-0000-000030030000}"/>
    <cellStyle name="Standard 3 5 3 2 2 2 3 2" xfId="891" xr:uid="{00000000-0005-0000-0000-000031030000}"/>
    <cellStyle name="Standard 3 5 3 2 2 2 4" xfId="687" xr:uid="{00000000-0005-0000-0000-000032030000}"/>
    <cellStyle name="Standard 3 5 3 2 2 3" xfId="322" xr:uid="{00000000-0005-0000-0000-000033030000}"/>
    <cellStyle name="Standard 3 5 3 2 2 3 2" xfId="823" xr:uid="{00000000-0005-0000-0000-000034030000}"/>
    <cellStyle name="Standard 3 5 3 2 2 4" xfId="480" xr:uid="{00000000-0005-0000-0000-000035030000}"/>
    <cellStyle name="Standard 3 5 3 2 2 4 2" xfId="964" xr:uid="{00000000-0005-0000-0000-000036030000}"/>
    <cellStyle name="Standard 3 5 3 2 2 5" xfId="254" xr:uid="{00000000-0005-0000-0000-000037030000}"/>
    <cellStyle name="Standard 3 5 3 2 2 5 2" xfId="755" xr:uid="{00000000-0005-0000-0000-000038030000}"/>
    <cellStyle name="Standard 3 5 3 2 2 6" xfId="619" xr:uid="{00000000-0005-0000-0000-000039030000}"/>
    <cellStyle name="Standard 3 5 3 2 3" xfId="151" xr:uid="{00000000-0005-0000-0000-00003A030000}"/>
    <cellStyle name="Standard 3 5 3 2 3 2" xfId="532" xr:uid="{00000000-0005-0000-0000-00003B030000}"/>
    <cellStyle name="Standard 3 5 3 2 3 2 2" xfId="1016" xr:uid="{00000000-0005-0000-0000-00003C030000}"/>
    <cellStyle name="Standard 3 5 3 2 3 3" xfId="356" xr:uid="{00000000-0005-0000-0000-00003D030000}"/>
    <cellStyle name="Standard 3 5 3 2 3 3 2" xfId="857" xr:uid="{00000000-0005-0000-0000-00003E030000}"/>
    <cellStyle name="Standard 3 5 3 2 3 4" xfId="653" xr:uid="{00000000-0005-0000-0000-00003F030000}"/>
    <cellStyle name="Standard 3 5 3 2 4" xfId="288" xr:uid="{00000000-0005-0000-0000-000040030000}"/>
    <cellStyle name="Standard 3 5 3 2 4 2" xfId="789" xr:uid="{00000000-0005-0000-0000-000041030000}"/>
    <cellStyle name="Standard 3 5 3 2 5" xfId="446" xr:uid="{00000000-0005-0000-0000-000042030000}"/>
    <cellStyle name="Standard 3 5 3 2 5 2" xfId="930" xr:uid="{00000000-0005-0000-0000-000043030000}"/>
    <cellStyle name="Standard 3 5 3 2 6" xfId="220" xr:uid="{00000000-0005-0000-0000-000044030000}"/>
    <cellStyle name="Standard 3 5 3 2 6 2" xfId="721" xr:uid="{00000000-0005-0000-0000-000045030000}"/>
    <cellStyle name="Standard 3 5 3 2 7" xfId="585" xr:uid="{00000000-0005-0000-0000-000046030000}"/>
    <cellStyle name="Standard 3 5 3 3" xfId="100" xr:uid="{00000000-0005-0000-0000-000047030000}"/>
    <cellStyle name="Standard 3 5 3 3 2" xfId="168" xr:uid="{00000000-0005-0000-0000-000048030000}"/>
    <cellStyle name="Standard 3 5 3 3 2 2" xfId="533" xr:uid="{00000000-0005-0000-0000-000049030000}"/>
    <cellStyle name="Standard 3 5 3 3 2 2 2" xfId="1017" xr:uid="{00000000-0005-0000-0000-00004A030000}"/>
    <cellStyle name="Standard 3 5 3 3 2 3" xfId="373" xr:uid="{00000000-0005-0000-0000-00004B030000}"/>
    <cellStyle name="Standard 3 5 3 3 2 3 2" xfId="874" xr:uid="{00000000-0005-0000-0000-00004C030000}"/>
    <cellStyle name="Standard 3 5 3 3 2 4" xfId="670" xr:uid="{00000000-0005-0000-0000-00004D030000}"/>
    <cellStyle name="Standard 3 5 3 3 3" xfId="305" xr:uid="{00000000-0005-0000-0000-00004E030000}"/>
    <cellStyle name="Standard 3 5 3 3 3 2" xfId="806" xr:uid="{00000000-0005-0000-0000-00004F030000}"/>
    <cellStyle name="Standard 3 5 3 3 4" xfId="463" xr:uid="{00000000-0005-0000-0000-000050030000}"/>
    <cellStyle name="Standard 3 5 3 3 4 2" xfId="947" xr:uid="{00000000-0005-0000-0000-000051030000}"/>
    <cellStyle name="Standard 3 5 3 3 5" xfId="237" xr:uid="{00000000-0005-0000-0000-000052030000}"/>
    <cellStyle name="Standard 3 5 3 3 5 2" xfId="738" xr:uid="{00000000-0005-0000-0000-000053030000}"/>
    <cellStyle name="Standard 3 5 3 3 6" xfId="602" xr:uid="{00000000-0005-0000-0000-000054030000}"/>
    <cellStyle name="Standard 3 5 3 4" xfId="134" xr:uid="{00000000-0005-0000-0000-000055030000}"/>
    <cellStyle name="Standard 3 5 3 4 2" xfId="534" xr:uid="{00000000-0005-0000-0000-000056030000}"/>
    <cellStyle name="Standard 3 5 3 4 2 2" xfId="1018" xr:uid="{00000000-0005-0000-0000-000057030000}"/>
    <cellStyle name="Standard 3 5 3 4 3" xfId="339" xr:uid="{00000000-0005-0000-0000-000058030000}"/>
    <cellStyle name="Standard 3 5 3 4 3 2" xfId="840" xr:uid="{00000000-0005-0000-0000-000059030000}"/>
    <cellStyle name="Standard 3 5 3 4 4" xfId="636" xr:uid="{00000000-0005-0000-0000-00005A030000}"/>
    <cellStyle name="Standard 3 5 3 5" xfId="271" xr:uid="{00000000-0005-0000-0000-00005B030000}"/>
    <cellStyle name="Standard 3 5 3 5 2" xfId="772" xr:uid="{00000000-0005-0000-0000-00005C030000}"/>
    <cellStyle name="Standard 3 5 3 6" xfId="429" xr:uid="{00000000-0005-0000-0000-00005D030000}"/>
    <cellStyle name="Standard 3 5 3 6 2" xfId="913" xr:uid="{00000000-0005-0000-0000-00005E030000}"/>
    <cellStyle name="Standard 3 5 3 7" xfId="203" xr:uid="{00000000-0005-0000-0000-00005F030000}"/>
    <cellStyle name="Standard 3 5 3 7 2" xfId="704" xr:uid="{00000000-0005-0000-0000-000060030000}"/>
    <cellStyle name="Standard 3 5 3 8" xfId="568" xr:uid="{00000000-0005-0000-0000-000061030000}"/>
    <cellStyle name="Standard 3 5 4" xfId="73" xr:uid="{00000000-0005-0000-0000-000062030000}"/>
    <cellStyle name="Standard 3 5 4 2" xfId="107" xr:uid="{00000000-0005-0000-0000-000063030000}"/>
    <cellStyle name="Standard 3 5 4 2 2" xfId="175" xr:uid="{00000000-0005-0000-0000-000064030000}"/>
    <cellStyle name="Standard 3 5 4 2 2 2" xfId="535" xr:uid="{00000000-0005-0000-0000-000065030000}"/>
    <cellStyle name="Standard 3 5 4 2 2 2 2" xfId="1019" xr:uid="{00000000-0005-0000-0000-000066030000}"/>
    <cellStyle name="Standard 3 5 4 2 2 3" xfId="380" xr:uid="{00000000-0005-0000-0000-000067030000}"/>
    <cellStyle name="Standard 3 5 4 2 2 3 2" xfId="881" xr:uid="{00000000-0005-0000-0000-000068030000}"/>
    <cellStyle name="Standard 3 5 4 2 2 4" xfId="677" xr:uid="{00000000-0005-0000-0000-000069030000}"/>
    <cellStyle name="Standard 3 5 4 2 3" xfId="312" xr:uid="{00000000-0005-0000-0000-00006A030000}"/>
    <cellStyle name="Standard 3 5 4 2 3 2" xfId="813" xr:uid="{00000000-0005-0000-0000-00006B030000}"/>
    <cellStyle name="Standard 3 5 4 2 4" xfId="470" xr:uid="{00000000-0005-0000-0000-00006C030000}"/>
    <cellStyle name="Standard 3 5 4 2 4 2" xfId="954" xr:uid="{00000000-0005-0000-0000-00006D030000}"/>
    <cellStyle name="Standard 3 5 4 2 5" xfId="244" xr:uid="{00000000-0005-0000-0000-00006E030000}"/>
    <cellStyle name="Standard 3 5 4 2 5 2" xfId="745" xr:uid="{00000000-0005-0000-0000-00006F030000}"/>
    <cellStyle name="Standard 3 5 4 2 6" xfId="609" xr:uid="{00000000-0005-0000-0000-000070030000}"/>
    <cellStyle name="Standard 3 5 4 3" xfId="141" xr:uid="{00000000-0005-0000-0000-000071030000}"/>
    <cellStyle name="Standard 3 5 4 3 2" xfId="536" xr:uid="{00000000-0005-0000-0000-000072030000}"/>
    <cellStyle name="Standard 3 5 4 3 2 2" xfId="1020" xr:uid="{00000000-0005-0000-0000-000073030000}"/>
    <cellStyle name="Standard 3 5 4 3 3" xfId="346" xr:uid="{00000000-0005-0000-0000-000074030000}"/>
    <cellStyle name="Standard 3 5 4 3 3 2" xfId="847" xr:uid="{00000000-0005-0000-0000-000075030000}"/>
    <cellStyle name="Standard 3 5 4 3 4" xfId="643" xr:uid="{00000000-0005-0000-0000-000076030000}"/>
    <cellStyle name="Standard 3 5 4 4" xfId="278" xr:uid="{00000000-0005-0000-0000-000077030000}"/>
    <cellStyle name="Standard 3 5 4 4 2" xfId="779" xr:uid="{00000000-0005-0000-0000-000078030000}"/>
    <cellStyle name="Standard 3 5 4 5" xfId="436" xr:uid="{00000000-0005-0000-0000-000079030000}"/>
    <cellStyle name="Standard 3 5 4 5 2" xfId="920" xr:uid="{00000000-0005-0000-0000-00007A030000}"/>
    <cellStyle name="Standard 3 5 4 6" xfId="210" xr:uid="{00000000-0005-0000-0000-00007B030000}"/>
    <cellStyle name="Standard 3 5 4 6 2" xfId="711" xr:uid="{00000000-0005-0000-0000-00007C030000}"/>
    <cellStyle name="Standard 3 5 4 7" xfId="575" xr:uid="{00000000-0005-0000-0000-00007D030000}"/>
    <cellStyle name="Standard 3 5 5" xfId="90" xr:uid="{00000000-0005-0000-0000-00007E030000}"/>
    <cellStyle name="Standard 3 5 5 2" xfId="158" xr:uid="{00000000-0005-0000-0000-00007F030000}"/>
    <cellStyle name="Standard 3 5 5 2 2" xfId="537" xr:uid="{00000000-0005-0000-0000-000080030000}"/>
    <cellStyle name="Standard 3 5 5 2 2 2" xfId="1021" xr:uid="{00000000-0005-0000-0000-000081030000}"/>
    <cellStyle name="Standard 3 5 5 2 3" xfId="363" xr:uid="{00000000-0005-0000-0000-000082030000}"/>
    <cellStyle name="Standard 3 5 5 2 3 2" xfId="864" xr:uid="{00000000-0005-0000-0000-000083030000}"/>
    <cellStyle name="Standard 3 5 5 2 4" xfId="660" xr:uid="{00000000-0005-0000-0000-000084030000}"/>
    <cellStyle name="Standard 3 5 5 3" xfId="295" xr:uid="{00000000-0005-0000-0000-000085030000}"/>
    <cellStyle name="Standard 3 5 5 3 2" xfId="796" xr:uid="{00000000-0005-0000-0000-000086030000}"/>
    <cellStyle name="Standard 3 5 5 4" xfId="453" xr:uid="{00000000-0005-0000-0000-000087030000}"/>
    <cellStyle name="Standard 3 5 5 4 2" xfId="937" xr:uid="{00000000-0005-0000-0000-000088030000}"/>
    <cellStyle name="Standard 3 5 5 5" xfId="227" xr:uid="{00000000-0005-0000-0000-000089030000}"/>
    <cellStyle name="Standard 3 5 5 5 2" xfId="728" xr:uid="{00000000-0005-0000-0000-00008A030000}"/>
    <cellStyle name="Standard 3 5 5 6" xfId="592" xr:uid="{00000000-0005-0000-0000-00008B030000}"/>
    <cellStyle name="Standard 3 5 6" xfId="124" xr:uid="{00000000-0005-0000-0000-00008C030000}"/>
    <cellStyle name="Standard 3 5 6 2" xfId="538" xr:uid="{00000000-0005-0000-0000-00008D030000}"/>
    <cellStyle name="Standard 3 5 6 2 2" xfId="1022" xr:uid="{00000000-0005-0000-0000-00008E030000}"/>
    <cellStyle name="Standard 3 5 6 3" xfId="329" xr:uid="{00000000-0005-0000-0000-00008F030000}"/>
    <cellStyle name="Standard 3 5 6 3 2" xfId="830" xr:uid="{00000000-0005-0000-0000-000090030000}"/>
    <cellStyle name="Standard 3 5 6 4" xfId="626" xr:uid="{00000000-0005-0000-0000-000091030000}"/>
    <cellStyle name="Standard 3 5 7" xfId="261" xr:uid="{00000000-0005-0000-0000-000092030000}"/>
    <cellStyle name="Standard 3 5 7 2" xfId="762" xr:uid="{00000000-0005-0000-0000-000093030000}"/>
    <cellStyle name="Standard 3 5 8" xfId="418" xr:uid="{00000000-0005-0000-0000-000094030000}"/>
    <cellStyle name="Standard 3 5 8 2" xfId="903" xr:uid="{00000000-0005-0000-0000-000095030000}"/>
    <cellStyle name="Standard 3 5 9" xfId="193" xr:uid="{00000000-0005-0000-0000-000096030000}"/>
    <cellStyle name="Standard 3 5 9 2" xfId="694" xr:uid="{00000000-0005-0000-0000-000097030000}"/>
    <cellStyle name="Standard 3 6" xfId="49" xr:uid="{00000000-0005-0000-0000-000098030000}"/>
    <cellStyle name="Standard 3 7" xfId="66" xr:uid="{00000000-0005-0000-0000-000099030000}"/>
    <cellStyle name="Standard 3 7 2" xfId="101" xr:uid="{00000000-0005-0000-0000-00009A030000}"/>
    <cellStyle name="Standard 3 7 2 2" xfId="169" xr:uid="{00000000-0005-0000-0000-00009B030000}"/>
    <cellStyle name="Standard 3 7 2 2 2" xfId="539" xr:uid="{00000000-0005-0000-0000-00009C030000}"/>
    <cellStyle name="Standard 3 7 2 2 2 2" xfId="1023" xr:uid="{00000000-0005-0000-0000-00009D030000}"/>
    <cellStyle name="Standard 3 7 2 2 3" xfId="374" xr:uid="{00000000-0005-0000-0000-00009E030000}"/>
    <cellStyle name="Standard 3 7 2 2 3 2" xfId="875" xr:uid="{00000000-0005-0000-0000-00009F030000}"/>
    <cellStyle name="Standard 3 7 2 2 4" xfId="671" xr:uid="{00000000-0005-0000-0000-0000A0030000}"/>
    <cellStyle name="Standard 3 7 2 3" xfId="306" xr:uid="{00000000-0005-0000-0000-0000A1030000}"/>
    <cellStyle name="Standard 3 7 2 3 2" xfId="807" xr:uid="{00000000-0005-0000-0000-0000A2030000}"/>
    <cellStyle name="Standard 3 7 2 4" xfId="464" xr:uid="{00000000-0005-0000-0000-0000A3030000}"/>
    <cellStyle name="Standard 3 7 2 4 2" xfId="948" xr:uid="{00000000-0005-0000-0000-0000A4030000}"/>
    <cellStyle name="Standard 3 7 2 5" xfId="238" xr:uid="{00000000-0005-0000-0000-0000A5030000}"/>
    <cellStyle name="Standard 3 7 2 5 2" xfId="739" xr:uid="{00000000-0005-0000-0000-0000A6030000}"/>
    <cellStyle name="Standard 3 7 2 6" xfId="603" xr:uid="{00000000-0005-0000-0000-0000A7030000}"/>
    <cellStyle name="Standard 3 7 3" xfId="135" xr:uid="{00000000-0005-0000-0000-0000A8030000}"/>
    <cellStyle name="Standard 3 7 3 2" xfId="540" xr:uid="{00000000-0005-0000-0000-0000A9030000}"/>
    <cellStyle name="Standard 3 7 3 2 2" xfId="1024" xr:uid="{00000000-0005-0000-0000-0000AA030000}"/>
    <cellStyle name="Standard 3 7 3 3" xfId="340" xr:uid="{00000000-0005-0000-0000-0000AB030000}"/>
    <cellStyle name="Standard 3 7 3 3 2" xfId="841" xr:uid="{00000000-0005-0000-0000-0000AC030000}"/>
    <cellStyle name="Standard 3 7 3 4" xfId="637" xr:uid="{00000000-0005-0000-0000-0000AD030000}"/>
    <cellStyle name="Standard 3 7 4" xfId="272" xr:uid="{00000000-0005-0000-0000-0000AE030000}"/>
    <cellStyle name="Standard 3 7 4 2" xfId="773" xr:uid="{00000000-0005-0000-0000-0000AF030000}"/>
    <cellStyle name="Standard 3 7 5" xfId="430" xr:uid="{00000000-0005-0000-0000-0000B0030000}"/>
    <cellStyle name="Standard 3 7 5 2" xfId="914" xr:uid="{00000000-0005-0000-0000-0000B1030000}"/>
    <cellStyle name="Standard 3 7 6" xfId="204" xr:uid="{00000000-0005-0000-0000-0000B2030000}"/>
    <cellStyle name="Standard 3 7 6 2" xfId="705" xr:uid="{00000000-0005-0000-0000-0000B3030000}"/>
    <cellStyle name="Standard 3 7 7" xfId="569" xr:uid="{00000000-0005-0000-0000-0000B4030000}"/>
    <cellStyle name="Standard 3 8" xfId="68" xr:uid="{00000000-0005-0000-0000-0000B5030000}"/>
    <cellStyle name="Standard 3 8 2" xfId="102" xr:uid="{00000000-0005-0000-0000-0000B6030000}"/>
    <cellStyle name="Standard 3 8 2 2" xfId="170" xr:uid="{00000000-0005-0000-0000-0000B7030000}"/>
    <cellStyle name="Standard 3 8 2 2 2" xfId="541" xr:uid="{00000000-0005-0000-0000-0000B8030000}"/>
    <cellStyle name="Standard 3 8 2 2 2 2" xfId="1025" xr:uid="{00000000-0005-0000-0000-0000B9030000}"/>
    <cellStyle name="Standard 3 8 2 2 3" xfId="375" xr:uid="{00000000-0005-0000-0000-0000BA030000}"/>
    <cellStyle name="Standard 3 8 2 2 3 2" xfId="876" xr:uid="{00000000-0005-0000-0000-0000BB030000}"/>
    <cellStyle name="Standard 3 8 2 2 4" xfId="672" xr:uid="{00000000-0005-0000-0000-0000BC030000}"/>
    <cellStyle name="Standard 3 8 2 3" xfId="307" xr:uid="{00000000-0005-0000-0000-0000BD030000}"/>
    <cellStyle name="Standard 3 8 2 3 2" xfId="808" xr:uid="{00000000-0005-0000-0000-0000BE030000}"/>
    <cellStyle name="Standard 3 8 2 4" xfId="465" xr:uid="{00000000-0005-0000-0000-0000BF030000}"/>
    <cellStyle name="Standard 3 8 2 4 2" xfId="949" xr:uid="{00000000-0005-0000-0000-0000C0030000}"/>
    <cellStyle name="Standard 3 8 2 5" xfId="239" xr:uid="{00000000-0005-0000-0000-0000C1030000}"/>
    <cellStyle name="Standard 3 8 2 5 2" xfId="740" xr:uid="{00000000-0005-0000-0000-0000C2030000}"/>
    <cellStyle name="Standard 3 8 2 6" xfId="604" xr:uid="{00000000-0005-0000-0000-0000C3030000}"/>
    <cellStyle name="Standard 3 8 3" xfId="136" xr:uid="{00000000-0005-0000-0000-0000C4030000}"/>
    <cellStyle name="Standard 3 8 3 2" xfId="542" xr:uid="{00000000-0005-0000-0000-0000C5030000}"/>
    <cellStyle name="Standard 3 8 3 2 2" xfId="1026" xr:uid="{00000000-0005-0000-0000-0000C6030000}"/>
    <cellStyle name="Standard 3 8 3 3" xfId="341" xr:uid="{00000000-0005-0000-0000-0000C7030000}"/>
    <cellStyle name="Standard 3 8 3 3 2" xfId="842" xr:uid="{00000000-0005-0000-0000-0000C8030000}"/>
    <cellStyle name="Standard 3 8 3 4" xfId="638" xr:uid="{00000000-0005-0000-0000-0000C9030000}"/>
    <cellStyle name="Standard 3 8 4" xfId="273" xr:uid="{00000000-0005-0000-0000-0000CA030000}"/>
    <cellStyle name="Standard 3 8 4 2" xfId="774" xr:uid="{00000000-0005-0000-0000-0000CB030000}"/>
    <cellStyle name="Standard 3 8 5" xfId="431" xr:uid="{00000000-0005-0000-0000-0000CC030000}"/>
    <cellStyle name="Standard 3 8 5 2" xfId="915" xr:uid="{00000000-0005-0000-0000-0000CD030000}"/>
    <cellStyle name="Standard 3 8 6" xfId="205" xr:uid="{00000000-0005-0000-0000-0000CE030000}"/>
    <cellStyle name="Standard 3 8 6 2" xfId="706" xr:uid="{00000000-0005-0000-0000-0000CF030000}"/>
    <cellStyle name="Standard 3 8 7" xfId="570" xr:uid="{00000000-0005-0000-0000-0000D0030000}"/>
    <cellStyle name="Standard 3 9" xfId="84" xr:uid="{00000000-0005-0000-0000-0000D1030000}"/>
    <cellStyle name="Standard 3 9 2" xfId="118" xr:uid="{00000000-0005-0000-0000-0000D2030000}"/>
    <cellStyle name="Standard 3 9 2 2" xfId="186" xr:uid="{00000000-0005-0000-0000-0000D3030000}"/>
    <cellStyle name="Standard 3 9 2 2 2" xfId="543" xr:uid="{00000000-0005-0000-0000-0000D4030000}"/>
    <cellStyle name="Standard 3 9 2 2 2 2" xfId="1027" xr:uid="{00000000-0005-0000-0000-0000D5030000}"/>
    <cellStyle name="Standard 3 9 2 2 3" xfId="391" xr:uid="{00000000-0005-0000-0000-0000D6030000}"/>
    <cellStyle name="Standard 3 9 2 2 3 2" xfId="892" xr:uid="{00000000-0005-0000-0000-0000D7030000}"/>
    <cellStyle name="Standard 3 9 2 2 4" xfId="688" xr:uid="{00000000-0005-0000-0000-0000D8030000}"/>
    <cellStyle name="Standard 3 9 2 3" xfId="323" xr:uid="{00000000-0005-0000-0000-0000D9030000}"/>
    <cellStyle name="Standard 3 9 2 3 2" xfId="824" xr:uid="{00000000-0005-0000-0000-0000DA030000}"/>
    <cellStyle name="Standard 3 9 2 4" xfId="481" xr:uid="{00000000-0005-0000-0000-0000DB030000}"/>
    <cellStyle name="Standard 3 9 2 4 2" xfId="965" xr:uid="{00000000-0005-0000-0000-0000DC030000}"/>
    <cellStyle name="Standard 3 9 2 5" xfId="255" xr:uid="{00000000-0005-0000-0000-0000DD030000}"/>
    <cellStyle name="Standard 3 9 2 5 2" xfId="756" xr:uid="{00000000-0005-0000-0000-0000DE030000}"/>
    <cellStyle name="Standard 3 9 2 6" xfId="620" xr:uid="{00000000-0005-0000-0000-0000DF030000}"/>
    <cellStyle name="Standard 3 9 3" xfId="152" xr:uid="{00000000-0005-0000-0000-0000E0030000}"/>
    <cellStyle name="Standard 3 9 3 2" xfId="544" xr:uid="{00000000-0005-0000-0000-0000E1030000}"/>
    <cellStyle name="Standard 3 9 3 2 2" xfId="1028" xr:uid="{00000000-0005-0000-0000-0000E2030000}"/>
    <cellStyle name="Standard 3 9 3 3" xfId="357" xr:uid="{00000000-0005-0000-0000-0000E3030000}"/>
    <cellStyle name="Standard 3 9 3 3 2" xfId="858" xr:uid="{00000000-0005-0000-0000-0000E4030000}"/>
    <cellStyle name="Standard 3 9 3 4" xfId="654" xr:uid="{00000000-0005-0000-0000-0000E5030000}"/>
    <cellStyle name="Standard 3 9 4" xfId="289" xr:uid="{00000000-0005-0000-0000-0000E6030000}"/>
    <cellStyle name="Standard 3 9 4 2" xfId="790" xr:uid="{00000000-0005-0000-0000-0000E7030000}"/>
    <cellStyle name="Standard 3 9 5" xfId="447" xr:uid="{00000000-0005-0000-0000-0000E8030000}"/>
    <cellStyle name="Standard 3 9 5 2" xfId="931" xr:uid="{00000000-0005-0000-0000-0000E9030000}"/>
    <cellStyle name="Standard 3 9 6" xfId="221" xr:uid="{00000000-0005-0000-0000-0000EA030000}"/>
    <cellStyle name="Standard 3 9 6 2" xfId="722" xr:uid="{00000000-0005-0000-0000-0000EB030000}"/>
    <cellStyle name="Standard 3 9 7" xfId="586" xr:uid="{00000000-0005-0000-0000-0000EC030000}"/>
    <cellStyle name="Standard 4" xfId="11" xr:uid="{00000000-0005-0000-0000-0000ED030000}"/>
    <cellStyle name="Standard 4 2" xfId="17" xr:uid="{00000000-0005-0000-0000-0000EE030000}"/>
    <cellStyle name="Standard 4 2 2" xfId="67" xr:uid="{00000000-0005-0000-0000-0000EF030000}"/>
    <cellStyle name="Standard 4 3" xfId="419" xr:uid="{00000000-0005-0000-0000-0000F0030000}"/>
    <cellStyle name="Standard 5" xfId="18" xr:uid="{00000000-0005-0000-0000-0000F1030000}"/>
    <cellStyle name="Standard 6" xfId="19" xr:uid="{00000000-0005-0000-0000-0000F2030000}"/>
    <cellStyle name="Standard 6 2" xfId="20" xr:uid="{00000000-0005-0000-0000-0000F3030000}"/>
    <cellStyle name="Standard 6 2 2" xfId="21" xr:uid="{00000000-0005-0000-0000-0000F4030000}"/>
    <cellStyle name="Standard 6 2 2 2" xfId="549" xr:uid="{00000000-0005-0000-0000-0000F5030000}"/>
    <cellStyle name="Standard 6 2 3" xfId="22" xr:uid="{00000000-0005-0000-0000-0000F6030000}"/>
    <cellStyle name="Standard 6 2 3 2" xfId="550" xr:uid="{00000000-0005-0000-0000-0000F7030000}"/>
    <cellStyle name="Standard 6 2 4" xfId="548" xr:uid="{00000000-0005-0000-0000-0000F8030000}"/>
    <cellStyle name="Standard 6 3" xfId="23" xr:uid="{00000000-0005-0000-0000-0000F9030000}"/>
    <cellStyle name="Standard 6 3 2" xfId="551" xr:uid="{00000000-0005-0000-0000-0000FA030000}"/>
    <cellStyle name="Standard 6 4" xfId="24" xr:uid="{00000000-0005-0000-0000-0000FB030000}"/>
    <cellStyle name="Standard 6 5" xfId="25" xr:uid="{00000000-0005-0000-0000-0000FC030000}"/>
    <cellStyle name="Standard 6 5 2" xfId="552" xr:uid="{00000000-0005-0000-0000-0000FD030000}"/>
    <cellStyle name="Standard 6 6" xfId="398" xr:uid="{00000000-0005-0000-0000-0000FE030000}"/>
    <cellStyle name="Standard 6 7" xfId="547" xr:uid="{00000000-0005-0000-0000-0000FF030000}"/>
    <cellStyle name="Standard 7" xfId="26" xr:uid="{00000000-0005-0000-0000-000000040000}"/>
    <cellStyle name="Standard_Gas2007Jahr_PnSp" xfId="3" xr:uid="{00000000-0005-0000-0000-000001040000}"/>
    <cellStyle name="Standard_Gas2008Mon" xfId="4" xr:uid="{00000000-0005-0000-0000-000002040000}"/>
    <cellStyle name="Standard_GasJahreserhebung_GU" xfId="1029" xr:uid="{ACA66278-62C7-4F70-BB7C-56FBF73F9B05}"/>
    <cellStyle name="Standard_TestGas2007Jahr_Net" xfId="5" xr:uid="{00000000-0005-0000-0000-000003040000}"/>
    <cellStyle name="Standard_TestGas2008Mon" xfId="6" xr:uid="{00000000-0005-0000-0000-000004040000}"/>
  </cellStyles>
  <dxfs count="86">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6969"/>
        </patternFill>
      </fill>
    </dxf>
    <dxf>
      <fill>
        <patternFill>
          <bgColor rgb="FFFF5050"/>
        </patternFill>
      </fill>
    </dxf>
    <dxf>
      <fill>
        <patternFill>
          <bgColor rgb="FFFF6969"/>
        </patternFill>
      </fill>
    </dxf>
    <dxf>
      <fill>
        <patternFill>
          <bgColor rgb="FFFF5050"/>
        </patternFill>
      </fill>
    </dxf>
    <dxf>
      <fill>
        <patternFill>
          <bgColor rgb="FFFF6969"/>
        </patternFill>
      </fill>
    </dxf>
    <dxf>
      <fill>
        <patternFill>
          <bgColor rgb="FFFF5050"/>
        </patternFill>
      </fill>
    </dxf>
    <dxf>
      <fill>
        <patternFill>
          <bgColor rgb="FFFF6969"/>
        </patternFill>
      </fill>
    </dxf>
    <dxf>
      <fill>
        <patternFill>
          <bgColor rgb="FFFF5050"/>
        </patternFill>
      </fill>
    </dxf>
    <dxf>
      <fill>
        <patternFill>
          <bgColor rgb="FFFF6969"/>
        </patternFill>
      </fill>
    </dxf>
    <dxf>
      <fill>
        <patternFill>
          <bgColor rgb="FFFF5050"/>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5050"/>
        </patternFill>
      </fill>
    </dxf>
    <dxf>
      <fill>
        <patternFill>
          <bgColor rgb="FFFF5050"/>
        </patternFill>
      </fill>
    </dxf>
    <dxf>
      <fill>
        <patternFill>
          <bgColor rgb="FFFF6969"/>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6D6D"/>
        </patternFill>
      </fill>
      <border>
        <left style="thin">
          <color auto="1"/>
        </left>
        <right style="thin">
          <color auto="1"/>
        </right>
        <top style="thin">
          <color auto="1"/>
        </top>
        <bottom style="thin">
          <color auto="1"/>
        </bottom>
      </border>
    </dxf>
    <dxf>
      <fill>
        <patternFill>
          <bgColor rgb="FFFF6969"/>
        </patternFill>
      </fill>
    </dxf>
    <dxf>
      <fill>
        <patternFill>
          <bgColor rgb="FFFF6969"/>
        </patternFill>
      </fill>
    </dxf>
    <dxf>
      <fill>
        <patternFill>
          <bgColor rgb="FFFF6D6D"/>
        </patternFill>
      </fill>
    </dxf>
    <dxf>
      <fill>
        <patternFill>
          <bgColor rgb="FFFF6D6D"/>
        </patternFill>
      </fill>
    </dxf>
    <dxf>
      <fill>
        <patternFill>
          <bgColor rgb="FFFF6969"/>
        </patternFill>
      </fill>
    </dxf>
    <dxf>
      <fill>
        <patternFill>
          <bgColor rgb="FFFF6969"/>
        </patternFill>
      </fill>
    </dxf>
    <dxf>
      <font>
        <condense val="0"/>
        <extend val="0"/>
        <color auto="1"/>
      </font>
      <fill>
        <patternFill>
          <bgColor indexed="20"/>
        </patternFill>
      </fill>
    </dxf>
    <dxf>
      <fill>
        <patternFill>
          <bgColor indexed="20"/>
        </patternFill>
      </fill>
    </dxf>
    <dxf>
      <fill>
        <patternFill>
          <bgColor rgb="FFFF6D6D"/>
        </patternFill>
      </fill>
    </dxf>
    <dxf>
      <fill>
        <patternFill>
          <bgColor theme="6" tint="0.59996337778862885"/>
        </patternFill>
      </fill>
    </dxf>
    <dxf>
      <fill>
        <patternFill>
          <bgColor rgb="FFFF5050"/>
        </patternFill>
      </fill>
    </dxf>
    <dxf>
      <fill>
        <patternFill>
          <bgColor theme="9" tint="0.59996337778862885"/>
        </patternFill>
      </fill>
    </dxf>
    <dxf>
      <fill>
        <patternFill>
          <bgColor theme="6" tint="0.79998168889431442"/>
        </patternFill>
      </fill>
    </dxf>
    <dxf>
      <fill>
        <patternFill>
          <bgColor rgb="FFFF5050"/>
        </patternFill>
      </fill>
    </dxf>
    <dxf>
      <fill>
        <patternFill>
          <bgColor rgb="FFFF5050"/>
        </patternFill>
      </fill>
    </dxf>
    <dxf>
      <fill>
        <patternFill>
          <bgColor rgb="FFFF5050"/>
        </patternFill>
      </fill>
    </dxf>
    <dxf>
      <fill>
        <patternFill>
          <bgColor rgb="FFFF505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323232"/>
      <rgbColor rgb="00FFFFFF"/>
      <rgbColor rgb="00969696"/>
      <rgbColor rgb="00FCDAA8"/>
      <rgbColor rgb="00000000"/>
      <rgbColor rgb="00C9DBCB"/>
      <rgbColor rgb="00C8C8C8"/>
      <rgbColor rgb="00FFFBA5"/>
      <rgbColor rgb="00646464"/>
      <rgbColor rgb="00F9A933"/>
      <rgbColor rgb="00000000"/>
      <rgbColor rgb="00609066"/>
      <rgbColor rgb="00FF6969"/>
      <rgbColor rgb="00FFFF00"/>
      <rgbColor rgb="00FFFFFF"/>
      <rgbColor rgb="00FFFFFF"/>
      <rgbColor rgb="002A4C76"/>
      <rgbColor rgb="004075B0"/>
      <rgbColor rgb="0091B2D7"/>
      <rgbColor rgb="00BDD1E7"/>
      <rgbColor rgb="00DAE5F2"/>
      <rgbColor rgb="00A5C3A8"/>
      <rgbColor rgb="00C9DBCB"/>
      <rgbColor rgb="00609066"/>
      <rgbColor rgb="00DAE5F2"/>
      <rgbColor rgb="00E1EBE2"/>
      <rgbColor rgb="00FFFFFF"/>
      <rgbColor rgb="00FFFFFF"/>
      <rgbColor rgb="00FFFFFF"/>
      <rgbColor rgb="00FFFFFF"/>
      <rgbColor rgb="00FFFFFF"/>
      <rgbColor rgb="00FFFFFF"/>
      <rgbColor rgb="00000000"/>
      <rgbColor rgb="00FFFDCD"/>
      <rgbColor rgb="00FEEBCE"/>
      <rgbColor rgb="00E1EBE2"/>
      <rgbColor rgb="00000000"/>
      <rgbColor rgb="00E1E1E1"/>
      <rgbColor rgb="00FFCDCD"/>
      <rgbColor rgb="00DAE6F2"/>
      <rgbColor rgb="00000000"/>
      <rgbColor rgb="00FFF869"/>
      <rgbColor rgb="00A5C3A9"/>
      <rgbColor rgb="00BDD1E7"/>
      <rgbColor rgb="0091B2D7"/>
      <rgbColor rgb="004075B0"/>
      <rgbColor rgb="00FF2D2D"/>
      <rgbColor rgb="00FFFFFF"/>
      <rgbColor rgb="00E6DB00"/>
      <rgbColor rgb="00FBC26D"/>
      <rgbColor rgb="00F88334"/>
      <rgbColor rgb="00406044"/>
      <rgbColor rgb="002A4E76"/>
      <rgbColor rgb="00FFA5A5"/>
      <rgbColor rgb="00C80000"/>
      <rgbColor rgb="00FFFFFF"/>
    </indexedColors>
    <mruColors>
      <color rgb="FFFF6969"/>
      <color rgb="FFFCD5B4"/>
      <color rgb="FFFF6D6D"/>
      <color rgb="FFFA5050"/>
      <color rgb="FFFF3F3F"/>
      <color rgb="FFFF5050"/>
      <color rgb="FFDE12CF"/>
      <color rgb="FF000000"/>
      <color rgb="FFFF9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123825</xdr:colOff>
      <xdr:row>0</xdr:row>
      <xdr:rowOff>76200</xdr:rowOff>
    </xdr:from>
    <xdr:to>
      <xdr:col>0</xdr:col>
      <xdr:colOff>2035642</xdr:colOff>
      <xdr:row>0</xdr:row>
      <xdr:rowOff>578956</xdr:rowOff>
    </xdr:to>
    <xdr:pic>
      <xdr:nvPicPr>
        <xdr:cNvPr id="3" name="Grafik 2">
          <a:extLst>
            <a:ext uri="{FF2B5EF4-FFF2-40B4-BE49-F238E27FC236}">
              <a16:creationId xmlns:a16="http://schemas.microsoft.com/office/drawing/2014/main" id="{4B0C29D3-D82A-41DC-9AD2-2CC97E0CE7F8}"/>
            </a:ext>
          </a:extLst>
        </xdr:cNvPr>
        <xdr:cNvPicPr>
          <a:picLocks noChangeAspect="1"/>
        </xdr:cNvPicPr>
      </xdr:nvPicPr>
      <xdr:blipFill>
        <a:blip xmlns:r="http://schemas.openxmlformats.org/officeDocument/2006/relationships" r:embed="rId1"/>
        <a:stretch>
          <a:fillRect/>
        </a:stretch>
      </xdr:blipFill>
      <xdr:spPr>
        <a:xfrm>
          <a:off x="123825" y="76200"/>
          <a:ext cx="1911817" cy="502756"/>
        </a:xfrm>
        <a:prstGeom prst="rect">
          <a:avLst/>
        </a:prstGeom>
        <a:effectLst>
          <a:reflection stA="45000" endPos="4000" dist="50800" dir="5400000" sy="-100000" algn="bl" rotWithShape="0"/>
        </a:effec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149225</xdr:colOff>
      <xdr:row>0</xdr:row>
      <xdr:rowOff>6350</xdr:rowOff>
    </xdr:from>
    <xdr:to>
      <xdr:col>1</xdr:col>
      <xdr:colOff>15072</xdr:colOff>
      <xdr:row>2</xdr:row>
      <xdr:rowOff>110961</xdr:rowOff>
    </xdr:to>
    <xdr:pic>
      <xdr:nvPicPr>
        <xdr:cNvPr id="3" name="Grafik 2">
          <a:extLst>
            <a:ext uri="{FF2B5EF4-FFF2-40B4-BE49-F238E27FC236}">
              <a16:creationId xmlns:a16="http://schemas.microsoft.com/office/drawing/2014/main" id="{A7E5B045-B90E-4C0D-B822-9A4CC7740F37}"/>
            </a:ext>
          </a:extLst>
        </xdr:cNvPr>
        <xdr:cNvPicPr>
          <a:picLocks noChangeAspect="1"/>
        </xdr:cNvPicPr>
      </xdr:nvPicPr>
      <xdr:blipFill>
        <a:blip xmlns:r="http://schemas.openxmlformats.org/officeDocument/2006/relationships" r:embed="rId1"/>
        <a:stretch>
          <a:fillRect/>
        </a:stretch>
      </xdr:blipFill>
      <xdr:spPr>
        <a:xfrm>
          <a:off x="149225" y="6350"/>
          <a:ext cx="2018497" cy="498311"/>
        </a:xfrm>
        <a:prstGeom prst="rect">
          <a:avLst/>
        </a:prstGeom>
        <a:effectLst>
          <a:reflection stA="45000" endPos="4000" dist="50800" dir="5400000" sy="-100000" algn="bl" rotWithShape="0"/>
        </a:effec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142875</xdr:colOff>
      <xdr:row>0</xdr:row>
      <xdr:rowOff>95250</xdr:rowOff>
    </xdr:from>
    <xdr:to>
      <xdr:col>0</xdr:col>
      <xdr:colOff>2054692</xdr:colOff>
      <xdr:row>3</xdr:row>
      <xdr:rowOff>1106</xdr:rowOff>
    </xdr:to>
    <xdr:pic>
      <xdr:nvPicPr>
        <xdr:cNvPr id="4" name="Grafik 3">
          <a:extLst>
            <a:ext uri="{FF2B5EF4-FFF2-40B4-BE49-F238E27FC236}">
              <a16:creationId xmlns:a16="http://schemas.microsoft.com/office/drawing/2014/main" id="{4F861D78-9A7C-44F4-9714-A261074F081C}"/>
            </a:ext>
          </a:extLst>
        </xdr:cNvPr>
        <xdr:cNvPicPr>
          <a:picLocks noChangeAspect="1"/>
        </xdr:cNvPicPr>
      </xdr:nvPicPr>
      <xdr:blipFill>
        <a:blip xmlns:r="http://schemas.openxmlformats.org/officeDocument/2006/relationships" r:embed="rId1"/>
        <a:stretch>
          <a:fillRect/>
        </a:stretch>
      </xdr:blipFill>
      <xdr:spPr>
        <a:xfrm>
          <a:off x="142875" y="95250"/>
          <a:ext cx="1911817" cy="502756"/>
        </a:xfrm>
        <a:prstGeom prst="rect">
          <a:avLst/>
        </a:prstGeom>
        <a:effectLst>
          <a:reflection stA="45000" endPos="4000" dist="50800" dir="5400000" sy="-100000" algn="bl" rotWithShape="0"/>
        </a:effec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142875</xdr:colOff>
      <xdr:row>0</xdr:row>
      <xdr:rowOff>95250</xdr:rowOff>
    </xdr:from>
    <xdr:to>
      <xdr:col>1</xdr:col>
      <xdr:colOff>340192</xdr:colOff>
      <xdr:row>3</xdr:row>
      <xdr:rowOff>1106</xdr:rowOff>
    </xdr:to>
    <xdr:pic>
      <xdr:nvPicPr>
        <xdr:cNvPr id="3" name="Grafik 2">
          <a:extLst>
            <a:ext uri="{FF2B5EF4-FFF2-40B4-BE49-F238E27FC236}">
              <a16:creationId xmlns:a16="http://schemas.microsoft.com/office/drawing/2014/main" id="{219D3726-6223-48DE-A5B1-EA1110700CD2}"/>
            </a:ext>
          </a:extLst>
        </xdr:cNvPr>
        <xdr:cNvPicPr>
          <a:picLocks noChangeAspect="1"/>
        </xdr:cNvPicPr>
      </xdr:nvPicPr>
      <xdr:blipFill>
        <a:blip xmlns:r="http://schemas.openxmlformats.org/officeDocument/2006/relationships" r:embed="rId1"/>
        <a:stretch>
          <a:fillRect/>
        </a:stretch>
      </xdr:blipFill>
      <xdr:spPr>
        <a:xfrm>
          <a:off x="142875" y="95250"/>
          <a:ext cx="1911817" cy="502756"/>
        </a:xfrm>
        <a:prstGeom prst="rect">
          <a:avLst/>
        </a:prstGeom>
        <a:effectLst>
          <a:reflection stA="45000" endPos="4000" dist="50800" dir="5400000" sy="-100000" algn="bl" rotWithShape="0"/>
        </a:effec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142875</xdr:colOff>
      <xdr:row>0</xdr:row>
      <xdr:rowOff>95250</xdr:rowOff>
    </xdr:from>
    <xdr:to>
      <xdr:col>0</xdr:col>
      <xdr:colOff>2054692</xdr:colOff>
      <xdr:row>3</xdr:row>
      <xdr:rowOff>1106</xdr:rowOff>
    </xdr:to>
    <xdr:pic>
      <xdr:nvPicPr>
        <xdr:cNvPr id="3" name="Grafik 2">
          <a:extLst>
            <a:ext uri="{FF2B5EF4-FFF2-40B4-BE49-F238E27FC236}">
              <a16:creationId xmlns:a16="http://schemas.microsoft.com/office/drawing/2014/main" id="{414DBFB0-DBF0-45E3-8C9B-B832ACB50038}"/>
            </a:ext>
          </a:extLst>
        </xdr:cNvPr>
        <xdr:cNvPicPr>
          <a:picLocks noChangeAspect="1"/>
        </xdr:cNvPicPr>
      </xdr:nvPicPr>
      <xdr:blipFill>
        <a:blip xmlns:r="http://schemas.openxmlformats.org/officeDocument/2006/relationships" r:embed="rId1"/>
        <a:stretch>
          <a:fillRect/>
        </a:stretch>
      </xdr:blipFill>
      <xdr:spPr>
        <a:xfrm>
          <a:off x="142875" y="95250"/>
          <a:ext cx="1911817" cy="502756"/>
        </a:xfrm>
        <a:prstGeom prst="rect">
          <a:avLst/>
        </a:prstGeom>
        <a:effectLst>
          <a:reflection stA="45000" endPos="4000" dist="50800" dir="5400000" sy="-100000" algn="bl" rotWithShape="0"/>
        </a:effec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142875</xdr:colOff>
      <xdr:row>0</xdr:row>
      <xdr:rowOff>95250</xdr:rowOff>
    </xdr:from>
    <xdr:to>
      <xdr:col>0</xdr:col>
      <xdr:colOff>2054692</xdr:colOff>
      <xdr:row>3</xdr:row>
      <xdr:rowOff>1741</xdr:rowOff>
    </xdr:to>
    <xdr:pic>
      <xdr:nvPicPr>
        <xdr:cNvPr id="3" name="Grafik 2">
          <a:extLst>
            <a:ext uri="{FF2B5EF4-FFF2-40B4-BE49-F238E27FC236}">
              <a16:creationId xmlns:a16="http://schemas.microsoft.com/office/drawing/2014/main" id="{00CD616A-F8F2-40AC-A7FA-99186CF4C7B7}"/>
            </a:ext>
          </a:extLst>
        </xdr:cNvPr>
        <xdr:cNvPicPr>
          <a:picLocks noChangeAspect="1"/>
        </xdr:cNvPicPr>
      </xdr:nvPicPr>
      <xdr:blipFill>
        <a:blip xmlns:r="http://schemas.openxmlformats.org/officeDocument/2006/relationships" r:embed="rId1"/>
        <a:stretch>
          <a:fillRect/>
        </a:stretch>
      </xdr:blipFill>
      <xdr:spPr>
        <a:xfrm>
          <a:off x="142875" y="95250"/>
          <a:ext cx="1911817" cy="502756"/>
        </a:xfrm>
        <a:prstGeom prst="rect">
          <a:avLst/>
        </a:prstGeom>
        <a:effectLst>
          <a:reflection stA="45000" endPos="4000" dist="50800" dir="5400000" sy="-100000" algn="bl" rotWithShape="0"/>
        </a:effec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142875</xdr:colOff>
      <xdr:row>0</xdr:row>
      <xdr:rowOff>95250</xdr:rowOff>
    </xdr:from>
    <xdr:to>
      <xdr:col>2</xdr:col>
      <xdr:colOff>374482</xdr:colOff>
      <xdr:row>3</xdr:row>
      <xdr:rowOff>1741</xdr:rowOff>
    </xdr:to>
    <xdr:pic>
      <xdr:nvPicPr>
        <xdr:cNvPr id="2" name="Grafik 1">
          <a:extLst>
            <a:ext uri="{FF2B5EF4-FFF2-40B4-BE49-F238E27FC236}">
              <a16:creationId xmlns:a16="http://schemas.microsoft.com/office/drawing/2014/main" id="{331E65DF-B336-4B71-98AC-18963EC7AC08}"/>
            </a:ext>
          </a:extLst>
        </xdr:cNvPr>
        <xdr:cNvPicPr>
          <a:picLocks noChangeAspect="1"/>
        </xdr:cNvPicPr>
      </xdr:nvPicPr>
      <xdr:blipFill>
        <a:blip xmlns:r="http://schemas.openxmlformats.org/officeDocument/2006/relationships" r:embed="rId1"/>
        <a:stretch>
          <a:fillRect/>
        </a:stretch>
      </xdr:blipFill>
      <xdr:spPr>
        <a:xfrm>
          <a:off x="142875" y="95250"/>
          <a:ext cx="1911817" cy="500851"/>
        </a:xfrm>
        <a:prstGeom prst="rect">
          <a:avLst/>
        </a:prstGeom>
        <a:effectLst>
          <a:reflection stA="45000" endPos="4000" dist="50800" dir="5400000" sy="-100000" algn="bl" rotWithShape="0"/>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702142</xdr:colOff>
      <xdr:row>0</xdr:row>
      <xdr:rowOff>492596</xdr:rowOff>
    </xdr:to>
    <xdr:pic>
      <xdr:nvPicPr>
        <xdr:cNvPr id="2" name="Grafik 1">
          <a:extLst>
            <a:ext uri="{FF2B5EF4-FFF2-40B4-BE49-F238E27FC236}">
              <a16:creationId xmlns:a16="http://schemas.microsoft.com/office/drawing/2014/main" id="{682C3AE4-E9CC-4AE5-ABDF-4E54E7B24DCF}"/>
            </a:ext>
          </a:extLst>
        </xdr:cNvPr>
        <xdr:cNvPicPr>
          <a:picLocks noChangeAspect="1"/>
        </xdr:cNvPicPr>
      </xdr:nvPicPr>
      <xdr:blipFill>
        <a:blip xmlns:r="http://schemas.openxmlformats.org/officeDocument/2006/relationships" r:embed="rId1"/>
        <a:stretch>
          <a:fillRect/>
        </a:stretch>
      </xdr:blipFill>
      <xdr:spPr>
        <a:xfrm>
          <a:off x="0" y="0"/>
          <a:ext cx="2000717" cy="492596"/>
        </a:xfrm>
        <a:prstGeom prst="rect">
          <a:avLst/>
        </a:prstGeom>
        <a:effectLst>
          <a:reflection stA="45000" endPos="4000" dist="50800" dir="5400000" sy="-100000" algn="bl" rotWithShape="0"/>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142875</xdr:colOff>
      <xdr:row>0</xdr:row>
      <xdr:rowOff>95250</xdr:rowOff>
    </xdr:from>
    <xdr:to>
      <xdr:col>1</xdr:col>
      <xdr:colOff>340192</xdr:colOff>
      <xdr:row>2</xdr:row>
      <xdr:rowOff>194146</xdr:rowOff>
    </xdr:to>
    <xdr:pic>
      <xdr:nvPicPr>
        <xdr:cNvPr id="3" name="Grafik 2">
          <a:extLst>
            <a:ext uri="{FF2B5EF4-FFF2-40B4-BE49-F238E27FC236}">
              <a16:creationId xmlns:a16="http://schemas.microsoft.com/office/drawing/2014/main" id="{56AC639C-E9B7-472A-8463-DD8F7F197BCB}"/>
            </a:ext>
          </a:extLst>
        </xdr:cNvPr>
        <xdr:cNvPicPr>
          <a:picLocks noChangeAspect="1"/>
        </xdr:cNvPicPr>
      </xdr:nvPicPr>
      <xdr:blipFill>
        <a:blip xmlns:r="http://schemas.openxmlformats.org/officeDocument/2006/relationships" r:embed="rId1"/>
        <a:stretch>
          <a:fillRect/>
        </a:stretch>
      </xdr:blipFill>
      <xdr:spPr>
        <a:xfrm>
          <a:off x="142875" y="95250"/>
          <a:ext cx="1911817" cy="502756"/>
        </a:xfrm>
        <a:prstGeom prst="rect">
          <a:avLst/>
        </a:prstGeom>
        <a:effectLst>
          <a:reflection stA="45000" endPos="4000" dist="50800" dir="5400000" sy="-100000" algn="bl" rotWithShape="0"/>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142875</xdr:colOff>
      <xdr:row>0</xdr:row>
      <xdr:rowOff>95250</xdr:rowOff>
    </xdr:from>
    <xdr:to>
      <xdr:col>0</xdr:col>
      <xdr:colOff>2054692</xdr:colOff>
      <xdr:row>3</xdr:row>
      <xdr:rowOff>1106</xdr:rowOff>
    </xdr:to>
    <xdr:pic>
      <xdr:nvPicPr>
        <xdr:cNvPr id="3" name="Grafik 2">
          <a:extLst>
            <a:ext uri="{FF2B5EF4-FFF2-40B4-BE49-F238E27FC236}">
              <a16:creationId xmlns:a16="http://schemas.microsoft.com/office/drawing/2014/main" id="{D37B0953-D5B4-49E0-BCF8-A36DFC4B306D}"/>
            </a:ext>
          </a:extLst>
        </xdr:cNvPr>
        <xdr:cNvPicPr>
          <a:picLocks noChangeAspect="1"/>
        </xdr:cNvPicPr>
      </xdr:nvPicPr>
      <xdr:blipFill>
        <a:blip xmlns:r="http://schemas.openxmlformats.org/officeDocument/2006/relationships" r:embed="rId1"/>
        <a:stretch>
          <a:fillRect/>
        </a:stretch>
      </xdr:blipFill>
      <xdr:spPr>
        <a:xfrm>
          <a:off x="142875" y="95250"/>
          <a:ext cx="1911817" cy="502756"/>
        </a:xfrm>
        <a:prstGeom prst="rect">
          <a:avLst/>
        </a:prstGeom>
        <a:effectLst>
          <a:reflection stA="45000" endPos="4000" dist="50800" dir="5400000" sy="-100000" algn="bl" rotWithShape="0"/>
        </a:effec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190500</xdr:colOff>
      <xdr:row>0</xdr:row>
      <xdr:rowOff>104775</xdr:rowOff>
    </xdr:from>
    <xdr:to>
      <xdr:col>1</xdr:col>
      <xdr:colOff>721192</xdr:colOff>
      <xdr:row>3</xdr:row>
      <xdr:rowOff>10631</xdr:rowOff>
    </xdr:to>
    <xdr:pic>
      <xdr:nvPicPr>
        <xdr:cNvPr id="2" name="Grafik 1">
          <a:extLst>
            <a:ext uri="{FF2B5EF4-FFF2-40B4-BE49-F238E27FC236}">
              <a16:creationId xmlns:a16="http://schemas.microsoft.com/office/drawing/2014/main" id="{D6596D11-6B8A-4EDF-9EF0-C897C31203B4}"/>
            </a:ext>
          </a:extLst>
        </xdr:cNvPr>
        <xdr:cNvPicPr>
          <a:picLocks noChangeAspect="1"/>
        </xdr:cNvPicPr>
      </xdr:nvPicPr>
      <xdr:blipFill>
        <a:blip xmlns:r="http://schemas.openxmlformats.org/officeDocument/2006/relationships" r:embed="rId1"/>
        <a:stretch>
          <a:fillRect/>
        </a:stretch>
      </xdr:blipFill>
      <xdr:spPr>
        <a:xfrm>
          <a:off x="190500" y="104775"/>
          <a:ext cx="1911817" cy="505931"/>
        </a:xfrm>
        <a:prstGeom prst="rect">
          <a:avLst/>
        </a:prstGeom>
        <a:effectLst>
          <a:reflection stA="45000" endPos="4000" dist="50800" dir="5400000" sy="-100000" algn="bl" rotWithShape="0"/>
        </a:effec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95250</xdr:colOff>
      <xdr:row>0</xdr:row>
      <xdr:rowOff>0</xdr:rowOff>
    </xdr:from>
    <xdr:to>
      <xdr:col>1</xdr:col>
      <xdr:colOff>829142</xdr:colOff>
      <xdr:row>3</xdr:row>
      <xdr:rowOff>16981</xdr:rowOff>
    </xdr:to>
    <xdr:pic>
      <xdr:nvPicPr>
        <xdr:cNvPr id="2" name="Grafik 1">
          <a:extLst>
            <a:ext uri="{FF2B5EF4-FFF2-40B4-BE49-F238E27FC236}">
              <a16:creationId xmlns:a16="http://schemas.microsoft.com/office/drawing/2014/main" id="{5B748FF8-B0C4-42C3-81F3-774C89185375}"/>
            </a:ext>
          </a:extLst>
        </xdr:cNvPr>
        <xdr:cNvPicPr>
          <a:picLocks noChangeAspect="1"/>
        </xdr:cNvPicPr>
      </xdr:nvPicPr>
      <xdr:blipFill>
        <a:blip xmlns:r="http://schemas.openxmlformats.org/officeDocument/2006/relationships" r:embed="rId1"/>
        <a:stretch>
          <a:fillRect/>
        </a:stretch>
      </xdr:blipFill>
      <xdr:spPr>
        <a:xfrm>
          <a:off x="95250" y="0"/>
          <a:ext cx="1905467" cy="50275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142875</xdr:colOff>
      <xdr:row>0</xdr:row>
      <xdr:rowOff>95250</xdr:rowOff>
    </xdr:from>
    <xdr:to>
      <xdr:col>0</xdr:col>
      <xdr:colOff>2054692</xdr:colOff>
      <xdr:row>2</xdr:row>
      <xdr:rowOff>197956</xdr:rowOff>
    </xdr:to>
    <xdr:pic>
      <xdr:nvPicPr>
        <xdr:cNvPr id="3" name="Grafik 2">
          <a:extLst>
            <a:ext uri="{FF2B5EF4-FFF2-40B4-BE49-F238E27FC236}">
              <a16:creationId xmlns:a16="http://schemas.microsoft.com/office/drawing/2014/main" id="{8A7CA4D1-E5C2-42C5-882D-59712FD6674E}"/>
            </a:ext>
          </a:extLst>
        </xdr:cNvPr>
        <xdr:cNvPicPr>
          <a:picLocks noChangeAspect="1"/>
        </xdr:cNvPicPr>
      </xdr:nvPicPr>
      <xdr:blipFill>
        <a:blip xmlns:r="http://schemas.openxmlformats.org/officeDocument/2006/relationships" r:embed="rId1"/>
        <a:stretch>
          <a:fillRect/>
        </a:stretch>
      </xdr:blipFill>
      <xdr:spPr>
        <a:xfrm>
          <a:off x="142875" y="95250"/>
          <a:ext cx="1911817" cy="502756"/>
        </a:xfrm>
        <a:prstGeom prst="rect">
          <a:avLst/>
        </a:prstGeom>
        <a:effectLst>
          <a:reflection stA="45000" endPos="4000" dist="50800" dir="5400000" sy="-100000" algn="bl" rotWithShape="0"/>
        </a:effec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142875</xdr:colOff>
      <xdr:row>0</xdr:row>
      <xdr:rowOff>95250</xdr:rowOff>
    </xdr:from>
    <xdr:to>
      <xdr:col>1</xdr:col>
      <xdr:colOff>340192</xdr:colOff>
      <xdr:row>3</xdr:row>
      <xdr:rowOff>1106</xdr:rowOff>
    </xdr:to>
    <xdr:pic>
      <xdr:nvPicPr>
        <xdr:cNvPr id="3" name="Grafik 2">
          <a:extLst>
            <a:ext uri="{FF2B5EF4-FFF2-40B4-BE49-F238E27FC236}">
              <a16:creationId xmlns:a16="http://schemas.microsoft.com/office/drawing/2014/main" id="{D0B7A80E-A8F5-4115-8B63-EEF0064D51E8}"/>
            </a:ext>
          </a:extLst>
        </xdr:cNvPr>
        <xdr:cNvPicPr>
          <a:picLocks noChangeAspect="1"/>
        </xdr:cNvPicPr>
      </xdr:nvPicPr>
      <xdr:blipFill>
        <a:blip xmlns:r="http://schemas.openxmlformats.org/officeDocument/2006/relationships" r:embed="rId1"/>
        <a:stretch>
          <a:fillRect/>
        </a:stretch>
      </xdr:blipFill>
      <xdr:spPr>
        <a:xfrm>
          <a:off x="142875" y="95250"/>
          <a:ext cx="1911817" cy="502756"/>
        </a:xfrm>
        <a:prstGeom prst="rect">
          <a:avLst/>
        </a:prstGeom>
        <a:effectLst>
          <a:reflection stA="45000" endPos="4000" dist="50800" dir="5400000" sy="-100000" algn="bl" rotWithShape="0"/>
        </a:effec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142875</xdr:colOff>
      <xdr:row>0</xdr:row>
      <xdr:rowOff>95250</xdr:rowOff>
    </xdr:from>
    <xdr:to>
      <xdr:col>1</xdr:col>
      <xdr:colOff>9992</xdr:colOff>
      <xdr:row>3</xdr:row>
      <xdr:rowOff>1106</xdr:rowOff>
    </xdr:to>
    <xdr:pic>
      <xdr:nvPicPr>
        <xdr:cNvPr id="3" name="Grafik 2">
          <a:extLst>
            <a:ext uri="{FF2B5EF4-FFF2-40B4-BE49-F238E27FC236}">
              <a16:creationId xmlns:a16="http://schemas.microsoft.com/office/drawing/2014/main" id="{5AD351EB-A252-4424-8E56-E439EF45DD78}"/>
            </a:ext>
          </a:extLst>
        </xdr:cNvPr>
        <xdr:cNvPicPr>
          <a:picLocks noChangeAspect="1"/>
        </xdr:cNvPicPr>
      </xdr:nvPicPr>
      <xdr:blipFill>
        <a:blip xmlns:r="http://schemas.openxmlformats.org/officeDocument/2006/relationships" r:embed="rId1"/>
        <a:stretch>
          <a:fillRect/>
        </a:stretch>
      </xdr:blipFill>
      <xdr:spPr>
        <a:xfrm>
          <a:off x="142875" y="95250"/>
          <a:ext cx="1911817" cy="502756"/>
        </a:xfrm>
        <a:prstGeom prst="rect">
          <a:avLst/>
        </a:prstGeom>
        <a:effectLst>
          <a:reflection stA="45000" endPos="4000" dist="50800" dir="5400000" sy="-100000" algn="bl" rotWithShape="0"/>
        </a:effectLst>
      </xdr:spPr>
    </xdr:pic>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statistics.e-control.at/"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3">
    <tabColor theme="0" tint="-0.249977111117893"/>
    <outlinePr showOutlineSymbols="0"/>
    <pageSetUpPr autoPageBreaks="0" fitToPage="1"/>
  </sheetPr>
  <dimension ref="A1:J50"/>
  <sheetViews>
    <sheetView showGridLines="0" tabSelected="1" showOutlineSymbols="0" zoomScaleNormal="100" workbookViewId="0">
      <selection activeCell="B12" sqref="B12"/>
    </sheetView>
  </sheetViews>
  <sheetFormatPr baseColWidth="10" defaultColWidth="10.7109375" defaultRowHeight="12.75" x14ac:dyDescent="0.2"/>
  <cols>
    <col min="1" max="1" width="31.28515625" style="5" bestFit="1" customWidth="1"/>
    <col min="2" max="2" width="55.7109375" style="5" customWidth="1"/>
    <col min="3" max="3" width="12.7109375" style="5" customWidth="1"/>
    <col min="4" max="4" width="20.7109375" style="2" customWidth="1"/>
    <col min="5" max="5" width="40.7109375" style="2" customWidth="1"/>
    <col min="6" max="6" width="10.7109375" style="6"/>
    <col min="7" max="8" width="10.7109375" style="15"/>
    <col min="9" max="10" width="10.7109375" style="6"/>
    <col min="11" max="16384" width="10.7109375" style="2"/>
  </cols>
  <sheetData>
    <row r="1" spans="1:10" ht="50.1" customHeight="1" x14ac:dyDescent="0.2">
      <c r="B1" s="1"/>
    </row>
    <row r="2" spans="1:10" x14ac:dyDescent="0.2">
      <c r="A2" s="18" t="s">
        <v>0</v>
      </c>
    </row>
    <row r="3" spans="1:10" x14ac:dyDescent="0.2">
      <c r="A3" s="22" t="s">
        <v>82</v>
      </c>
      <c r="B3" s="23" t="s">
        <v>134</v>
      </c>
      <c r="C3" s="368" t="s">
        <v>501</v>
      </c>
      <c r="D3" s="369"/>
      <c r="E3" s="369"/>
    </row>
    <row r="4" spans="1:10" x14ac:dyDescent="0.2">
      <c r="A4" s="21"/>
      <c r="B4" s="23" t="str">
        <f>"Systemnutzungsentgelte 1. Halbjahr "&amp;"bis 20. Juli "&amp;$B$12</f>
        <v>Systemnutzungsentgelte 1. Halbjahr bis 20. Juli 2024</v>
      </c>
      <c r="C4" s="370" t="s">
        <v>500</v>
      </c>
      <c r="D4" s="371"/>
      <c r="E4" s="371"/>
      <c r="G4" s="17"/>
      <c r="H4" s="17"/>
    </row>
    <row r="5" spans="1:10" x14ac:dyDescent="0.2">
      <c r="A5" s="2"/>
      <c r="B5" s="23" t="str">
        <f>"Systemnutzungsentgelte 2. Halbjahr "&amp;"bis 20. Jänner "&amp;$B$12+1</f>
        <v>Systemnutzungsentgelte 2. Halbjahr bis 20. Jänner 2025</v>
      </c>
      <c r="C5" s="371"/>
      <c r="D5" s="371"/>
      <c r="E5" s="371"/>
    </row>
    <row r="6" spans="1:10" ht="12.75" customHeight="1" x14ac:dyDescent="0.2">
      <c r="A6" s="2"/>
      <c r="B6" s="23" t="str">
        <f>"Jahreswerte bis zum 15. Februar "&amp;$B$12+1</f>
        <v>Jahreswerte bis zum 15. Februar 2025</v>
      </c>
      <c r="C6" s="368" t="s">
        <v>499</v>
      </c>
      <c r="D6" s="369"/>
      <c r="E6" s="369"/>
    </row>
    <row r="7" spans="1:10" x14ac:dyDescent="0.2">
      <c r="A7" s="197" t="s">
        <v>502</v>
      </c>
      <c r="B7" s="198" t="s">
        <v>3</v>
      </c>
      <c r="C7" s="2"/>
      <c r="D7" s="5"/>
    </row>
    <row r="8" spans="1:10" x14ac:dyDescent="0.2">
      <c r="A8" s="197" t="s">
        <v>5</v>
      </c>
      <c r="B8" s="199" t="s">
        <v>468</v>
      </c>
      <c r="C8" s="2"/>
      <c r="D8" s="5"/>
    </row>
    <row r="9" spans="1:10" s="3" customFormat="1" x14ac:dyDescent="0.2">
      <c r="A9" s="197" t="s">
        <v>503</v>
      </c>
      <c r="B9" s="200" t="s">
        <v>504</v>
      </c>
      <c r="F9" s="6"/>
      <c r="G9" s="15"/>
      <c r="H9" s="15"/>
      <c r="I9" s="6"/>
      <c r="J9" s="6"/>
    </row>
    <row r="10" spans="1:10" s="3" customFormat="1" x14ac:dyDescent="0.2">
      <c r="F10" s="6"/>
      <c r="G10" s="15"/>
      <c r="H10" s="15"/>
      <c r="I10" s="6"/>
      <c r="J10" s="6"/>
    </row>
    <row r="11" spans="1:10" s="3" customFormat="1" ht="15" x14ac:dyDescent="0.2">
      <c r="A11" s="366" t="s">
        <v>133</v>
      </c>
      <c r="B11" s="367"/>
      <c r="C11" s="2"/>
      <c r="D11" s="372" t="s">
        <v>48</v>
      </c>
      <c r="E11" s="376"/>
      <c r="F11" s="6"/>
      <c r="G11" s="15"/>
      <c r="H11" s="15"/>
      <c r="I11" s="6"/>
      <c r="J11" s="6"/>
    </row>
    <row r="12" spans="1:10" ht="15.75" x14ac:dyDescent="0.2">
      <c r="A12" s="40" t="s">
        <v>6</v>
      </c>
      <c r="B12" s="44">
        <v>2024</v>
      </c>
      <c r="C12" s="5" t="str">
        <f>IF(B12="","Pflichtfeld!","")</f>
        <v/>
      </c>
      <c r="D12" s="373"/>
      <c r="E12" s="377"/>
      <c r="G12" s="17"/>
      <c r="H12" s="17"/>
    </row>
    <row r="13" spans="1:10" ht="15.75" x14ac:dyDescent="0.2">
      <c r="A13" s="41" t="s">
        <v>7</v>
      </c>
      <c r="B13" s="45"/>
      <c r="C13" s="39" t="str">
        <f>IF(B13="","Pflichtfeld!","")</f>
        <v>Pflichtfeld!</v>
      </c>
      <c r="D13" s="373"/>
      <c r="E13" s="377"/>
      <c r="G13" s="17"/>
      <c r="H13" s="17"/>
    </row>
    <row r="14" spans="1:10" s="3" customFormat="1" ht="15" x14ac:dyDescent="0.2">
      <c r="A14" s="42" t="s">
        <v>10</v>
      </c>
      <c r="B14" s="43" t="str">
        <f>IFERROR(VLOOKUP(B13,L!$A$10:$B$40,2,0),"")</f>
        <v/>
      </c>
      <c r="C14" s="24" t="str">
        <f>IF(AND($B$13&lt;&gt;"",B14=""),"Pflichtfeld!","")</f>
        <v/>
      </c>
      <c r="D14" s="374"/>
      <c r="E14" s="378"/>
      <c r="F14" s="6"/>
      <c r="G14" s="17"/>
      <c r="H14" s="17"/>
      <c r="I14" s="6"/>
      <c r="J14" s="6"/>
    </row>
    <row r="15" spans="1:10" s="3" customFormat="1" x14ac:dyDescent="0.2">
      <c r="A15" s="80" t="s">
        <v>1</v>
      </c>
      <c r="B15" s="81"/>
      <c r="C15" s="39" t="str">
        <f>IF(AND($B$13&lt;&gt;"",B15=""),"Pflichtfeld!","")</f>
        <v/>
      </c>
      <c r="D15" s="374"/>
      <c r="E15" s="378"/>
      <c r="F15" s="6"/>
      <c r="G15" s="17"/>
      <c r="H15" s="17"/>
      <c r="I15" s="6"/>
      <c r="J15" s="6"/>
    </row>
    <row r="16" spans="1:10" s="3" customFormat="1" x14ac:dyDescent="0.2">
      <c r="A16" s="82" t="s">
        <v>8</v>
      </c>
      <c r="B16" s="83"/>
      <c r="C16" s="39" t="str">
        <f>IF(AND($B$13&lt;&gt;"",B16=""),"Pflichtfeld!","")</f>
        <v/>
      </c>
      <c r="D16" s="374"/>
      <c r="E16" s="378"/>
      <c r="F16" s="6"/>
      <c r="G16" s="17"/>
      <c r="H16" s="17"/>
      <c r="I16" s="6"/>
      <c r="J16" s="6"/>
    </row>
    <row r="17" spans="1:8" x14ac:dyDescent="0.2">
      <c r="A17" s="84" t="s">
        <v>9</v>
      </c>
      <c r="B17" s="85"/>
      <c r="C17" s="39" t="str">
        <f>IF(AND($B$13&lt;&gt;"",B17=""),"Pflichtfeld!","")</f>
        <v/>
      </c>
      <c r="D17" s="375"/>
      <c r="E17" s="379"/>
      <c r="G17" s="17"/>
      <c r="H17" s="17"/>
    </row>
    <row r="18" spans="1:8" x14ac:dyDescent="0.2">
      <c r="A18" s="6"/>
      <c r="B18" s="6"/>
      <c r="C18" s="6"/>
      <c r="D18" s="6"/>
      <c r="E18" s="6"/>
      <c r="G18" s="17"/>
      <c r="H18" s="17"/>
    </row>
    <row r="19" spans="1:8" x14ac:dyDescent="0.2">
      <c r="G19" s="17"/>
      <c r="H19" s="17"/>
    </row>
    <row r="20" spans="1:8" ht="258" customHeight="1" x14ac:dyDescent="0.2">
      <c r="A20" s="363" t="s">
        <v>763</v>
      </c>
      <c r="B20" s="364"/>
      <c r="C20" s="364"/>
      <c r="D20" s="364"/>
      <c r="E20" s="365"/>
      <c r="G20" s="17"/>
      <c r="H20" s="17"/>
    </row>
    <row r="21" spans="1:8" x14ac:dyDescent="0.2">
      <c r="A21" s="2"/>
      <c r="B21" s="2"/>
      <c r="C21" s="2"/>
      <c r="G21" s="17"/>
      <c r="H21" s="17"/>
    </row>
    <row r="22" spans="1:8" x14ac:dyDescent="0.2">
      <c r="A22" s="2"/>
      <c r="B22" s="2"/>
      <c r="C22" s="2"/>
      <c r="G22" s="17"/>
      <c r="H22" s="17"/>
    </row>
    <row r="23" spans="1:8" x14ac:dyDescent="0.2">
      <c r="A23" s="2"/>
      <c r="B23" s="2"/>
      <c r="C23" s="2"/>
      <c r="G23" s="17"/>
      <c r="H23" s="17"/>
    </row>
    <row r="24" spans="1:8" x14ac:dyDescent="0.2">
      <c r="A24" s="2"/>
      <c r="B24" s="2"/>
      <c r="C24" s="2"/>
      <c r="G24" s="17"/>
      <c r="H24" s="17"/>
    </row>
    <row r="25" spans="1:8" x14ac:dyDescent="0.2">
      <c r="A25" s="2"/>
      <c r="B25" s="2"/>
      <c r="C25" s="2"/>
      <c r="G25" s="17"/>
      <c r="H25" s="17"/>
    </row>
    <row r="26" spans="1:8" x14ac:dyDescent="0.2">
      <c r="A26" s="2"/>
      <c r="B26" s="2"/>
      <c r="C26" s="2"/>
      <c r="G26" s="17"/>
      <c r="H26" s="17"/>
    </row>
    <row r="27" spans="1:8" x14ac:dyDescent="0.2">
      <c r="A27" s="2"/>
      <c r="B27" s="2"/>
      <c r="C27" s="2"/>
      <c r="G27" s="17"/>
      <c r="H27" s="17"/>
    </row>
    <row r="28" spans="1:8" x14ac:dyDescent="0.2">
      <c r="A28" s="2"/>
      <c r="B28" s="2"/>
      <c r="C28" s="2"/>
      <c r="G28" s="17"/>
      <c r="H28" s="17"/>
    </row>
    <row r="29" spans="1:8" x14ac:dyDescent="0.2">
      <c r="A29" s="2"/>
      <c r="B29" s="2"/>
      <c r="C29" s="2"/>
      <c r="G29" s="17"/>
      <c r="H29" s="17"/>
    </row>
    <row r="30" spans="1:8" x14ac:dyDescent="0.2">
      <c r="A30" s="2"/>
      <c r="B30" s="2"/>
      <c r="C30" s="2"/>
      <c r="G30" s="17"/>
      <c r="H30" s="17"/>
    </row>
    <row r="31" spans="1:8" x14ac:dyDescent="0.2">
      <c r="A31" s="2"/>
      <c r="B31" s="2"/>
      <c r="C31" s="2"/>
      <c r="G31" s="17"/>
      <c r="H31" s="17"/>
    </row>
    <row r="32" spans="1:8" x14ac:dyDescent="0.2">
      <c r="A32" s="2"/>
      <c r="B32" s="2"/>
      <c r="C32" s="2"/>
      <c r="G32" s="17"/>
      <c r="H32" s="17"/>
    </row>
    <row r="33" spans="1:8" x14ac:dyDescent="0.2">
      <c r="A33" s="2"/>
      <c r="B33" s="2"/>
      <c r="C33" s="2"/>
      <c r="G33" s="17"/>
      <c r="H33" s="17"/>
    </row>
    <row r="34" spans="1:8" x14ac:dyDescent="0.2">
      <c r="A34" s="2"/>
      <c r="B34" s="2"/>
      <c r="C34" s="2"/>
    </row>
    <row r="35" spans="1:8" x14ac:dyDescent="0.2">
      <c r="A35" s="2"/>
      <c r="B35" s="2"/>
      <c r="C35" s="2"/>
    </row>
    <row r="36" spans="1:8" x14ac:dyDescent="0.2">
      <c r="A36" s="2"/>
      <c r="B36" s="2"/>
      <c r="C36" s="2"/>
    </row>
    <row r="37" spans="1:8" x14ac:dyDescent="0.2">
      <c r="A37" s="2"/>
      <c r="B37" s="2"/>
      <c r="C37" s="2"/>
      <c r="F37" s="7"/>
      <c r="G37" s="16"/>
      <c r="H37" s="16"/>
    </row>
    <row r="38" spans="1:8" x14ac:dyDescent="0.2">
      <c r="A38" s="2"/>
      <c r="B38" s="2"/>
      <c r="C38" s="2"/>
      <c r="G38" s="3"/>
      <c r="H38" s="3"/>
    </row>
    <row r="39" spans="1:8" x14ac:dyDescent="0.2">
      <c r="A39" s="2"/>
      <c r="B39" s="2"/>
      <c r="C39" s="2"/>
    </row>
    <row r="40" spans="1:8" x14ac:dyDescent="0.2">
      <c r="A40" s="2"/>
      <c r="B40" s="2"/>
      <c r="C40" s="2"/>
    </row>
    <row r="41" spans="1:8" x14ac:dyDescent="0.2">
      <c r="A41" s="2"/>
      <c r="B41" s="2"/>
      <c r="C41" s="2"/>
    </row>
    <row r="42" spans="1:8" x14ac:dyDescent="0.2">
      <c r="A42" s="2"/>
      <c r="B42" s="2"/>
      <c r="C42" s="2"/>
    </row>
    <row r="43" spans="1:8" x14ac:dyDescent="0.2">
      <c r="A43" s="2"/>
      <c r="B43" s="2"/>
      <c r="C43" s="2"/>
    </row>
    <row r="44" spans="1:8" x14ac:dyDescent="0.2">
      <c r="A44" s="2"/>
      <c r="B44" s="2"/>
      <c r="C44" s="2"/>
    </row>
    <row r="45" spans="1:8" x14ac:dyDescent="0.2">
      <c r="A45" s="2"/>
      <c r="B45" s="2"/>
      <c r="C45" s="2"/>
    </row>
    <row r="46" spans="1:8" x14ac:dyDescent="0.2">
      <c r="A46" s="2"/>
      <c r="B46" s="2"/>
      <c r="C46" s="2"/>
    </row>
    <row r="47" spans="1:8" x14ac:dyDescent="0.2">
      <c r="A47" s="2"/>
      <c r="B47" s="2"/>
      <c r="C47" s="2"/>
    </row>
    <row r="48" spans="1:8" x14ac:dyDescent="0.2">
      <c r="A48" s="2"/>
      <c r="B48" s="2"/>
      <c r="C48" s="2"/>
    </row>
    <row r="49" spans="1:3" x14ac:dyDescent="0.2">
      <c r="A49" s="2"/>
      <c r="B49" s="2"/>
      <c r="C49" s="2"/>
    </row>
    <row r="50" spans="1:3" x14ac:dyDescent="0.2">
      <c r="A50" s="2"/>
      <c r="B50" s="2"/>
      <c r="C50" s="2"/>
    </row>
  </sheetData>
  <sheetProtection algorithmName="SHA-512" hashValue="gQ2GkplBHd/eYOtjh/DToi414kvtcSm52puKv4TYAR2QgeU7xPrbraedOTEZoOkIjEIe8EgQecMcbGXW/ow8IQ==" saltValue="3oJQZvH/wcQybD88rk40zA==" spinCount="100000" sheet="1" objects="1" scenarios="1" formatCells="0" formatColumns="0" formatRows="0"/>
  <mergeCells count="7">
    <mergeCell ref="A20:E20"/>
    <mergeCell ref="A11:B11"/>
    <mergeCell ref="C3:E3"/>
    <mergeCell ref="C4:E5"/>
    <mergeCell ref="C6:E6"/>
    <mergeCell ref="D11:D17"/>
    <mergeCell ref="E11:E17"/>
  </mergeCells>
  <phoneticPr fontId="6" type="noConversion"/>
  <conditionalFormatting sqref="B13">
    <cfRule type="expression" dxfId="76" priority="7" stopIfTrue="1">
      <formula>$B$13=""</formula>
    </cfRule>
  </conditionalFormatting>
  <conditionalFormatting sqref="B15:B17">
    <cfRule type="expression" dxfId="75" priority="6" stopIfTrue="1">
      <formula>AND($B$13&lt;&gt;"",B15="")</formula>
    </cfRule>
  </conditionalFormatting>
  <hyperlinks>
    <hyperlink ref="B9" r:id="rId1" xr:uid="{171BED8A-3E08-43EF-AF9E-3804DF6019ED}"/>
  </hyperlinks>
  <printOptions horizontalCentered="1"/>
  <pageMargins left="0.39370078740157483" right="0.39370078740157483" top="0.59055118110236227" bottom="0.59055118110236227" header="0.51181102362204722" footer="0.51181102362204722"/>
  <pageSetup paperSize="9" scale="73" orientation="portrait" r:id="rId2"/>
  <headerFooter alignWithMargins="0"/>
  <drawing r:id="rId3"/>
  <extLst>
    <ext xmlns:x14="http://schemas.microsoft.com/office/spreadsheetml/2009/9/main" uri="{CCE6A557-97BC-4b89-ADB6-D9C93CAAB3DF}">
      <x14:dataValidations xmlns:xm="http://schemas.microsoft.com/office/excel/2006/main" count="1">
        <x14:dataValidation type="list" allowBlank="1" showInputMessage="1" showErrorMessage="1" errorTitle="kein Listeneintrag" error="Kein Listeneintrag!" promptTitle="Erdgas Netzbetreiber auswählen" prompt="Änderungen der Liste_x000a_im Blatt &quot;L&quot; möglich!" xr:uid="{00000000-0002-0000-0000-000001000000}">
          <x14:formula1>
            <xm:f>L!$A$10:$A$33</xm:f>
          </x14:formula1>
          <xm:sqref>B13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howOutlineSymbols="0"/>
    <pageSetUpPr fitToPage="1"/>
  </sheetPr>
  <dimension ref="A1:W113"/>
  <sheetViews>
    <sheetView showGridLines="0" showOutlineSymbols="0" zoomScaleNormal="100" workbookViewId="0">
      <pane xSplit="3" ySplit="13" topLeftCell="D14" activePane="bottomRight" state="frozen"/>
      <selection pane="topRight" activeCell="D1" sqref="D1"/>
      <selection pane="bottomLeft" activeCell="A14" sqref="A14"/>
      <selection pane="bottomRight"/>
    </sheetView>
  </sheetViews>
  <sheetFormatPr baseColWidth="10" defaultColWidth="10.7109375" defaultRowHeight="12.75" x14ac:dyDescent="0.2"/>
  <cols>
    <col min="1" max="1" width="30.7109375" style="9" customWidth="1"/>
    <col min="2" max="2" width="35.7109375" style="9" customWidth="1"/>
    <col min="3" max="3" width="20.7109375" style="9" customWidth="1"/>
    <col min="4" max="4" width="14.7109375" style="9" customWidth="1"/>
    <col min="5" max="15" width="10.7109375" style="9" customWidth="1"/>
    <col min="16" max="16384" width="10.7109375" style="9"/>
  </cols>
  <sheetData>
    <row r="1" spans="1:23" s="11" customFormat="1" ht="15.75" customHeight="1" x14ac:dyDescent="0.2">
      <c r="A1" s="8"/>
      <c r="B1" s="9"/>
      <c r="C1" s="342" t="s">
        <v>96</v>
      </c>
      <c r="F1" s="139" t="str">
        <f>IF(G1&lt;&gt;"","Kontrolle: ","")</f>
        <v/>
      </c>
      <c r="G1" s="140" t="str">
        <f>IF(ROUND(SUM(D12),3)&lt;&gt;ROUND(SUM(JJ_MWhZP!C14),3),"Abgabe an Endverbraucher (Haushalte) - Summe Spalte D ungleich Summe Spalte C im Blatt JJ_MWhZP",IF(ROUND(SUM(D13),3)&lt;&gt;ROUND(SUM(JJ_MWhZP!C23),3),"Abgabe an Endverbraucher (Nicht-Haushalte) - Summe Spalte D ungleich Summe Spalte C im Blatt JJ_MWhZP",""))</f>
        <v/>
      </c>
      <c r="N1" s="139"/>
      <c r="O1" s="140"/>
    </row>
    <row r="2" spans="1:23" s="11" customFormat="1" ht="15.75" customHeight="1" x14ac:dyDescent="0.2">
      <c r="B2" s="28"/>
      <c r="C2" s="343" t="s">
        <v>97</v>
      </c>
      <c r="F2" s="139" t="str">
        <f ca="1">IF(G2&lt;&gt;"","Kontrolle: ","")</f>
        <v/>
      </c>
      <c r="G2" s="140" t="str">
        <f ca="1">IF(SUM(F12)&lt;&gt;SUM(JJ_MWhZP!F14),"Anzahl Zählpunkte (Haushalte) - Summe Spalte F ungleich Summe Spalte F im Blatt JJ_MWhZP",IF(SUM(F13)&lt;&gt;SUM(JJ_MWhZP!F23),"Anzahl Zählpunkte (Nicht-Haushalte) - Summe Spalte F ungleich Summe Spalte F im Blatt JJ_MWhZP",""))</f>
        <v/>
      </c>
      <c r="N2" s="139"/>
      <c r="O2" s="140"/>
      <c r="T2" s="28"/>
      <c r="U2" s="28"/>
      <c r="V2" s="28"/>
      <c r="W2" s="28"/>
    </row>
    <row r="3" spans="1:23" s="11" customFormat="1" ht="28.9" customHeight="1" x14ac:dyDescent="0.2">
      <c r="A3" s="189" t="s">
        <v>0</v>
      </c>
      <c r="B3" s="28" t="s">
        <v>471</v>
      </c>
      <c r="C3" s="28"/>
      <c r="F3" s="139" t="str">
        <f ca="1">IF(G3&lt;&gt;"","Kontrolle: ","")</f>
        <v/>
      </c>
      <c r="G3" s="140" t="str">
        <f ca="1">IF(SUM(G12)&lt;&gt;SUM(JJ_MWhZP!G14),"Anzahl Neuanmeldungen bei neuerrichtetem Anschluss (Haushalte) - Summe Spalte G ungleich Summe Spalte G im Blatt JJ_MWhZP",IF(SUM(G13)&lt;&gt;SUM(JJ_MWhZP!G23),"Anzahl Neuanmeldungen bei neuerrichtetem Anschluss (Nicht-Haushalte) - Summe Spalte G ungleich Summe Spalte G im Blatt JJ_MWhZP",""))</f>
        <v/>
      </c>
      <c r="N3" s="154"/>
      <c r="T3" s="28"/>
      <c r="U3" s="28"/>
      <c r="V3" s="28"/>
      <c r="W3" s="28"/>
    </row>
    <row r="4" spans="1:23" s="11" customFormat="1" ht="15.75" customHeight="1" x14ac:dyDescent="0.2">
      <c r="F4" s="139" t="str">
        <f ca="1">IF(G4&lt;&gt;"","Kontrolle: ","")</f>
        <v/>
      </c>
      <c r="G4" s="140" t="str">
        <f ca="1">IF(SUM(H12)&lt;&gt;SUM(JJ_MWhZP!H14),"Anzahl Neuanmeldungen bei bestehendem Anschluss (Haushalte) - Summe Spalte H ungleich Summe Spalte H im Blatt JJ_MWhZP",IF(SUM(H13)&lt;&gt;SUM(JJ_MWhZP!H23),"Anzahl Neuanmeldungen bei bestehendem Anschluss (Nicht-Haushalte) - Summe Spalte H ungleich Summe Spalte H im Blatt JJ_MWhZP",""))</f>
        <v/>
      </c>
      <c r="V4" s="121"/>
    </row>
    <row r="5" spans="1:23" s="11" customFormat="1" ht="15.75" customHeight="1" x14ac:dyDescent="0.2">
      <c r="A5" s="123" t="str">
        <f>"Jahreserhebung "&amp;U!A11&amp;" "&amp;U!B12</f>
        <v>Jahreserhebung Netzbetreiber Erdgas 2024</v>
      </c>
      <c r="B5" s="125"/>
      <c r="C5" s="125"/>
      <c r="D5" s="125"/>
      <c r="E5" s="124"/>
      <c r="F5" s="139" t="str">
        <f t="shared" ref="F5:F7" ca="1" si="0">IF(G5&lt;&gt;"","Kontrolle: ","")</f>
        <v/>
      </c>
      <c r="G5" s="140" t="str">
        <f ca="1">IF(SUM(I12)&lt;&gt;SUM(JJ_MWhZP!I14),"Anzahl Abmeldungen (Haushalte) - Summe Spalte I ungleich Summe Spalte I im Blatt JJ_MWhZP",IF(SUM(I13)&lt;&gt;SUM(JJ_MWhZP!I23),"Anzahl Abmeldungen (Nicht-Haushalte) - Summe Spalte I ungleich Summe Spalte I im Blatt JJ_MWhZP",""))</f>
        <v/>
      </c>
    </row>
    <row r="6" spans="1:23" s="11" customFormat="1" ht="15.75" x14ac:dyDescent="0.2">
      <c r="A6" s="50" t="s">
        <v>7</v>
      </c>
      <c r="B6" s="123" t="str">
        <f>IF(U!$B$13&lt;&gt;"",U!$B$13,"")</f>
        <v/>
      </c>
      <c r="C6" s="125"/>
      <c r="D6" s="125"/>
      <c r="E6" s="124"/>
      <c r="F6" s="139" t="str">
        <f t="shared" ca="1" si="0"/>
        <v/>
      </c>
      <c r="G6" s="140" t="str">
        <f ca="1">IF(SUM(J12)&lt;&gt;SUM(JJ_MWhZP!J14),"Anzahl eingeleitete Versorgerwechsel (Haushalte) - Summe Spalte J ungleich Summe Spalte J im Blatt JJ_MWhZP",IF(SUM(J13)&lt;&gt;SUM(JJ_MWhZP!J23),"Anzahl eingeleitete Versorgerwechsel (Nicht-Haushalte) - Summe Spalte J ungleich Summe Spalte J im Blatt JJ_MWhZP",""))</f>
        <v/>
      </c>
    </row>
    <row r="7" spans="1:23" ht="15.75" x14ac:dyDescent="0.2">
      <c r="A7" s="123" t="s">
        <v>88</v>
      </c>
      <c r="B7" s="125"/>
      <c r="C7" s="125"/>
      <c r="D7" s="125"/>
      <c r="E7" s="124"/>
      <c r="F7" s="139" t="str">
        <f t="shared" ca="1" si="0"/>
        <v/>
      </c>
      <c r="G7" s="140" t="str">
        <f ca="1">IF(SUM(M12)&lt;&gt;SUM(JJ_MWhZP!L14),"Anzahl nicht erfolgreich abgeschlossene Versorgerwechsel wegen aufrechter vertraglicher Bindung (Haushalte)- Summe Spalte M ungleich Summe Spalte L im Blatt JJ_MWhZP",
IF(SUM(M13)&lt;&gt;SUM(JJ_MWhZP!L23),"Anzahl nicht erfolgreich abgeschlossene Versorgerwechsel wegen aufrechter vertraglicher Bindung (Nicht-Haushalte)- Summe Spalte M ungleich Summe Spalte L im Blatt JJ_MWhZP",
IF(SUM(N12)&lt;&gt;SUM(JJ_MWhZP!M14),"Anzahl nicht erfolgreich abgeschlossene Versorgerwechsel wegen mangelhaften Antrag (Haushalte) - Summe Spalte N ungleich Summe Spalte M im Blatt JJ_MWhZP",
IF(SUM(N13)&lt;&gt;SUM(JJ_MWhZP!M23),"Anzahl nicht erfolgreich abgeschlossene Versorgerwechsel wegen mangelhaften Antrag (Nicht-Haushalte) - Summe Spalte N ungleich Summe Spalte M im Blatt JJ_MWhZP",
IF(SUM(O14)&lt;&gt;SUM(JJ_MWhZP!N14),"Anzahl nicht erfolgreich abgeschlossene Versorgerwechsel (sonstiger Grund) (Haushalte) - Summe Spalte O ungleich Summe Spalte N im Blatt JJ_MWhZP",
IF(SUM(O13)&lt;&gt;SUM(JJ_MWhZP!N23),"Anzahl nicht erfolgreich abgeschlossene Versorgerwechsel (sonstiger Grund) (Nicht-Haushalte) - Summe Spalte O ungleich Summe Spalte N im Blatt JJ_MWhZP",""))))))</f>
        <v/>
      </c>
    </row>
    <row r="8" spans="1:23" x14ac:dyDescent="0.2">
      <c r="A8" s="494" t="str">
        <f>MM_Wechsel!A31</f>
        <v>Versorger Firmenname (*)</v>
      </c>
      <c r="B8" s="494" t="str">
        <f>MM_Wechsel!B31</f>
        <v>EIC-Nummer</v>
      </c>
      <c r="C8" s="574" t="s">
        <v>95</v>
      </c>
      <c r="D8" s="554" t="s">
        <v>363</v>
      </c>
      <c r="E8" s="554" t="s">
        <v>172</v>
      </c>
      <c r="F8" s="558" t="s">
        <v>153</v>
      </c>
      <c r="G8" s="559"/>
      <c r="H8" s="559"/>
      <c r="I8" s="559"/>
      <c r="J8" s="559"/>
      <c r="K8" s="559"/>
      <c r="L8" s="559"/>
      <c r="M8" s="559"/>
      <c r="N8" s="559"/>
      <c r="O8" s="571"/>
    </row>
    <row r="9" spans="1:23" ht="25.5" customHeight="1" x14ac:dyDescent="0.2">
      <c r="A9" s="429"/>
      <c r="B9" s="429"/>
      <c r="C9" s="575"/>
      <c r="D9" s="568"/>
      <c r="E9" s="568"/>
      <c r="F9" s="554" t="s">
        <v>173</v>
      </c>
      <c r="G9" s="554" t="s">
        <v>124</v>
      </c>
      <c r="H9" s="554" t="s">
        <v>122</v>
      </c>
      <c r="I9" s="554" t="s">
        <v>123</v>
      </c>
      <c r="J9" s="554" t="s">
        <v>117</v>
      </c>
      <c r="K9" s="558" t="s">
        <v>154</v>
      </c>
      <c r="L9" s="573"/>
      <c r="M9" s="558" t="s">
        <v>198</v>
      </c>
      <c r="N9" s="570"/>
      <c r="O9" s="571"/>
      <c r="P9" s="106" t="str">
        <f>IF(COUNTIF(B13:B113,"Eingabeart wurde geändert")&gt;0,"Bitte fehlende Versorger im Tabellenblatt L ergänzen oder die Namen aus der Auswahlliste verwenden.","")</f>
        <v/>
      </c>
    </row>
    <row r="10" spans="1:23" ht="38.25" x14ac:dyDescent="0.2">
      <c r="A10" s="429"/>
      <c r="B10" s="429"/>
      <c r="C10" s="575"/>
      <c r="D10" s="569"/>
      <c r="E10" s="569"/>
      <c r="F10" s="572"/>
      <c r="G10" s="572"/>
      <c r="H10" s="572"/>
      <c r="I10" s="572"/>
      <c r="J10" s="572"/>
      <c r="K10" s="54" t="s">
        <v>98</v>
      </c>
      <c r="L10" s="54" t="s">
        <v>99</v>
      </c>
      <c r="M10" s="115" t="s">
        <v>130</v>
      </c>
      <c r="N10" s="115" t="s">
        <v>157</v>
      </c>
      <c r="O10" s="115" t="s">
        <v>129</v>
      </c>
      <c r="P10" s="106"/>
    </row>
    <row r="11" spans="1:23" x14ac:dyDescent="0.2">
      <c r="A11" s="425"/>
      <c r="B11" s="425"/>
      <c r="C11" s="576"/>
      <c r="D11" s="105" t="s">
        <v>4</v>
      </c>
      <c r="E11" s="105" t="s">
        <v>137</v>
      </c>
      <c r="F11" s="54" t="s">
        <v>137</v>
      </c>
      <c r="G11" s="54" t="s">
        <v>137</v>
      </c>
      <c r="H11" s="54" t="s">
        <v>137</v>
      </c>
      <c r="I11" s="54" t="s">
        <v>137</v>
      </c>
      <c r="J11" s="54" t="s">
        <v>137</v>
      </c>
      <c r="K11" s="54" t="s">
        <v>137</v>
      </c>
      <c r="L11" s="54" t="s">
        <v>137</v>
      </c>
      <c r="M11" s="54" t="s">
        <v>137</v>
      </c>
      <c r="N11" s="54" t="s">
        <v>137</v>
      </c>
      <c r="O11" s="54" t="s">
        <v>137</v>
      </c>
    </row>
    <row r="12" spans="1:23" x14ac:dyDescent="0.2">
      <c r="A12" s="564" t="s">
        <v>61</v>
      </c>
      <c r="B12" s="565"/>
      <c r="C12" s="346" t="s">
        <v>96</v>
      </c>
      <c r="D12" s="341" t="str">
        <f>IF(SUMIF(C$14:$C$113,$C12,D$14:D$113)&gt;0,SUMIF(C$14:$C$113,$C12,D$14:D$113),"")</f>
        <v/>
      </c>
      <c r="E12" s="75" t="str">
        <f ca="1">IF(SUMIF($C$14:D$113,$C12,E$14:E$113)&gt;0,SUMIF($C$14:D$113,$C12,E$14:E$113),"")</f>
        <v/>
      </c>
      <c r="F12" s="75" t="str">
        <f ca="1">IF(SUMIF($C$14:E$113,$C12,F$14:F$113)&gt;0,SUMIF($C$14:E$113,$C12,F$14:F$113),"")</f>
        <v/>
      </c>
      <c r="G12" s="75" t="str">
        <f ca="1">IF(SUMIF($C$14:F$113,$C12,G$14:G$113)&gt;0,SUMIF($C$14:F$113,$C12,G$14:G$113),"")</f>
        <v/>
      </c>
      <c r="H12" s="75" t="str">
        <f ca="1">IF(SUMIF($C$14:G$113,$C12,H$14:H$113)&gt;0,SUMIF($C$14:G$113,$C12,H$14:H$113),"")</f>
        <v/>
      </c>
      <c r="I12" s="75" t="str">
        <f ca="1">IF(SUMIF($C$14:H$113,$C12,I$14:I$113)&gt;0,SUMIF($C$14:H$113,$C12,I$14:I$113),"")</f>
        <v/>
      </c>
      <c r="J12" s="75" t="str">
        <f ca="1">IF(SUMIF($C$14:I$113,$C12,J$14:J$113)&gt;0,SUMIF($C$14:I$113,$C12,J$14:J$113),"")</f>
        <v/>
      </c>
      <c r="K12" s="110" t="str">
        <f ca="1">IF(SUMIF($C$14:J$113,$C12,K$14:K$113)&gt;0,SUMIF($C$14:J$113,$C12,K$14:K$113),"")</f>
        <v/>
      </c>
      <c r="L12" s="110" t="str">
        <f ca="1">IF(SUMIF($C$14:K$113,$C12,L$14:L$113)&gt;0,SUMIF($C$14:K$113,$C12,L$14:L$113),"")</f>
        <v/>
      </c>
      <c r="M12" s="75" t="str">
        <f ca="1">IF(SUMIF($C$14:L$113,$C12,M$14:M$113)&gt;0,SUMIF($C$14:L$113,$C12,M$14:M$113),"")</f>
        <v/>
      </c>
      <c r="N12" s="75" t="str">
        <f ca="1">IF(SUMIF($C$14:M$113,$C12,N$14:N$113)&gt;0,SUMIF($C$14:M$113,$C12,N$14:N$113),"")</f>
        <v/>
      </c>
      <c r="O12" s="75" t="str">
        <f ca="1">IF(SUMIF($C$14:N$113,$C12,O$14:O$113)&gt;0,SUMIF($C$14:N$113,$C12,O$14:O$113),"")</f>
        <v/>
      </c>
    </row>
    <row r="13" spans="1:23" x14ac:dyDescent="0.2">
      <c r="A13" s="566"/>
      <c r="B13" s="567"/>
      <c r="C13" s="263" t="s">
        <v>97</v>
      </c>
      <c r="D13" s="339" t="str">
        <f>IF(SUMIF(C$14:$C$113,$C13,D$14:D$113)&gt;0,SUMIF(C$14:$C$113,$C13,D$14:D$113),"")</f>
        <v/>
      </c>
      <c r="E13" s="76" t="str">
        <f ca="1">IF(SUMIF($C$14:D$113,$C13,E$14:E$113)&gt;0,SUMIF($C$14:D$113,$C13,E$14:E$113),"")</f>
        <v/>
      </c>
      <c r="F13" s="76" t="str">
        <f ca="1">IF(SUMIF($C$14:E$113,$C13,F$14:F$113)&gt;0,SUMIF($C$14:E$113,$C13,F$14:F$113),"")</f>
        <v/>
      </c>
      <c r="G13" s="76" t="str">
        <f ca="1">IF(SUMIF($C$14:F$113,$C13,G$14:G$113)&gt;0,SUMIF($C$14:F$113,$C13,G$14:G$113),"")</f>
        <v/>
      </c>
      <c r="H13" s="76" t="str">
        <f ca="1">IF(SUMIF($C$14:G$113,$C13,H$14:H$113)&gt;0,SUMIF($C$14:G$113,$C13,H$14:H$113),"")</f>
        <v/>
      </c>
      <c r="I13" s="76" t="str">
        <f ca="1">IF(SUMIF($C$14:H$113,$C13,I$14:I$113)&gt;0,SUMIF($C$14:H$113,$C13,I$14:I$113),"")</f>
        <v/>
      </c>
      <c r="J13" s="76" t="str">
        <f ca="1">IF(SUMIF($C$14:I$113,$C13,J$14:J$113)&gt;0,SUMIF($C$14:I$113,$C13,J$14:J$113),"")</f>
        <v/>
      </c>
      <c r="K13" s="340" t="str">
        <f ca="1">IF(SUMIF($C$14:J$113,$C13,K$14:K$113)&gt;0,SUMIF($C$14:J$113,$C13,K$14:K$113),"")</f>
        <v/>
      </c>
      <c r="L13" s="340" t="str">
        <f ca="1">IF(SUMIF($C$14:K$113,$C13,L$14:L$113)&gt;0,SUMIF($C$14:K$113,$C13,L$14:L$113),"")</f>
        <v/>
      </c>
      <c r="M13" s="76" t="str">
        <f ca="1">IF(SUMIF($C$14:L$113,$C13,M$14:M$113)&gt;0,SUMIF($C$14:L$113,$C13,M$14:M$113),"")</f>
        <v/>
      </c>
      <c r="N13" s="76" t="str">
        <f ca="1">IF(SUMIF($C$14:M$113,$C13,N$14:N$113)&gt;0,SUMIF($C$14:M$113,$C13,N$14:N$113),"")</f>
        <v/>
      </c>
      <c r="O13" s="76" t="str">
        <f ca="1">IF(SUMIF($C$14:N$113,$C13,O$14:O$113)&gt;0,SUMIF($C$14:N$113,$C13,O$14:O$113),"")</f>
        <v/>
      </c>
    </row>
    <row r="14" spans="1:23" x14ac:dyDescent="0.2">
      <c r="A14" s="67"/>
      <c r="B14" s="66" t="str">
        <f>IF(A14="","",IFERROR(VLOOKUP(A14,L!$M$11:$N$120,2,FALSE),"Eingabeart wurde geändert"))</f>
        <v/>
      </c>
      <c r="C14" s="344"/>
      <c r="D14" s="178"/>
      <c r="E14" s="103"/>
      <c r="F14" s="103"/>
      <c r="G14" s="103"/>
      <c r="H14" s="103"/>
      <c r="I14" s="103"/>
      <c r="J14" s="103"/>
      <c r="K14" s="110" t="str">
        <f>IF(A14="","",SUMIF(MM_Wechsel!$T$33:$T$500,JJ_ZPLf!$A14&amp;JJ_ZPLf!$K$10&amp;$C14,MM_Wechsel!$Q$33:$Q$500))</f>
        <v/>
      </c>
      <c r="L14" s="110" t="str">
        <f>IF(A14="","",SUMIF(MM_Wechsel!$T$33:$T$500,JJ_ZPLf!$A14&amp;JJ_ZPLf!$L$10&amp;$C14,MM_Wechsel!$Q$33:$Q$500))</f>
        <v/>
      </c>
      <c r="M14" s="103"/>
      <c r="N14" s="103"/>
      <c r="O14" s="103"/>
      <c r="P14" s="154"/>
    </row>
    <row r="15" spans="1:23" x14ac:dyDescent="0.2">
      <c r="A15" s="67"/>
      <c r="B15" s="214" t="str">
        <f>IF(A15="","",IFERROR(VLOOKUP(A15,L!$M$11:$N$120,2,FALSE),"Eingabeart wurde geändert"))</f>
        <v/>
      </c>
      <c r="C15" s="345"/>
      <c r="D15" s="177"/>
      <c r="E15" s="130"/>
      <c r="F15" s="130"/>
      <c r="G15" s="130"/>
      <c r="H15" s="130"/>
      <c r="I15" s="130"/>
      <c r="J15" s="130"/>
      <c r="K15" s="215" t="str">
        <f>IF(A15="","",SUMIF(MM_Wechsel!$T$33:$T$500,JJ_ZPLf!$A15&amp;JJ_ZPLf!$K$10&amp;$C15,MM_Wechsel!$Q$33:$Q$500))</f>
        <v/>
      </c>
      <c r="L15" s="215" t="str">
        <f>IF(A15="","",SUMIF(MM_Wechsel!$T$33:$T$500,JJ_ZPLf!$A15&amp;JJ_ZPLf!$L$10&amp;$C15,MM_Wechsel!$Q$33:$Q$500))</f>
        <v/>
      </c>
      <c r="M15" s="130"/>
      <c r="N15" s="130"/>
      <c r="O15" s="130"/>
      <c r="P15" s="154"/>
    </row>
    <row r="16" spans="1:23" x14ac:dyDescent="0.2">
      <c r="A16" s="67"/>
      <c r="B16" s="214" t="str">
        <f>IF(A16="","",IFERROR(VLOOKUP(A16,L!$M$11:$N$120,2,FALSE),"Eingabeart wurde geändert"))</f>
        <v/>
      </c>
      <c r="C16" s="345"/>
      <c r="D16" s="177"/>
      <c r="E16" s="130"/>
      <c r="F16" s="130"/>
      <c r="G16" s="130"/>
      <c r="H16" s="130"/>
      <c r="I16" s="130"/>
      <c r="J16" s="130"/>
      <c r="K16" s="215" t="str">
        <f>IF(A16="","",SUMIF(MM_Wechsel!$T$33:$T$500,JJ_ZPLf!$A16&amp;JJ_ZPLf!$K$10&amp;$C16,MM_Wechsel!$Q$33:$Q$500))</f>
        <v/>
      </c>
      <c r="L16" s="215" t="str">
        <f>IF(A16="","",SUMIF(MM_Wechsel!$T$33:$T$500,JJ_ZPLf!$A16&amp;JJ_ZPLf!$L$10&amp;$C16,MM_Wechsel!$Q$33:$Q$500))</f>
        <v/>
      </c>
      <c r="M16" s="130"/>
      <c r="N16" s="130"/>
      <c r="O16" s="130"/>
      <c r="P16" s="154"/>
    </row>
    <row r="17" spans="1:16" x14ac:dyDescent="0.2">
      <c r="A17" s="67"/>
      <c r="B17" s="214" t="str">
        <f>IF(A17="","",IFERROR(VLOOKUP(A17,L!$M$11:$N$120,2,FALSE),"Eingabeart wurde geändert"))</f>
        <v/>
      </c>
      <c r="C17" s="345"/>
      <c r="D17" s="177"/>
      <c r="E17" s="130"/>
      <c r="F17" s="130"/>
      <c r="G17" s="130"/>
      <c r="H17" s="130"/>
      <c r="I17" s="130"/>
      <c r="J17" s="130"/>
      <c r="K17" s="215" t="str">
        <f>IF(A17="","",SUMIF(MM_Wechsel!$T$33:$T$500,JJ_ZPLf!$A17&amp;JJ_ZPLf!$K$10&amp;$C17,MM_Wechsel!$Q$33:$Q$500))</f>
        <v/>
      </c>
      <c r="L17" s="215" t="str">
        <f>IF(A17="","",SUMIF(MM_Wechsel!$T$33:$T$500,JJ_ZPLf!$A17&amp;JJ_ZPLf!$L$10&amp;$C17,MM_Wechsel!$Q$33:$Q$500))</f>
        <v/>
      </c>
      <c r="M17" s="130"/>
      <c r="N17" s="130"/>
      <c r="O17" s="130"/>
      <c r="P17" s="154"/>
    </row>
    <row r="18" spans="1:16" x14ac:dyDescent="0.2">
      <c r="A18" s="67"/>
      <c r="B18" s="214" t="str">
        <f>IF(A18="","",IFERROR(VLOOKUP(A18,L!$M$11:$N$120,2,FALSE),"Eingabeart wurde geändert"))</f>
        <v/>
      </c>
      <c r="C18" s="345"/>
      <c r="D18" s="177"/>
      <c r="E18" s="130"/>
      <c r="F18" s="130"/>
      <c r="G18" s="130"/>
      <c r="H18" s="130"/>
      <c r="I18" s="130"/>
      <c r="J18" s="130"/>
      <c r="K18" s="215" t="str">
        <f>IF(A18="","",SUMIF(MM_Wechsel!$T$33:$T$500,JJ_ZPLf!$A18&amp;JJ_ZPLf!$K$10&amp;$C18,MM_Wechsel!$Q$33:$Q$500))</f>
        <v/>
      </c>
      <c r="L18" s="215" t="str">
        <f>IF(A18="","",SUMIF(MM_Wechsel!$T$33:$T$500,JJ_ZPLf!$A18&amp;JJ_ZPLf!$L$10&amp;$C18,MM_Wechsel!$Q$33:$Q$500))</f>
        <v/>
      </c>
      <c r="M18" s="130"/>
      <c r="N18" s="130"/>
      <c r="O18" s="130"/>
      <c r="P18" s="154"/>
    </row>
    <row r="19" spans="1:16" x14ac:dyDescent="0.2">
      <c r="A19" s="67"/>
      <c r="B19" s="214" t="str">
        <f>IF(A19="","",IFERROR(VLOOKUP(A19,L!$M$11:$N$120,2,FALSE),"Eingabeart wurde geändert"))</f>
        <v/>
      </c>
      <c r="C19" s="345"/>
      <c r="D19" s="177"/>
      <c r="E19" s="130"/>
      <c r="F19" s="130"/>
      <c r="G19" s="130"/>
      <c r="H19" s="130"/>
      <c r="I19" s="130"/>
      <c r="J19" s="130"/>
      <c r="K19" s="215" t="str">
        <f>IF(A19="","",SUMIF(MM_Wechsel!$T$33:$T$500,JJ_ZPLf!$A19&amp;JJ_ZPLf!$K$10&amp;$C19,MM_Wechsel!$Q$33:$Q$500))</f>
        <v/>
      </c>
      <c r="L19" s="215" t="str">
        <f>IF(A19="","",SUMIF(MM_Wechsel!$T$33:$T$500,JJ_ZPLf!$A19&amp;JJ_ZPLf!$L$10&amp;$C19,MM_Wechsel!$Q$33:$Q$500))</f>
        <v/>
      </c>
      <c r="M19" s="130"/>
      <c r="N19" s="130"/>
      <c r="O19" s="130"/>
      <c r="P19" s="154"/>
    </row>
    <row r="20" spans="1:16" x14ac:dyDescent="0.2">
      <c r="A20" s="67"/>
      <c r="B20" s="214" t="str">
        <f>IF(A20="","",IFERROR(VLOOKUP(A20,L!$M$11:$N$120,2,FALSE),"Eingabeart wurde geändert"))</f>
        <v/>
      </c>
      <c r="C20" s="345"/>
      <c r="D20" s="177"/>
      <c r="E20" s="130"/>
      <c r="F20" s="130"/>
      <c r="G20" s="130"/>
      <c r="H20" s="130"/>
      <c r="I20" s="130"/>
      <c r="J20" s="130"/>
      <c r="K20" s="215" t="str">
        <f>IF(A20="","",SUMIF(MM_Wechsel!$T$33:$T$500,JJ_ZPLf!$A20&amp;JJ_ZPLf!$K$10&amp;$C20,MM_Wechsel!$Q$33:$Q$500))</f>
        <v/>
      </c>
      <c r="L20" s="215" t="str">
        <f>IF(A20="","",SUMIF(MM_Wechsel!$T$33:$T$500,JJ_ZPLf!$A20&amp;JJ_ZPLf!$L$10&amp;$C20,MM_Wechsel!$Q$33:$Q$500))</f>
        <v/>
      </c>
      <c r="M20" s="130"/>
      <c r="N20" s="130"/>
      <c r="O20" s="130"/>
      <c r="P20" s="154"/>
    </row>
    <row r="21" spans="1:16" x14ac:dyDescent="0.2">
      <c r="A21" s="67"/>
      <c r="B21" s="214" t="str">
        <f>IF(A21="","",IFERROR(VLOOKUP(A21,L!$M$11:$N$120,2,FALSE),"Eingabeart wurde geändert"))</f>
        <v/>
      </c>
      <c r="C21" s="345"/>
      <c r="D21" s="177"/>
      <c r="E21" s="130"/>
      <c r="F21" s="130"/>
      <c r="G21" s="130"/>
      <c r="H21" s="130"/>
      <c r="I21" s="130"/>
      <c r="J21" s="130"/>
      <c r="K21" s="215" t="str">
        <f>IF(A21="","",SUMIF(MM_Wechsel!$T$33:$T$500,JJ_ZPLf!$A21&amp;JJ_ZPLf!$K$10&amp;$C21,MM_Wechsel!$Q$33:$Q$500))</f>
        <v/>
      </c>
      <c r="L21" s="215" t="str">
        <f>IF(A21="","",SUMIF(MM_Wechsel!$T$33:$T$500,JJ_ZPLf!$A21&amp;JJ_ZPLf!$L$10&amp;$C21,MM_Wechsel!$Q$33:$Q$500))</f>
        <v/>
      </c>
      <c r="M21" s="130"/>
      <c r="N21" s="130"/>
      <c r="O21" s="130"/>
      <c r="P21" s="154"/>
    </row>
    <row r="22" spans="1:16" x14ac:dyDescent="0.2">
      <c r="A22" s="67"/>
      <c r="B22" s="214" t="str">
        <f>IF(A22="","",IFERROR(VLOOKUP(A22,L!$M$11:$N$120,2,FALSE),"Eingabeart wurde geändert"))</f>
        <v/>
      </c>
      <c r="C22" s="345"/>
      <c r="D22" s="177"/>
      <c r="E22" s="130"/>
      <c r="F22" s="130"/>
      <c r="G22" s="130"/>
      <c r="H22" s="130"/>
      <c r="I22" s="130"/>
      <c r="J22" s="130"/>
      <c r="K22" s="215" t="str">
        <f>IF(A22="","",SUMIF(MM_Wechsel!$T$33:$T$500,JJ_ZPLf!$A22&amp;JJ_ZPLf!$K$10&amp;$C22,MM_Wechsel!$Q$33:$Q$500))</f>
        <v/>
      </c>
      <c r="L22" s="215" t="str">
        <f>IF(A22="","",SUMIF(MM_Wechsel!$T$33:$T$500,JJ_ZPLf!$A22&amp;JJ_ZPLf!$L$10&amp;$C22,MM_Wechsel!$Q$33:$Q$500))</f>
        <v/>
      </c>
      <c r="M22" s="130"/>
      <c r="N22" s="130"/>
      <c r="O22" s="130"/>
      <c r="P22" s="154"/>
    </row>
    <row r="23" spans="1:16" x14ac:dyDescent="0.2">
      <c r="A23" s="67"/>
      <c r="B23" s="214" t="str">
        <f>IF(A23="","",IFERROR(VLOOKUP(A23,L!$M$11:$N$120,2,FALSE),"Eingabeart wurde geändert"))</f>
        <v/>
      </c>
      <c r="C23" s="345"/>
      <c r="D23" s="177"/>
      <c r="E23" s="130"/>
      <c r="F23" s="130"/>
      <c r="G23" s="130"/>
      <c r="H23" s="130"/>
      <c r="I23" s="130"/>
      <c r="J23" s="130"/>
      <c r="K23" s="215" t="str">
        <f>IF(A23="","",SUMIF(MM_Wechsel!$T$33:$T$500,JJ_ZPLf!$A23&amp;JJ_ZPLf!$K$10&amp;$C23,MM_Wechsel!$Q$33:$Q$500))</f>
        <v/>
      </c>
      <c r="L23" s="215" t="str">
        <f>IF(A23="","",SUMIF(MM_Wechsel!$T$33:$T$500,JJ_ZPLf!$A23&amp;JJ_ZPLf!$L$10&amp;$C23,MM_Wechsel!$Q$33:$Q$500))</f>
        <v/>
      </c>
      <c r="M23" s="130"/>
      <c r="N23" s="130"/>
      <c r="O23" s="130"/>
      <c r="P23" s="154"/>
    </row>
    <row r="24" spans="1:16" x14ac:dyDescent="0.2">
      <c r="A24" s="67"/>
      <c r="B24" s="214" t="str">
        <f>IF(A24="","",IFERROR(VLOOKUP(A24,L!$M$11:$N$120,2,FALSE),"Eingabeart wurde geändert"))</f>
        <v/>
      </c>
      <c r="C24" s="345"/>
      <c r="D24" s="177"/>
      <c r="E24" s="130"/>
      <c r="F24" s="130"/>
      <c r="G24" s="130"/>
      <c r="H24" s="130"/>
      <c r="I24" s="130"/>
      <c r="J24" s="130"/>
      <c r="K24" s="215" t="str">
        <f>IF(A24="","",SUMIF(MM_Wechsel!$T$33:$T$500,JJ_ZPLf!$A24&amp;JJ_ZPLf!$K$10&amp;$C24,MM_Wechsel!$Q$33:$Q$500))</f>
        <v/>
      </c>
      <c r="L24" s="215" t="str">
        <f>IF(A24="","",SUMIF(MM_Wechsel!$T$33:$T$500,JJ_ZPLf!$A24&amp;JJ_ZPLf!$L$10&amp;$C24,MM_Wechsel!$Q$33:$Q$500))</f>
        <v/>
      </c>
      <c r="M24" s="130"/>
      <c r="N24" s="130"/>
      <c r="O24" s="130"/>
      <c r="P24" s="154"/>
    </row>
    <row r="25" spans="1:16" x14ac:dyDescent="0.2">
      <c r="A25" s="67"/>
      <c r="B25" s="214" t="str">
        <f>IF(A25="","",IFERROR(VLOOKUP(A25,L!$M$11:$N$120,2,FALSE),"Eingabeart wurde geändert"))</f>
        <v/>
      </c>
      <c r="C25" s="345"/>
      <c r="D25" s="177"/>
      <c r="E25" s="130"/>
      <c r="F25" s="130"/>
      <c r="G25" s="130"/>
      <c r="H25" s="130"/>
      <c r="I25" s="130"/>
      <c r="J25" s="130"/>
      <c r="K25" s="215" t="str">
        <f>IF(A25="","",SUMIF(MM_Wechsel!$T$33:$T$500,JJ_ZPLf!$A25&amp;JJ_ZPLf!$K$10&amp;$C25,MM_Wechsel!$Q$33:$Q$500))</f>
        <v/>
      </c>
      <c r="L25" s="215" t="str">
        <f>IF(A25="","",SUMIF(MM_Wechsel!$T$33:$T$500,JJ_ZPLf!$A25&amp;JJ_ZPLf!$L$10&amp;$C25,MM_Wechsel!$Q$33:$Q$500))</f>
        <v/>
      </c>
      <c r="M25" s="130"/>
      <c r="N25" s="130"/>
      <c r="O25" s="130"/>
      <c r="P25" s="154"/>
    </row>
    <row r="26" spans="1:16" x14ac:dyDescent="0.2">
      <c r="A26" s="67"/>
      <c r="B26" s="214" t="str">
        <f>IF(A26="","",IFERROR(VLOOKUP(A26,L!$M$11:$N$120,2,FALSE),"Eingabeart wurde geändert"))</f>
        <v/>
      </c>
      <c r="C26" s="345"/>
      <c r="D26" s="177"/>
      <c r="E26" s="130"/>
      <c r="F26" s="130"/>
      <c r="G26" s="130"/>
      <c r="H26" s="130"/>
      <c r="I26" s="130"/>
      <c r="J26" s="130"/>
      <c r="K26" s="215" t="str">
        <f>IF(A26="","",SUMIF(MM_Wechsel!$T$33:$T$500,JJ_ZPLf!$A26&amp;JJ_ZPLf!$K$10&amp;$C26,MM_Wechsel!$Q$33:$Q$500))</f>
        <v/>
      </c>
      <c r="L26" s="215" t="str">
        <f>IF(A26="","",SUMIF(MM_Wechsel!$T$33:$T$500,JJ_ZPLf!$A26&amp;JJ_ZPLf!$L$10&amp;$C26,MM_Wechsel!$Q$33:$Q$500))</f>
        <v/>
      </c>
      <c r="M26" s="130"/>
      <c r="N26" s="130"/>
      <c r="O26" s="130"/>
      <c r="P26" s="154"/>
    </row>
    <row r="27" spans="1:16" x14ac:dyDescent="0.2">
      <c r="A27" s="67"/>
      <c r="B27" s="214" t="str">
        <f>IF(A27="","",IFERROR(VLOOKUP(A27,L!$M$11:$N$120,2,FALSE),"Eingabeart wurde geändert"))</f>
        <v/>
      </c>
      <c r="C27" s="345"/>
      <c r="D27" s="177"/>
      <c r="E27" s="130"/>
      <c r="F27" s="130"/>
      <c r="G27" s="130"/>
      <c r="H27" s="130"/>
      <c r="I27" s="130"/>
      <c r="J27" s="130"/>
      <c r="K27" s="215" t="str">
        <f>IF(A27="","",SUMIF(MM_Wechsel!$T$33:$T$500,JJ_ZPLf!$A27&amp;JJ_ZPLf!$K$10&amp;$C27,MM_Wechsel!$Q$33:$Q$500))</f>
        <v/>
      </c>
      <c r="L27" s="215" t="str">
        <f>IF(A27="","",SUMIF(MM_Wechsel!$T$33:$T$500,JJ_ZPLf!$A27&amp;JJ_ZPLf!$L$10&amp;$C27,MM_Wechsel!$Q$33:$Q$500))</f>
        <v/>
      </c>
      <c r="M27" s="130"/>
      <c r="N27" s="130"/>
      <c r="O27" s="130"/>
      <c r="P27" s="154"/>
    </row>
    <row r="28" spans="1:16" x14ac:dyDescent="0.2">
      <c r="A28" s="67"/>
      <c r="B28" s="214" t="str">
        <f>IF(A28="","",IFERROR(VLOOKUP(A28,L!$M$11:$N$120,2,FALSE),"Eingabeart wurde geändert"))</f>
        <v/>
      </c>
      <c r="C28" s="345"/>
      <c r="D28" s="177"/>
      <c r="E28" s="130"/>
      <c r="F28" s="130"/>
      <c r="G28" s="130"/>
      <c r="H28" s="130"/>
      <c r="I28" s="130"/>
      <c r="J28" s="130"/>
      <c r="K28" s="215" t="str">
        <f>IF(A28="","",SUMIF(MM_Wechsel!$T$33:$T$500,JJ_ZPLf!$A28&amp;JJ_ZPLf!$K$10&amp;$C28,MM_Wechsel!$Q$33:$Q$500))</f>
        <v/>
      </c>
      <c r="L28" s="215" t="str">
        <f>IF(A28="","",SUMIF(MM_Wechsel!$T$33:$T$500,JJ_ZPLf!$A28&amp;JJ_ZPLf!$L$10&amp;$C28,MM_Wechsel!$Q$33:$Q$500))</f>
        <v/>
      </c>
      <c r="M28" s="130"/>
      <c r="N28" s="130"/>
      <c r="O28" s="130"/>
      <c r="P28" s="154"/>
    </row>
    <row r="29" spans="1:16" x14ac:dyDescent="0.2">
      <c r="A29" s="67"/>
      <c r="B29" s="214" t="str">
        <f>IF(A29="","",IFERROR(VLOOKUP(A29,L!$M$11:$N$120,2,FALSE),"Eingabeart wurde geändert"))</f>
        <v/>
      </c>
      <c r="C29" s="345"/>
      <c r="D29" s="177"/>
      <c r="E29" s="130"/>
      <c r="F29" s="130"/>
      <c r="G29" s="130"/>
      <c r="H29" s="130"/>
      <c r="I29" s="130"/>
      <c r="J29" s="130"/>
      <c r="K29" s="215" t="str">
        <f>IF(A29="","",SUMIF(MM_Wechsel!$T$33:$T$500,JJ_ZPLf!$A29&amp;JJ_ZPLf!$K$10&amp;$C29,MM_Wechsel!$Q$33:$Q$500))</f>
        <v/>
      </c>
      <c r="L29" s="215" t="str">
        <f>IF(A29="","",SUMIF(MM_Wechsel!$T$33:$T$500,JJ_ZPLf!$A29&amp;JJ_ZPLf!$L$10&amp;$C29,MM_Wechsel!$Q$33:$Q$500))</f>
        <v/>
      </c>
      <c r="M29" s="130"/>
      <c r="N29" s="130"/>
      <c r="O29" s="130"/>
      <c r="P29" s="154"/>
    </row>
    <row r="30" spans="1:16" x14ac:dyDescent="0.2">
      <c r="A30" s="67"/>
      <c r="B30" s="214" t="str">
        <f>IF(A30="","",IFERROR(VLOOKUP(A30,L!$M$11:$N$120,2,FALSE),"Eingabeart wurde geändert"))</f>
        <v/>
      </c>
      <c r="C30" s="345"/>
      <c r="D30" s="177"/>
      <c r="E30" s="130"/>
      <c r="F30" s="130"/>
      <c r="G30" s="130"/>
      <c r="H30" s="130"/>
      <c r="I30" s="130"/>
      <c r="J30" s="130"/>
      <c r="K30" s="215" t="str">
        <f>IF(A30="","",SUMIF(MM_Wechsel!$T$33:$T$500,JJ_ZPLf!$A30&amp;JJ_ZPLf!$K$10&amp;$C30,MM_Wechsel!$Q$33:$Q$500))</f>
        <v/>
      </c>
      <c r="L30" s="215" t="str">
        <f>IF(A30="","",SUMIF(MM_Wechsel!$T$33:$T$500,JJ_ZPLf!$A30&amp;JJ_ZPLf!$L$10&amp;$C30,MM_Wechsel!$Q$33:$Q$500))</f>
        <v/>
      </c>
      <c r="M30" s="130"/>
      <c r="N30" s="130"/>
      <c r="O30" s="130"/>
      <c r="P30" s="154"/>
    </row>
    <row r="31" spans="1:16" x14ac:dyDescent="0.2">
      <c r="A31" s="67"/>
      <c r="B31" s="214" t="str">
        <f>IF(A31="","",IFERROR(VLOOKUP(A31,L!$M$11:$N$120,2,FALSE),"Eingabeart wurde geändert"))</f>
        <v/>
      </c>
      <c r="C31" s="345"/>
      <c r="D31" s="177"/>
      <c r="E31" s="130"/>
      <c r="F31" s="130"/>
      <c r="G31" s="130"/>
      <c r="H31" s="130"/>
      <c r="I31" s="130"/>
      <c r="J31" s="130"/>
      <c r="K31" s="215" t="str">
        <f>IF(A31="","",SUMIF(MM_Wechsel!$T$33:$T$500,JJ_ZPLf!$A31&amp;JJ_ZPLf!$K$10&amp;$C31,MM_Wechsel!$Q$33:$Q$500))</f>
        <v/>
      </c>
      <c r="L31" s="215" t="str">
        <f>IF(A31="","",SUMIF(MM_Wechsel!$T$33:$T$500,JJ_ZPLf!$A31&amp;JJ_ZPLf!$L$10&amp;$C31,MM_Wechsel!$Q$33:$Q$500))</f>
        <v/>
      </c>
      <c r="M31" s="130"/>
      <c r="N31" s="130"/>
      <c r="O31" s="130"/>
      <c r="P31" s="154"/>
    </row>
    <row r="32" spans="1:16" x14ac:dyDescent="0.2">
      <c r="A32" s="67"/>
      <c r="B32" s="214" t="str">
        <f>IF(A32="","",IFERROR(VLOOKUP(A32,L!$M$11:$N$120,2,FALSE),"Eingabeart wurde geändert"))</f>
        <v/>
      </c>
      <c r="C32" s="345"/>
      <c r="D32" s="177"/>
      <c r="E32" s="130"/>
      <c r="F32" s="130"/>
      <c r="G32" s="130"/>
      <c r="H32" s="130"/>
      <c r="I32" s="130"/>
      <c r="J32" s="130"/>
      <c r="K32" s="215" t="str">
        <f>IF(A32="","",SUMIF(MM_Wechsel!$T$33:$T$500,JJ_ZPLf!$A32&amp;JJ_ZPLf!$K$10&amp;$C32,MM_Wechsel!$Q$33:$Q$500))</f>
        <v/>
      </c>
      <c r="L32" s="215" t="str">
        <f>IF(A32="","",SUMIF(MM_Wechsel!$T$33:$T$500,JJ_ZPLf!$A32&amp;JJ_ZPLf!$L$10&amp;$C32,MM_Wechsel!$Q$33:$Q$500))</f>
        <v/>
      </c>
      <c r="M32" s="130"/>
      <c r="N32" s="130"/>
      <c r="O32" s="130"/>
      <c r="P32" s="154"/>
    </row>
    <row r="33" spans="1:16" x14ac:dyDescent="0.2">
      <c r="A33" s="67"/>
      <c r="B33" s="214" t="str">
        <f>IF(A33="","",IFERROR(VLOOKUP(A33,L!$M$11:$N$120,2,FALSE),"Eingabeart wurde geändert"))</f>
        <v/>
      </c>
      <c r="C33" s="345"/>
      <c r="D33" s="177"/>
      <c r="E33" s="130"/>
      <c r="F33" s="130"/>
      <c r="G33" s="130"/>
      <c r="H33" s="130"/>
      <c r="I33" s="130"/>
      <c r="J33" s="130"/>
      <c r="K33" s="215" t="str">
        <f>IF(A33="","",SUMIF(MM_Wechsel!$T$33:$T$500,JJ_ZPLf!$A33&amp;JJ_ZPLf!$K$10&amp;$C33,MM_Wechsel!$Q$33:$Q$500))</f>
        <v/>
      </c>
      <c r="L33" s="215" t="str">
        <f>IF(A33="","",SUMIF(MM_Wechsel!$T$33:$T$500,JJ_ZPLf!$A33&amp;JJ_ZPLf!$L$10&amp;$C33,MM_Wechsel!$Q$33:$Q$500))</f>
        <v/>
      </c>
      <c r="M33" s="130"/>
      <c r="N33" s="130"/>
      <c r="O33" s="130"/>
      <c r="P33" s="154"/>
    </row>
    <row r="34" spans="1:16" x14ac:dyDescent="0.2">
      <c r="A34" s="67"/>
      <c r="B34" s="214" t="str">
        <f>IF(A34="","",IFERROR(VLOOKUP(A34,L!$M$11:$N$120,2,FALSE),"Eingabeart wurde geändert"))</f>
        <v/>
      </c>
      <c r="C34" s="345"/>
      <c r="D34" s="177"/>
      <c r="E34" s="130"/>
      <c r="F34" s="130"/>
      <c r="G34" s="130"/>
      <c r="H34" s="130"/>
      <c r="I34" s="130"/>
      <c r="J34" s="130"/>
      <c r="K34" s="215" t="str">
        <f>IF(A34="","",SUMIF(MM_Wechsel!$T$33:$T$500,JJ_ZPLf!$A34&amp;JJ_ZPLf!$K$10&amp;$C34,MM_Wechsel!$Q$33:$Q$500))</f>
        <v/>
      </c>
      <c r="L34" s="215" t="str">
        <f>IF(A34="","",SUMIF(MM_Wechsel!$T$33:$T$500,JJ_ZPLf!$A34&amp;JJ_ZPLf!$L$10&amp;$C34,MM_Wechsel!$Q$33:$Q$500))</f>
        <v/>
      </c>
      <c r="M34" s="130"/>
      <c r="N34" s="130"/>
      <c r="O34" s="130"/>
      <c r="P34" s="154"/>
    </row>
    <row r="35" spans="1:16" x14ac:dyDescent="0.2">
      <c r="A35" s="67"/>
      <c r="B35" s="214" t="str">
        <f>IF(A35="","",IFERROR(VLOOKUP(A35,L!$M$11:$N$120,2,FALSE),"Eingabeart wurde geändert"))</f>
        <v/>
      </c>
      <c r="C35" s="345"/>
      <c r="D35" s="177"/>
      <c r="E35" s="130"/>
      <c r="F35" s="130"/>
      <c r="G35" s="130"/>
      <c r="H35" s="130"/>
      <c r="I35" s="130"/>
      <c r="J35" s="130"/>
      <c r="K35" s="215" t="str">
        <f>IF(A35="","",SUMIF(MM_Wechsel!$T$33:$T$500,JJ_ZPLf!$A35&amp;JJ_ZPLf!$K$10&amp;$C35,MM_Wechsel!$Q$33:$Q$500))</f>
        <v/>
      </c>
      <c r="L35" s="215" t="str">
        <f>IF(A35="","",SUMIF(MM_Wechsel!$T$33:$T$500,JJ_ZPLf!$A35&amp;JJ_ZPLf!$L$10&amp;$C35,MM_Wechsel!$Q$33:$Q$500))</f>
        <v/>
      </c>
      <c r="M35" s="130"/>
      <c r="N35" s="130"/>
      <c r="O35" s="130"/>
      <c r="P35" s="154"/>
    </row>
    <row r="36" spans="1:16" x14ac:dyDescent="0.2">
      <c r="A36" s="67"/>
      <c r="B36" s="214" t="str">
        <f>IF(A36="","",IFERROR(VLOOKUP(A36,L!$M$11:$N$120,2,FALSE),"Eingabeart wurde geändert"))</f>
        <v/>
      </c>
      <c r="C36" s="345"/>
      <c r="D36" s="177"/>
      <c r="E36" s="130"/>
      <c r="F36" s="130"/>
      <c r="G36" s="130"/>
      <c r="H36" s="130"/>
      <c r="I36" s="130"/>
      <c r="J36" s="130"/>
      <c r="K36" s="215" t="str">
        <f>IF(A36="","",SUMIF(MM_Wechsel!$T$33:$T$500,JJ_ZPLf!$A36&amp;JJ_ZPLf!$K$10&amp;$C36,MM_Wechsel!$Q$33:$Q$500))</f>
        <v/>
      </c>
      <c r="L36" s="215" t="str">
        <f>IF(A36="","",SUMIF(MM_Wechsel!$T$33:$T$500,JJ_ZPLf!$A36&amp;JJ_ZPLf!$L$10&amp;$C36,MM_Wechsel!$Q$33:$Q$500))</f>
        <v/>
      </c>
      <c r="M36" s="130"/>
      <c r="N36" s="130"/>
      <c r="O36" s="130"/>
      <c r="P36" s="154"/>
    </row>
    <row r="37" spans="1:16" x14ac:dyDescent="0.2">
      <c r="A37" s="67"/>
      <c r="B37" s="214" t="str">
        <f>IF(A37="","",IFERROR(VLOOKUP(A37,L!$M$11:$N$120,2,FALSE),"Eingabeart wurde geändert"))</f>
        <v/>
      </c>
      <c r="C37" s="345"/>
      <c r="D37" s="177"/>
      <c r="E37" s="130"/>
      <c r="F37" s="130"/>
      <c r="G37" s="130"/>
      <c r="H37" s="130"/>
      <c r="I37" s="130"/>
      <c r="J37" s="130"/>
      <c r="K37" s="215" t="str">
        <f>IF(A37="","",SUMIF(MM_Wechsel!$T$33:$T$500,JJ_ZPLf!$A37&amp;JJ_ZPLf!$K$10&amp;$C37,MM_Wechsel!$Q$33:$Q$500))</f>
        <v/>
      </c>
      <c r="L37" s="215" t="str">
        <f>IF(A37="","",SUMIF(MM_Wechsel!$T$33:$T$500,JJ_ZPLf!$A37&amp;JJ_ZPLf!$L$10&amp;$C37,MM_Wechsel!$Q$33:$Q$500))</f>
        <v/>
      </c>
      <c r="M37" s="130"/>
      <c r="N37" s="130"/>
      <c r="O37" s="130"/>
      <c r="P37" s="154"/>
    </row>
    <row r="38" spans="1:16" x14ac:dyDescent="0.2">
      <c r="A38" s="67"/>
      <c r="B38" s="214" t="str">
        <f>IF(A38="","",IFERROR(VLOOKUP(A38,L!$M$11:$N$120,2,FALSE),"Eingabeart wurde geändert"))</f>
        <v/>
      </c>
      <c r="C38" s="345"/>
      <c r="D38" s="177"/>
      <c r="E38" s="130"/>
      <c r="F38" s="130"/>
      <c r="G38" s="130"/>
      <c r="H38" s="130"/>
      <c r="I38" s="130"/>
      <c r="J38" s="130"/>
      <c r="K38" s="215" t="str">
        <f>IF(A38="","",SUMIF(MM_Wechsel!$T$33:$T$500,JJ_ZPLf!$A38&amp;JJ_ZPLf!$K$10&amp;$C38,MM_Wechsel!$Q$33:$Q$500))</f>
        <v/>
      </c>
      <c r="L38" s="215" t="str">
        <f>IF(A38="","",SUMIF(MM_Wechsel!$T$33:$T$500,JJ_ZPLf!$A38&amp;JJ_ZPLf!$L$10&amp;$C38,MM_Wechsel!$Q$33:$Q$500))</f>
        <v/>
      </c>
      <c r="M38" s="130"/>
      <c r="N38" s="130"/>
      <c r="O38" s="130"/>
      <c r="P38" s="154"/>
    </row>
    <row r="39" spans="1:16" x14ac:dyDescent="0.2">
      <c r="A39" s="67"/>
      <c r="B39" s="214" t="str">
        <f>IF(A39="","",IFERROR(VLOOKUP(A39,L!$M$11:$N$120,2,FALSE),"Eingabeart wurde geändert"))</f>
        <v/>
      </c>
      <c r="C39" s="345"/>
      <c r="D39" s="177"/>
      <c r="E39" s="130"/>
      <c r="F39" s="130"/>
      <c r="G39" s="130"/>
      <c r="H39" s="130"/>
      <c r="I39" s="130"/>
      <c r="J39" s="130"/>
      <c r="K39" s="215" t="str">
        <f>IF(A39="","",SUMIF(MM_Wechsel!$T$33:$T$500,JJ_ZPLf!$A39&amp;JJ_ZPLf!$K$10&amp;$C39,MM_Wechsel!$Q$33:$Q$500))</f>
        <v/>
      </c>
      <c r="L39" s="215" t="str">
        <f>IF(A39="","",SUMIF(MM_Wechsel!$T$33:$T$500,JJ_ZPLf!$A39&amp;JJ_ZPLf!$L$10&amp;$C39,MM_Wechsel!$Q$33:$Q$500))</f>
        <v/>
      </c>
      <c r="M39" s="130"/>
      <c r="N39" s="130"/>
      <c r="O39" s="130"/>
      <c r="P39" s="154"/>
    </row>
    <row r="40" spans="1:16" x14ac:dyDescent="0.2">
      <c r="A40" s="67"/>
      <c r="B40" s="214" t="str">
        <f>IF(A40="","",IFERROR(VLOOKUP(A40,L!$M$11:$N$120,2,FALSE),"Eingabeart wurde geändert"))</f>
        <v/>
      </c>
      <c r="C40" s="345"/>
      <c r="D40" s="177"/>
      <c r="E40" s="130"/>
      <c r="F40" s="130"/>
      <c r="G40" s="130"/>
      <c r="H40" s="130"/>
      <c r="I40" s="130"/>
      <c r="J40" s="130"/>
      <c r="K40" s="215" t="str">
        <f>IF(A40="","",SUMIF(MM_Wechsel!$T$33:$T$500,JJ_ZPLf!$A40&amp;JJ_ZPLf!$K$10&amp;$C40,MM_Wechsel!$Q$33:$Q$500))</f>
        <v/>
      </c>
      <c r="L40" s="215" t="str">
        <f>IF(A40="","",SUMIF(MM_Wechsel!$T$33:$T$500,JJ_ZPLf!$A40&amp;JJ_ZPLf!$L$10&amp;$C40,MM_Wechsel!$Q$33:$Q$500))</f>
        <v/>
      </c>
      <c r="M40" s="130"/>
      <c r="N40" s="130"/>
      <c r="O40" s="130"/>
      <c r="P40" s="154"/>
    </row>
    <row r="41" spans="1:16" x14ac:dyDescent="0.2">
      <c r="A41" s="67"/>
      <c r="B41" s="214" t="str">
        <f>IF(A41="","",IFERROR(VLOOKUP(A41,L!$M$11:$N$120,2,FALSE),"Eingabeart wurde geändert"))</f>
        <v/>
      </c>
      <c r="C41" s="345"/>
      <c r="D41" s="177"/>
      <c r="E41" s="130"/>
      <c r="F41" s="130"/>
      <c r="G41" s="130"/>
      <c r="H41" s="130"/>
      <c r="I41" s="130"/>
      <c r="J41" s="130"/>
      <c r="K41" s="215" t="str">
        <f>IF(A41="","",SUMIF(MM_Wechsel!$T$33:$T$500,JJ_ZPLf!$A41&amp;JJ_ZPLf!$K$10&amp;$C41,MM_Wechsel!$Q$33:$Q$500))</f>
        <v/>
      </c>
      <c r="L41" s="215" t="str">
        <f>IF(A41="","",SUMIF(MM_Wechsel!$T$33:$T$500,JJ_ZPLf!$A41&amp;JJ_ZPLf!$L$10&amp;$C41,MM_Wechsel!$Q$33:$Q$500))</f>
        <v/>
      </c>
      <c r="M41" s="130"/>
      <c r="N41" s="130"/>
      <c r="O41" s="130"/>
      <c r="P41" s="154"/>
    </row>
    <row r="42" spans="1:16" x14ac:dyDescent="0.2">
      <c r="A42" s="67"/>
      <c r="B42" s="214" t="str">
        <f>IF(A42="","",IFERROR(VLOOKUP(A42,L!$M$11:$N$120,2,FALSE),"Eingabeart wurde geändert"))</f>
        <v/>
      </c>
      <c r="C42" s="345"/>
      <c r="D42" s="177"/>
      <c r="E42" s="130"/>
      <c r="F42" s="130"/>
      <c r="G42" s="130"/>
      <c r="H42" s="130"/>
      <c r="I42" s="130"/>
      <c r="J42" s="130"/>
      <c r="K42" s="215" t="str">
        <f>IF(A42="","",SUMIF(MM_Wechsel!$T$33:$T$500,JJ_ZPLf!$A42&amp;JJ_ZPLf!$K$10&amp;$C42,MM_Wechsel!$Q$33:$Q$500))</f>
        <v/>
      </c>
      <c r="L42" s="215" t="str">
        <f>IF(A42="","",SUMIF(MM_Wechsel!$T$33:$T$500,JJ_ZPLf!$A42&amp;JJ_ZPLf!$L$10&amp;$C42,MM_Wechsel!$Q$33:$Q$500))</f>
        <v/>
      </c>
      <c r="M42" s="130"/>
      <c r="N42" s="130"/>
      <c r="O42" s="130"/>
      <c r="P42" s="154"/>
    </row>
    <row r="43" spans="1:16" x14ac:dyDescent="0.2">
      <c r="A43" s="67"/>
      <c r="B43" s="214" t="str">
        <f>IF(A43="","",IFERROR(VLOOKUP(A43,L!$M$11:$N$120,2,FALSE),"Eingabeart wurde geändert"))</f>
        <v/>
      </c>
      <c r="C43" s="345"/>
      <c r="D43" s="177"/>
      <c r="E43" s="130"/>
      <c r="F43" s="130"/>
      <c r="G43" s="130"/>
      <c r="H43" s="130"/>
      <c r="I43" s="130"/>
      <c r="J43" s="130"/>
      <c r="K43" s="215" t="str">
        <f>IF(A43="","",SUMIF(MM_Wechsel!$T$33:$T$500,JJ_ZPLf!$A43&amp;JJ_ZPLf!$K$10&amp;$C43,MM_Wechsel!$Q$33:$Q$500))</f>
        <v/>
      </c>
      <c r="L43" s="215" t="str">
        <f>IF(A43="","",SUMIF(MM_Wechsel!$T$33:$T$500,JJ_ZPLf!$A43&amp;JJ_ZPLf!$L$10&amp;$C43,MM_Wechsel!$Q$33:$Q$500))</f>
        <v/>
      </c>
      <c r="M43" s="130"/>
      <c r="N43" s="130"/>
      <c r="O43" s="130"/>
      <c r="P43" s="154"/>
    </row>
    <row r="44" spans="1:16" x14ac:dyDescent="0.2">
      <c r="A44" s="67"/>
      <c r="B44" s="214" t="str">
        <f>IF(A44="","",IFERROR(VLOOKUP(A44,L!$M$11:$N$120,2,FALSE),"Eingabeart wurde geändert"))</f>
        <v/>
      </c>
      <c r="C44" s="345"/>
      <c r="D44" s="177"/>
      <c r="E44" s="130"/>
      <c r="F44" s="130"/>
      <c r="G44" s="130"/>
      <c r="H44" s="130"/>
      <c r="I44" s="130"/>
      <c r="J44" s="130"/>
      <c r="K44" s="215" t="str">
        <f>IF(A44="","",SUMIF(MM_Wechsel!$T$33:$T$500,JJ_ZPLf!$A44&amp;JJ_ZPLf!$K$10&amp;$C44,MM_Wechsel!$Q$33:$Q$500))</f>
        <v/>
      </c>
      <c r="L44" s="215" t="str">
        <f>IF(A44="","",SUMIF(MM_Wechsel!$T$33:$T$500,JJ_ZPLf!$A44&amp;JJ_ZPLf!$L$10&amp;$C44,MM_Wechsel!$Q$33:$Q$500))</f>
        <v/>
      </c>
      <c r="M44" s="130"/>
      <c r="N44" s="130"/>
      <c r="O44" s="130"/>
      <c r="P44" s="154"/>
    </row>
    <row r="45" spans="1:16" x14ac:dyDescent="0.2">
      <c r="A45" s="67"/>
      <c r="B45" s="214" t="str">
        <f>IF(A45="","",IFERROR(VLOOKUP(A45,L!$M$11:$N$120,2,FALSE),"Eingabeart wurde geändert"))</f>
        <v/>
      </c>
      <c r="C45" s="345"/>
      <c r="D45" s="177"/>
      <c r="E45" s="130"/>
      <c r="F45" s="130"/>
      <c r="G45" s="130"/>
      <c r="H45" s="130"/>
      <c r="I45" s="130"/>
      <c r="J45" s="130"/>
      <c r="K45" s="215" t="str">
        <f>IF(A45="","",SUMIF(MM_Wechsel!$T$33:$T$500,JJ_ZPLf!$A45&amp;JJ_ZPLf!$K$10&amp;$C45,MM_Wechsel!$Q$33:$Q$500))</f>
        <v/>
      </c>
      <c r="L45" s="215" t="str">
        <f>IF(A45="","",SUMIF(MM_Wechsel!$T$33:$T$500,JJ_ZPLf!$A45&amp;JJ_ZPLf!$L$10&amp;$C45,MM_Wechsel!$Q$33:$Q$500))</f>
        <v/>
      </c>
      <c r="M45" s="130"/>
      <c r="N45" s="130"/>
      <c r="O45" s="130"/>
      <c r="P45" s="154"/>
    </row>
    <row r="46" spans="1:16" x14ac:dyDescent="0.2">
      <c r="A46" s="67"/>
      <c r="B46" s="214" t="str">
        <f>IF(A46="","",IFERROR(VLOOKUP(A46,L!$M$11:$N$120,2,FALSE),"Eingabeart wurde geändert"))</f>
        <v/>
      </c>
      <c r="C46" s="345"/>
      <c r="D46" s="177"/>
      <c r="E46" s="130"/>
      <c r="F46" s="130"/>
      <c r="G46" s="130"/>
      <c r="H46" s="130"/>
      <c r="I46" s="130"/>
      <c r="J46" s="130"/>
      <c r="K46" s="215" t="str">
        <f>IF(A46="","",SUMIF(MM_Wechsel!$T$33:$T$500,JJ_ZPLf!$A46&amp;JJ_ZPLf!$K$10&amp;$C46,MM_Wechsel!$Q$33:$Q$500))</f>
        <v/>
      </c>
      <c r="L46" s="215" t="str">
        <f>IF(A46="","",SUMIF(MM_Wechsel!$T$33:$T$500,JJ_ZPLf!$A46&amp;JJ_ZPLf!$L$10&amp;$C46,MM_Wechsel!$Q$33:$Q$500))</f>
        <v/>
      </c>
      <c r="M46" s="130"/>
      <c r="N46" s="130"/>
      <c r="O46" s="130"/>
      <c r="P46" s="154"/>
    </row>
    <row r="47" spans="1:16" x14ac:dyDescent="0.2">
      <c r="A47" s="67"/>
      <c r="B47" s="214" t="str">
        <f>IF(A47="","",IFERROR(VLOOKUP(A47,L!$M$11:$N$120,2,FALSE),"Eingabeart wurde geändert"))</f>
        <v/>
      </c>
      <c r="C47" s="345"/>
      <c r="D47" s="177"/>
      <c r="E47" s="130"/>
      <c r="F47" s="130"/>
      <c r="G47" s="130"/>
      <c r="H47" s="130"/>
      <c r="I47" s="130"/>
      <c r="J47" s="130"/>
      <c r="K47" s="215" t="str">
        <f>IF(A47="","",SUMIF(MM_Wechsel!$T$33:$T$500,JJ_ZPLf!$A47&amp;JJ_ZPLf!$K$10&amp;$C47,MM_Wechsel!$Q$33:$Q$500))</f>
        <v/>
      </c>
      <c r="L47" s="215" t="str">
        <f>IF(A47="","",SUMIF(MM_Wechsel!$T$33:$T$500,JJ_ZPLf!$A47&amp;JJ_ZPLf!$L$10&amp;$C47,MM_Wechsel!$Q$33:$Q$500))</f>
        <v/>
      </c>
      <c r="M47" s="130"/>
      <c r="N47" s="130"/>
      <c r="O47" s="130"/>
      <c r="P47" s="154"/>
    </row>
    <row r="48" spans="1:16" x14ac:dyDescent="0.2">
      <c r="A48" s="67"/>
      <c r="B48" s="214" t="str">
        <f>IF(A48="","",IFERROR(VLOOKUP(A48,L!$M$11:$N$120,2,FALSE),"Eingabeart wurde geändert"))</f>
        <v/>
      </c>
      <c r="C48" s="345"/>
      <c r="D48" s="177"/>
      <c r="E48" s="130"/>
      <c r="F48" s="130"/>
      <c r="G48" s="130"/>
      <c r="H48" s="130"/>
      <c r="I48" s="130"/>
      <c r="J48" s="130"/>
      <c r="K48" s="215" t="str">
        <f>IF(A48="","",SUMIF(MM_Wechsel!$T$33:$T$500,JJ_ZPLf!$A48&amp;JJ_ZPLf!$K$10&amp;$C48,MM_Wechsel!$Q$33:$Q$500))</f>
        <v/>
      </c>
      <c r="L48" s="215" t="str">
        <f>IF(A48="","",SUMIF(MM_Wechsel!$T$33:$T$500,JJ_ZPLf!$A48&amp;JJ_ZPLf!$L$10&amp;$C48,MM_Wechsel!$Q$33:$Q$500))</f>
        <v/>
      </c>
      <c r="M48" s="130"/>
      <c r="N48" s="130"/>
      <c r="O48" s="130"/>
      <c r="P48" s="154"/>
    </row>
    <row r="49" spans="1:16" x14ac:dyDescent="0.2">
      <c r="A49" s="67"/>
      <c r="B49" s="214" t="str">
        <f>IF(A49="","",IFERROR(VLOOKUP(A49,L!$M$11:$N$120,2,FALSE),"Eingabeart wurde geändert"))</f>
        <v/>
      </c>
      <c r="C49" s="345"/>
      <c r="D49" s="177"/>
      <c r="E49" s="130"/>
      <c r="F49" s="130"/>
      <c r="G49" s="130"/>
      <c r="H49" s="130"/>
      <c r="I49" s="130"/>
      <c r="J49" s="130"/>
      <c r="K49" s="215" t="str">
        <f>IF(A49="","",SUMIF(MM_Wechsel!$T$33:$T$500,JJ_ZPLf!$A49&amp;JJ_ZPLf!$K$10&amp;$C49,MM_Wechsel!$Q$33:$Q$500))</f>
        <v/>
      </c>
      <c r="L49" s="215" t="str">
        <f>IF(A49="","",SUMIF(MM_Wechsel!$T$33:$T$500,JJ_ZPLf!$A49&amp;JJ_ZPLf!$L$10&amp;$C49,MM_Wechsel!$Q$33:$Q$500))</f>
        <v/>
      </c>
      <c r="M49" s="130"/>
      <c r="N49" s="130"/>
      <c r="O49" s="130"/>
      <c r="P49" s="154"/>
    </row>
    <row r="50" spans="1:16" x14ac:dyDescent="0.2">
      <c r="A50" s="67"/>
      <c r="B50" s="214" t="str">
        <f>IF(A50="","",IFERROR(VLOOKUP(A50,L!$M$11:$N$120,2,FALSE),"Eingabeart wurde geändert"))</f>
        <v/>
      </c>
      <c r="C50" s="345"/>
      <c r="D50" s="177"/>
      <c r="E50" s="130"/>
      <c r="F50" s="130"/>
      <c r="G50" s="130"/>
      <c r="H50" s="130"/>
      <c r="I50" s="130"/>
      <c r="J50" s="130"/>
      <c r="K50" s="215" t="str">
        <f>IF(A50="","",SUMIF(MM_Wechsel!$T$33:$T$500,JJ_ZPLf!$A50&amp;JJ_ZPLf!$K$10&amp;$C50,MM_Wechsel!$Q$33:$Q$500))</f>
        <v/>
      </c>
      <c r="L50" s="215" t="str">
        <f>IF(A50="","",SUMIF(MM_Wechsel!$T$33:$T$500,JJ_ZPLf!$A50&amp;JJ_ZPLf!$L$10&amp;$C50,MM_Wechsel!$Q$33:$Q$500))</f>
        <v/>
      </c>
      <c r="M50" s="130"/>
      <c r="N50" s="130"/>
      <c r="O50" s="130"/>
      <c r="P50" s="154"/>
    </row>
    <row r="51" spans="1:16" x14ac:dyDescent="0.2">
      <c r="A51" s="67"/>
      <c r="B51" s="214" t="str">
        <f>IF(A51="","",IFERROR(VLOOKUP(A51,L!$M$11:$N$120,2,FALSE),"Eingabeart wurde geändert"))</f>
        <v/>
      </c>
      <c r="C51" s="345"/>
      <c r="D51" s="177"/>
      <c r="E51" s="130"/>
      <c r="F51" s="130"/>
      <c r="G51" s="130"/>
      <c r="H51" s="130"/>
      <c r="I51" s="130"/>
      <c r="J51" s="130"/>
      <c r="K51" s="215" t="str">
        <f>IF(A51="","",SUMIF(MM_Wechsel!$T$33:$T$500,JJ_ZPLf!$A51&amp;JJ_ZPLf!$K$10&amp;$C51,MM_Wechsel!$Q$33:$Q$500))</f>
        <v/>
      </c>
      <c r="L51" s="215" t="str">
        <f>IF(A51="","",SUMIF(MM_Wechsel!$T$33:$T$500,JJ_ZPLf!$A51&amp;JJ_ZPLf!$L$10&amp;$C51,MM_Wechsel!$Q$33:$Q$500))</f>
        <v/>
      </c>
      <c r="M51" s="130"/>
      <c r="N51" s="130"/>
      <c r="O51" s="130"/>
      <c r="P51" s="154"/>
    </row>
    <row r="52" spans="1:16" x14ac:dyDescent="0.2">
      <c r="A52" s="67"/>
      <c r="B52" s="214" t="str">
        <f>IF(A52="","",IFERROR(VLOOKUP(A52,L!$M$11:$N$120,2,FALSE),"Eingabeart wurde geändert"))</f>
        <v/>
      </c>
      <c r="C52" s="345"/>
      <c r="D52" s="177"/>
      <c r="E52" s="130"/>
      <c r="F52" s="130"/>
      <c r="G52" s="130"/>
      <c r="H52" s="130"/>
      <c r="I52" s="130"/>
      <c r="J52" s="130"/>
      <c r="K52" s="215" t="str">
        <f>IF(A52="","",SUMIF(MM_Wechsel!$T$33:$T$500,JJ_ZPLf!$A52&amp;JJ_ZPLf!$K$10&amp;$C52,MM_Wechsel!$Q$33:$Q$500))</f>
        <v/>
      </c>
      <c r="L52" s="215" t="str">
        <f>IF(A52="","",SUMIF(MM_Wechsel!$T$33:$T$500,JJ_ZPLf!$A52&amp;JJ_ZPLf!$L$10&amp;$C52,MM_Wechsel!$Q$33:$Q$500))</f>
        <v/>
      </c>
      <c r="M52" s="130"/>
      <c r="N52" s="130"/>
      <c r="O52" s="130"/>
      <c r="P52" s="154"/>
    </row>
    <row r="53" spans="1:16" x14ac:dyDescent="0.2">
      <c r="A53" s="67"/>
      <c r="B53" s="214" t="str">
        <f>IF(A53="","",IFERROR(VLOOKUP(A53,L!$M$11:$N$120,2,FALSE),"Eingabeart wurde geändert"))</f>
        <v/>
      </c>
      <c r="C53" s="345"/>
      <c r="D53" s="177"/>
      <c r="E53" s="130"/>
      <c r="F53" s="130"/>
      <c r="G53" s="130"/>
      <c r="H53" s="130"/>
      <c r="I53" s="130"/>
      <c r="J53" s="130"/>
      <c r="K53" s="215" t="str">
        <f>IF(A53="","",SUMIF(MM_Wechsel!$T$33:$T$500,JJ_ZPLf!$A53&amp;JJ_ZPLf!$K$10&amp;$C53,MM_Wechsel!$Q$33:$Q$500))</f>
        <v/>
      </c>
      <c r="L53" s="215" t="str">
        <f>IF(A53="","",SUMIF(MM_Wechsel!$T$33:$T$500,JJ_ZPLf!$A53&amp;JJ_ZPLf!$L$10&amp;$C53,MM_Wechsel!$Q$33:$Q$500))</f>
        <v/>
      </c>
      <c r="M53" s="130"/>
      <c r="N53" s="130"/>
      <c r="O53" s="130"/>
      <c r="P53" s="154"/>
    </row>
    <row r="54" spans="1:16" x14ac:dyDescent="0.2">
      <c r="A54" s="67"/>
      <c r="B54" s="214" t="str">
        <f>IF(A54="","",IFERROR(VLOOKUP(A54,L!$M$11:$N$120,2,FALSE),"Eingabeart wurde geändert"))</f>
        <v/>
      </c>
      <c r="C54" s="345"/>
      <c r="D54" s="177"/>
      <c r="E54" s="130"/>
      <c r="F54" s="130"/>
      <c r="G54" s="130"/>
      <c r="H54" s="130"/>
      <c r="I54" s="130"/>
      <c r="J54" s="130"/>
      <c r="K54" s="215" t="str">
        <f>IF(A54="","",SUMIF(MM_Wechsel!$T$33:$T$500,JJ_ZPLf!$A54&amp;JJ_ZPLf!$K$10&amp;$C54,MM_Wechsel!$Q$33:$Q$500))</f>
        <v/>
      </c>
      <c r="L54" s="215" t="str">
        <f>IF(A54="","",SUMIF(MM_Wechsel!$T$33:$T$500,JJ_ZPLf!$A54&amp;JJ_ZPLf!$L$10&amp;$C54,MM_Wechsel!$Q$33:$Q$500))</f>
        <v/>
      </c>
      <c r="M54" s="130"/>
      <c r="N54" s="130"/>
      <c r="O54" s="130"/>
      <c r="P54" s="154"/>
    </row>
    <row r="55" spans="1:16" x14ac:dyDescent="0.2">
      <c r="A55" s="67"/>
      <c r="B55" s="214" t="str">
        <f>IF(A55="","",IFERROR(VLOOKUP(A55,L!$M$11:$N$120,2,FALSE),"Eingabeart wurde geändert"))</f>
        <v/>
      </c>
      <c r="C55" s="345"/>
      <c r="D55" s="177"/>
      <c r="E55" s="130"/>
      <c r="F55" s="130"/>
      <c r="G55" s="130"/>
      <c r="H55" s="130"/>
      <c r="I55" s="130"/>
      <c r="J55" s="130"/>
      <c r="K55" s="215" t="str">
        <f>IF(A55="","",SUMIF(MM_Wechsel!$T$33:$T$500,JJ_ZPLf!$A55&amp;JJ_ZPLf!$K$10&amp;$C55,MM_Wechsel!$Q$33:$Q$500))</f>
        <v/>
      </c>
      <c r="L55" s="215" t="str">
        <f>IF(A55="","",SUMIF(MM_Wechsel!$T$33:$T$500,JJ_ZPLf!$A55&amp;JJ_ZPLf!$L$10&amp;$C55,MM_Wechsel!$Q$33:$Q$500))</f>
        <v/>
      </c>
      <c r="M55" s="130"/>
      <c r="N55" s="130"/>
      <c r="O55" s="130"/>
      <c r="P55" s="154"/>
    </row>
    <row r="56" spans="1:16" x14ac:dyDescent="0.2">
      <c r="A56" s="67"/>
      <c r="B56" s="214" t="str">
        <f>IF(A56="","",IFERROR(VLOOKUP(A56,L!$M$11:$N$120,2,FALSE),"Eingabeart wurde geändert"))</f>
        <v/>
      </c>
      <c r="C56" s="345"/>
      <c r="D56" s="177"/>
      <c r="E56" s="130"/>
      <c r="F56" s="130"/>
      <c r="G56" s="130"/>
      <c r="H56" s="130"/>
      <c r="I56" s="130"/>
      <c r="J56" s="130"/>
      <c r="K56" s="215" t="str">
        <f>IF(A56="","",SUMIF(MM_Wechsel!$T$33:$T$500,JJ_ZPLf!$A56&amp;JJ_ZPLf!$K$10&amp;$C56,MM_Wechsel!$Q$33:$Q$500))</f>
        <v/>
      </c>
      <c r="L56" s="215" t="str">
        <f>IF(A56="","",SUMIF(MM_Wechsel!$T$33:$T$500,JJ_ZPLf!$A56&amp;JJ_ZPLf!$L$10&amp;$C56,MM_Wechsel!$Q$33:$Q$500))</f>
        <v/>
      </c>
      <c r="M56" s="130"/>
      <c r="N56" s="130"/>
      <c r="O56" s="130"/>
      <c r="P56" s="154"/>
    </row>
    <row r="57" spans="1:16" x14ac:dyDescent="0.2">
      <c r="A57" s="67"/>
      <c r="B57" s="214" t="str">
        <f>IF(A57="","",IFERROR(VLOOKUP(A57,L!$M$11:$N$120,2,FALSE),"Eingabeart wurde geändert"))</f>
        <v/>
      </c>
      <c r="C57" s="345"/>
      <c r="D57" s="177"/>
      <c r="E57" s="130"/>
      <c r="F57" s="130"/>
      <c r="G57" s="130"/>
      <c r="H57" s="130"/>
      <c r="I57" s="130"/>
      <c r="J57" s="130"/>
      <c r="K57" s="215" t="str">
        <f>IF(A57="","",SUMIF(MM_Wechsel!$T$33:$T$500,JJ_ZPLf!$A57&amp;JJ_ZPLf!$K$10&amp;$C57,MM_Wechsel!$Q$33:$Q$500))</f>
        <v/>
      </c>
      <c r="L57" s="215" t="str">
        <f>IF(A57="","",SUMIF(MM_Wechsel!$T$33:$T$500,JJ_ZPLf!$A57&amp;JJ_ZPLf!$L$10&amp;$C57,MM_Wechsel!$Q$33:$Q$500))</f>
        <v/>
      </c>
      <c r="M57" s="130"/>
      <c r="N57" s="130"/>
      <c r="O57" s="130"/>
      <c r="P57" s="154"/>
    </row>
    <row r="58" spans="1:16" x14ac:dyDescent="0.2">
      <c r="A58" s="67"/>
      <c r="B58" s="214" t="str">
        <f>IF(A58="","",IFERROR(VLOOKUP(A58,L!$M$11:$N$120,2,FALSE),"Eingabeart wurde geändert"))</f>
        <v/>
      </c>
      <c r="C58" s="345"/>
      <c r="D58" s="177"/>
      <c r="E58" s="130"/>
      <c r="F58" s="130"/>
      <c r="G58" s="130"/>
      <c r="H58" s="130"/>
      <c r="I58" s="130"/>
      <c r="J58" s="130"/>
      <c r="K58" s="215" t="str">
        <f>IF(A58="","",SUMIF(MM_Wechsel!$T$33:$T$500,JJ_ZPLf!$A58&amp;JJ_ZPLf!$K$10&amp;$C58,MM_Wechsel!$Q$33:$Q$500))</f>
        <v/>
      </c>
      <c r="L58" s="215" t="str">
        <f>IF(A58="","",SUMIF(MM_Wechsel!$T$33:$T$500,JJ_ZPLf!$A58&amp;JJ_ZPLf!$L$10&amp;$C58,MM_Wechsel!$Q$33:$Q$500))</f>
        <v/>
      </c>
      <c r="M58" s="130"/>
      <c r="N58" s="130"/>
      <c r="O58" s="130"/>
      <c r="P58" s="154"/>
    </row>
    <row r="59" spans="1:16" x14ac:dyDescent="0.2">
      <c r="A59" s="67"/>
      <c r="B59" s="214" t="str">
        <f>IF(A59="","",IFERROR(VLOOKUP(A59,L!$M$11:$N$120,2,FALSE),"Eingabeart wurde geändert"))</f>
        <v/>
      </c>
      <c r="C59" s="345"/>
      <c r="D59" s="177"/>
      <c r="E59" s="130"/>
      <c r="F59" s="130"/>
      <c r="G59" s="130"/>
      <c r="H59" s="130"/>
      <c r="I59" s="130"/>
      <c r="J59" s="130"/>
      <c r="K59" s="215" t="str">
        <f>IF(A59="","",SUMIF(MM_Wechsel!$T$33:$T$500,JJ_ZPLf!$A59&amp;JJ_ZPLf!$K$10&amp;$C59,MM_Wechsel!$Q$33:$Q$500))</f>
        <v/>
      </c>
      <c r="L59" s="215" t="str">
        <f>IF(A59="","",SUMIF(MM_Wechsel!$T$33:$T$500,JJ_ZPLf!$A59&amp;JJ_ZPLf!$L$10&amp;$C59,MM_Wechsel!$Q$33:$Q$500))</f>
        <v/>
      </c>
      <c r="M59" s="130"/>
      <c r="N59" s="130"/>
      <c r="O59" s="130"/>
      <c r="P59" s="154"/>
    </row>
    <row r="60" spans="1:16" x14ac:dyDescent="0.2">
      <c r="A60" s="67"/>
      <c r="B60" s="214" t="str">
        <f>IF(A60="","",IFERROR(VLOOKUP(A60,L!$M$11:$N$120,2,FALSE),"Eingabeart wurde geändert"))</f>
        <v/>
      </c>
      <c r="C60" s="345"/>
      <c r="D60" s="177"/>
      <c r="E60" s="130"/>
      <c r="F60" s="130"/>
      <c r="G60" s="130"/>
      <c r="H60" s="130"/>
      <c r="I60" s="130"/>
      <c r="J60" s="130"/>
      <c r="K60" s="215" t="str">
        <f>IF(A60="","",SUMIF(MM_Wechsel!$T$33:$T$500,JJ_ZPLf!$A60&amp;JJ_ZPLf!$K$10&amp;$C60,MM_Wechsel!$Q$33:$Q$500))</f>
        <v/>
      </c>
      <c r="L60" s="215" t="str">
        <f>IF(A60="","",SUMIF(MM_Wechsel!$T$33:$T$500,JJ_ZPLf!$A60&amp;JJ_ZPLf!$L$10&amp;$C60,MM_Wechsel!$Q$33:$Q$500))</f>
        <v/>
      </c>
      <c r="M60" s="130"/>
      <c r="N60" s="130"/>
      <c r="O60" s="130"/>
      <c r="P60" s="154"/>
    </row>
    <row r="61" spans="1:16" x14ac:dyDescent="0.2">
      <c r="A61" s="67"/>
      <c r="B61" s="214" t="str">
        <f>IF(A61="","",IFERROR(VLOOKUP(A61,L!$M$11:$N$120,2,FALSE),"Eingabeart wurde geändert"))</f>
        <v/>
      </c>
      <c r="C61" s="345"/>
      <c r="D61" s="177"/>
      <c r="E61" s="130"/>
      <c r="F61" s="130"/>
      <c r="G61" s="130"/>
      <c r="H61" s="130"/>
      <c r="I61" s="130"/>
      <c r="J61" s="130"/>
      <c r="K61" s="215" t="str">
        <f>IF(A61="","",SUMIF(MM_Wechsel!$T$33:$T$500,JJ_ZPLf!$A61&amp;JJ_ZPLf!$K$10&amp;$C61,MM_Wechsel!$Q$33:$Q$500))</f>
        <v/>
      </c>
      <c r="L61" s="215" t="str">
        <f>IF(A61="","",SUMIF(MM_Wechsel!$T$33:$T$500,JJ_ZPLf!$A61&amp;JJ_ZPLf!$L$10&amp;$C61,MM_Wechsel!$Q$33:$Q$500))</f>
        <v/>
      </c>
      <c r="M61" s="130"/>
      <c r="N61" s="130"/>
      <c r="O61" s="130"/>
      <c r="P61" s="154"/>
    </row>
    <row r="62" spans="1:16" x14ac:dyDescent="0.2">
      <c r="A62" s="67"/>
      <c r="B62" s="214" t="str">
        <f>IF(A62="","",IFERROR(VLOOKUP(A62,L!$M$11:$N$120,2,FALSE),"Eingabeart wurde geändert"))</f>
        <v/>
      </c>
      <c r="C62" s="345"/>
      <c r="D62" s="177"/>
      <c r="E62" s="130"/>
      <c r="F62" s="130"/>
      <c r="G62" s="130"/>
      <c r="H62" s="130"/>
      <c r="I62" s="130"/>
      <c r="J62" s="130"/>
      <c r="K62" s="215" t="str">
        <f>IF(A62="","",SUMIF(MM_Wechsel!$T$33:$T$500,JJ_ZPLf!$A62&amp;JJ_ZPLf!$K$10&amp;$C62,MM_Wechsel!$Q$33:$Q$500))</f>
        <v/>
      </c>
      <c r="L62" s="215" t="str">
        <f>IF(A62="","",SUMIF(MM_Wechsel!$T$33:$T$500,JJ_ZPLf!$A62&amp;JJ_ZPLf!$L$10&amp;$C62,MM_Wechsel!$Q$33:$Q$500))</f>
        <v/>
      </c>
      <c r="M62" s="130"/>
      <c r="N62" s="130"/>
      <c r="O62" s="130"/>
      <c r="P62" s="154"/>
    </row>
    <row r="63" spans="1:16" x14ac:dyDescent="0.2">
      <c r="A63" s="67"/>
      <c r="B63" s="214" t="str">
        <f>IF(A63="","",IFERROR(VLOOKUP(A63,L!$M$11:$N$120,2,FALSE),"Eingabeart wurde geändert"))</f>
        <v/>
      </c>
      <c r="C63" s="345"/>
      <c r="D63" s="177"/>
      <c r="E63" s="130"/>
      <c r="F63" s="130"/>
      <c r="G63" s="130"/>
      <c r="H63" s="130"/>
      <c r="I63" s="130"/>
      <c r="J63" s="130"/>
      <c r="K63" s="215" t="str">
        <f>IF(A63="","",SUMIF(MM_Wechsel!$T$33:$T$500,JJ_ZPLf!$A63&amp;JJ_ZPLf!$K$10&amp;$C63,MM_Wechsel!$Q$33:$Q$500))</f>
        <v/>
      </c>
      <c r="L63" s="215" t="str">
        <f>IF(A63="","",SUMIF(MM_Wechsel!$T$33:$T$500,JJ_ZPLf!$A63&amp;JJ_ZPLf!$L$10&amp;$C63,MM_Wechsel!$Q$33:$Q$500))</f>
        <v/>
      </c>
      <c r="M63" s="130"/>
      <c r="N63" s="130"/>
      <c r="O63" s="130"/>
      <c r="P63" s="154"/>
    </row>
    <row r="64" spans="1:16" x14ac:dyDescent="0.2">
      <c r="A64" s="67"/>
      <c r="B64" s="214" t="str">
        <f>IF(A64="","",IFERROR(VLOOKUP(A64,L!$M$11:$N$120,2,FALSE),"Eingabeart wurde geändert"))</f>
        <v/>
      </c>
      <c r="C64" s="345"/>
      <c r="D64" s="177"/>
      <c r="E64" s="130"/>
      <c r="F64" s="130"/>
      <c r="G64" s="130"/>
      <c r="H64" s="130"/>
      <c r="I64" s="130"/>
      <c r="J64" s="130"/>
      <c r="K64" s="215" t="str">
        <f>IF(A64="","",SUMIF(MM_Wechsel!$T$33:$T$500,JJ_ZPLf!$A64&amp;JJ_ZPLf!$K$10&amp;$C64,MM_Wechsel!$Q$33:$Q$500))</f>
        <v/>
      </c>
      <c r="L64" s="215" t="str">
        <f>IF(A64="","",SUMIF(MM_Wechsel!$T$33:$T$500,JJ_ZPLf!$A64&amp;JJ_ZPLf!$L$10&amp;$C64,MM_Wechsel!$Q$33:$Q$500))</f>
        <v/>
      </c>
      <c r="M64" s="130"/>
      <c r="N64" s="130"/>
      <c r="O64" s="130"/>
      <c r="P64" s="154"/>
    </row>
    <row r="65" spans="1:16" x14ac:dyDescent="0.2">
      <c r="A65" s="67"/>
      <c r="B65" s="214" t="str">
        <f>IF(A65="","",IFERROR(VLOOKUP(A65,L!$M$11:$N$120,2,FALSE),"Eingabeart wurde geändert"))</f>
        <v/>
      </c>
      <c r="C65" s="345"/>
      <c r="D65" s="177"/>
      <c r="E65" s="130"/>
      <c r="F65" s="130"/>
      <c r="G65" s="130"/>
      <c r="H65" s="130"/>
      <c r="I65" s="130"/>
      <c r="J65" s="130"/>
      <c r="K65" s="215" t="str">
        <f>IF(A65="","",SUMIF(MM_Wechsel!$T$33:$T$500,JJ_ZPLf!$A65&amp;JJ_ZPLf!$K$10&amp;$C65,MM_Wechsel!$Q$33:$Q$500))</f>
        <v/>
      </c>
      <c r="L65" s="215" t="str">
        <f>IF(A65="","",SUMIF(MM_Wechsel!$T$33:$T$500,JJ_ZPLf!$A65&amp;JJ_ZPLf!$L$10&amp;$C65,MM_Wechsel!$Q$33:$Q$500))</f>
        <v/>
      </c>
      <c r="M65" s="130"/>
      <c r="N65" s="130"/>
      <c r="O65" s="130"/>
      <c r="P65" s="154"/>
    </row>
    <row r="66" spans="1:16" x14ac:dyDescent="0.2">
      <c r="A66" s="67"/>
      <c r="B66" s="214" t="str">
        <f>IF(A66="","",IFERROR(VLOOKUP(A66,L!$M$11:$N$120,2,FALSE),"Eingabeart wurde geändert"))</f>
        <v/>
      </c>
      <c r="C66" s="345"/>
      <c r="D66" s="177"/>
      <c r="E66" s="130"/>
      <c r="F66" s="130"/>
      <c r="G66" s="130"/>
      <c r="H66" s="130"/>
      <c r="I66" s="130"/>
      <c r="J66" s="130"/>
      <c r="K66" s="215" t="str">
        <f>IF(A66="","",SUMIF(MM_Wechsel!$T$33:$T$500,JJ_ZPLf!$A66&amp;JJ_ZPLf!$K$10&amp;$C66,MM_Wechsel!$Q$33:$Q$500))</f>
        <v/>
      </c>
      <c r="L66" s="215" t="str">
        <f>IF(A66="","",SUMIF(MM_Wechsel!$T$33:$T$500,JJ_ZPLf!$A66&amp;JJ_ZPLf!$L$10&amp;$C66,MM_Wechsel!$Q$33:$Q$500))</f>
        <v/>
      </c>
      <c r="M66" s="130"/>
      <c r="N66" s="130"/>
      <c r="O66" s="130"/>
      <c r="P66" s="154"/>
    </row>
    <row r="67" spans="1:16" x14ac:dyDescent="0.2">
      <c r="A67" s="67"/>
      <c r="B67" s="214" t="str">
        <f>IF(A67="","",IFERROR(VLOOKUP(A67,L!$M$11:$N$120,2,FALSE),"Eingabeart wurde geändert"))</f>
        <v/>
      </c>
      <c r="C67" s="345"/>
      <c r="D67" s="177"/>
      <c r="E67" s="130"/>
      <c r="F67" s="130"/>
      <c r="G67" s="130"/>
      <c r="H67" s="130"/>
      <c r="I67" s="130"/>
      <c r="J67" s="130"/>
      <c r="K67" s="215" t="str">
        <f>IF(A67="","",SUMIF(MM_Wechsel!$T$33:$T$500,JJ_ZPLf!$A67&amp;JJ_ZPLf!$K$10&amp;$C67,MM_Wechsel!$Q$33:$Q$500))</f>
        <v/>
      </c>
      <c r="L67" s="215" t="str">
        <f>IF(A67="","",SUMIF(MM_Wechsel!$T$33:$T$500,JJ_ZPLf!$A67&amp;JJ_ZPLf!$L$10&amp;$C67,MM_Wechsel!$Q$33:$Q$500))</f>
        <v/>
      </c>
      <c r="M67" s="130"/>
      <c r="N67" s="130"/>
      <c r="O67" s="130"/>
      <c r="P67" s="154"/>
    </row>
    <row r="68" spans="1:16" x14ac:dyDescent="0.2">
      <c r="A68" s="67"/>
      <c r="B68" s="214" t="str">
        <f>IF(A68="","",IFERROR(VLOOKUP(A68,L!$M$11:$N$120,2,FALSE),"Eingabeart wurde geändert"))</f>
        <v/>
      </c>
      <c r="C68" s="345"/>
      <c r="D68" s="177"/>
      <c r="E68" s="130"/>
      <c r="F68" s="130"/>
      <c r="G68" s="130"/>
      <c r="H68" s="130"/>
      <c r="I68" s="130"/>
      <c r="J68" s="130"/>
      <c r="K68" s="215" t="str">
        <f>IF(A68="","",SUMIF(MM_Wechsel!$T$33:$T$500,JJ_ZPLf!$A68&amp;JJ_ZPLf!$K$10&amp;$C68,MM_Wechsel!$Q$33:$Q$500))</f>
        <v/>
      </c>
      <c r="L68" s="215" t="str">
        <f>IF(A68="","",SUMIF(MM_Wechsel!$T$33:$T$500,JJ_ZPLf!$A68&amp;JJ_ZPLf!$L$10&amp;$C68,MM_Wechsel!$Q$33:$Q$500))</f>
        <v/>
      </c>
      <c r="M68" s="130"/>
      <c r="N68" s="130"/>
      <c r="O68" s="130"/>
      <c r="P68" s="154"/>
    </row>
    <row r="69" spans="1:16" x14ac:dyDescent="0.2">
      <c r="A69" s="67"/>
      <c r="B69" s="214" t="str">
        <f>IF(A69="","",IFERROR(VLOOKUP(A69,L!$M$11:$N$120,2,FALSE),"Eingabeart wurde geändert"))</f>
        <v/>
      </c>
      <c r="C69" s="345"/>
      <c r="D69" s="177"/>
      <c r="E69" s="130"/>
      <c r="F69" s="130"/>
      <c r="G69" s="130"/>
      <c r="H69" s="130"/>
      <c r="I69" s="130"/>
      <c r="J69" s="130"/>
      <c r="K69" s="215" t="str">
        <f>IF(A69="","",SUMIF(MM_Wechsel!$T$33:$T$500,JJ_ZPLf!$A69&amp;JJ_ZPLf!$K$10&amp;$C69,MM_Wechsel!$Q$33:$Q$500))</f>
        <v/>
      </c>
      <c r="L69" s="215" t="str">
        <f>IF(A69="","",SUMIF(MM_Wechsel!$T$33:$T$500,JJ_ZPLf!$A69&amp;JJ_ZPLf!$L$10&amp;$C69,MM_Wechsel!$Q$33:$Q$500))</f>
        <v/>
      </c>
      <c r="M69" s="130"/>
      <c r="N69" s="130"/>
      <c r="O69" s="130"/>
      <c r="P69" s="154"/>
    </row>
    <row r="70" spans="1:16" x14ac:dyDescent="0.2">
      <c r="A70" s="67"/>
      <c r="B70" s="214" t="str">
        <f>IF(A70="","",IFERROR(VLOOKUP(A70,L!$M$11:$N$120,2,FALSE),"Eingabeart wurde geändert"))</f>
        <v/>
      </c>
      <c r="C70" s="345"/>
      <c r="D70" s="177"/>
      <c r="E70" s="130"/>
      <c r="F70" s="130"/>
      <c r="G70" s="130"/>
      <c r="H70" s="130"/>
      <c r="I70" s="130"/>
      <c r="J70" s="130"/>
      <c r="K70" s="215" t="str">
        <f>IF(A70="","",SUMIF(MM_Wechsel!$T$33:$T$500,JJ_ZPLf!$A70&amp;JJ_ZPLf!$K$10&amp;$C70,MM_Wechsel!$Q$33:$Q$500))</f>
        <v/>
      </c>
      <c r="L70" s="215" t="str">
        <f>IF(A70="","",SUMIF(MM_Wechsel!$T$33:$T$500,JJ_ZPLf!$A70&amp;JJ_ZPLf!$L$10&amp;$C70,MM_Wechsel!$Q$33:$Q$500))</f>
        <v/>
      </c>
      <c r="M70" s="130"/>
      <c r="N70" s="130"/>
      <c r="O70" s="130"/>
      <c r="P70" s="154"/>
    </row>
    <row r="71" spans="1:16" x14ac:dyDescent="0.2">
      <c r="A71" s="67"/>
      <c r="B71" s="214" t="str">
        <f>IF(A71="","",IFERROR(VLOOKUP(A71,L!$M$11:$N$120,2,FALSE),"Eingabeart wurde geändert"))</f>
        <v/>
      </c>
      <c r="C71" s="345"/>
      <c r="D71" s="177"/>
      <c r="E71" s="130"/>
      <c r="F71" s="130"/>
      <c r="G71" s="130"/>
      <c r="H71" s="130"/>
      <c r="I71" s="130"/>
      <c r="J71" s="130"/>
      <c r="K71" s="215" t="str">
        <f>IF(A71="","",SUMIF(MM_Wechsel!$T$33:$T$500,JJ_ZPLf!$A71&amp;JJ_ZPLf!$K$10&amp;$C71,MM_Wechsel!$Q$33:$Q$500))</f>
        <v/>
      </c>
      <c r="L71" s="215" t="str">
        <f>IF(A71="","",SUMIF(MM_Wechsel!$T$33:$T$500,JJ_ZPLf!$A71&amp;JJ_ZPLf!$L$10&amp;$C71,MM_Wechsel!$Q$33:$Q$500))</f>
        <v/>
      </c>
      <c r="M71" s="130"/>
      <c r="N71" s="130"/>
      <c r="O71" s="130"/>
      <c r="P71" s="154"/>
    </row>
    <row r="72" spans="1:16" x14ac:dyDescent="0.2">
      <c r="A72" s="67"/>
      <c r="B72" s="214" t="str">
        <f>IF(A72="","",IFERROR(VLOOKUP(A72,L!$M$11:$N$120,2,FALSE),"Eingabeart wurde geändert"))</f>
        <v/>
      </c>
      <c r="C72" s="345"/>
      <c r="D72" s="177"/>
      <c r="E72" s="130"/>
      <c r="F72" s="130"/>
      <c r="G72" s="130"/>
      <c r="H72" s="130"/>
      <c r="I72" s="130"/>
      <c r="J72" s="130"/>
      <c r="K72" s="215" t="str">
        <f>IF(A72="","",SUMIF(MM_Wechsel!$T$33:$T$500,JJ_ZPLf!$A72&amp;JJ_ZPLf!$K$10&amp;$C72,MM_Wechsel!$Q$33:$Q$500))</f>
        <v/>
      </c>
      <c r="L72" s="215" t="str">
        <f>IF(A72="","",SUMIF(MM_Wechsel!$T$33:$T$500,JJ_ZPLf!$A72&amp;JJ_ZPLf!$L$10&amp;$C72,MM_Wechsel!$Q$33:$Q$500))</f>
        <v/>
      </c>
      <c r="M72" s="130"/>
      <c r="N72" s="130"/>
      <c r="O72" s="130"/>
      <c r="P72" s="154"/>
    </row>
    <row r="73" spans="1:16" x14ac:dyDescent="0.2">
      <c r="A73" s="67"/>
      <c r="B73" s="214" t="str">
        <f>IF(A73="","",IFERROR(VLOOKUP(A73,L!$M$11:$N$120,2,FALSE),"Eingabeart wurde geändert"))</f>
        <v/>
      </c>
      <c r="C73" s="345"/>
      <c r="D73" s="177"/>
      <c r="E73" s="130"/>
      <c r="F73" s="130"/>
      <c r="G73" s="130"/>
      <c r="H73" s="130"/>
      <c r="I73" s="130"/>
      <c r="J73" s="130"/>
      <c r="K73" s="215" t="str">
        <f>IF(A73="","",SUMIF(MM_Wechsel!$T$33:$T$500,JJ_ZPLf!$A73&amp;JJ_ZPLf!$K$10&amp;$C73,MM_Wechsel!$Q$33:$Q$500))</f>
        <v/>
      </c>
      <c r="L73" s="215" t="str">
        <f>IF(A73="","",SUMIF(MM_Wechsel!$T$33:$T$500,JJ_ZPLf!$A73&amp;JJ_ZPLf!$L$10&amp;$C73,MM_Wechsel!$Q$33:$Q$500))</f>
        <v/>
      </c>
      <c r="M73" s="130"/>
      <c r="N73" s="130"/>
      <c r="O73" s="130"/>
      <c r="P73" s="154"/>
    </row>
    <row r="74" spans="1:16" x14ac:dyDescent="0.2">
      <c r="A74" s="67"/>
      <c r="B74" s="214" t="str">
        <f>IF(A74="","",IFERROR(VLOOKUP(A74,L!$M$11:$N$120,2,FALSE),"Eingabeart wurde geändert"))</f>
        <v/>
      </c>
      <c r="C74" s="345"/>
      <c r="D74" s="177"/>
      <c r="E74" s="130"/>
      <c r="F74" s="130"/>
      <c r="G74" s="130"/>
      <c r="H74" s="130"/>
      <c r="I74" s="130"/>
      <c r="J74" s="130"/>
      <c r="K74" s="215" t="str">
        <f>IF(A74="","",SUMIF(MM_Wechsel!$T$33:$T$500,JJ_ZPLf!$A74&amp;JJ_ZPLf!$K$10&amp;$C74,MM_Wechsel!$Q$33:$Q$500))</f>
        <v/>
      </c>
      <c r="L74" s="215" t="str">
        <f>IF(A74="","",SUMIF(MM_Wechsel!$T$33:$T$500,JJ_ZPLf!$A74&amp;JJ_ZPLf!$L$10&amp;$C74,MM_Wechsel!$Q$33:$Q$500))</f>
        <v/>
      </c>
      <c r="M74" s="130"/>
      <c r="N74" s="130"/>
      <c r="O74" s="130"/>
      <c r="P74" s="154"/>
    </row>
    <row r="75" spans="1:16" x14ac:dyDescent="0.2">
      <c r="A75" s="67"/>
      <c r="B75" s="214" t="str">
        <f>IF(A75="","",IFERROR(VLOOKUP(A75,L!$M$11:$N$120,2,FALSE),"Eingabeart wurde geändert"))</f>
        <v/>
      </c>
      <c r="C75" s="345"/>
      <c r="D75" s="177"/>
      <c r="E75" s="130"/>
      <c r="F75" s="130"/>
      <c r="G75" s="130"/>
      <c r="H75" s="130"/>
      <c r="I75" s="130"/>
      <c r="J75" s="130"/>
      <c r="K75" s="215" t="str">
        <f>IF(A75="","",SUMIF(MM_Wechsel!$T$33:$T$500,JJ_ZPLf!$A75&amp;JJ_ZPLf!$K$10&amp;$C75,MM_Wechsel!$Q$33:$Q$500))</f>
        <v/>
      </c>
      <c r="L75" s="215" t="str">
        <f>IF(A75="","",SUMIF(MM_Wechsel!$T$33:$T$500,JJ_ZPLf!$A75&amp;JJ_ZPLf!$L$10&amp;$C75,MM_Wechsel!$Q$33:$Q$500))</f>
        <v/>
      </c>
      <c r="M75" s="130"/>
      <c r="N75" s="130"/>
      <c r="O75" s="130"/>
      <c r="P75" s="154"/>
    </row>
    <row r="76" spans="1:16" x14ac:dyDescent="0.2">
      <c r="A76" s="67"/>
      <c r="B76" s="214" t="str">
        <f>IF(A76="","",IFERROR(VLOOKUP(A76,L!$M$11:$N$120,2,FALSE),"Eingabeart wurde geändert"))</f>
        <v/>
      </c>
      <c r="C76" s="345"/>
      <c r="D76" s="177"/>
      <c r="E76" s="130"/>
      <c r="F76" s="130"/>
      <c r="G76" s="130"/>
      <c r="H76" s="130"/>
      <c r="I76" s="130"/>
      <c r="J76" s="130"/>
      <c r="K76" s="215" t="str">
        <f>IF(A76="","",SUMIF(MM_Wechsel!$T$33:$T$500,JJ_ZPLf!$A76&amp;JJ_ZPLf!$K$10&amp;$C76,MM_Wechsel!$Q$33:$Q$500))</f>
        <v/>
      </c>
      <c r="L76" s="215" t="str">
        <f>IF(A76="","",SUMIF(MM_Wechsel!$T$33:$T$500,JJ_ZPLf!$A76&amp;JJ_ZPLf!$L$10&amp;$C76,MM_Wechsel!$Q$33:$Q$500))</f>
        <v/>
      </c>
      <c r="M76" s="130"/>
      <c r="N76" s="130"/>
      <c r="O76" s="130"/>
      <c r="P76" s="154"/>
    </row>
    <row r="77" spans="1:16" x14ac:dyDescent="0.2">
      <c r="A77" s="67"/>
      <c r="B77" s="214" t="str">
        <f>IF(A77="","",IFERROR(VLOOKUP(A77,L!$M$11:$N$120,2,FALSE),"Eingabeart wurde geändert"))</f>
        <v/>
      </c>
      <c r="C77" s="345"/>
      <c r="D77" s="177"/>
      <c r="E77" s="130"/>
      <c r="F77" s="130"/>
      <c r="G77" s="130"/>
      <c r="H77" s="130"/>
      <c r="I77" s="130"/>
      <c r="J77" s="130"/>
      <c r="K77" s="215" t="str">
        <f>IF(A77="","",SUMIF(MM_Wechsel!$T$33:$T$500,JJ_ZPLf!$A77&amp;JJ_ZPLf!$K$10&amp;$C77,MM_Wechsel!$Q$33:$Q$500))</f>
        <v/>
      </c>
      <c r="L77" s="215" t="str">
        <f>IF(A77="","",SUMIF(MM_Wechsel!$T$33:$T$500,JJ_ZPLf!$A77&amp;JJ_ZPLf!$L$10&amp;$C77,MM_Wechsel!$Q$33:$Q$500))</f>
        <v/>
      </c>
      <c r="M77" s="130"/>
      <c r="N77" s="130"/>
      <c r="O77" s="130"/>
      <c r="P77" s="154"/>
    </row>
    <row r="78" spans="1:16" x14ac:dyDescent="0.2">
      <c r="A78" s="67"/>
      <c r="B78" s="214" t="str">
        <f>IF(A78="","",IFERROR(VLOOKUP(A78,L!$M$11:$N$120,2,FALSE),"Eingabeart wurde geändert"))</f>
        <v/>
      </c>
      <c r="C78" s="345"/>
      <c r="D78" s="177"/>
      <c r="E78" s="130"/>
      <c r="F78" s="130"/>
      <c r="G78" s="130"/>
      <c r="H78" s="130"/>
      <c r="I78" s="130"/>
      <c r="J78" s="130"/>
      <c r="K78" s="215" t="str">
        <f>IF(A78="","",SUMIF(MM_Wechsel!$T$33:$T$500,JJ_ZPLf!$A78&amp;JJ_ZPLf!$K$10&amp;$C78,MM_Wechsel!$Q$33:$Q$500))</f>
        <v/>
      </c>
      <c r="L78" s="215" t="str">
        <f>IF(A78="","",SUMIF(MM_Wechsel!$T$33:$T$500,JJ_ZPLf!$A78&amp;JJ_ZPLf!$L$10&amp;$C78,MM_Wechsel!$Q$33:$Q$500))</f>
        <v/>
      </c>
      <c r="M78" s="130"/>
      <c r="N78" s="130"/>
      <c r="O78" s="130"/>
      <c r="P78" s="154"/>
    </row>
    <row r="79" spans="1:16" x14ac:dyDescent="0.2">
      <c r="A79" s="67"/>
      <c r="B79" s="214" t="str">
        <f>IF(A79="","",IFERROR(VLOOKUP(A79,L!$M$11:$N$120,2,FALSE),"Eingabeart wurde geändert"))</f>
        <v/>
      </c>
      <c r="C79" s="345"/>
      <c r="D79" s="177"/>
      <c r="E79" s="130"/>
      <c r="F79" s="130"/>
      <c r="G79" s="130"/>
      <c r="H79" s="130"/>
      <c r="I79" s="130"/>
      <c r="J79" s="130"/>
      <c r="K79" s="215" t="str">
        <f>IF(A79="","",SUMIF(MM_Wechsel!$T$33:$T$500,JJ_ZPLf!$A79&amp;JJ_ZPLf!$K$10&amp;$C79,MM_Wechsel!$Q$33:$Q$500))</f>
        <v/>
      </c>
      <c r="L79" s="215" t="str">
        <f>IF(A79="","",SUMIF(MM_Wechsel!$T$33:$T$500,JJ_ZPLf!$A79&amp;JJ_ZPLf!$L$10&amp;$C79,MM_Wechsel!$Q$33:$Q$500))</f>
        <v/>
      </c>
      <c r="M79" s="130"/>
      <c r="N79" s="130"/>
      <c r="O79" s="130"/>
      <c r="P79" s="154"/>
    </row>
    <row r="80" spans="1:16" x14ac:dyDescent="0.2">
      <c r="A80" s="67"/>
      <c r="B80" s="214" t="str">
        <f>IF(A80="","",IFERROR(VLOOKUP(A80,L!$M$11:$N$120,2,FALSE),"Eingabeart wurde geändert"))</f>
        <v/>
      </c>
      <c r="C80" s="345"/>
      <c r="D80" s="177"/>
      <c r="E80" s="130"/>
      <c r="F80" s="130"/>
      <c r="G80" s="130"/>
      <c r="H80" s="130"/>
      <c r="I80" s="130"/>
      <c r="J80" s="130"/>
      <c r="K80" s="215" t="str">
        <f>IF(A80="","",SUMIF(MM_Wechsel!$T$33:$T$500,JJ_ZPLf!$A80&amp;JJ_ZPLf!$K$10&amp;$C80,MM_Wechsel!$Q$33:$Q$500))</f>
        <v/>
      </c>
      <c r="L80" s="215" t="str">
        <f>IF(A80="","",SUMIF(MM_Wechsel!$T$33:$T$500,JJ_ZPLf!$A80&amp;JJ_ZPLf!$L$10&amp;$C80,MM_Wechsel!$Q$33:$Q$500))</f>
        <v/>
      </c>
      <c r="M80" s="130"/>
      <c r="N80" s="130"/>
      <c r="O80" s="130"/>
      <c r="P80" s="154"/>
    </row>
    <row r="81" spans="1:16" x14ac:dyDescent="0.2">
      <c r="A81" s="67"/>
      <c r="B81" s="214" t="str">
        <f>IF(A81="","",IFERROR(VLOOKUP(A81,L!$M$11:$N$120,2,FALSE),"Eingabeart wurde geändert"))</f>
        <v/>
      </c>
      <c r="C81" s="345"/>
      <c r="D81" s="177"/>
      <c r="E81" s="130"/>
      <c r="F81" s="130"/>
      <c r="G81" s="130"/>
      <c r="H81" s="130"/>
      <c r="I81" s="130"/>
      <c r="J81" s="130"/>
      <c r="K81" s="215" t="str">
        <f>IF(A81="","",SUMIF(MM_Wechsel!$T$33:$T$500,JJ_ZPLf!$A81&amp;JJ_ZPLf!$K$10&amp;$C81,MM_Wechsel!$Q$33:$Q$500))</f>
        <v/>
      </c>
      <c r="L81" s="215" t="str">
        <f>IF(A81="","",SUMIF(MM_Wechsel!$T$33:$T$500,JJ_ZPLf!$A81&amp;JJ_ZPLf!$L$10&amp;$C81,MM_Wechsel!$Q$33:$Q$500))</f>
        <v/>
      </c>
      <c r="M81" s="130"/>
      <c r="N81" s="130"/>
      <c r="O81" s="130"/>
      <c r="P81" s="154"/>
    </row>
    <row r="82" spans="1:16" x14ac:dyDescent="0.2">
      <c r="A82" s="67"/>
      <c r="B82" s="214" t="str">
        <f>IF(A82="","",IFERROR(VLOOKUP(A82,L!$M$11:$N$120,2,FALSE),"Eingabeart wurde geändert"))</f>
        <v/>
      </c>
      <c r="C82" s="345"/>
      <c r="D82" s="177"/>
      <c r="E82" s="130"/>
      <c r="F82" s="130"/>
      <c r="G82" s="130"/>
      <c r="H82" s="130"/>
      <c r="I82" s="130"/>
      <c r="J82" s="130"/>
      <c r="K82" s="215" t="str">
        <f>IF(A82="","",SUMIF(MM_Wechsel!$T$33:$T$500,JJ_ZPLf!$A82&amp;JJ_ZPLf!$K$10&amp;$C82,MM_Wechsel!$Q$33:$Q$500))</f>
        <v/>
      </c>
      <c r="L82" s="215" t="str">
        <f>IF(A82="","",SUMIF(MM_Wechsel!$T$33:$T$500,JJ_ZPLf!$A82&amp;JJ_ZPLf!$L$10&amp;$C82,MM_Wechsel!$Q$33:$Q$500))</f>
        <v/>
      </c>
      <c r="M82" s="130"/>
      <c r="N82" s="130"/>
      <c r="O82" s="130"/>
      <c r="P82" s="154"/>
    </row>
    <row r="83" spans="1:16" x14ac:dyDescent="0.2">
      <c r="A83" s="67"/>
      <c r="B83" s="214" t="str">
        <f>IF(A83="","",IFERROR(VLOOKUP(A83,L!$M$11:$N$120,2,FALSE),"Eingabeart wurde geändert"))</f>
        <v/>
      </c>
      <c r="C83" s="345"/>
      <c r="D83" s="177"/>
      <c r="E83" s="130"/>
      <c r="F83" s="130"/>
      <c r="G83" s="130"/>
      <c r="H83" s="130"/>
      <c r="I83" s="130"/>
      <c r="J83" s="130"/>
      <c r="K83" s="215" t="str">
        <f>IF(A83="","",SUMIF(MM_Wechsel!$T$33:$T$500,JJ_ZPLf!$A83&amp;JJ_ZPLf!$K$10&amp;$C83,MM_Wechsel!$Q$33:$Q$500))</f>
        <v/>
      </c>
      <c r="L83" s="215" t="str">
        <f>IF(A83="","",SUMIF(MM_Wechsel!$T$33:$T$500,JJ_ZPLf!$A83&amp;JJ_ZPLf!$L$10&amp;$C83,MM_Wechsel!$Q$33:$Q$500))</f>
        <v/>
      </c>
      <c r="M83" s="130"/>
      <c r="N83" s="130"/>
      <c r="O83" s="130"/>
      <c r="P83" s="154"/>
    </row>
    <row r="84" spans="1:16" x14ac:dyDescent="0.2">
      <c r="A84" s="67"/>
      <c r="B84" s="214" t="str">
        <f>IF(A84="","",IFERROR(VLOOKUP(A84,L!$M$11:$N$120,2,FALSE),"Eingabeart wurde geändert"))</f>
        <v/>
      </c>
      <c r="C84" s="345"/>
      <c r="D84" s="177"/>
      <c r="E84" s="130"/>
      <c r="F84" s="130"/>
      <c r="G84" s="130"/>
      <c r="H84" s="130"/>
      <c r="I84" s="130"/>
      <c r="J84" s="130"/>
      <c r="K84" s="215" t="str">
        <f>IF(A84="","",SUMIF(MM_Wechsel!$T$33:$T$500,JJ_ZPLf!$A84&amp;JJ_ZPLf!$K$10&amp;$C84,MM_Wechsel!$Q$33:$Q$500))</f>
        <v/>
      </c>
      <c r="L84" s="215" t="str">
        <f>IF(A84="","",SUMIF(MM_Wechsel!$T$33:$T$500,JJ_ZPLf!$A84&amp;JJ_ZPLf!$L$10&amp;$C84,MM_Wechsel!$Q$33:$Q$500))</f>
        <v/>
      </c>
      <c r="M84" s="130"/>
      <c r="N84" s="130"/>
      <c r="O84" s="130"/>
      <c r="P84" s="154"/>
    </row>
    <row r="85" spans="1:16" x14ac:dyDescent="0.2">
      <c r="A85" s="67"/>
      <c r="B85" s="214" t="str">
        <f>IF(A85="","",IFERROR(VLOOKUP(A85,L!$M$11:$N$120,2,FALSE),"Eingabeart wurde geändert"))</f>
        <v/>
      </c>
      <c r="C85" s="345"/>
      <c r="D85" s="177"/>
      <c r="E85" s="130"/>
      <c r="F85" s="130"/>
      <c r="G85" s="130"/>
      <c r="H85" s="130"/>
      <c r="I85" s="130"/>
      <c r="J85" s="130"/>
      <c r="K85" s="215" t="str">
        <f>IF(A85="","",SUMIF(MM_Wechsel!$T$33:$T$500,JJ_ZPLf!$A85&amp;JJ_ZPLf!$K$10&amp;$C85,MM_Wechsel!$Q$33:$Q$500))</f>
        <v/>
      </c>
      <c r="L85" s="215" t="str">
        <f>IF(A85="","",SUMIF(MM_Wechsel!$T$33:$T$500,JJ_ZPLf!$A85&amp;JJ_ZPLf!$L$10&amp;$C85,MM_Wechsel!$Q$33:$Q$500))</f>
        <v/>
      </c>
      <c r="M85" s="130"/>
      <c r="N85" s="130"/>
      <c r="O85" s="130"/>
      <c r="P85" s="154"/>
    </row>
    <row r="86" spans="1:16" x14ac:dyDescent="0.2">
      <c r="A86" s="67"/>
      <c r="B86" s="214" t="str">
        <f>IF(A86="","",IFERROR(VLOOKUP(A86,L!$M$11:$N$120,2,FALSE),"Eingabeart wurde geändert"))</f>
        <v/>
      </c>
      <c r="C86" s="345"/>
      <c r="D86" s="177"/>
      <c r="E86" s="130"/>
      <c r="F86" s="130"/>
      <c r="G86" s="130"/>
      <c r="H86" s="130"/>
      <c r="I86" s="130"/>
      <c r="J86" s="130"/>
      <c r="K86" s="215" t="str">
        <f>IF(A86="","",SUMIF(MM_Wechsel!$T$33:$T$500,JJ_ZPLf!$A86&amp;JJ_ZPLf!$K$10&amp;$C86,MM_Wechsel!$Q$33:$Q$500))</f>
        <v/>
      </c>
      <c r="L86" s="215" t="str">
        <f>IF(A86="","",SUMIF(MM_Wechsel!$T$33:$T$500,JJ_ZPLf!$A86&amp;JJ_ZPLf!$L$10&amp;$C86,MM_Wechsel!$Q$33:$Q$500))</f>
        <v/>
      </c>
      <c r="M86" s="130"/>
      <c r="N86" s="130"/>
      <c r="O86" s="130"/>
      <c r="P86" s="154"/>
    </row>
    <row r="87" spans="1:16" x14ac:dyDescent="0.2">
      <c r="A87" s="67"/>
      <c r="B87" s="214" t="str">
        <f>IF(A87="","",IFERROR(VLOOKUP(A87,L!$M$11:$N$120,2,FALSE),"Eingabeart wurde geändert"))</f>
        <v/>
      </c>
      <c r="C87" s="345"/>
      <c r="D87" s="177"/>
      <c r="E87" s="130"/>
      <c r="F87" s="130"/>
      <c r="G87" s="130"/>
      <c r="H87" s="130"/>
      <c r="I87" s="130"/>
      <c r="J87" s="130"/>
      <c r="K87" s="215" t="str">
        <f>IF(A87="","",SUMIF(MM_Wechsel!$T$33:$T$500,JJ_ZPLf!$A87&amp;JJ_ZPLf!$K$10&amp;$C87,MM_Wechsel!$Q$33:$Q$500))</f>
        <v/>
      </c>
      <c r="L87" s="215" t="str">
        <f>IF(A87="","",SUMIF(MM_Wechsel!$T$33:$T$500,JJ_ZPLf!$A87&amp;JJ_ZPLf!$L$10&amp;$C87,MM_Wechsel!$Q$33:$Q$500))</f>
        <v/>
      </c>
      <c r="M87" s="130"/>
      <c r="N87" s="130"/>
      <c r="O87" s="130"/>
      <c r="P87" s="154"/>
    </row>
    <row r="88" spans="1:16" x14ac:dyDescent="0.2">
      <c r="A88" s="67"/>
      <c r="B88" s="214" t="str">
        <f>IF(A88="","",IFERROR(VLOOKUP(A88,L!$M$11:$N$120,2,FALSE),"Eingabeart wurde geändert"))</f>
        <v/>
      </c>
      <c r="C88" s="345"/>
      <c r="D88" s="177"/>
      <c r="E88" s="130"/>
      <c r="F88" s="130"/>
      <c r="G88" s="130"/>
      <c r="H88" s="130"/>
      <c r="I88" s="130"/>
      <c r="J88" s="130"/>
      <c r="K88" s="215" t="str">
        <f>IF(A88="","",SUMIF(MM_Wechsel!$T$33:$T$500,JJ_ZPLf!$A88&amp;JJ_ZPLf!$K$10&amp;$C88,MM_Wechsel!$Q$33:$Q$500))</f>
        <v/>
      </c>
      <c r="L88" s="215" t="str">
        <f>IF(A88="","",SUMIF(MM_Wechsel!$T$33:$T$500,JJ_ZPLf!$A88&amp;JJ_ZPLf!$L$10&amp;$C88,MM_Wechsel!$Q$33:$Q$500))</f>
        <v/>
      </c>
      <c r="M88" s="130"/>
      <c r="N88" s="130"/>
      <c r="O88" s="130"/>
      <c r="P88" s="154"/>
    </row>
    <row r="89" spans="1:16" x14ac:dyDescent="0.2">
      <c r="A89" s="67"/>
      <c r="B89" s="214" t="str">
        <f>IF(A89="","",IFERROR(VLOOKUP(A89,L!$M$11:$N$120,2,FALSE),"Eingabeart wurde geändert"))</f>
        <v/>
      </c>
      <c r="C89" s="345"/>
      <c r="D89" s="177"/>
      <c r="E89" s="130"/>
      <c r="F89" s="130"/>
      <c r="G89" s="130"/>
      <c r="H89" s="130"/>
      <c r="I89" s="130"/>
      <c r="J89" s="130"/>
      <c r="K89" s="215" t="str">
        <f>IF(A89="","",SUMIF(MM_Wechsel!$T$33:$T$500,JJ_ZPLf!$A89&amp;JJ_ZPLf!$K$10&amp;$C89,MM_Wechsel!$Q$33:$Q$500))</f>
        <v/>
      </c>
      <c r="L89" s="215" t="str">
        <f>IF(A89="","",SUMIF(MM_Wechsel!$T$33:$T$500,JJ_ZPLf!$A89&amp;JJ_ZPLf!$L$10&amp;$C89,MM_Wechsel!$Q$33:$Q$500))</f>
        <v/>
      </c>
      <c r="M89" s="130"/>
      <c r="N89" s="130"/>
      <c r="O89" s="130"/>
      <c r="P89" s="154"/>
    </row>
    <row r="90" spans="1:16" x14ac:dyDescent="0.2">
      <c r="A90" s="67"/>
      <c r="B90" s="214" t="str">
        <f>IF(A90="","",IFERROR(VLOOKUP(A90,L!$M$11:$N$120,2,FALSE),"Eingabeart wurde geändert"))</f>
        <v/>
      </c>
      <c r="C90" s="345"/>
      <c r="D90" s="177"/>
      <c r="E90" s="130"/>
      <c r="F90" s="130"/>
      <c r="G90" s="130"/>
      <c r="H90" s="130"/>
      <c r="I90" s="130"/>
      <c r="J90" s="130"/>
      <c r="K90" s="215" t="str">
        <f>IF(A90="","",SUMIF(MM_Wechsel!$T$33:$T$500,JJ_ZPLf!$A90&amp;JJ_ZPLf!$K$10&amp;$C90,MM_Wechsel!$Q$33:$Q$500))</f>
        <v/>
      </c>
      <c r="L90" s="215" t="str">
        <f>IF(A90="","",SUMIF(MM_Wechsel!$T$33:$T$500,JJ_ZPLf!$A90&amp;JJ_ZPLf!$L$10&amp;$C90,MM_Wechsel!$Q$33:$Q$500))</f>
        <v/>
      </c>
      <c r="M90" s="130"/>
      <c r="N90" s="130"/>
      <c r="O90" s="130"/>
      <c r="P90" s="154"/>
    </row>
    <row r="91" spans="1:16" x14ac:dyDescent="0.2">
      <c r="A91" s="67"/>
      <c r="B91" s="214" t="str">
        <f>IF(A91="","",IFERROR(VLOOKUP(A91,L!$M$11:$N$120,2,FALSE),"Eingabeart wurde geändert"))</f>
        <v/>
      </c>
      <c r="C91" s="345"/>
      <c r="D91" s="177"/>
      <c r="E91" s="130"/>
      <c r="F91" s="130"/>
      <c r="G91" s="130"/>
      <c r="H91" s="130"/>
      <c r="I91" s="130"/>
      <c r="J91" s="130"/>
      <c r="K91" s="215" t="str">
        <f>IF(A91="","",SUMIF(MM_Wechsel!$T$33:$T$500,JJ_ZPLf!$A91&amp;JJ_ZPLf!$K$10&amp;$C91,MM_Wechsel!$Q$33:$Q$500))</f>
        <v/>
      </c>
      <c r="L91" s="215" t="str">
        <f>IF(A91="","",SUMIF(MM_Wechsel!$T$33:$T$500,JJ_ZPLf!$A91&amp;JJ_ZPLf!$L$10&amp;$C91,MM_Wechsel!$Q$33:$Q$500))</f>
        <v/>
      </c>
      <c r="M91" s="130"/>
      <c r="N91" s="130"/>
      <c r="O91" s="130"/>
      <c r="P91" s="154"/>
    </row>
    <row r="92" spans="1:16" x14ac:dyDescent="0.2">
      <c r="A92" s="67"/>
      <c r="B92" s="214" t="str">
        <f>IF(A92="","",IFERROR(VLOOKUP(A92,L!$M$11:$N$120,2,FALSE),"Eingabeart wurde geändert"))</f>
        <v/>
      </c>
      <c r="C92" s="345"/>
      <c r="D92" s="177"/>
      <c r="E92" s="130"/>
      <c r="F92" s="130"/>
      <c r="G92" s="130"/>
      <c r="H92" s="130"/>
      <c r="I92" s="130"/>
      <c r="J92" s="130"/>
      <c r="K92" s="215" t="str">
        <f>IF(A92="","",SUMIF(MM_Wechsel!$T$33:$T$500,JJ_ZPLf!$A92&amp;JJ_ZPLf!$K$10&amp;$C92,MM_Wechsel!$Q$33:$Q$500))</f>
        <v/>
      </c>
      <c r="L92" s="215" t="str">
        <f>IF(A92="","",SUMIF(MM_Wechsel!$T$33:$T$500,JJ_ZPLf!$A92&amp;JJ_ZPLf!$L$10&amp;$C92,MM_Wechsel!$Q$33:$Q$500))</f>
        <v/>
      </c>
      <c r="M92" s="130"/>
      <c r="N92" s="130"/>
      <c r="O92" s="130"/>
      <c r="P92" s="154"/>
    </row>
    <row r="93" spans="1:16" x14ac:dyDescent="0.2">
      <c r="A93" s="67"/>
      <c r="B93" s="214" t="str">
        <f>IF(A93="","",IFERROR(VLOOKUP(A93,L!$M$11:$N$120,2,FALSE),"Eingabeart wurde geändert"))</f>
        <v/>
      </c>
      <c r="C93" s="345"/>
      <c r="D93" s="177"/>
      <c r="E93" s="130"/>
      <c r="F93" s="130"/>
      <c r="G93" s="130"/>
      <c r="H93" s="130"/>
      <c r="I93" s="130"/>
      <c r="J93" s="130"/>
      <c r="K93" s="215" t="str">
        <f>IF(A93="","",SUMIF(MM_Wechsel!$T$33:$T$500,JJ_ZPLf!$A93&amp;JJ_ZPLf!$K$10&amp;$C93,MM_Wechsel!$Q$33:$Q$500))</f>
        <v/>
      </c>
      <c r="L93" s="215" t="str">
        <f>IF(A93="","",SUMIF(MM_Wechsel!$T$33:$T$500,JJ_ZPLf!$A93&amp;JJ_ZPLf!$L$10&amp;$C93,MM_Wechsel!$Q$33:$Q$500))</f>
        <v/>
      </c>
      <c r="M93" s="130"/>
      <c r="N93" s="130"/>
      <c r="O93" s="130"/>
      <c r="P93" s="154"/>
    </row>
    <row r="94" spans="1:16" x14ac:dyDescent="0.2">
      <c r="A94" s="67"/>
      <c r="B94" s="214" t="str">
        <f>IF(A94="","",IFERROR(VLOOKUP(A94,L!$M$11:$N$120,2,FALSE),"Eingabeart wurde geändert"))</f>
        <v/>
      </c>
      <c r="C94" s="345"/>
      <c r="D94" s="177"/>
      <c r="E94" s="130"/>
      <c r="F94" s="130"/>
      <c r="G94" s="130"/>
      <c r="H94" s="130"/>
      <c r="I94" s="130"/>
      <c r="J94" s="130"/>
      <c r="K94" s="215" t="str">
        <f>IF(A94="","",SUMIF(MM_Wechsel!$T$33:$T$500,JJ_ZPLf!$A94&amp;JJ_ZPLf!$K$10&amp;$C94,MM_Wechsel!$Q$33:$Q$500))</f>
        <v/>
      </c>
      <c r="L94" s="215" t="str">
        <f>IF(A94="","",SUMIF(MM_Wechsel!$T$33:$T$500,JJ_ZPLf!$A94&amp;JJ_ZPLf!$L$10&amp;$C94,MM_Wechsel!$Q$33:$Q$500))</f>
        <v/>
      </c>
      <c r="M94" s="130"/>
      <c r="N94" s="130"/>
      <c r="O94" s="130"/>
      <c r="P94" s="154"/>
    </row>
    <row r="95" spans="1:16" x14ac:dyDescent="0.2">
      <c r="A95" s="67"/>
      <c r="B95" s="214" t="str">
        <f>IF(A95="","",IFERROR(VLOOKUP(A95,L!$M$11:$N$120,2,FALSE),"Eingabeart wurde geändert"))</f>
        <v/>
      </c>
      <c r="C95" s="345"/>
      <c r="D95" s="177"/>
      <c r="E95" s="130"/>
      <c r="F95" s="130"/>
      <c r="G95" s="130"/>
      <c r="H95" s="130"/>
      <c r="I95" s="130"/>
      <c r="J95" s="130"/>
      <c r="K95" s="215" t="str">
        <f>IF(A95="","",SUMIF(MM_Wechsel!$T$33:$T$500,JJ_ZPLf!$A95&amp;JJ_ZPLf!$K$10&amp;$C95,MM_Wechsel!$Q$33:$Q$500))</f>
        <v/>
      </c>
      <c r="L95" s="215" t="str">
        <f>IF(A95="","",SUMIF(MM_Wechsel!$T$33:$T$500,JJ_ZPLf!$A95&amp;JJ_ZPLf!$L$10&amp;$C95,MM_Wechsel!$Q$33:$Q$500))</f>
        <v/>
      </c>
      <c r="M95" s="130"/>
      <c r="N95" s="130"/>
      <c r="O95" s="130"/>
      <c r="P95" s="154"/>
    </row>
    <row r="96" spans="1:16" x14ac:dyDescent="0.2">
      <c r="A96" s="67"/>
      <c r="B96" s="214" t="str">
        <f>IF(A96="","",IFERROR(VLOOKUP(A96,L!$M$11:$N$120,2,FALSE),"Eingabeart wurde geändert"))</f>
        <v/>
      </c>
      <c r="C96" s="345"/>
      <c r="D96" s="177"/>
      <c r="E96" s="130"/>
      <c r="F96" s="130"/>
      <c r="G96" s="130"/>
      <c r="H96" s="130"/>
      <c r="I96" s="130"/>
      <c r="J96" s="130"/>
      <c r="K96" s="215" t="str">
        <f>IF(A96="","",SUMIF(MM_Wechsel!$T$33:$T$500,JJ_ZPLf!$A96&amp;JJ_ZPLf!$K$10&amp;$C96,MM_Wechsel!$Q$33:$Q$500))</f>
        <v/>
      </c>
      <c r="L96" s="215" t="str">
        <f>IF(A96="","",SUMIF(MM_Wechsel!$T$33:$T$500,JJ_ZPLf!$A96&amp;JJ_ZPLf!$L$10&amp;$C96,MM_Wechsel!$Q$33:$Q$500))</f>
        <v/>
      </c>
      <c r="M96" s="130"/>
      <c r="N96" s="130"/>
      <c r="O96" s="130"/>
      <c r="P96" s="154"/>
    </row>
    <row r="97" spans="1:16" x14ac:dyDescent="0.2">
      <c r="A97" s="67"/>
      <c r="B97" s="214" t="str">
        <f>IF(A97="","",IFERROR(VLOOKUP(A97,L!$M$11:$N$120,2,FALSE),"Eingabeart wurde geändert"))</f>
        <v/>
      </c>
      <c r="C97" s="345"/>
      <c r="D97" s="177"/>
      <c r="E97" s="130"/>
      <c r="F97" s="130"/>
      <c r="G97" s="130"/>
      <c r="H97" s="130"/>
      <c r="I97" s="130"/>
      <c r="J97" s="130"/>
      <c r="K97" s="215" t="str">
        <f>IF(A97="","",SUMIF(MM_Wechsel!$T$33:$T$500,JJ_ZPLf!$A97&amp;JJ_ZPLf!$K$10&amp;$C97,MM_Wechsel!$Q$33:$Q$500))</f>
        <v/>
      </c>
      <c r="L97" s="215" t="str">
        <f>IF(A97="","",SUMIF(MM_Wechsel!$T$33:$T$500,JJ_ZPLf!$A97&amp;JJ_ZPLf!$L$10&amp;$C97,MM_Wechsel!$Q$33:$Q$500))</f>
        <v/>
      </c>
      <c r="M97" s="130"/>
      <c r="N97" s="130"/>
      <c r="O97" s="130"/>
      <c r="P97" s="154"/>
    </row>
    <row r="98" spans="1:16" x14ac:dyDescent="0.2">
      <c r="A98" s="67"/>
      <c r="B98" s="214" t="str">
        <f>IF(A98="","",IFERROR(VLOOKUP(A98,L!$M$11:$N$120,2,FALSE),"Eingabeart wurde geändert"))</f>
        <v/>
      </c>
      <c r="C98" s="345"/>
      <c r="D98" s="177"/>
      <c r="E98" s="130"/>
      <c r="F98" s="130"/>
      <c r="G98" s="130"/>
      <c r="H98" s="130"/>
      <c r="I98" s="130"/>
      <c r="J98" s="130"/>
      <c r="K98" s="215" t="str">
        <f>IF(A98="","",SUMIF(MM_Wechsel!$T$33:$T$500,JJ_ZPLf!$A98&amp;JJ_ZPLf!$K$10&amp;$C98,MM_Wechsel!$Q$33:$Q$500))</f>
        <v/>
      </c>
      <c r="L98" s="215" t="str">
        <f>IF(A98="","",SUMIF(MM_Wechsel!$T$33:$T$500,JJ_ZPLf!$A98&amp;JJ_ZPLf!$L$10&amp;$C98,MM_Wechsel!$Q$33:$Q$500))</f>
        <v/>
      </c>
      <c r="M98" s="130"/>
      <c r="N98" s="130"/>
      <c r="O98" s="130"/>
      <c r="P98" s="154"/>
    </row>
    <row r="99" spans="1:16" x14ac:dyDescent="0.2">
      <c r="A99" s="67"/>
      <c r="B99" s="214" t="str">
        <f>IF(A99="","",IFERROR(VLOOKUP(A99,L!$M$11:$N$120,2,FALSE),"Eingabeart wurde geändert"))</f>
        <v/>
      </c>
      <c r="C99" s="345"/>
      <c r="D99" s="177"/>
      <c r="E99" s="130"/>
      <c r="F99" s="130"/>
      <c r="G99" s="130"/>
      <c r="H99" s="130"/>
      <c r="I99" s="130"/>
      <c r="J99" s="130"/>
      <c r="K99" s="215" t="str">
        <f>IF(A99="","",SUMIF(MM_Wechsel!$T$33:$T$500,JJ_ZPLf!$A99&amp;JJ_ZPLf!$K$10&amp;$C99,MM_Wechsel!$Q$33:$Q$500))</f>
        <v/>
      </c>
      <c r="L99" s="215" t="str">
        <f>IF(A99="","",SUMIF(MM_Wechsel!$T$33:$T$500,JJ_ZPLf!$A99&amp;JJ_ZPLf!$L$10&amp;$C99,MM_Wechsel!$Q$33:$Q$500))</f>
        <v/>
      </c>
      <c r="M99" s="130"/>
      <c r="N99" s="130"/>
      <c r="O99" s="130"/>
      <c r="P99" s="154"/>
    </row>
    <row r="100" spans="1:16" x14ac:dyDescent="0.2">
      <c r="A100" s="67"/>
      <c r="B100" s="214" t="str">
        <f>IF(A100="","",IFERROR(VLOOKUP(A100,L!$M$11:$N$120,2,FALSE),"Eingabeart wurde geändert"))</f>
        <v/>
      </c>
      <c r="C100" s="345"/>
      <c r="D100" s="177"/>
      <c r="E100" s="130"/>
      <c r="F100" s="130"/>
      <c r="G100" s="130"/>
      <c r="H100" s="130"/>
      <c r="I100" s="130"/>
      <c r="J100" s="130"/>
      <c r="K100" s="215" t="str">
        <f>IF(A100="","",SUMIF(MM_Wechsel!$T$33:$T$500,JJ_ZPLf!$A100&amp;JJ_ZPLf!$K$10&amp;$C100,MM_Wechsel!$Q$33:$Q$500))</f>
        <v/>
      </c>
      <c r="L100" s="215" t="str">
        <f>IF(A100="","",SUMIF(MM_Wechsel!$T$33:$T$500,JJ_ZPLf!$A100&amp;JJ_ZPLf!$L$10&amp;$C100,MM_Wechsel!$Q$33:$Q$500))</f>
        <v/>
      </c>
      <c r="M100" s="130"/>
      <c r="N100" s="130"/>
      <c r="O100" s="130"/>
      <c r="P100" s="154"/>
    </row>
    <row r="101" spans="1:16" x14ac:dyDescent="0.2">
      <c r="A101" s="67"/>
      <c r="B101" s="214" t="str">
        <f>IF(A101="","",IFERROR(VLOOKUP(A101,L!$M$11:$N$120,2,FALSE),"Eingabeart wurde geändert"))</f>
        <v/>
      </c>
      <c r="C101" s="345"/>
      <c r="D101" s="177"/>
      <c r="E101" s="130"/>
      <c r="F101" s="130"/>
      <c r="G101" s="130"/>
      <c r="H101" s="130"/>
      <c r="I101" s="130"/>
      <c r="J101" s="130"/>
      <c r="K101" s="215" t="str">
        <f>IF(A101="","",SUMIF(MM_Wechsel!$T$33:$T$500,JJ_ZPLf!$A101&amp;JJ_ZPLf!$K$10&amp;$C101,MM_Wechsel!$Q$33:$Q$500))</f>
        <v/>
      </c>
      <c r="L101" s="215" t="str">
        <f>IF(A101="","",SUMIF(MM_Wechsel!$T$33:$T$500,JJ_ZPLf!$A101&amp;JJ_ZPLf!$L$10&amp;$C101,MM_Wechsel!$Q$33:$Q$500))</f>
        <v/>
      </c>
      <c r="M101" s="130"/>
      <c r="N101" s="130"/>
      <c r="O101" s="130"/>
      <c r="P101" s="154"/>
    </row>
    <row r="102" spans="1:16" x14ac:dyDescent="0.2">
      <c r="A102" s="67"/>
      <c r="B102" s="214" t="str">
        <f>IF(A102="","",IFERROR(VLOOKUP(A102,L!$M$11:$N$120,2,FALSE),"Eingabeart wurde geändert"))</f>
        <v/>
      </c>
      <c r="C102" s="345"/>
      <c r="D102" s="177"/>
      <c r="E102" s="130"/>
      <c r="F102" s="130"/>
      <c r="G102" s="130"/>
      <c r="H102" s="130"/>
      <c r="I102" s="130"/>
      <c r="J102" s="130"/>
      <c r="K102" s="215" t="str">
        <f>IF(A102="","",SUMIF(MM_Wechsel!$T$33:$T$500,JJ_ZPLf!$A102&amp;JJ_ZPLf!$K$10&amp;$C102,MM_Wechsel!$Q$33:$Q$500))</f>
        <v/>
      </c>
      <c r="L102" s="215" t="str">
        <f>IF(A102="","",SUMIF(MM_Wechsel!$T$33:$T$500,JJ_ZPLf!$A102&amp;JJ_ZPLf!$L$10&amp;$C102,MM_Wechsel!$Q$33:$Q$500))</f>
        <v/>
      </c>
      <c r="M102" s="130"/>
      <c r="N102" s="130"/>
      <c r="O102" s="130"/>
      <c r="P102" s="154"/>
    </row>
    <row r="103" spans="1:16" x14ac:dyDescent="0.2">
      <c r="A103" s="67"/>
      <c r="B103" s="214" t="str">
        <f>IF(A103="","",IFERROR(VLOOKUP(A103,L!$M$11:$N$120,2,FALSE),"Eingabeart wurde geändert"))</f>
        <v/>
      </c>
      <c r="C103" s="345"/>
      <c r="D103" s="177"/>
      <c r="E103" s="130"/>
      <c r="F103" s="130"/>
      <c r="G103" s="130"/>
      <c r="H103" s="130"/>
      <c r="I103" s="130"/>
      <c r="J103" s="130"/>
      <c r="K103" s="215" t="str">
        <f>IF(A103="","",SUMIF(MM_Wechsel!$T$33:$T$500,JJ_ZPLf!$A103&amp;JJ_ZPLf!$K$10&amp;$C103,MM_Wechsel!$Q$33:$Q$500))</f>
        <v/>
      </c>
      <c r="L103" s="215" t="str">
        <f>IF(A103="","",SUMIF(MM_Wechsel!$T$33:$T$500,JJ_ZPLf!$A103&amp;JJ_ZPLf!$L$10&amp;$C103,MM_Wechsel!$Q$33:$Q$500))</f>
        <v/>
      </c>
      <c r="M103" s="130"/>
      <c r="N103" s="130"/>
      <c r="O103" s="130"/>
      <c r="P103" s="154"/>
    </row>
    <row r="104" spans="1:16" x14ac:dyDescent="0.2">
      <c r="A104" s="67"/>
      <c r="B104" s="214" t="str">
        <f>IF(A104="","",IFERROR(VLOOKUP(A104,L!$M$11:$N$120,2,FALSE),"Eingabeart wurde geändert"))</f>
        <v/>
      </c>
      <c r="C104" s="345"/>
      <c r="D104" s="177"/>
      <c r="E104" s="130"/>
      <c r="F104" s="130"/>
      <c r="G104" s="130"/>
      <c r="H104" s="130"/>
      <c r="I104" s="130"/>
      <c r="J104" s="130"/>
      <c r="K104" s="215" t="str">
        <f>IF(A104="","",SUMIF(MM_Wechsel!$T$33:$T$500,JJ_ZPLf!$A104&amp;JJ_ZPLf!$K$10&amp;$C104,MM_Wechsel!$Q$33:$Q$500))</f>
        <v/>
      </c>
      <c r="L104" s="215" t="str">
        <f>IF(A104="","",SUMIF(MM_Wechsel!$T$33:$T$500,JJ_ZPLf!$A104&amp;JJ_ZPLf!$L$10&amp;$C104,MM_Wechsel!$Q$33:$Q$500))</f>
        <v/>
      </c>
      <c r="M104" s="130"/>
      <c r="N104" s="130"/>
      <c r="O104" s="130"/>
      <c r="P104" s="154"/>
    </row>
    <row r="105" spans="1:16" x14ac:dyDescent="0.2">
      <c r="A105" s="67"/>
      <c r="B105" s="214" t="str">
        <f>IF(A105="","",IFERROR(VLOOKUP(A105,L!$M$11:$N$120,2,FALSE),"Eingabeart wurde geändert"))</f>
        <v/>
      </c>
      <c r="C105" s="345"/>
      <c r="D105" s="177"/>
      <c r="E105" s="130"/>
      <c r="F105" s="130"/>
      <c r="G105" s="130"/>
      <c r="H105" s="130"/>
      <c r="I105" s="130"/>
      <c r="J105" s="130"/>
      <c r="K105" s="215" t="str">
        <f>IF(A105="","",SUMIF(MM_Wechsel!$T$33:$T$500,JJ_ZPLf!$A105&amp;JJ_ZPLf!$K$10&amp;$C105,MM_Wechsel!$Q$33:$Q$500))</f>
        <v/>
      </c>
      <c r="L105" s="215" t="str">
        <f>IF(A105="","",SUMIF(MM_Wechsel!$T$33:$T$500,JJ_ZPLf!$A105&amp;JJ_ZPLf!$L$10&amp;$C105,MM_Wechsel!$Q$33:$Q$500))</f>
        <v/>
      </c>
      <c r="M105" s="130"/>
      <c r="N105" s="130"/>
      <c r="O105" s="130"/>
      <c r="P105" s="154"/>
    </row>
    <row r="106" spans="1:16" x14ac:dyDescent="0.2">
      <c r="A106" s="67"/>
      <c r="B106" s="214" t="str">
        <f>IF(A106="","",IFERROR(VLOOKUP(A106,L!$M$11:$N$120,2,FALSE),"Eingabeart wurde geändert"))</f>
        <v/>
      </c>
      <c r="C106" s="345"/>
      <c r="D106" s="177"/>
      <c r="E106" s="130"/>
      <c r="F106" s="130"/>
      <c r="G106" s="130"/>
      <c r="H106" s="130"/>
      <c r="I106" s="130"/>
      <c r="J106" s="130"/>
      <c r="K106" s="215" t="str">
        <f>IF(A106="","",SUMIF(MM_Wechsel!$T$33:$T$500,JJ_ZPLf!$A106&amp;JJ_ZPLf!$K$10&amp;$C106,MM_Wechsel!$Q$33:$Q$500))</f>
        <v/>
      </c>
      <c r="L106" s="215" t="str">
        <f>IF(A106="","",SUMIF(MM_Wechsel!$T$33:$T$500,JJ_ZPLf!$A106&amp;JJ_ZPLf!$L$10&amp;$C106,MM_Wechsel!$Q$33:$Q$500))</f>
        <v/>
      </c>
      <c r="M106" s="130"/>
      <c r="N106" s="130"/>
      <c r="O106" s="130"/>
      <c r="P106" s="154"/>
    </row>
    <row r="107" spans="1:16" x14ac:dyDescent="0.2">
      <c r="A107" s="67"/>
      <c r="B107" s="214" t="str">
        <f>IF(A107="","",IFERROR(VLOOKUP(A107,L!$M$11:$N$120,2,FALSE),"Eingabeart wurde geändert"))</f>
        <v/>
      </c>
      <c r="C107" s="345"/>
      <c r="D107" s="177"/>
      <c r="E107" s="130"/>
      <c r="F107" s="130"/>
      <c r="G107" s="130"/>
      <c r="H107" s="130"/>
      <c r="I107" s="130"/>
      <c r="J107" s="130"/>
      <c r="K107" s="215" t="str">
        <f>IF(A107="","",SUMIF(MM_Wechsel!$T$33:$T$500,JJ_ZPLf!$A107&amp;JJ_ZPLf!$K$10&amp;$C107,MM_Wechsel!$Q$33:$Q$500))</f>
        <v/>
      </c>
      <c r="L107" s="215" t="str">
        <f>IF(A107="","",SUMIF(MM_Wechsel!$T$33:$T$500,JJ_ZPLf!$A107&amp;JJ_ZPLf!$L$10&amp;$C107,MM_Wechsel!$Q$33:$Q$500))</f>
        <v/>
      </c>
      <c r="M107" s="130"/>
      <c r="N107" s="130"/>
      <c r="O107" s="130"/>
      <c r="P107" s="154"/>
    </row>
    <row r="108" spans="1:16" x14ac:dyDescent="0.2">
      <c r="A108" s="67"/>
      <c r="B108" s="214" t="str">
        <f>IF(A108="","",IFERROR(VLOOKUP(A108,L!$M$11:$N$120,2,FALSE),"Eingabeart wurde geändert"))</f>
        <v/>
      </c>
      <c r="C108" s="345"/>
      <c r="D108" s="177"/>
      <c r="E108" s="130"/>
      <c r="F108" s="130"/>
      <c r="G108" s="130"/>
      <c r="H108" s="130"/>
      <c r="I108" s="130"/>
      <c r="J108" s="130"/>
      <c r="K108" s="215" t="str">
        <f>IF(A108="","",SUMIF(MM_Wechsel!$T$33:$T$500,JJ_ZPLf!$A108&amp;JJ_ZPLf!$K$10&amp;$C108,MM_Wechsel!$Q$33:$Q$500))</f>
        <v/>
      </c>
      <c r="L108" s="215" t="str">
        <f>IF(A108="","",SUMIF(MM_Wechsel!$T$33:$T$500,JJ_ZPLf!$A108&amp;JJ_ZPLf!$L$10&amp;$C108,MM_Wechsel!$Q$33:$Q$500))</f>
        <v/>
      </c>
      <c r="M108" s="130"/>
      <c r="N108" s="130"/>
      <c r="O108" s="130"/>
      <c r="P108" s="154"/>
    </row>
    <row r="109" spans="1:16" x14ac:dyDescent="0.2">
      <c r="A109" s="67"/>
      <c r="B109" s="214" t="str">
        <f>IF(A109="","",IFERROR(VLOOKUP(A109,L!$M$11:$N$120,2,FALSE),"Eingabeart wurde geändert"))</f>
        <v/>
      </c>
      <c r="C109" s="345"/>
      <c r="D109" s="177"/>
      <c r="E109" s="130"/>
      <c r="F109" s="130"/>
      <c r="G109" s="130"/>
      <c r="H109" s="130"/>
      <c r="I109" s="130"/>
      <c r="J109" s="130"/>
      <c r="K109" s="215" t="str">
        <f>IF(A109="","",SUMIF(MM_Wechsel!$T$33:$T$500,JJ_ZPLf!$A109&amp;JJ_ZPLf!$K$10&amp;$C109,MM_Wechsel!$Q$33:$Q$500))</f>
        <v/>
      </c>
      <c r="L109" s="215" t="str">
        <f>IF(A109="","",SUMIF(MM_Wechsel!$T$33:$T$500,JJ_ZPLf!$A109&amp;JJ_ZPLf!$L$10&amp;$C109,MM_Wechsel!$Q$33:$Q$500))</f>
        <v/>
      </c>
      <c r="M109" s="130"/>
      <c r="N109" s="130"/>
      <c r="O109" s="130"/>
      <c r="P109" s="154"/>
    </row>
    <row r="110" spans="1:16" x14ac:dyDescent="0.2">
      <c r="A110" s="67"/>
      <c r="B110" s="214" t="str">
        <f>IF(A110="","",IFERROR(VLOOKUP(A110,L!$M$11:$N$120,2,FALSE),"Eingabeart wurde geändert"))</f>
        <v/>
      </c>
      <c r="C110" s="345"/>
      <c r="D110" s="177"/>
      <c r="E110" s="130"/>
      <c r="F110" s="130"/>
      <c r="G110" s="130"/>
      <c r="H110" s="130"/>
      <c r="I110" s="130"/>
      <c r="J110" s="130"/>
      <c r="K110" s="215" t="str">
        <f>IF(A110="","",SUMIF(MM_Wechsel!$T$33:$T$500,JJ_ZPLf!$A110&amp;JJ_ZPLf!$K$10&amp;$C110,MM_Wechsel!$Q$33:$Q$500))</f>
        <v/>
      </c>
      <c r="L110" s="215" t="str">
        <f>IF(A110="","",SUMIF(MM_Wechsel!$T$33:$T$500,JJ_ZPLf!$A110&amp;JJ_ZPLf!$L$10&amp;$C110,MM_Wechsel!$Q$33:$Q$500))</f>
        <v/>
      </c>
      <c r="M110" s="130"/>
      <c r="N110" s="130"/>
      <c r="O110" s="130"/>
      <c r="P110" s="154"/>
    </row>
    <row r="111" spans="1:16" x14ac:dyDescent="0.2">
      <c r="A111" s="67"/>
      <c r="B111" s="214" t="str">
        <f>IF(A111="","",IFERROR(VLOOKUP(A111,L!$M$11:$N$120,2,FALSE),"Eingabeart wurde geändert"))</f>
        <v/>
      </c>
      <c r="C111" s="345"/>
      <c r="D111" s="177"/>
      <c r="E111" s="130"/>
      <c r="F111" s="130"/>
      <c r="G111" s="130"/>
      <c r="H111" s="130"/>
      <c r="I111" s="130"/>
      <c r="J111" s="130"/>
      <c r="K111" s="215" t="str">
        <f>IF(A111="","",SUMIF(MM_Wechsel!$T$33:$T$500,JJ_ZPLf!$A111&amp;JJ_ZPLf!$K$10&amp;$C111,MM_Wechsel!$Q$33:$Q$500))</f>
        <v/>
      </c>
      <c r="L111" s="215" t="str">
        <f>IF(A111="","",SUMIF(MM_Wechsel!$T$33:$T$500,JJ_ZPLf!$A111&amp;JJ_ZPLf!$L$10&amp;$C111,MM_Wechsel!$Q$33:$Q$500))</f>
        <v/>
      </c>
      <c r="M111" s="130"/>
      <c r="N111" s="130"/>
      <c r="O111" s="130"/>
      <c r="P111" s="154"/>
    </row>
    <row r="112" spans="1:16" x14ac:dyDescent="0.2">
      <c r="A112" s="67"/>
      <c r="B112" s="214" t="str">
        <f>IF(A112="","",IFERROR(VLOOKUP(A112,L!$M$11:$N$120,2,FALSE),"Eingabeart wurde geändert"))</f>
        <v/>
      </c>
      <c r="C112" s="345"/>
      <c r="D112" s="177"/>
      <c r="E112" s="130"/>
      <c r="F112" s="130"/>
      <c r="G112" s="130"/>
      <c r="H112" s="130"/>
      <c r="I112" s="130"/>
      <c r="J112" s="130"/>
      <c r="K112" s="215" t="str">
        <f>IF(A112="","",SUMIF(MM_Wechsel!$T$33:$T$500,JJ_ZPLf!$A112&amp;JJ_ZPLf!$K$10&amp;$C112,MM_Wechsel!$Q$33:$Q$500))</f>
        <v/>
      </c>
      <c r="L112" s="215" t="str">
        <f>IF(A112="","",SUMIF(MM_Wechsel!$T$33:$T$500,JJ_ZPLf!$A112&amp;JJ_ZPLf!$L$10&amp;$C112,MM_Wechsel!$Q$33:$Q$500))</f>
        <v/>
      </c>
      <c r="M112" s="130"/>
      <c r="N112" s="130"/>
      <c r="O112" s="130"/>
      <c r="P112" s="154"/>
    </row>
    <row r="113" spans="1:16" x14ac:dyDescent="0.2">
      <c r="A113" s="67"/>
      <c r="B113" s="214" t="str">
        <f>IF(A113="","",IFERROR(VLOOKUP(A113,L!$M$11:$N$120,2,FALSE),"Eingabeart wurde geändert"))</f>
        <v/>
      </c>
      <c r="C113" s="345"/>
      <c r="D113" s="177"/>
      <c r="E113" s="130"/>
      <c r="F113" s="130"/>
      <c r="G113" s="130"/>
      <c r="H113" s="130"/>
      <c r="I113" s="130"/>
      <c r="J113" s="130"/>
      <c r="K113" s="215" t="str">
        <f>IF(A113="","",SUMIF(MM_Wechsel!$T$33:$T$500,JJ_ZPLf!$A113&amp;JJ_ZPLf!$K$10&amp;$C113,MM_Wechsel!$Q$33:$Q$500))</f>
        <v/>
      </c>
      <c r="L113" s="215" t="str">
        <f>IF(A113="","",SUMIF(MM_Wechsel!$T$33:$T$500,JJ_ZPLf!$A113&amp;JJ_ZPLf!$L$10&amp;$C113,MM_Wechsel!$Q$33:$Q$500))</f>
        <v/>
      </c>
      <c r="M113" s="130"/>
      <c r="N113" s="130"/>
      <c r="O113" s="130"/>
      <c r="P113" s="154"/>
    </row>
  </sheetData>
  <sheetProtection algorithmName="SHA-512" hashValue="aboxDYOwmD3fTK9DKtnfYPLsLbkwR3nWJnJH+xHQWPIEWPsTh403hRir37HCuvGPThN8ChR1Xa2W0tZ9jeSkrw==" saltValue="yamcly/XrNt+R1hlBMpVqQ==" spinCount="100000" sheet="1" objects="1" scenarios="1" formatCells="0" formatColumns="0" formatRows="0"/>
  <mergeCells count="14">
    <mergeCell ref="A12:B13"/>
    <mergeCell ref="A8:A11"/>
    <mergeCell ref="B8:B11"/>
    <mergeCell ref="D8:D10"/>
    <mergeCell ref="M9:O9"/>
    <mergeCell ref="E8:E10"/>
    <mergeCell ref="F8:O8"/>
    <mergeCell ref="F9:F10"/>
    <mergeCell ref="G9:G10"/>
    <mergeCell ref="H9:H10"/>
    <mergeCell ref="I9:I10"/>
    <mergeCell ref="J9:J10"/>
    <mergeCell ref="K9:L9"/>
    <mergeCell ref="C8:C11"/>
  </mergeCells>
  <conditionalFormatting sqref="A14:A113">
    <cfRule type="expression" dxfId="10" priority="2">
      <formula>AND($A14="",SUM($D14:$J14)&lt;&gt;0)</formula>
    </cfRule>
  </conditionalFormatting>
  <conditionalFormatting sqref="B14:B113">
    <cfRule type="expression" dxfId="9" priority="1">
      <formula>B14="Eingabeart wurde geändert"</formula>
    </cfRule>
  </conditionalFormatting>
  <dataValidations count="1">
    <dataValidation type="list" allowBlank="1" showInputMessage="1" showErrorMessage="1" sqref="C14:C113" xr:uid="{A72728B9-A3C9-4D88-9F0D-DEA8ED1B5281}">
      <formula1>$C$1:$C$2</formula1>
    </dataValidation>
  </dataValidations>
  <pageMargins left="0.46" right="0.49" top="0.984251969" bottom="0.76" header="0.4921259845" footer="0.4921259845"/>
  <pageSetup paperSize="9" scale="71" orientation="landscape"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F5E0FF1-15FD-4211-ADC8-BA23B61C5C27}">
          <x14:formula1>
            <xm:f>L!$P$11:$P$150</xm:f>
          </x14:formula1>
          <xm:sqref>A14:A113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30"/>
  <sheetViews>
    <sheetView showGridLines="0" workbookViewId="0"/>
  </sheetViews>
  <sheetFormatPr baseColWidth="10" defaultColWidth="10.7109375" defaultRowHeight="12.75" x14ac:dyDescent="0.2"/>
  <cols>
    <col min="1" max="1" width="40.7109375" style="15" customWidth="1"/>
    <col min="2" max="3" width="20.7109375" style="15" customWidth="1"/>
    <col min="4" max="4" width="10.7109375" style="15"/>
    <col min="5" max="7" width="14.5703125" style="15" customWidth="1"/>
    <col min="8" max="16384" width="10.7109375" style="15"/>
  </cols>
  <sheetData>
    <row r="1" spans="1:7" s="11" customFormat="1" ht="15.75" customHeight="1" x14ac:dyDescent="0.2">
      <c r="A1" s="8"/>
      <c r="B1" s="9"/>
      <c r="C1" s="19"/>
      <c r="D1" s="8"/>
      <c r="E1" s="8"/>
      <c r="F1" s="8"/>
      <c r="G1" s="8"/>
    </row>
    <row r="2" spans="1:7" s="11" customFormat="1" ht="15.75" customHeight="1" x14ac:dyDescent="0.2">
      <c r="B2" s="28"/>
      <c r="C2" s="20"/>
      <c r="D2" s="8"/>
      <c r="E2" s="8"/>
      <c r="F2" s="8"/>
      <c r="G2" s="8"/>
    </row>
    <row r="3" spans="1:7" s="11" customFormat="1" ht="15.75" customHeight="1" x14ac:dyDescent="0.2">
      <c r="A3" s="8"/>
      <c r="B3" s="28"/>
      <c r="E3" s="8"/>
      <c r="F3" s="8"/>
      <c r="G3" s="8"/>
    </row>
    <row r="4" spans="1:7" s="11" customFormat="1" ht="15.75" customHeight="1" x14ac:dyDescent="0.2">
      <c r="A4" s="189" t="s">
        <v>0</v>
      </c>
      <c r="B4" s="46"/>
    </row>
    <row r="5" spans="1:7" s="11" customFormat="1" ht="15.75" customHeight="1" x14ac:dyDescent="0.2">
      <c r="A5" s="579" t="str">
        <f>"Jahreserhebung "&amp;U!A11&amp;" "&amp;U!B12</f>
        <v>Jahreserhebung Netzbetreiber Erdgas 2024</v>
      </c>
      <c r="B5" s="580"/>
      <c r="C5" s="580"/>
      <c r="D5" s="580"/>
      <c r="E5" s="581"/>
    </row>
    <row r="6" spans="1:7" s="11" customFormat="1" ht="15.75" x14ac:dyDescent="0.2">
      <c r="A6" s="267" t="s">
        <v>7</v>
      </c>
      <c r="B6" s="413" t="str">
        <f>IF(U!$B$13&lt;&gt;"",U!$B$13,"")</f>
        <v/>
      </c>
      <c r="C6" s="414"/>
      <c r="D6" s="414"/>
      <c r="E6" s="415"/>
    </row>
    <row r="7" spans="1:7" s="9" customFormat="1" ht="15.75" x14ac:dyDescent="0.2">
      <c r="A7" s="579" t="s">
        <v>1069</v>
      </c>
      <c r="B7" s="580"/>
      <c r="C7" s="580"/>
      <c r="D7" s="580"/>
      <c r="E7" s="581"/>
    </row>
    <row r="8" spans="1:7" s="9" customFormat="1" x14ac:dyDescent="0.2">
      <c r="C8" s="20"/>
    </row>
    <row r="9" spans="1:7" s="9" customFormat="1" x14ac:dyDescent="0.2">
      <c r="C9" s="20"/>
    </row>
    <row r="10" spans="1:7" s="11" customFormat="1" x14ac:dyDescent="0.2">
      <c r="A10" s="56" t="s">
        <v>160</v>
      </c>
      <c r="B10" s="388" t="s">
        <v>159</v>
      </c>
      <c r="C10" s="586"/>
      <c r="D10" s="48" t="s">
        <v>81</v>
      </c>
      <c r="E10" s="48" t="s">
        <v>96</v>
      </c>
      <c r="F10" s="48" t="s">
        <v>97</v>
      </c>
      <c r="G10" s="48" t="s">
        <v>80</v>
      </c>
    </row>
    <row r="11" spans="1:7" s="11" customFormat="1" x14ac:dyDescent="0.2">
      <c r="A11" s="428" t="s">
        <v>199</v>
      </c>
      <c r="B11" s="584" t="s">
        <v>132</v>
      </c>
      <c r="C11" s="587"/>
      <c r="D11" s="49" t="s">
        <v>137</v>
      </c>
      <c r="E11" s="103"/>
      <c r="F11" s="103"/>
      <c r="G11" s="75" t="str">
        <f t="shared" ref="G11:G16" si="0">IF(SUM(E11,F11)&gt;0,SUM(E11,F11),"")</f>
        <v/>
      </c>
    </row>
    <row r="12" spans="1:7" s="11" customFormat="1" x14ac:dyDescent="0.2">
      <c r="A12" s="430"/>
      <c r="B12" s="577" t="s">
        <v>131</v>
      </c>
      <c r="C12" s="588"/>
      <c r="D12" s="68" t="s">
        <v>137</v>
      </c>
      <c r="E12" s="104"/>
      <c r="F12" s="104"/>
      <c r="G12" s="76" t="str">
        <f t="shared" si="0"/>
        <v/>
      </c>
    </row>
    <row r="13" spans="1:7" s="11" customFormat="1" ht="12.75" customHeight="1" x14ac:dyDescent="0.2">
      <c r="A13" s="428" t="s">
        <v>209</v>
      </c>
      <c r="B13" s="584" t="s">
        <v>132</v>
      </c>
      <c r="C13" s="587"/>
      <c r="D13" s="49" t="s">
        <v>137</v>
      </c>
      <c r="E13" s="103"/>
      <c r="F13" s="103"/>
      <c r="G13" s="75" t="str">
        <f t="shared" si="0"/>
        <v/>
      </c>
    </row>
    <row r="14" spans="1:7" s="11" customFormat="1" x14ac:dyDescent="0.2">
      <c r="A14" s="430"/>
      <c r="B14" s="577" t="s">
        <v>131</v>
      </c>
      <c r="C14" s="588"/>
      <c r="D14" s="68" t="s">
        <v>137</v>
      </c>
      <c r="E14" s="104"/>
      <c r="F14" s="104"/>
      <c r="G14" s="76" t="str">
        <f t="shared" si="0"/>
        <v/>
      </c>
    </row>
    <row r="15" spans="1:7" s="11" customFormat="1" ht="12.75" customHeight="1" x14ac:dyDescent="0.2">
      <c r="A15" s="428" t="s">
        <v>210</v>
      </c>
      <c r="B15" s="584" t="s">
        <v>132</v>
      </c>
      <c r="C15" s="587"/>
      <c r="D15" s="49" t="s">
        <v>137</v>
      </c>
      <c r="E15" s="103"/>
      <c r="F15" s="103"/>
      <c r="G15" s="75" t="str">
        <f t="shared" si="0"/>
        <v/>
      </c>
    </row>
    <row r="16" spans="1:7" s="11" customFormat="1" x14ac:dyDescent="0.2">
      <c r="A16" s="430"/>
      <c r="B16" s="577" t="s">
        <v>131</v>
      </c>
      <c r="C16" s="588"/>
      <c r="D16" s="68" t="s">
        <v>137</v>
      </c>
      <c r="E16" s="104"/>
      <c r="F16" s="104"/>
      <c r="G16" s="76" t="str">
        <f t="shared" si="0"/>
        <v/>
      </c>
    </row>
    <row r="17" spans="1:8" ht="12.6" customHeight="1" x14ac:dyDescent="0.2">
      <c r="A17" s="582" t="s">
        <v>79</v>
      </c>
      <c r="B17" s="584" t="s">
        <v>81</v>
      </c>
      <c r="C17" s="585"/>
      <c r="D17" s="49" t="s">
        <v>137</v>
      </c>
      <c r="E17" s="103"/>
      <c r="F17" s="103"/>
      <c r="G17" s="75" t="str">
        <f>IF(SUM(E17:F17)&gt;0,SUM(E17:F17),"")</f>
        <v/>
      </c>
    </row>
    <row r="18" spans="1:8" x14ac:dyDescent="0.2">
      <c r="A18" s="583"/>
      <c r="B18" s="577" t="s">
        <v>1065</v>
      </c>
      <c r="C18" s="578"/>
      <c r="D18" s="68" t="s">
        <v>158</v>
      </c>
      <c r="E18" s="362"/>
      <c r="F18" s="362"/>
      <c r="G18" s="76" t="str">
        <f>IF(SUM(E18:F18)&gt;0,SUM(E18:F18),"")</f>
        <v/>
      </c>
    </row>
    <row r="19" spans="1:8" ht="12.75" customHeight="1" x14ac:dyDescent="0.2">
      <c r="A19" s="582" t="s">
        <v>168</v>
      </c>
      <c r="B19" s="584" t="s">
        <v>81</v>
      </c>
      <c r="C19" s="585"/>
      <c r="D19" s="49" t="s">
        <v>137</v>
      </c>
      <c r="E19" s="103"/>
      <c r="F19" s="103"/>
      <c r="G19" s="75" t="str">
        <f>IF(SUM(E19:F19)&gt;0,SUM(E19:F19),"")</f>
        <v/>
      </c>
    </row>
    <row r="20" spans="1:8" x14ac:dyDescent="0.2">
      <c r="A20" s="583"/>
      <c r="B20" s="577" t="s">
        <v>1065</v>
      </c>
      <c r="C20" s="578"/>
      <c r="D20" s="68" t="s">
        <v>169</v>
      </c>
      <c r="E20" s="104"/>
      <c r="F20" s="104"/>
      <c r="G20" s="76" t="str">
        <f>IF(SUM(E20:F20)&gt;0,SUM(E20:F20),"")</f>
        <v/>
      </c>
    </row>
    <row r="21" spans="1:8" x14ac:dyDescent="0.2">
      <c r="A21" s="311" t="s">
        <v>1058</v>
      </c>
      <c r="B21" s="577" t="s">
        <v>81</v>
      </c>
      <c r="C21" s="578"/>
      <c r="D21" s="68" t="s">
        <v>137</v>
      </c>
      <c r="E21" s="104"/>
      <c r="F21" s="104"/>
      <c r="G21" s="76" t="str">
        <f>IF(SUM(E21:F21)&gt;0,SUM(E21:F21),"")</f>
        <v/>
      </c>
    </row>
    <row r="23" spans="1:8" x14ac:dyDescent="0.2">
      <c r="A23" s="152" t="s">
        <v>1066</v>
      </c>
    </row>
    <row r="24" spans="1:8" x14ac:dyDescent="0.2">
      <c r="A24" s="152"/>
    </row>
    <row r="25" spans="1:8" x14ac:dyDescent="0.2">
      <c r="A25" s="2"/>
      <c r="B25" s="306" t="s">
        <v>1059</v>
      </c>
      <c r="C25" s="196"/>
      <c r="D25" s="196"/>
      <c r="E25" s="196"/>
      <c r="F25" s="195"/>
      <c r="G25" s="194"/>
      <c r="H25" s="193" t="str">
        <f>IF(AND(COUNT(E11:G12)=0,G25=""),"Pflichtfeld!","")</f>
        <v>Pflichtfeld!</v>
      </c>
    </row>
    <row r="26" spans="1:8" x14ac:dyDescent="0.2">
      <c r="A26" s="2"/>
      <c r="B26" s="306" t="s">
        <v>1060</v>
      </c>
      <c r="C26" s="196"/>
      <c r="D26" s="196"/>
      <c r="E26" s="196"/>
      <c r="F26" s="195"/>
      <c r="G26" s="194"/>
      <c r="H26" s="193" t="str">
        <f>IF(AND(COUNT(E13:G14)=0,G26=""),"Pflichtfeld!","")</f>
        <v>Pflichtfeld!</v>
      </c>
    </row>
    <row r="27" spans="1:8" x14ac:dyDescent="0.2">
      <c r="B27" s="306" t="s">
        <v>1061</v>
      </c>
      <c r="C27" s="196"/>
      <c r="D27" s="196"/>
      <c r="E27" s="196"/>
      <c r="F27" s="195"/>
      <c r="G27" s="194"/>
      <c r="H27" s="193" t="str">
        <f>IF(AND(COUNT(E15:G16)=0,G27=""),"Pflichtfeld!","")</f>
        <v>Pflichtfeld!</v>
      </c>
    </row>
    <row r="28" spans="1:8" x14ac:dyDescent="0.2">
      <c r="B28" s="306" t="s">
        <v>1062</v>
      </c>
      <c r="C28" s="196"/>
      <c r="D28" s="196"/>
      <c r="E28" s="196"/>
      <c r="F28" s="195"/>
      <c r="G28" s="194"/>
      <c r="H28" s="193" t="str">
        <f>IF(AND(COUNT(JJ_Re_Dauer!E17:G18)=0,G28=""),"Pflichtfeld!","")</f>
        <v>Pflichtfeld!</v>
      </c>
    </row>
    <row r="29" spans="1:8" x14ac:dyDescent="0.2">
      <c r="B29" s="306" t="s">
        <v>1063</v>
      </c>
      <c r="C29" s="196"/>
      <c r="D29" s="196"/>
      <c r="E29" s="196"/>
      <c r="F29" s="195"/>
      <c r="G29" s="194"/>
      <c r="H29" s="193" t="str">
        <f>IF(AND(COUNT(JJ_Re_Dauer!E19:G20)=0,G29=""),"Pflichtfeld!","")</f>
        <v>Pflichtfeld!</v>
      </c>
    </row>
    <row r="30" spans="1:8" x14ac:dyDescent="0.2">
      <c r="B30" s="306" t="s">
        <v>1064</v>
      </c>
      <c r="C30" s="196"/>
      <c r="D30" s="196"/>
      <c r="E30" s="196"/>
      <c r="F30" s="195"/>
      <c r="G30" s="194"/>
      <c r="H30" s="193" t="str">
        <f>IF(AND(COUNT(JJ_Re_Dauer!E21:G21)=0,G30=""),"Pflichtfeld!","")</f>
        <v>Pflichtfeld!</v>
      </c>
    </row>
  </sheetData>
  <sheetProtection algorithmName="SHA-512" hashValue="CFcNf5qvLybTSUqNbyYGvHqPbFuoIDZezcsjUTuOQ4DJiFcNaElXJF1pu5wMwhQOkEBilprrTgCjwbgPEEopXA==" saltValue="0X7mSHMySXAZYpiA7WyjWQ==" spinCount="100000" sheet="1" formatCells="0" formatColumns="0" formatRows="0"/>
  <mergeCells count="20">
    <mergeCell ref="B13:C13"/>
    <mergeCell ref="B14:C14"/>
    <mergeCell ref="B15:C15"/>
    <mergeCell ref="B16:C16"/>
    <mergeCell ref="B21:C21"/>
    <mergeCell ref="A7:E7"/>
    <mergeCell ref="B6:E6"/>
    <mergeCell ref="A5:E5"/>
    <mergeCell ref="A17:A18"/>
    <mergeCell ref="A19:A20"/>
    <mergeCell ref="B17:C17"/>
    <mergeCell ref="B18:C18"/>
    <mergeCell ref="B19:C19"/>
    <mergeCell ref="B20:C20"/>
    <mergeCell ref="A15:A16"/>
    <mergeCell ref="A11:A12"/>
    <mergeCell ref="A13:A14"/>
    <mergeCell ref="B10:C10"/>
    <mergeCell ref="B11:C11"/>
    <mergeCell ref="B12:C12"/>
  </mergeCells>
  <conditionalFormatting sqref="E17:F17 E19:F19">
    <cfRule type="expression" dxfId="8" priority="1">
      <formula>AND(SUM(E17)=0,E18&gt;0)</formula>
    </cfRule>
  </conditionalFormatting>
  <conditionalFormatting sqref="E18:F18 E20:F20">
    <cfRule type="expression" dxfId="7" priority="2">
      <formula>AND(E17&gt;0,SUM(E18)=0)</formula>
    </cfRule>
  </conditionalFormatting>
  <conditionalFormatting sqref="G25">
    <cfRule type="expression" dxfId="6" priority="403" stopIfTrue="1">
      <formula>AND(COUNT($E$11:$G$12)=0,$G$25="")</formula>
    </cfRule>
  </conditionalFormatting>
  <conditionalFormatting sqref="G26">
    <cfRule type="expression" dxfId="5" priority="404" stopIfTrue="1">
      <formula>AND(COUNT($E$13:$G$14)=0,$G$26="")</formula>
    </cfRule>
  </conditionalFormatting>
  <conditionalFormatting sqref="G27">
    <cfRule type="expression" dxfId="4" priority="7" stopIfTrue="1">
      <formula>AND(COUNT($E$15:$G$16)=0,G27="")</formula>
    </cfRule>
  </conditionalFormatting>
  <conditionalFormatting sqref="G28">
    <cfRule type="expression" dxfId="3" priority="4" stopIfTrue="1">
      <formula>AND(COUNT($E$17:$G$18)=0,G28="")</formula>
    </cfRule>
  </conditionalFormatting>
  <conditionalFormatting sqref="G29">
    <cfRule type="expression" dxfId="2" priority="5" stopIfTrue="1">
      <formula>AND(COUNT($E$19:$G$20)=0,G29="")</formula>
    </cfRule>
  </conditionalFormatting>
  <conditionalFormatting sqref="G30">
    <cfRule type="expression" dxfId="1" priority="3" stopIfTrue="1">
      <formula>AND(COUNT($E$21:$G$21)=0,G30="")</formula>
    </cfRule>
  </conditionalFormatting>
  <dataValidations count="1">
    <dataValidation type="list" allowBlank="1" showInputMessage="1" showErrorMessage="1" sqref="G25 G27 G26 G28 G29 G30" xr:uid="{083631F4-86A8-424F-8907-EFC28949AB99}">
      <formula1>"Leermeldung,"</formula1>
    </dataValidation>
  </dataValidations>
  <pageMargins left="0.7" right="0.7" top="0.78740157499999996" bottom="0.78740157499999996"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howOutlineSymbols="0"/>
    <pageSetUpPr fitToPage="1"/>
  </sheetPr>
  <dimension ref="A1:E18"/>
  <sheetViews>
    <sheetView showGridLines="0" showOutlineSymbols="0" zoomScaleNormal="100" workbookViewId="0"/>
  </sheetViews>
  <sheetFormatPr baseColWidth="10" defaultColWidth="10.7109375" defaultRowHeight="12.75" x14ac:dyDescent="0.2"/>
  <cols>
    <col min="1" max="1" width="25.7109375" style="15" customWidth="1"/>
    <col min="2" max="2" width="30.7109375" style="15" customWidth="1"/>
    <col min="3" max="3" width="16.42578125" style="15" customWidth="1"/>
    <col min="4" max="4" width="11.28515625" style="15" customWidth="1"/>
    <col min="5" max="16384" width="10.7109375" style="15"/>
  </cols>
  <sheetData>
    <row r="1" spans="1:5" s="26" customFormat="1" ht="15.75" customHeight="1" x14ac:dyDescent="0.2">
      <c r="A1" s="8"/>
      <c r="B1" s="9"/>
      <c r="C1" s="15"/>
      <c r="D1" s="15"/>
      <c r="E1" s="15"/>
    </row>
    <row r="2" spans="1:5" s="26" customFormat="1" ht="15.75" customHeight="1" x14ac:dyDescent="0.2">
      <c r="A2" s="11"/>
      <c r="B2" s="28"/>
      <c r="C2" s="27"/>
      <c r="D2" s="27"/>
      <c r="E2" s="27"/>
    </row>
    <row r="3" spans="1:5" s="26" customFormat="1" ht="15.75" customHeight="1" x14ac:dyDescent="0.2">
      <c r="A3" s="8"/>
      <c r="B3" s="28"/>
      <c r="C3" s="25"/>
      <c r="E3" s="27"/>
    </row>
    <row r="4" spans="1:5" s="26" customFormat="1" ht="15.75" customHeight="1" x14ac:dyDescent="0.2">
      <c r="A4" s="190" t="s">
        <v>0</v>
      </c>
      <c r="E4" s="27"/>
    </row>
    <row r="5" spans="1:5" s="26" customFormat="1" ht="15.75" customHeight="1" x14ac:dyDescent="0.2">
      <c r="A5" s="421" t="str">
        <f>"Jahreserhebung "&amp;U!A11&amp;" "&amp;U!B12</f>
        <v>Jahreserhebung Netzbetreiber Erdgas 2024</v>
      </c>
      <c r="B5" s="593"/>
      <c r="C5" s="593"/>
    </row>
    <row r="6" spans="1:5" s="26" customFormat="1" ht="15.75" customHeight="1" x14ac:dyDescent="0.2">
      <c r="A6" s="50" t="s">
        <v>7</v>
      </c>
      <c r="B6" s="413" t="str">
        <f>IF(U!$B$13&lt;&gt;"",U!$B$13,"")</f>
        <v/>
      </c>
      <c r="C6" s="594"/>
    </row>
    <row r="7" spans="1:5" s="26" customFormat="1" ht="15" customHeight="1" x14ac:dyDescent="0.2">
      <c r="A7" s="421" t="s">
        <v>161</v>
      </c>
      <c r="B7" s="593"/>
      <c r="C7" s="593"/>
    </row>
    <row r="9" spans="1:5" ht="25.5" customHeight="1" x14ac:dyDescent="0.2">
      <c r="A9" s="592" t="s">
        <v>93</v>
      </c>
      <c r="B9" s="592" t="s">
        <v>128</v>
      </c>
      <c r="C9" s="595" t="s">
        <v>89</v>
      </c>
    </row>
    <row r="10" spans="1:5" ht="25.5" customHeight="1" x14ac:dyDescent="0.2">
      <c r="A10" s="430"/>
      <c r="B10" s="430"/>
      <c r="C10" s="596" t="s">
        <v>90</v>
      </c>
      <c r="D10" s="34"/>
      <c r="E10" s="34"/>
    </row>
    <row r="11" spans="1:5" ht="12.75" customHeight="1" x14ac:dyDescent="0.2">
      <c r="A11" s="597" t="s">
        <v>167</v>
      </c>
      <c r="B11" s="149" t="s">
        <v>165</v>
      </c>
      <c r="C11" s="358"/>
      <c r="D11" s="34"/>
      <c r="E11" s="34"/>
    </row>
    <row r="12" spans="1:5" ht="12.75" customHeight="1" x14ac:dyDescent="0.2">
      <c r="A12" s="590"/>
      <c r="B12" s="150" t="s">
        <v>166</v>
      </c>
      <c r="C12" s="359"/>
      <c r="D12" s="34"/>
      <c r="E12" s="34"/>
    </row>
    <row r="13" spans="1:5" ht="12.75" customHeight="1" x14ac:dyDescent="0.2">
      <c r="A13" s="591"/>
      <c r="B13" s="151" t="s">
        <v>163</v>
      </c>
      <c r="C13" s="360"/>
      <c r="D13" s="34"/>
      <c r="E13" s="34"/>
    </row>
    <row r="14" spans="1:5" x14ac:dyDescent="0.2">
      <c r="A14" s="589" t="s">
        <v>127</v>
      </c>
      <c r="B14" s="149" t="s">
        <v>165</v>
      </c>
      <c r="C14" s="358"/>
      <c r="D14" s="34"/>
      <c r="E14" s="34"/>
    </row>
    <row r="15" spans="1:5" x14ac:dyDescent="0.2">
      <c r="A15" s="590"/>
      <c r="B15" s="150" t="s">
        <v>164</v>
      </c>
      <c r="C15" s="359"/>
      <c r="D15" s="34"/>
      <c r="E15" s="34"/>
    </row>
    <row r="16" spans="1:5" x14ac:dyDescent="0.2">
      <c r="A16" s="591"/>
      <c r="B16" s="151" t="s">
        <v>163</v>
      </c>
      <c r="C16" s="360"/>
      <c r="D16" s="34"/>
      <c r="E16" s="34"/>
    </row>
    <row r="17" spans="1:5" x14ac:dyDescent="0.2">
      <c r="A17" s="141" t="s">
        <v>126</v>
      </c>
      <c r="B17" s="142"/>
      <c r="C17" s="361"/>
      <c r="D17" s="34"/>
      <c r="E17" s="34"/>
    </row>
    <row r="18" spans="1:5" x14ac:dyDescent="0.2">
      <c r="A18" s="143" t="s">
        <v>80</v>
      </c>
      <c r="B18" s="144"/>
      <c r="C18" s="145" t="str">
        <f>IF(SUM(C11:C17)&gt;0,SUM(C11:C17),"")</f>
        <v/>
      </c>
    </row>
  </sheetData>
  <sheetProtection algorithmName="SHA-512" hashValue="ovAmHehYeoasisfOGp9HSVdbr4e8kzFsn3N2LGEkXTMzO4GC9v4W3pgC9aLZpHTdkFJ4IafzB+gn3PqCm7laaw==" saltValue="NVbFuMbB25nxKP1W8vq9XQ==" spinCount="100000" sheet="1" objects="1" scenarios="1" formatCells="0" formatColumns="0" formatRows="0"/>
  <mergeCells count="8">
    <mergeCell ref="A14:A16"/>
    <mergeCell ref="A9:A10"/>
    <mergeCell ref="B9:B10"/>
    <mergeCell ref="A5:C5"/>
    <mergeCell ref="B6:C6"/>
    <mergeCell ref="A7:C7"/>
    <mergeCell ref="C9:C10"/>
    <mergeCell ref="A11:A13"/>
  </mergeCells>
  <pageMargins left="0.46" right="0.49" top="0.984251969" bottom="0.78" header="0.4921259845" footer="0.4921259845"/>
  <pageSetup paperSize="9"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howOutlineSymbols="0"/>
    <pageSetUpPr fitToPage="1"/>
  </sheetPr>
  <dimension ref="A1:J120"/>
  <sheetViews>
    <sheetView showGridLines="0" showOutlineSymbols="0" workbookViewId="0">
      <pane ySplit="10" topLeftCell="A89" activePane="bottomLeft" state="frozen"/>
      <selection activeCell="I62" sqref="I62"/>
      <selection pane="bottomLeft"/>
    </sheetView>
  </sheetViews>
  <sheetFormatPr baseColWidth="10" defaultColWidth="10.7109375" defaultRowHeight="12.75" x14ac:dyDescent="0.2"/>
  <cols>
    <col min="1" max="1" width="45.7109375" style="36" customWidth="1"/>
    <col min="2" max="4" width="20.7109375" style="36" customWidth="1"/>
    <col min="5" max="257" width="10.7109375" style="36"/>
    <col min="258" max="258" width="40.7109375" style="36" customWidth="1"/>
    <col min="259" max="259" width="20.7109375" style="36" customWidth="1"/>
    <col min="260" max="260" width="30.7109375" style="36" customWidth="1"/>
    <col min="261" max="513" width="10.7109375" style="36"/>
    <col min="514" max="514" width="40.7109375" style="36" customWidth="1"/>
    <col min="515" max="515" width="20.7109375" style="36" customWidth="1"/>
    <col min="516" max="516" width="30.7109375" style="36" customWidth="1"/>
    <col min="517" max="769" width="10.7109375" style="36"/>
    <col min="770" max="770" width="40.7109375" style="36" customWidth="1"/>
    <col min="771" max="771" width="20.7109375" style="36" customWidth="1"/>
    <col min="772" max="772" width="30.7109375" style="36" customWidth="1"/>
    <col min="773" max="1025" width="10.7109375" style="36"/>
    <col min="1026" max="1026" width="40.7109375" style="36" customWidth="1"/>
    <col min="1027" max="1027" width="20.7109375" style="36" customWidth="1"/>
    <col min="1028" max="1028" width="30.7109375" style="36" customWidth="1"/>
    <col min="1029" max="1281" width="10.7109375" style="36"/>
    <col min="1282" max="1282" width="40.7109375" style="36" customWidth="1"/>
    <col min="1283" max="1283" width="20.7109375" style="36" customWidth="1"/>
    <col min="1284" max="1284" width="30.7109375" style="36" customWidth="1"/>
    <col min="1285" max="1537" width="10.7109375" style="36"/>
    <col min="1538" max="1538" width="40.7109375" style="36" customWidth="1"/>
    <col min="1539" max="1539" width="20.7109375" style="36" customWidth="1"/>
    <col min="1540" max="1540" width="30.7109375" style="36" customWidth="1"/>
    <col min="1541" max="1793" width="10.7109375" style="36"/>
    <col min="1794" max="1794" width="40.7109375" style="36" customWidth="1"/>
    <col min="1795" max="1795" width="20.7109375" style="36" customWidth="1"/>
    <col min="1796" max="1796" width="30.7109375" style="36" customWidth="1"/>
    <col min="1797" max="2049" width="10.7109375" style="36"/>
    <col min="2050" max="2050" width="40.7109375" style="36" customWidth="1"/>
    <col min="2051" max="2051" width="20.7109375" style="36" customWidth="1"/>
    <col min="2052" max="2052" width="30.7109375" style="36" customWidth="1"/>
    <col min="2053" max="2305" width="10.7109375" style="36"/>
    <col min="2306" max="2306" width="40.7109375" style="36" customWidth="1"/>
    <col min="2307" max="2307" width="20.7109375" style="36" customWidth="1"/>
    <col min="2308" max="2308" width="30.7109375" style="36" customWidth="1"/>
    <col min="2309" max="2561" width="10.7109375" style="36"/>
    <col min="2562" max="2562" width="40.7109375" style="36" customWidth="1"/>
    <col min="2563" max="2563" width="20.7109375" style="36" customWidth="1"/>
    <col min="2564" max="2564" width="30.7109375" style="36" customWidth="1"/>
    <col min="2565" max="2817" width="10.7109375" style="36"/>
    <col min="2818" max="2818" width="40.7109375" style="36" customWidth="1"/>
    <col min="2819" max="2819" width="20.7109375" style="36" customWidth="1"/>
    <col min="2820" max="2820" width="30.7109375" style="36" customWidth="1"/>
    <col min="2821" max="3073" width="10.7109375" style="36"/>
    <col min="3074" max="3074" width="40.7109375" style="36" customWidth="1"/>
    <col min="3075" max="3075" width="20.7109375" style="36" customWidth="1"/>
    <col min="3076" max="3076" width="30.7109375" style="36" customWidth="1"/>
    <col min="3077" max="3329" width="10.7109375" style="36"/>
    <col min="3330" max="3330" width="40.7109375" style="36" customWidth="1"/>
    <col min="3331" max="3331" width="20.7109375" style="36" customWidth="1"/>
    <col min="3332" max="3332" width="30.7109375" style="36" customWidth="1"/>
    <col min="3333" max="3585" width="10.7109375" style="36"/>
    <col min="3586" max="3586" width="40.7109375" style="36" customWidth="1"/>
    <col min="3587" max="3587" width="20.7109375" style="36" customWidth="1"/>
    <col min="3588" max="3588" width="30.7109375" style="36" customWidth="1"/>
    <col min="3589" max="3841" width="10.7109375" style="36"/>
    <col min="3842" max="3842" width="40.7109375" style="36" customWidth="1"/>
    <col min="3843" max="3843" width="20.7109375" style="36" customWidth="1"/>
    <col min="3844" max="3844" width="30.7109375" style="36" customWidth="1"/>
    <col min="3845" max="4097" width="10.7109375" style="36"/>
    <col min="4098" max="4098" width="40.7109375" style="36" customWidth="1"/>
    <col min="4099" max="4099" width="20.7109375" style="36" customWidth="1"/>
    <col min="4100" max="4100" width="30.7109375" style="36" customWidth="1"/>
    <col min="4101" max="4353" width="10.7109375" style="36"/>
    <col min="4354" max="4354" width="40.7109375" style="36" customWidth="1"/>
    <col min="4355" max="4355" width="20.7109375" style="36" customWidth="1"/>
    <col min="4356" max="4356" width="30.7109375" style="36" customWidth="1"/>
    <col min="4357" max="4609" width="10.7109375" style="36"/>
    <col min="4610" max="4610" width="40.7109375" style="36" customWidth="1"/>
    <col min="4611" max="4611" width="20.7109375" style="36" customWidth="1"/>
    <col min="4612" max="4612" width="30.7109375" style="36" customWidth="1"/>
    <col min="4613" max="4865" width="10.7109375" style="36"/>
    <col min="4866" max="4866" width="40.7109375" style="36" customWidth="1"/>
    <col min="4867" max="4867" width="20.7109375" style="36" customWidth="1"/>
    <col min="4868" max="4868" width="30.7109375" style="36" customWidth="1"/>
    <col min="4869" max="5121" width="10.7109375" style="36"/>
    <col min="5122" max="5122" width="40.7109375" style="36" customWidth="1"/>
    <col min="5123" max="5123" width="20.7109375" style="36" customWidth="1"/>
    <col min="5124" max="5124" width="30.7109375" style="36" customWidth="1"/>
    <col min="5125" max="5377" width="10.7109375" style="36"/>
    <col min="5378" max="5378" width="40.7109375" style="36" customWidth="1"/>
    <col min="5379" max="5379" width="20.7109375" style="36" customWidth="1"/>
    <col min="5380" max="5380" width="30.7109375" style="36" customWidth="1"/>
    <col min="5381" max="5633" width="10.7109375" style="36"/>
    <col min="5634" max="5634" width="40.7109375" style="36" customWidth="1"/>
    <col min="5635" max="5635" width="20.7109375" style="36" customWidth="1"/>
    <col min="5636" max="5636" width="30.7109375" style="36" customWidth="1"/>
    <col min="5637" max="5889" width="10.7109375" style="36"/>
    <col min="5890" max="5890" width="40.7109375" style="36" customWidth="1"/>
    <col min="5891" max="5891" width="20.7109375" style="36" customWidth="1"/>
    <col min="5892" max="5892" width="30.7109375" style="36" customWidth="1"/>
    <col min="5893" max="6145" width="10.7109375" style="36"/>
    <col min="6146" max="6146" width="40.7109375" style="36" customWidth="1"/>
    <col min="6147" max="6147" width="20.7109375" style="36" customWidth="1"/>
    <col min="6148" max="6148" width="30.7109375" style="36" customWidth="1"/>
    <col min="6149" max="6401" width="10.7109375" style="36"/>
    <col min="6402" max="6402" width="40.7109375" style="36" customWidth="1"/>
    <col min="6403" max="6403" width="20.7109375" style="36" customWidth="1"/>
    <col min="6404" max="6404" width="30.7109375" style="36" customWidth="1"/>
    <col min="6405" max="6657" width="10.7109375" style="36"/>
    <col min="6658" max="6658" width="40.7109375" style="36" customWidth="1"/>
    <col min="6659" max="6659" width="20.7109375" style="36" customWidth="1"/>
    <col min="6660" max="6660" width="30.7109375" style="36" customWidth="1"/>
    <col min="6661" max="6913" width="10.7109375" style="36"/>
    <col min="6914" max="6914" width="40.7109375" style="36" customWidth="1"/>
    <col min="6915" max="6915" width="20.7109375" style="36" customWidth="1"/>
    <col min="6916" max="6916" width="30.7109375" style="36" customWidth="1"/>
    <col min="6917" max="7169" width="10.7109375" style="36"/>
    <col min="7170" max="7170" width="40.7109375" style="36" customWidth="1"/>
    <col min="7171" max="7171" width="20.7109375" style="36" customWidth="1"/>
    <col min="7172" max="7172" width="30.7109375" style="36" customWidth="1"/>
    <col min="7173" max="7425" width="10.7109375" style="36"/>
    <col min="7426" max="7426" width="40.7109375" style="36" customWidth="1"/>
    <col min="7427" max="7427" width="20.7109375" style="36" customWidth="1"/>
    <col min="7428" max="7428" width="30.7109375" style="36" customWidth="1"/>
    <col min="7429" max="7681" width="10.7109375" style="36"/>
    <col min="7682" max="7682" width="40.7109375" style="36" customWidth="1"/>
    <col min="7683" max="7683" width="20.7109375" style="36" customWidth="1"/>
    <col min="7684" max="7684" width="30.7109375" style="36" customWidth="1"/>
    <col min="7685" max="7937" width="10.7109375" style="36"/>
    <col min="7938" max="7938" width="40.7109375" style="36" customWidth="1"/>
    <col min="7939" max="7939" width="20.7109375" style="36" customWidth="1"/>
    <col min="7940" max="7940" width="30.7109375" style="36" customWidth="1"/>
    <col min="7941" max="8193" width="10.7109375" style="36"/>
    <col min="8194" max="8194" width="40.7109375" style="36" customWidth="1"/>
    <col min="8195" max="8195" width="20.7109375" style="36" customWidth="1"/>
    <col min="8196" max="8196" width="30.7109375" style="36" customWidth="1"/>
    <col min="8197" max="8449" width="10.7109375" style="36"/>
    <col min="8450" max="8450" width="40.7109375" style="36" customWidth="1"/>
    <col min="8451" max="8451" width="20.7109375" style="36" customWidth="1"/>
    <col min="8452" max="8452" width="30.7109375" style="36" customWidth="1"/>
    <col min="8453" max="8705" width="10.7109375" style="36"/>
    <col min="8706" max="8706" width="40.7109375" style="36" customWidth="1"/>
    <col min="8707" max="8707" width="20.7109375" style="36" customWidth="1"/>
    <col min="8708" max="8708" width="30.7109375" style="36" customWidth="1"/>
    <col min="8709" max="8961" width="10.7109375" style="36"/>
    <col min="8962" max="8962" width="40.7109375" style="36" customWidth="1"/>
    <col min="8963" max="8963" width="20.7109375" style="36" customWidth="1"/>
    <col min="8964" max="8964" width="30.7109375" style="36" customWidth="1"/>
    <col min="8965" max="9217" width="10.7109375" style="36"/>
    <col min="9218" max="9218" width="40.7109375" style="36" customWidth="1"/>
    <col min="9219" max="9219" width="20.7109375" style="36" customWidth="1"/>
    <col min="9220" max="9220" width="30.7109375" style="36" customWidth="1"/>
    <col min="9221" max="9473" width="10.7109375" style="36"/>
    <col min="9474" max="9474" width="40.7109375" style="36" customWidth="1"/>
    <col min="9475" max="9475" width="20.7109375" style="36" customWidth="1"/>
    <col min="9476" max="9476" width="30.7109375" style="36" customWidth="1"/>
    <col min="9477" max="9729" width="10.7109375" style="36"/>
    <col min="9730" max="9730" width="40.7109375" style="36" customWidth="1"/>
    <col min="9731" max="9731" width="20.7109375" style="36" customWidth="1"/>
    <col min="9732" max="9732" width="30.7109375" style="36" customWidth="1"/>
    <col min="9733" max="9985" width="10.7109375" style="36"/>
    <col min="9986" max="9986" width="40.7109375" style="36" customWidth="1"/>
    <col min="9987" max="9987" width="20.7109375" style="36" customWidth="1"/>
    <col min="9988" max="9988" width="30.7109375" style="36" customWidth="1"/>
    <col min="9989" max="10241" width="10.7109375" style="36"/>
    <col min="10242" max="10242" width="40.7109375" style="36" customWidth="1"/>
    <col min="10243" max="10243" width="20.7109375" style="36" customWidth="1"/>
    <col min="10244" max="10244" width="30.7109375" style="36" customWidth="1"/>
    <col min="10245" max="10497" width="10.7109375" style="36"/>
    <col min="10498" max="10498" width="40.7109375" style="36" customWidth="1"/>
    <col min="10499" max="10499" width="20.7109375" style="36" customWidth="1"/>
    <col min="10500" max="10500" width="30.7109375" style="36" customWidth="1"/>
    <col min="10501" max="10753" width="10.7109375" style="36"/>
    <col min="10754" max="10754" width="40.7109375" style="36" customWidth="1"/>
    <col min="10755" max="10755" width="20.7109375" style="36" customWidth="1"/>
    <col min="10756" max="10756" width="30.7109375" style="36" customWidth="1"/>
    <col min="10757" max="11009" width="10.7109375" style="36"/>
    <col min="11010" max="11010" width="40.7109375" style="36" customWidth="1"/>
    <col min="11011" max="11011" width="20.7109375" style="36" customWidth="1"/>
    <col min="11012" max="11012" width="30.7109375" style="36" customWidth="1"/>
    <col min="11013" max="11265" width="10.7109375" style="36"/>
    <col min="11266" max="11266" width="40.7109375" style="36" customWidth="1"/>
    <col min="11267" max="11267" width="20.7109375" style="36" customWidth="1"/>
    <col min="11268" max="11268" width="30.7109375" style="36" customWidth="1"/>
    <col min="11269" max="11521" width="10.7109375" style="36"/>
    <col min="11522" max="11522" width="40.7109375" style="36" customWidth="1"/>
    <col min="11523" max="11523" width="20.7109375" style="36" customWidth="1"/>
    <col min="11524" max="11524" width="30.7109375" style="36" customWidth="1"/>
    <col min="11525" max="11777" width="10.7109375" style="36"/>
    <col min="11778" max="11778" width="40.7109375" style="36" customWidth="1"/>
    <col min="11779" max="11779" width="20.7109375" style="36" customWidth="1"/>
    <col min="11780" max="11780" width="30.7109375" style="36" customWidth="1"/>
    <col min="11781" max="12033" width="10.7109375" style="36"/>
    <col min="12034" max="12034" width="40.7109375" style="36" customWidth="1"/>
    <col min="12035" max="12035" width="20.7109375" style="36" customWidth="1"/>
    <col min="12036" max="12036" width="30.7109375" style="36" customWidth="1"/>
    <col min="12037" max="12289" width="10.7109375" style="36"/>
    <col min="12290" max="12290" width="40.7109375" style="36" customWidth="1"/>
    <col min="12291" max="12291" width="20.7109375" style="36" customWidth="1"/>
    <col min="12292" max="12292" width="30.7109375" style="36" customWidth="1"/>
    <col min="12293" max="12545" width="10.7109375" style="36"/>
    <col min="12546" max="12546" width="40.7109375" style="36" customWidth="1"/>
    <col min="12547" max="12547" width="20.7109375" style="36" customWidth="1"/>
    <col min="12548" max="12548" width="30.7109375" style="36" customWidth="1"/>
    <col min="12549" max="12801" width="10.7109375" style="36"/>
    <col min="12802" max="12802" width="40.7109375" style="36" customWidth="1"/>
    <col min="12803" max="12803" width="20.7109375" style="36" customWidth="1"/>
    <col min="12804" max="12804" width="30.7109375" style="36" customWidth="1"/>
    <col min="12805" max="13057" width="10.7109375" style="36"/>
    <col min="13058" max="13058" width="40.7109375" style="36" customWidth="1"/>
    <col min="13059" max="13059" width="20.7109375" style="36" customWidth="1"/>
    <col min="13060" max="13060" width="30.7109375" style="36" customWidth="1"/>
    <col min="13061" max="13313" width="10.7109375" style="36"/>
    <col min="13314" max="13314" width="40.7109375" style="36" customWidth="1"/>
    <col min="13315" max="13315" width="20.7109375" style="36" customWidth="1"/>
    <col min="13316" max="13316" width="30.7109375" style="36" customWidth="1"/>
    <col min="13317" max="13569" width="10.7109375" style="36"/>
    <col min="13570" max="13570" width="40.7109375" style="36" customWidth="1"/>
    <col min="13571" max="13571" width="20.7109375" style="36" customWidth="1"/>
    <col min="13572" max="13572" width="30.7109375" style="36" customWidth="1"/>
    <col min="13573" max="13825" width="10.7109375" style="36"/>
    <col min="13826" max="13826" width="40.7109375" style="36" customWidth="1"/>
    <col min="13827" max="13827" width="20.7109375" style="36" customWidth="1"/>
    <col min="13828" max="13828" width="30.7109375" style="36" customWidth="1"/>
    <col min="13829" max="14081" width="10.7109375" style="36"/>
    <col min="14082" max="14082" width="40.7109375" style="36" customWidth="1"/>
    <col min="14083" max="14083" width="20.7109375" style="36" customWidth="1"/>
    <col min="14084" max="14084" width="30.7109375" style="36" customWidth="1"/>
    <col min="14085" max="14337" width="10.7109375" style="36"/>
    <col min="14338" max="14338" width="40.7109375" style="36" customWidth="1"/>
    <col min="14339" max="14339" width="20.7109375" style="36" customWidth="1"/>
    <col min="14340" max="14340" width="30.7109375" style="36" customWidth="1"/>
    <col min="14341" max="14593" width="10.7109375" style="36"/>
    <col min="14594" max="14594" width="40.7109375" style="36" customWidth="1"/>
    <col min="14595" max="14595" width="20.7109375" style="36" customWidth="1"/>
    <col min="14596" max="14596" width="30.7109375" style="36" customWidth="1"/>
    <col min="14597" max="14849" width="10.7109375" style="36"/>
    <col min="14850" max="14850" width="40.7109375" style="36" customWidth="1"/>
    <col min="14851" max="14851" width="20.7109375" style="36" customWidth="1"/>
    <col min="14852" max="14852" width="30.7109375" style="36" customWidth="1"/>
    <col min="14853" max="15105" width="10.7109375" style="36"/>
    <col min="15106" max="15106" width="40.7109375" style="36" customWidth="1"/>
    <col min="15107" max="15107" width="20.7109375" style="36" customWidth="1"/>
    <col min="15108" max="15108" width="30.7109375" style="36" customWidth="1"/>
    <col min="15109" max="15361" width="10.7109375" style="36"/>
    <col min="15362" max="15362" width="40.7109375" style="36" customWidth="1"/>
    <col min="15363" max="15363" width="20.7109375" style="36" customWidth="1"/>
    <col min="15364" max="15364" width="30.7109375" style="36" customWidth="1"/>
    <col min="15365" max="15617" width="10.7109375" style="36"/>
    <col min="15618" max="15618" width="40.7109375" style="36" customWidth="1"/>
    <col min="15619" max="15619" width="20.7109375" style="36" customWidth="1"/>
    <col min="15620" max="15620" width="30.7109375" style="36" customWidth="1"/>
    <col min="15621" max="15873" width="10.7109375" style="36"/>
    <col min="15874" max="15874" width="40.7109375" style="36" customWidth="1"/>
    <col min="15875" max="15875" width="20.7109375" style="36" customWidth="1"/>
    <col min="15876" max="15876" width="30.7109375" style="36" customWidth="1"/>
    <col min="15877" max="16129" width="10.7109375" style="36"/>
    <col min="16130" max="16130" width="40.7109375" style="36" customWidth="1"/>
    <col min="16131" max="16131" width="20.7109375" style="36" customWidth="1"/>
    <col min="16132" max="16132" width="30.7109375" style="36" customWidth="1"/>
    <col min="16133" max="16384" width="10.7109375" style="36"/>
  </cols>
  <sheetData>
    <row r="1" spans="1:10" s="11" customFormat="1" ht="15.75" customHeight="1" x14ac:dyDescent="0.2">
      <c r="A1" s="8"/>
      <c r="B1" s="9"/>
      <c r="C1" s="9"/>
      <c r="D1" s="9"/>
      <c r="E1" s="9"/>
    </row>
    <row r="2" spans="1:10" s="11" customFormat="1" ht="15.75" customHeight="1" x14ac:dyDescent="0.2">
      <c r="B2" s="28"/>
      <c r="D2" s="8"/>
    </row>
    <row r="3" spans="1:10" s="11" customFormat="1" ht="15.75" customHeight="1" x14ac:dyDescent="0.2">
      <c r="A3" s="8"/>
      <c r="B3" s="28"/>
      <c r="C3" s="8"/>
      <c r="E3" s="12"/>
    </row>
    <row r="4" spans="1:10" s="11" customFormat="1" ht="15.75" customHeight="1" x14ac:dyDescent="0.2">
      <c r="A4" s="189" t="s">
        <v>0</v>
      </c>
      <c r="B4" s="8"/>
      <c r="C4" s="8"/>
      <c r="D4" s="8"/>
      <c r="E4" s="12"/>
    </row>
    <row r="5" spans="1:10" s="11" customFormat="1" ht="15.75" customHeight="1" x14ac:dyDescent="0.2">
      <c r="A5" s="421" t="str">
        <f>"Jahreserhebung "&amp;U!A11&amp;" "&amp;U!B12</f>
        <v>Jahreserhebung Netzbetreiber Erdgas 2024</v>
      </c>
      <c r="B5" s="593"/>
      <c r="C5" s="593"/>
      <c r="D5" s="599"/>
      <c r="E5" s="12"/>
      <c r="F5" s="12"/>
    </row>
    <row r="6" spans="1:10" s="11" customFormat="1" ht="15.75" customHeight="1" x14ac:dyDescent="0.2">
      <c r="A6" s="50" t="s">
        <v>7</v>
      </c>
      <c r="B6" s="413" t="str">
        <f>IF(U!$B$13&lt;&gt;"",U!$B$13,"")</f>
        <v/>
      </c>
      <c r="C6" s="594"/>
      <c r="D6" s="600"/>
      <c r="F6" s="28"/>
    </row>
    <row r="7" spans="1:10" s="11" customFormat="1" ht="15" x14ac:dyDescent="0.2">
      <c r="A7" s="421" t="s">
        <v>91</v>
      </c>
      <c r="B7" s="593"/>
      <c r="C7" s="593"/>
      <c r="D7" s="599"/>
      <c r="F7" s="28"/>
    </row>
    <row r="8" spans="1:10" s="2" customFormat="1" ht="12.75" customHeight="1" x14ac:dyDescent="0.2">
      <c r="A8" s="603" t="s">
        <v>496</v>
      </c>
      <c r="B8" s="604"/>
      <c r="C8" s="605"/>
      <c r="D8" s="601"/>
      <c r="E8" s="598" t="str">
        <f>IF(AND(COUNTA(JJ_Net_GKP!A11:D29)=0,D8=""),"Pflichtfeld!","")</f>
        <v/>
      </c>
      <c r="F8" s="6"/>
      <c r="G8" s="17"/>
      <c r="H8" s="17"/>
      <c r="I8" s="6"/>
      <c r="J8" s="6"/>
    </row>
    <row r="9" spans="1:10" s="2" customFormat="1" x14ac:dyDescent="0.2">
      <c r="A9" s="606"/>
      <c r="B9" s="607"/>
      <c r="C9" s="608"/>
      <c r="D9" s="602"/>
      <c r="E9" s="598"/>
      <c r="F9" s="6"/>
      <c r="G9" s="17"/>
      <c r="H9" s="17"/>
      <c r="I9" s="6"/>
      <c r="J9" s="6"/>
    </row>
    <row r="10" spans="1:10" s="9" customFormat="1" ht="51" x14ac:dyDescent="0.2">
      <c r="A10" s="54" t="s">
        <v>92</v>
      </c>
      <c r="B10" s="54" t="s">
        <v>170</v>
      </c>
      <c r="C10" s="54" t="s">
        <v>171</v>
      </c>
      <c r="D10" s="54" t="s">
        <v>219</v>
      </c>
    </row>
    <row r="11" spans="1:10" s="9" customFormat="1" x14ac:dyDescent="0.2">
      <c r="A11" s="162"/>
      <c r="B11" s="173"/>
      <c r="C11" s="173"/>
      <c r="D11" s="163"/>
    </row>
    <row r="12" spans="1:10" s="9" customFormat="1" x14ac:dyDescent="0.2">
      <c r="A12" s="164"/>
      <c r="B12" s="174">
        <v>1</v>
      </c>
      <c r="C12" s="174"/>
      <c r="D12" s="165"/>
    </row>
    <row r="13" spans="1:10" s="9" customFormat="1" x14ac:dyDescent="0.2">
      <c r="A13" s="164"/>
      <c r="B13" s="174"/>
      <c r="C13" s="174"/>
      <c r="D13" s="165"/>
    </row>
    <row r="14" spans="1:10" s="9" customFormat="1" x14ac:dyDescent="0.2">
      <c r="A14" s="164"/>
      <c r="B14" s="174"/>
      <c r="C14" s="174"/>
      <c r="D14" s="165"/>
    </row>
    <row r="15" spans="1:10" s="9" customFormat="1" x14ac:dyDescent="0.2">
      <c r="A15" s="164"/>
      <c r="B15" s="174"/>
      <c r="C15" s="174"/>
      <c r="D15" s="165"/>
    </row>
    <row r="16" spans="1:10" s="9" customFormat="1" x14ac:dyDescent="0.2">
      <c r="A16" s="164"/>
      <c r="B16" s="174"/>
      <c r="C16" s="174"/>
      <c r="D16" s="165"/>
    </row>
    <row r="17" spans="1:4" s="9" customFormat="1" x14ac:dyDescent="0.2">
      <c r="A17" s="164"/>
      <c r="B17" s="174"/>
      <c r="C17" s="174"/>
      <c r="D17" s="165"/>
    </row>
    <row r="18" spans="1:4" s="9" customFormat="1" x14ac:dyDescent="0.2">
      <c r="A18" s="164"/>
      <c r="B18" s="174"/>
      <c r="C18" s="174"/>
      <c r="D18" s="165"/>
    </row>
    <row r="19" spans="1:4" s="9" customFormat="1" x14ac:dyDescent="0.2">
      <c r="A19" s="164"/>
      <c r="B19" s="174"/>
      <c r="C19" s="174"/>
      <c r="D19" s="165"/>
    </row>
    <row r="20" spans="1:4" s="9" customFormat="1" x14ac:dyDescent="0.2">
      <c r="A20" s="164"/>
      <c r="B20" s="174"/>
      <c r="C20" s="174"/>
      <c r="D20" s="165"/>
    </row>
    <row r="21" spans="1:4" s="9" customFormat="1" x14ac:dyDescent="0.2">
      <c r="A21" s="164"/>
      <c r="B21" s="174"/>
      <c r="C21" s="174"/>
      <c r="D21" s="165"/>
    </row>
    <row r="22" spans="1:4" s="9" customFormat="1" x14ac:dyDescent="0.2">
      <c r="A22" s="164"/>
      <c r="B22" s="174"/>
      <c r="C22" s="174"/>
      <c r="D22" s="165"/>
    </row>
    <row r="23" spans="1:4" s="9" customFormat="1" x14ac:dyDescent="0.2">
      <c r="A23" s="164"/>
      <c r="B23" s="174"/>
      <c r="C23" s="174"/>
      <c r="D23" s="165"/>
    </row>
    <row r="24" spans="1:4" s="9" customFormat="1" x14ac:dyDescent="0.2">
      <c r="A24" s="164"/>
      <c r="B24" s="174"/>
      <c r="C24" s="174"/>
      <c r="D24" s="165"/>
    </row>
    <row r="25" spans="1:4" s="9" customFormat="1" x14ac:dyDescent="0.2">
      <c r="A25" s="164"/>
      <c r="B25" s="174"/>
      <c r="C25" s="174"/>
      <c r="D25" s="165"/>
    </row>
    <row r="26" spans="1:4" s="9" customFormat="1" x14ac:dyDescent="0.2">
      <c r="A26" s="164"/>
      <c r="B26" s="174"/>
      <c r="C26" s="174"/>
      <c r="D26" s="165"/>
    </row>
    <row r="27" spans="1:4" s="9" customFormat="1" x14ac:dyDescent="0.2">
      <c r="A27" s="164"/>
      <c r="B27" s="174"/>
      <c r="C27" s="174"/>
      <c r="D27" s="165"/>
    </row>
    <row r="28" spans="1:4" s="9" customFormat="1" x14ac:dyDescent="0.2">
      <c r="A28" s="164"/>
      <c r="B28" s="174"/>
      <c r="C28" s="174"/>
      <c r="D28" s="165"/>
    </row>
    <row r="29" spans="1:4" s="9" customFormat="1" x14ac:dyDescent="0.2">
      <c r="A29" s="164"/>
      <c r="B29" s="174"/>
      <c r="C29" s="174"/>
      <c r="D29" s="165"/>
    </row>
    <row r="30" spans="1:4" x14ac:dyDescent="0.2">
      <c r="A30" s="164"/>
      <c r="B30" s="174"/>
      <c r="C30" s="174"/>
      <c r="D30" s="165"/>
    </row>
    <row r="31" spans="1:4" x14ac:dyDescent="0.2">
      <c r="A31" s="164"/>
      <c r="B31" s="174"/>
      <c r="C31" s="174"/>
      <c r="D31" s="165"/>
    </row>
    <row r="32" spans="1:4" x14ac:dyDescent="0.2">
      <c r="A32" s="164"/>
      <c r="B32" s="174"/>
      <c r="C32" s="174"/>
      <c r="D32" s="165"/>
    </row>
    <row r="33" spans="1:10" s="2" customFormat="1" ht="13.5" customHeight="1" x14ac:dyDescent="0.2">
      <c r="A33" s="164"/>
      <c r="B33" s="174"/>
      <c r="C33" s="174"/>
      <c r="D33" s="165"/>
      <c r="F33" s="6"/>
      <c r="G33" s="17"/>
      <c r="H33" s="17"/>
      <c r="I33" s="6"/>
      <c r="J33" s="6"/>
    </row>
    <row r="34" spans="1:10" x14ac:dyDescent="0.2">
      <c r="A34" s="164"/>
      <c r="B34" s="174"/>
      <c r="C34" s="174"/>
      <c r="D34" s="165"/>
    </row>
    <row r="35" spans="1:10" x14ac:dyDescent="0.2">
      <c r="A35" s="164"/>
      <c r="B35" s="174"/>
      <c r="C35" s="174"/>
      <c r="D35" s="165"/>
    </row>
    <row r="36" spans="1:10" x14ac:dyDescent="0.2">
      <c r="A36" s="164"/>
      <c r="B36" s="174"/>
      <c r="C36" s="174"/>
      <c r="D36" s="165"/>
    </row>
    <row r="37" spans="1:10" x14ac:dyDescent="0.2">
      <c r="A37" s="164"/>
      <c r="B37" s="174"/>
      <c r="C37" s="174"/>
      <c r="D37" s="165"/>
    </row>
    <row r="38" spans="1:10" x14ac:dyDescent="0.2">
      <c r="A38" s="164"/>
      <c r="B38" s="174"/>
      <c r="C38" s="174"/>
      <c r="D38" s="165"/>
    </row>
    <row r="39" spans="1:10" x14ac:dyDescent="0.2">
      <c r="A39" s="164"/>
      <c r="B39" s="174"/>
      <c r="C39" s="174"/>
      <c r="D39" s="165"/>
    </row>
    <row r="40" spans="1:10" x14ac:dyDescent="0.2">
      <c r="A40" s="164"/>
      <c r="B40" s="174"/>
      <c r="C40" s="174"/>
      <c r="D40" s="165"/>
    </row>
    <row r="41" spans="1:10" x14ac:dyDescent="0.2">
      <c r="A41" s="164"/>
      <c r="B41" s="174"/>
      <c r="C41" s="174"/>
      <c r="D41" s="165"/>
    </row>
    <row r="42" spans="1:10" x14ac:dyDescent="0.2">
      <c r="A42" s="164"/>
      <c r="B42" s="174"/>
      <c r="C42" s="174"/>
      <c r="D42" s="165"/>
    </row>
    <row r="43" spans="1:10" x14ac:dyDescent="0.2">
      <c r="A43" s="164"/>
      <c r="B43" s="174"/>
      <c r="C43" s="174"/>
      <c r="D43" s="165"/>
    </row>
    <row r="44" spans="1:10" x14ac:dyDescent="0.2">
      <c r="A44" s="164"/>
      <c r="B44" s="174"/>
      <c r="C44" s="174"/>
      <c r="D44" s="165"/>
    </row>
    <row r="45" spans="1:10" x14ac:dyDescent="0.2">
      <c r="A45" s="164"/>
      <c r="B45" s="174"/>
      <c r="C45" s="174"/>
      <c r="D45" s="165"/>
    </row>
    <row r="46" spans="1:10" x14ac:dyDescent="0.2">
      <c r="A46" s="164"/>
      <c r="B46" s="174"/>
      <c r="C46" s="174"/>
      <c r="D46" s="165"/>
    </row>
    <row r="47" spans="1:10" x14ac:dyDescent="0.2">
      <c r="A47" s="164"/>
      <c r="B47" s="174"/>
      <c r="C47" s="174"/>
      <c r="D47" s="165"/>
    </row>
    <row r="48" spans="1:10" x14ac:dyDescent="0.2">
      <c r="A48" s="164"/>
      <c r="B48" s="174"/>
      <c r="C48" s="174"/>
      <c r="D48" s="165"/>
    </row>
    <row r="49" spans="1:4" x14ac:dyDescent="0.2">
      <c r="A49" s="164"/>
      <c r="B49" s="174"/>
      <c r="C49" s="174"/>
      <c r="D49" s="165"/>
    </row>
    <row r="50" spans="1:4" x14ac:dyDescent="0.2">
      <c r="A50" s="164"/>
      <c r="B50" s="174"/>
      <c r="C50" s="174"/>
      <c r="D50" s="165"/>
    </row>
    <row r="51" spans="1:4" x14ac:dyDescent="0.2">
      <c r="A51" s="164"/>
      <c r="B51" s="174"/>
      <c r="C51" s="174"/>
      <c r="D51" s="165"/>
    </row>
    <row r="52" spans="1:4" x14ac:dyDescent="0.2">
      <c r="A52" s="164"/>
      <c r="B52" s="174"/>
      <c r="C52" s="174"/>
      <c r="D52" s="165"/>
    </row>
    <row r="53" spans="1:4" x14ac:dyDescent="0.2">
      <c r="A53" s="164"/>
      <c r="B53" s="174"/>
      <c r="C53" s="174"/>
      <c r="D53" s="165"/>
    </row>
    <row r="54" spans="1:4" x14ac:dyDescent="0.2">
      <c r="A54" s="164"/>
      <c r="B54" s="174"/>
      <c r="C54" s="174"/>
      <c r="D54" s="165"/>
    </row>
    <row r="55" spans="1:4" x14ac:dyDescent="0.2">
      <c r="A55" s="164"/>
      <c r="B55" s="174"/>
      <c r="C55" s="174"/>
      <c r="D55" s="165"/>
    </row>
    <row r="56" spans="1:4" x14ac:dyDescent="0.2">
      <c r="A56" s="164"/>
      <c r="B56" s="174"/>
      <c r="C56" s="174"/>
      <c r="D56" s="165"/>
    </row>
    <row r="57" spans="1:4" x14ac:dyDescent="0.2">
      <c r="A57" s="164"/>
      <c r="B57" s="174"/>
      <c r="C57" s="174"/>
      <c r="D57" s="165"/>
    </row>
    <row r="58" spans="1:4" x14ac:dyDescent="0.2">
      <c r="A58" s="164"/>
      <c r="B58" s="174"/>
      <c r="C58" s="174"/>
      <c r="D58" s="165"/>
    </row>
    <row r="59" spans="1:4" x14ac:dyDescent="0.2">
      <c r="A59" s="164"/>
      <c r="B59" s="174"/>
      <c r="C59" s="174"/>
      <c r="D59" s="165"/>
    </row>
    <row r="60" spans="1:4" x14ac:dyDescent="0.2">
      <c r="A60" s="164"/>
      <c r="B60" s="174"/>
      <c r="C60" s="174"/>
      <c r="D60" s="165"/>
    </row>
    <row r="61" spans="1:4" x14ac:dyDescent="0.2">
      <c r="A61" s="164"/>
      <c r="B61" s="174"/>
      <c r="C61" s="174"/>
      <c r="D61" s="165"/>
    </row>
    <row r="62" spans="1:4" x14ac:dyDescent="0.2">
      <c r="A62" s="164"/>
      <c r="B62" s="174"/>
      <c r="C62" s="174"/>
      <c r="D62" s="165"/>
    </row>
    <row r="63" spans="1:4" x14ac:dyDescent="0.2">
      <c r="A63" s="164"/>
      <c r="B63" s="174"/>
      <c r="C63" s="174"/>
      <c r="D63" s="165"/>
    </row>
    <row r="64" spans="1:4" x14ac:dyDescent="0.2">
      <c r="A64" s="164"/>
      <c r="B64" s="174"/>
      <c r="C64" s="174"/>
      <c r="D64" s="165"/>
    </row>
    <row r="65" spans="1:4" x14ac:dyDescent="0.2">
      <c r="A65" s="164"/>
      <c r="B65" s="174"/>
      <c r="C65" s="174"/>
      <c r="D65" s="165"/>
    </row>
    <row r="66" spans="1:4" x14ac:dyDescent="0.2">
      <c r="A66" s="164"/>
      <c r="B66" s="174"/>
      <c r="C66" s="174"/>
      <c r="D66" s="165"/>
    </row>
    <row r="67" spans="1:4" x14ac:dyDescent="0.2">
      <c r="A67" s="164"/>
      <c r="B67" s="174"/>
      <c r="C67" s="174"/>
      <c r="D67" s="165"/>
    </row>
    <row r="68" spans="1:4" x14ac:dyDescent="0.2">
      <c r="A68" s="164"/>
      <c r="B68" s="174"/>
      <c r="C68" s="174"/>
      <c r="D68" s="165"/>
    </row>
    <row r="69" spans="1:4" x14ac:dyDescent="0.2">
      <c r="A69" s="164"/>
      <c r="B69" s="174"/>
      <c r="C69" s="174"/>
      <c r="D69" s="165"/>
    </row>
    <row r="70" spans="1:4" x14ac:dyDescent="0.2">
      <c r="A70" s="164"/>
      <c r="B70" s="174"/>
      <c r="C70" s="174"/>
      <c r="D70" s="165"/>
    </row>
    <row r="71" spans="1:4" x14ac:dyDescent="0.2">
      <c r="A71" s="164"/>
      <c r="B71" s="174"/>
      <c r="C71" s="174"/>
      <c r="D71" s="165"/>
    </row>
    <row r="72" spans="1:4" x14ac:dyDescent="0.2">
      <c r="A72" s="164"/>
      <c r="B72" s="174"/>
      <c r="C72" s="174"/>
      <c r="D72" s="165"/>
    </row>
    <row r="73" spans="1:4" x14ac:dyDescent="0.2">
      <c r="A73" s="164"/>
      <c r="B73" s="174"/>
      <c r="C73" s="174"/>
      <c r="D73" s="165"/>
    </row>
    <row r="74" spans="1:4" x14ac:dyDescent="0.2">
      <c r="A74" s="164"/>
      <c r="B74" s="174"/>
      <c r="C74" s="174"/>
      <c r="D74" s="165"/>
    </row>
    <row r="75" spans="1:4" x14ac:dyDescent="0.2">
      <c r="A75" s="164"/>
      <c r="B75" s="174"/>
      <c r="C75" s="174"/>
      <c r="D75" s="165"/>
    </row>
    <row r="76" spans="1:4" x14ac:dyDescent="0.2">
      <c r="A76" s="164"/>
      <c r="B76" s="174"/>
      <c r="C76" s="174"/>
      <c r="D76" s="165"/>
    </row>
    <row r="77" spans="1:4" x14ac:dyDescent="0.2">
      <c r="A77" s="164"/>
      <c r="B77" s="174"/>
      <c r="C77" s="174"/>
      <c r="D77" s="165"/>
    </row>
    <row r="78" spans="1:4" x14ac:dyDescent="0.2">
      <c r="A78" s="164"/>
      <c r="B78" s="174"/>
      <c r="C78" s="174"/>
      <c r="D78" s="165"/>
    </row>
    <row r="79" spans="1:4" x14ac:dyDescent="0.2">
      <c r="A79" s="164"/>
      <c r="B79" s="174"/>
      <c r="C79" s="174"/>
      <c r="D79" s="165"/>
    </row>
    <row r="80" spans="1:4" x14ac:dyDescent="0.2">
      <c r="A80" s="164"/>
      <c r="B80" s="174"/>
      <c r="C80" s="174"/>
      <c r="D80" s="165"/>
    </row>
    <row r="81" spans="1:4" x14ac:dyDescent="0.2">
      <c r="A81" s="164"/>
      <c r="B81" s="174"/>
      <c r="C81" s="174"/>
      <c r="D81" s="165"/>
    </row>
    <row r="82" spans="1:4" x14ac:dyDescent="0.2">
      <c r="A82" s="164"/>
      <c r="B82" s="174"/>
      <c r="C82" s="174"/>
      <c r="D82" s="165"/>
    </row>
    <row r="83" spans="1:4" x14ac:dyDescent="0.2">
      <c r="A83" s="164"/>
      <c r="B83" s="174"/>
      <c r="C83" s="174"/>
      <c r="D83" s="165"/>
    </row>
    <row r="84" spans="1:4" x14ac:dyDescent="0.2">
      <c r="A84" s="164"/>
      <c r="B84" s="174"/>
      <c r="C84" s="174"/>
      <c r="D84" s="165"/>
    </row>
    <row r="85" spans="1:4" x14ac:dyDescent="0.2">
      <c r="A85" s="164"/>
      <c r="B85" s="174"/>
      <c r="C85" s="174"/>
      <c r="D85" s="165"/>
    </row>
    <row r="86" spans="1:4" x14ac:dyDescent="0.2">
      <c r="A86" s="164"/>
      <c r="B86" s="174"/>
      <c r="C86" s="174"/>
      <c r="D86" s="165"/>
    </row>
    <row r="87" spans="1:4" x14ac:dyDescent="0.2">
      <c r="A87" s="164"/>
      <c r="B87" s="174"/>
      <c r="C87" s="174"/>
      <c r="D87" s="165"/>
    </row>
    <row r="88" spans="1:4" x14ac:dyDescent="0.2">
      <c r="A88" s="164"/>
      <c r="B88" s="174"/>
      <c r="C88" s="174"/>
      <c r="D88" s="165"/>
    </row>
    <row r="89" spans="1:4" x14ac:dyDescent="0.2">
      <c r="A89" s="164"/>
      <c r="B89" s="174"/>
      <c r="C89" s="174"/>
      <c r="D89" s="165"/>
    </row>
    <row r="90" spans="1:4" x14ac:dyDescent="0.2">
      <c r="A90" s="164"/>
      <c r="B90" s="174"/>
      <c r="C90" s="174"/>
      <c r="D90" s="165"/>
    </row>
    <row r="91" spans="1:4" x14ac:dyDescent="0.2">
      <c r="A91" s="164"/>
      <c r="B91" s="174"/>
      <c r="C91" s="174"/>
      <c r="D91" s="165"/>
    </row>
    <row r="92" spans="1:4" x14ac:dyDescent="0.2">
      <c r="A92" s="164"/>
      <c r="B92" s="174"/>
      <c r="C92" s="174"/>
      <c r="D92" s="165"/>
    </row>
    <row r="93" spans="1:4" x14ac:dyDescent="0.2">
      <c r="A93" s="164"/>
      <c r="B93" s="174"/>
      <c r="C93" s="174"/>
      <c r="D93" s="165"/>
    </row>
    <row r="94" spans="1:4" x14ac:dyDescent="0.2">
      <c r="A94" s="164"/>
      <c r="B94" s="174"/>
      <c r="C94" s="174"/>
      <c r="D94" s="165"/>
    </row>
    <row r="95" spans="1:4" x14ac:dyDescent="0.2">
      <c r="A95" s="164"/>
      <c r="B95" s="174"/>
      <c r="C95" s="174"/>
      <c r="D95" s="165"/>
    </row>
    <row r="96" spans="1:4" x14ac:dyDescent="0.2">
      <c r="A96" s="164"/>
      <c r="B96" s="174"/>
      <c r="C96" s="174"/>
      <c r="D96" s="165"/>
    </row>
    <row r="97" spans="1:4" x14ac:dyDescent="0.2">
      <c r="A97" s="164"/>
      <c r="B97" s="174"/>
      <c r="C97" s="174"/>
      <c r="D97" s="165"/>
    </row>
    <row r="98" spans="1:4" x14ac:dyDescent="0.2">
      <c r="A98" s="164"/>
      <c r="B98" s="174"/>
      <c r="C98" s="174"/>
      <c r="D98" s="165"/>
    </row>
    <row r="99" spans="1:4" x14ac:dyDescent="0.2">
      <c r="A99" s="164"/>
      <c r="B99" s="174"/>
      <c r="C99" s="174"/>
      <c r="D99" s="165"/>
    </row>
    <row r="100" spans="1:4" x14ac:dyDescent="0.2">
      <c r="A100" s="164"/>
      <c r="B100" s="174"/>
      <c r="C100" s="174"/>
      <c r="D100" s="165"/>
    </row>
    <row r="101" spans="1:4" x14ac:dyDescent="0.2">
      <c r="A101" s="164"/>
      <c r="B101" s="174"/>
      <c r="C101" s="174"/>
      <c r="D101" s="165"/>
    </row>
    <row r="102" spans="1:4" x14ac:dyDescent="0.2">
      <c r="A102" s="164"/>
      <c r="B102" s="174"/>
      <c r="C102" s="174"/>
      <c r="D102" s="165"/>
    </row>
    <row r="103" spans="1:4" x14ac:dyDescent="0.2">
      <c r="A103" s="164"/>
      <c r="B103" s="174"/>
      <c r="C103" s="174"/>
      <c r="D103" s="165"/>
    </row>
    <row r="104" spans="1:4" x14ac:dyDescent="0.2">
      <c r="A104" s="164"/>
      <c r="B104" s="174"/>
      <c r="C104" s="174"/>
      <c r="D104" s="165"/>
    </row>
    <row r="105" spans="1:4" x14ac:dyDescent="0.2">
      <c r="A105" s="164"/>
      <c r="B105" s="174"/>
      <c r="C105" s="174"/>
      <c r="D105" s="165"/>
    </row>
    <row r="106" spans="1:4" x14ac:dyDescent="0.2">
      <c r="A106" s="164"/>
      <c r="B106" s="174"/>
      <c r="C106" s="174"/>
      <c r="D106" s="165"/>
    </row>
    <row r="107" spans="1:4" x14ac:dyDescent="0.2">
      <c r="A107" s="164"/>
      <c r="B107" s="174"/>
      <c r="C107" s="174"/>
      <c r="D107" s="165"/>
    </row>
    <row r="108" spans="1:4" x14ac:dyDescent="0.2">
      <c r="A108" s="164"/>
      <c r="B108" s="174"/>
      <c r="C108" s="174"/>
      <c r="D108" s="165"/>
    </row>
    <row r="109" spans="1:4" x14ac:dyDescent="0.2">
      <c r="A109" s="164"/>
      <c r="B109" s="174"/>
      <c r="C109" s="174"/>
      <c r="D109" s="165"/>
    </row>
    <row r="110" spans="1:4" x14ac:dyDescent="0.2">
      <c r="A110" s="164"/>
      <c r="B110" s="174"/>
      <c r="C110" s="174"/>
      <c r="D110" s="165"/>
    </row>
    <row r="111" spans="1:4" x14ac:dyDescent="0.2">
      <c r="A111" s="164"/>
      <c r="B111" s="174"/>
      <c r="C111" s="174"/>
      <c r="D111" s="165"/>
    </row>
    <row r="112" spans="1:4" x14ac:dyDescent="0.2">
      <c r="A112" s="164"/>
      <c r="B112" s="174"/>
      <c r="C112" s="174"/>
      <c r="D112" s="165"/>
    </row>
    <row r="113" spans="1:4" x14ac:dyDescent="0.2">
      <c r="A113" s="164"/>
      <c r="B113" s="174"/>
      <c r="C113" s="174"/>
      <c r="D113" s="165"/>
    </row>
    <row r="114" spans="1:4" x14ac:dyDescent="0.2">
      <c r="A114" s="164"/>
      <c r="B114" s="174"/>
      <c r="C114" s="174"/>
      <c r="D114" s="165"/>
    </row>
    <row r="115" spans="1:4" x14ac:dyDescent="0.2">
      <c r="A115" s="164"/>
      <c r="B115" s="174"/>
      <c r="C115" s="174"/>
      <c r="D115" s="165"/>
    </row>
    <row r="116" spans="1:4" x14ac:dyDescent="0.2">
      <c r="A116" s="164"/>
      <c r="B116" s="174"/>
      <c r="C116" s="174"/>
      <c r="D116" s="165"/>
    </row>
    <row r="117" spans="1:4" x14ac:dyDescent="0.2">
      <c r="A117" s="164"/>
      <c r="B117" s="174"/>
      <c r="C117" s="174"/>
      <c r="D117" s="165"/>
    </row>
    <row r="118" spans="1:4" x14ac:dyDescent="0.2">
      <c r="A118" s="164"/>
      <c r="B118" s="174"/>
      <c r="C118" s="174"/>
      <c r="D118" s="165"/>
    </row>
    <row r="119" spans="1:4" x14ac:dyDescent="0.2">
      <c r="A119" s="164"/>
      <c r="B119" s="174"/>
      <c r="C119" s="174"/>
      <c r="D119" s="165"/>
    </row>
    <row r="120" spans="1:4" x14ac:dyDescent="0.2">
      <c r="A120" s="164"/>
      <c r="B120" s="174"/>
      <c r="C120" s="174"/>
      <c r="D120" s="165"/>
    </row>
  </sheetData>
  <sheetProtection algorithmName="SHA-512" hashValue="spKjFQiiYoio4/9E6zslkV6mubLiDQHEwXx7BtNDrgyzMKsVQZHlsu/9qEyTyTpPymW9lti1Ko1xggK3nkDClg==" saltValue="wS1Em/YN1i+S0rmxEOJjHg==" spinCount="100000" sheet="1" objects="1" scenarios="1" formatCells="0" formatColumns="0" formatRows="0"/>
  <mergeCells count="6">
    <mergeCell ref="E8:E9"/>
    <mergeCell ref="A5:D5"/>
    <mergeCell ref="B6:D6"/>
    <mergeCell ref="A7:D7"/>
    <mergeCell ref="D8:D9"/>
    <mergeCell ref="A8:C9"/>
  </mergeCells>
  <conditionalFormatting sqref="D8">
    <cfRule type="expression" dxfId="0" priority="226" stopIfTrue="1">
      <formula>AND(COUNTA($A$11:$D$29)=0,$D$8="")</formula>
    </cfRule>
  </conditionalFormatting>
  <dataValidations count="1">
    <dataValidation type="list" allowBlank="1" showInputMessage="1" showErrorMessage="1" sqref="D8:D9" xr:uid="{86DE1A02-B995-416F-BAE9-EEED9A25505B}">
      <formula1>"Leermeldung,"</formula1>
    </dataValidation>
  </dataValidations>
  <pageMargins left="0.46" right="0.46" top="0.984251969" bottom="0.84" header="0.4921259845" footer="0.4921259845"/>
  <pageSetup paperSize="9" orientation="landscape"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error="kein Listeneintrag" promptTitle="Grenzkopplungs- / Übergabepunkt" prompt="Änderungen der Liste_x000a_im Blatt &quot;L&quot; möglich!" xr:uid="{00000000-0002-0000-0B00-000000000000}">
          <x14:formula1>
            <xm:f>L!$J$10:$J$35</xm:f>
          </x14:formula1>
          <xm:sqref>A11:A120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8">
    <tabColor theme="0" tint="-0.249977111117893"/>
    <outlinePr showOutlineSymbols="0"/>
  </sheetPr>
  <dimension ref="A1:S150"/>
  <sheetViews>
    <sheetView showGridLines="0" showOutlineSymbols="0" workbookViewId="0"/>
  </sheetViews>
  <sheetFormatPr baseColWidth="10" defaultColWidth="10.7109375" defaultRowHeight="12.75" x14ac:dyDescent="0.2"/>
  <cols>
    <col min="1" max="1" width="60.7109375" style="35" customWidth="1"/>
    <col min="2" max="2" width="15.7109375" style="35" customWidth="1"/>
    <col min="3" max="3" width="5" style="26" customWidth="1"/>
    <col min="4" max="4" width="60.7109375" style="26" customWidth="1"/>
    <col min="5" max="5" width="15.7109375" style="26" customWidth="1"/>
    <col min="6" max="6" width="3.7109375" style="26" customWidth="1"/>
    <col min="7" max="7" width="60.7109375" style="26" customWidth="1"/>
    <col min="8" max="8" width="25.7109375" style="26" customWidth="1"/>
    <col min="9" max="9" width="3.7109375" style="26" customWidth="1"/>
    <col min="10" max="10" width="38.7109375" style="26" customWidth="1"/>
    <col min="11" max="12" width="10.7109375" style="172"/>
    <col min="13" max="13" width="18" style="172" customWidth="1"/>
    <col min="14" max="19" width="10.7109375" style="172"/>
    <col min="20" max="16384" width="10.7109375" style="26"/>
  </cols>
  <sheetData>
    <row r="1" spans="1:16" ht="15.75" customHeight="1" x14ac:dyDescent="0.2">
      <c r="A1" s="8"/>
      <c r="B1" s="9"/>
      <c r="C1" s="25"/>
      <c r="D1" s="611" t="s">
        <v>260</v>
      </c>
      <c r="E1" s="612"/>
      <c r="G1" s="611" t="s">
        <v>360</v>
      </c>
      <c r="H1" s="612"/>
    </row>
    <row r="2" spans="1:16" ht="15.75" customHeight="1" x14ac:dyDescent="0.2">
      <c r="A2" s="11"/>
      <c r="B2" s="28"/>
      <c r="C2" s="25"/>
      <c r="D2" s="613"/>
      <c r="E2" s="613"/>
      <c r="G2" s="613"/>
      <c r="H2" s="613"/>
    </row>
    <row r="3" spans="1:16" ht="15.75" customHeight="1" x14ac:dyDescent="0.2">
      <c r="A3" s="8"/>
      <c r="B3" s="28"/>
      <c r="D3" s="153" t="s">
        <v>359</v>
      </c>
      <c r="E3" s="51" t="s">
        <v>11</v>
      </c>
      <c r="G3" s="153" t="s">
        <v>261</v>
      </c>
      <c r="H3" s="51" t="s">
        <v>11</v>
      </c>
    </row>
    <row r="4" spans="1:16" ht="15.75" customHeight="1" x14ac:dyDescent="0.2">
      <c r="A4" s="188" t="s">
        <v>0</v>
      </c>
    </row>
    <row r="5" spans="1:16" ht="15.75" customHeight="1" x14ac:dyDescent="0.2">
      <c r="A5" s="4"/>
    </row>
    <row r="7" spans="1:16" ht="15.75" x14ac:dyDescent="0.2">
      <c r="A7" s="618" t="s">
        <v>75</v>
      </c>
      <c r="B7" s="619"/>
      <c r="D7" s="158" t="s">
        <v>221</v>
      </c>
      <c r="G7" s="158" t="s">
        <v>436</v>
      </c>
    </row>
    <row r="9" spans="1:16" ht="12.75" customHeight="1" x14ac:dyDescent="0.2">
      <c r="A9" s="614" t="s">
        <v>11</v>
      </c>
      <c r="B9" s="614" t="s">
        <v>45</v>
      </c>
      <c r="D9" s="616" t="s">
        <v>11</v>
      </c>
      <c r="E9" s="614" t="s">
        <v>361</v>
      </c>
      <c r="G9" s="616" t="s">
        <v>11</v>
      </c>
      <c r="H9" s="614" t="s">
        <v>362</v>
      </c>
      <c r="J9" s="609" t="s">
        <v>183</v>
      </c>
    </row>
    <row r="10" spans="1:16" x14ac:dyDescent="0.2">
      <c r="A10" s="615"/>
      <c r="B10" s="615"/>
      <c r="D10" s="617"/>
      <c r="E10" s="615"/>
      <c r="G10" s="617"/>
      <c r="H10" s="615"/>
      <c r="J10" s="610"/>
    </row>
    <row r="11" spans="1:16" x14ac:dyDescent="0.2">
      <c r="A11" s="166" t="s">
        <v>478</v>
      </c>
      <c r="B11" s="167" t="s">
        <v>18</v>
      </c>
      <c r="D11" s="201" t="s">
        <v>506</v>
      </c>
      <c r="E11" s="202" t="s">
        <v>507</v>
      </c>
      <c r="G11" s="216" t="s">
        <v>532</v>
      </c>
      <c r="H11" s="217" t="s">
        <v>368</v>
      </c>
      <c r="J11" s="159" t="s">
        <v>36</v>
      </c>
      <c r="M11" s="172" t="str">
        <f>IF($D11="","",IF($E$3="Firmenname",D11,E11))</f>
        <v>AVIA Energy Austria GmbH</v>
      </c>
      <c r="N11" s="172" t="str">
        <f>IF($D11="","",IF($E$3="Firmenname",E11,D11))</f>
        <v>AT902329</v>
      </c>
      <c r="P11" s="172" t="str" cm="1">
        <f t="array" ref="P11:P98">IF(E3="Firmenname",_xlfn._xlws.SORT(_xlfn._xlws.FILTER(D11:D120,D11:D120&lt;&gt;"","")),_xlfn._xlws.SORT(_xlfn._xlws.FILTER(E11:E120,E11:E120&lt;&gt;"","")))</f>
        <v>AVIA Energy Austria GmbH</v>
      </c>
    </row>
    <row r="12" spans="1:16" x14ac:dyDescent="0.2">
      <c r="A12" s="168" t="s">
        <v>15</v>
      </c>
      <c r="B12" s="169" t="s">
        <v>14</v>
      </c>
      <c r="D12" s="155" t="s">
        <v>505</v>
      </c>
      <c r="E12" s="156" t="s">
        <v>262</v>
      </c>
      <c r="G12" s="192" t="s">
        <v>369</v>
      </c>
      <c r="H12" s="157" t="s">
        <v>370</v>
      </c>
      <c r="J12" s="160" t="s">
        <v>37</v>
      </c>
      <c r="M12" s="172" t="str">
        <f t="shared" ref="M12:M22" si="0">IF($D12="","",IF($E$3="Firmenname",D12,E12))</f>
        <v>Axpo Solutions AG</v>
      </c>
      <c r="N12" s="172" t="str">
        <f t="shared" ref="N12:N22" si="1">IF($D12="","",IF($E$3="Firmenname",E12,D12))</f>
        <v>AT901769</v>
      </c>
      <c r="P12" s="172" t="str">
        <v>Axpo Solutions AG</v>
      </c>
    </row>
    <row r="13" spans="1:16" x14ac:dyDescent="0.2">
      <c r="A13" s="168" t="s">
        <v>17</v>
      </c>
      <c r="B13" s="169" t="s">
        <v>16</v>
      </c>
      <c r="D13" s="155" t="s">
        <v>366</v>
      </c>
      <c r="E13" s="156" t="s">
        <v>367</v>
      </c>
      <c r="G13" s="192" t="s">
        <v>371</v>
      </c>
      <c r="H13" s="157" t="s">
        <v>372</v>
      </c>
      <c r="J13" s="160" t="s">
        <v>180</v>
      </c>
      <c r="M13" s="172" t="str">
        <f t="shared" si="0"/>
        <v>Bayerngas Energy GmbH</v>
      </c>
      <c r="N13" s="172" t="str">
        <f t="shared" si="1"/>
        <v>AT902129</v>
      </c>
      <c r="P13" s="172" t="str">
        <v>Bayerngas Energy GmbH</v>
      </c>
    </row>
    <row r="14" spans="1:16" x14ac:dyDescent="0.2">
      <c r="A14" s="168" t="s">
        <v>49</v>
      </c>
      <c r="B14" s="169" t="s">
        <v>58</v>
      </c>
      <c r="D14" s="155" t="s">
        <v>806</v>
      </c>
      <c r="E14" s="156" t="s">
        <v>272</v>
      </c>
      <c r="G14" s="192" t="s">
        <v>222</v>
      </c>
      <c r="H14" s="157" t="s">
        <v>233</v>
      </c>
      <c r="J14" s="160" t="s">
        <v>185</v>
      </c>
      <c r="M14" s="172" t="str">
        <f t="shared" si="0"/>
        <v>BE Vertrieb GmbH &amp; Co KG</v>
      </c>
      <c r="N14" s="172" t="str">
        <f t="shared" si="1"/>
        <v>AT900519</v>
      </c>
      <c r="P14" s="172" t="str">
        <v>BE Vertrieb GmbH &amp; Co KG</v>
      </c>
    </row>
    <row r="15" spans="1:16" x14ac:dyDescent="0.2">
      <c r="A15" s="170" t="s">
        <v>83</v>
      </c>
      <c r="B15" s="157" t="s">
        <v>20</v>
      </c>
      <c r="D15" s="155" t="s">
        <v>377</v>
      </c>
      <c r="E15" s="156" t="s">
        <v>457</v>
      </c>
      <c r="G15" s="192" t="s">
        <v>373</v>
      </c>
      <c r="H15" s="157" t="s">
        <v>374</v>
      </c>
      <c r="J15" s="160" t="s">
        <v>43</v>
      </c>
      <c r="M15" s="172" t="str">
        <f t="shared" si="0"/>
        <v>Centrex Italia S.p.A.</v>
      </c>
      <c r="N15" s="172" t="str">
        <f t="shared" si="1"/>
        <v>AT902109</v>
      </c>
      <c r="P15" s="172" t="str">
        <v>Centrex Italia S.p.A.</v>
      </c>
    </row>
    <row r="16" spans="1:16" x14ac:dyDescent="0.2">
      <c r="A16" s="170" t="s">
        <v>293</v>
      </c>
      <c r="B16" s="169" t="s">
        <v>13</v>
      </c>
      <c r="D16" s="155" t="s">
        <v>87</v>
      </c>
      <c r="E16" s="156" t="s">
        <v>263</v>
      </c>
      <c r="G16" s="192" t="s">
        <v>505</v>
      </c>
      <c r="H16" s="157" t="s">
        <v>234</v>
      </c>
      <c r="J16" s="160" t="s">
        <v>186</v>
      </c>
      <c r="M16" s="172" t="str">
        <f t="shared" si="0"/>
        <v>Danske Commodities A/S</v>
      </c>
      <c r="N16" s="172" t="str">
        <f t="shared" si="1"/>
        <v>AT901859</v>
      </c>
      <c r="P16" s="172" t="str">
        <v>Danske Commodities A/S</v>
      </c>
    </row>
    <row r="17" spans="1:16" x14ac:dyDescent="0.2">
      <c r="A17" s="168" t="s">
        <v>50</v>
      </c>
      <c r="B17" s="169" t="s">
        <v>26</v>
      </c>
      <c r="D17" s="155" t="s">
        <v>458</v>
      </c>
      <c r="E17" s="156" t="s">
        <v>459</v>
      </c>
      <c r="G17" s="192" t="s">
        <v>366</v>
      </c>
      <c r="H17" s="157" t="s">
        <v>375</v>
      </c>
      <c r="J17" s="160" t="s">
        <v>44</v>
      </c>
      <c r="M17" s="172" t="str">
        <f t="shared" si="0"/>
        <v>Doppler Gas GmbH</v>
      </c>
      <c r="N17" s="172" t="str">
        <f t="shared" si="1"/>
        <v>AT902229</v>
      </c>
      <c r="P17" s="172" t="str">
        <v>Doppler Gas GmbH</v>
      </c>
    </row>
    <row r="18" spans="1:16" x14ac:dyDescent="0.2">
      <c r="A18" s="168" t="s">
        <v>22</v>
      </c>
      <c r="B18" s="169" t="s">
        <v>21</v>
      </c>
      <c r="D18" s="155" t="s">
        <v>548</v>
      </c>
      <c r="E18" s="156" t="s">
        <v>264</v>
      </c>
      <c r="G18" s="192" t="s">
        <v>497</v>
      </c>
      <c r="H18" s="157" t="s">
        <v>498</v>
      </c>
      <c r="J18" s="160" t="s">
        <v>187</v>
      </c>
      <c r="M18" s="172" t="str">
        <f t="shared" si="0"/>
        <v>E.ON Energie Österreich GmbH</v>
      </c>
      <c r="N18" s="172" t="str">
        <f t="shared" si="1"/>
        <v>AT901929</v>
      </c>
      <c r="P18" s="172" t="str">
        <v>E.ON Energie Österreich GmbH</v>
      </c>
    </row>
    <row r="19" spans="1:16" x14ac:dyDescent="0.2">
      <c r="A19" s="168" t="s">
        <v>62</v>
      </c>
      <c r="B19" s="169" t="s">
        <v>23</v>
      </c>
      <c r="D19" s="155" t="s">
        <v>807</v>
      </c>
      <c r="E19" s="156" t="s">
        <v>266</v>
      </c>
      <c r="G19" s="192" t="s">
        <v>223</v>
      </c>
      <c r="H19" s="157" t="s">
        <v>376</v>
      </c>
      <c r="J19" s="160" t="s">
        <v>188</v>
      </c>
      <c r="M19" s="172" t="str">
        <f t="shared" si="0"/>
        <v>EHA Austria Energie-Handelsgesellschaft mbH (MG Ost)</v>
      </c>
      <c r="N19" s="172" t="str">
        <f t="shared" si="1"/>
        <v>AT900769</v>
      </c>
      <c r="P19" s="172" t="str">
        <v>EHA Austria Energie-Handelsgesellschaft mbH (MG Ost)</v>
      </c>
    </row>
    <row r="20" spans="1:16" x14ac:dyDescent="0.2">
      <c r="A20" s="168" t="s">
        <v>466</v>
      </c>
      <c r="B20" s="169" t="s">
        <v>24</v>
      </c>
      <c r="D20" s="155" t="s">
        <v>827</v>
      </c>
      <c r="E20" s="156" t="s">
        <v>808</v>
      </c>
      <c r="G20" s="192" t="s">
        <v>474</v>
      </c>
      <c r="H20" s="157" t="s">
        <v>475</v>
      </c>
      <c r="J20" s="160" t="s">
        <v>189</v>
      </c>
      <c r="M20" s="172" t="str">
        <f t="shared" si="0"/>
        <v>EHA Austria Energie-Handelsgesellschaft mbH (MG TuV)</v>
      </c>
      <c r="N20" s="172" t="str">
        <f t="shared" si="1"/>
        <v>AT648049</v>
      </c>
      <c r="P20" s="172" t="str">
        <v>EHA Austria Energie-Handelsgesellschaft mbH (MG TuV)</v>
      </c>
    </row>
    <row r="21" spans="1:16" x14ac:dyDescent="0.2">
      <c r="A21" s="168" t="s">
        <v>467</v>
      </c>
      <c r="B21" s="169" t="s">
        <v>12</v>
      </c>
      <c r="D21" s="155" t="s">
        <v>809</v>
      </c>
      <c r="E21" s="156" t="s">
        <v>268</v>
      </c>
      <c r="G21" s="192" t="s">
        <v>1086</v>
      </c>
      <c r="H21" s="157" t="s">
        <v>1087</v>
      </c>
      <c r="J21" s="160" t="s">
        <v>41</v>
      </c>
      <c r="M21" s="172" t="str">
        <f t="shared" si="0"/>
        <v>EHA Energie-Handels-Gesellschaft mbH &amp; Co. KG (MG Ost)</v>
      </c>
      <c r="N21" s="172" t="str">
        <f t="shared" si="1"/>
        <v>AT900969</v>
      </c>
      <c r="P21" s="172" t="str">
        <v>EHA Energie-Handels-Gesellschaft mbH &amp; Co. KG (MG Ost)</v>
      </c>
    </row>
    <row r="22" spans="1:16" x14ac:dyDescent="0.2">
      <c r="A22" s="168" t="s">
        <v>73</v>
      </c>
      <c r="B22" s="169" t="s">
        <v>19</v>
      </c>
      <c r="D22" s="155" t="s">
        <v>1055</v>
      </c>
      <c r="E22" s="156" t="s">
        <v>810</v>
      </c>
      <c r="G22" s="192" t="s">
        <v>224</v>
      </c>
      <c r="H22" s="157" t="s">
        <v>235</v>
      </c>
      <c r="J22" s="160" t="s">
        <v>190</v>
      </c>
      <c r="M22" s="172" t="str">
        <f t="shared" si="0"/>
        <v>EHA Energie-Handels-Gesellschaft mbH &amp; Co. KG (MG TuV)</v>
      </c>
      <c r="N22" s="172" t="str">
        <f t="shared" si="1"/>
        <v>AT556139</v>
      </c>
      <c r="P22" s="172" t="str">
        <v>EHA Energie-Handels-Gesellschaft mbH &amp; Co. KG (MG TuV)</v>
      </c>
    </row>
    <row r="23" spans="1:16" x14ac:dyDescent="0.2">
      <c r="A23" s="168" t="s">
        <v>86</v>
      </c>
      <c r="B23" s="169" t="s">
        <v>25</v>
      </c>
      <c r="D23" s="155" t="s">
        <v>478</v>
      </c>
      <c r="E23" s="156" t="s">
        <v>290</v>
      </c>
      <c r="G23" s="192" t="s">
        <v>377</v>
      </c>
      <c r="H23" s="157" t="s">
        <v>378</v>
      </c>
      <c r="J23" s="160" t="s">
        <v>38</v>
      </c>
      <c r="M23" s="172" t="str">
        <f t="shared" ref="M23:M86" si="2">IF($D23="","",IF($E$3="Firmenname",D23,E23))</f>
        <v>Elektrizitätswerke Reutte AG</v>
      </c>
      <c r="N23" s="172" t="str">
        <f t="shared" ref="N23:N86" si="3">IF($D23="","",IF($E$3="Firmenname",E23,D23))</f>
        <v>AT544009</v>
      </c>
      <c r="P23" s="172" t="str">
        <v>Elektrizitätswerke Reutte AG</v>
      </c>
    </row>
    <row r="24" spans="1:16" x14ac:dyDescent="0.2">
      <c r="A24" s="168" t="s">
        <v>28</v>
      </c>
      <c r="B24" s="169" t="s">
        <v>27</v>
      </c>
      <c r="D24" s="155" t="s">
        <v>64</v>
      </c>
      <c r="E24" s="156" t="s">
        <v>271</v>
      </c>
      <c r="G24" s="192" t="s">
        <v>476</v>
      </c>
      <c r="H24" s="157" t="s">
        <v>248</v>
      </c>
      <c r="J24" s="160" t="s">
        <v>550</v>
      </c>
      <c r="M24" s="172" t="str">
        <f t="shared" si="2"/>
        <v>Energie AG Oberösterreich Trading GmbH</v>
      </c>
      <c r="N24" s="172" t="str">
        <f t="shared" si="3"/>
        <v>AT901009</v>
      </c>
      <c r="P24" s="172" t="str">
        <v>Energie AG Oberösterreich Trading GmbH</v>
      </c>
    </row>
    <row r="25" spans="1:16" x14ac:dyDescent="0.2">
      <c r="A25" s="168" t="s">
        <v>51</v>
      </c>
      <c r="B25" s="169" t="s">
        <v>34</v>
      </c>
      <c r="D25" s="155" t="s">
        <v>512</v>
      </c>
      <c r="E25" s="156" t="s">
        <v>269</v>
      </c>
      <c r="G25" s="192" t="s">
        <v>767</v>
      </c>
      <c r="H25" s="157" t="s">
        <v>768</v>
      </c>
      <c r="J25" s="160" t="s">
        <v>39</v>
      </c>
      <c r="M25" s="172" t="str">
        <f t="shared" si="2"/>
        <v>Energie AG Oberösterreich Vertrieb GmbH</v>
      </c>
      <c r="N25" s="172" t="str">
        <f t="shared" si="3"/>
        <v>AT900559</v>
      </c>
      <c r="P25" s="172" t="str">
        <v>Energie AG Oberösterreich Vertrieb GmbH</v>
      </c>
    </row>
    <row r="26" spans="1:16" x14ac:dyDescent="0.2">
      <c r="A26" s="168" t="s">
        <v>70</v>
      </c>
      <c r="B26" s="169" t="s">
        <v>31</v>
      </c>
      <c r="D26" s="155" t="s">
        <v>513</v>
      </c>
      <c r="E26" s="156" t="s">
        <v>270</v>
      </c>
      <c r="G26" s="192" t="s">
        <v>379</v>
      </c>
      <c r="H26" s="157" t="s">
        <v>380</v>
      </c>
      <c r="J26" s="160" t="s">
        <v>71</v>
      </c>
      <c r="M26" s="172" t="str">
        <f t="shared" si="2"/>
        <v>Energie AG Oberösterreich Vertrieb GmbH (sigi)</v>
      </c>
      <c r="N26" s="172" t="str">
        <f t="shared" si="3"/>
        <v>AT901179</v>
      </c>
      <c r="P26" s="172" t="str">
        <v>Energie AG Oberösterreich Vertrieb GmbH (sigi)</v>
      </c>
    </row>
    <row r="27" spans="1:16" x14ac:dyDescent="0.2">
      <c r="A27" s="168" t="s">
        <v>33</v>
      </c>
      <c r="B27" s="169" t="s">
        <v>32</v>
      </c>
      <c r="D27" s="155" t="s">
        <v>15</v>
      </c>
      <c r="E27" s="156" t="s">
        <v>274</v>
      </c>
      <c r="G27" s="192" t="s">
        <v>381</v>
      </c>
      <c r="H27" s="157" t="s">
        <v>382</v>
      </c>
      <c r="J27" s="160" t="s">
        <v>42</v>
      </c>
      <c r="M27" s="172" t="str">
        <f t="shared" si="2"/>
        <v>Energie Graz GmbH &amp; Co KG</v>
      </c>
      <c r="N27" s="172" t="str">
        <f t="shared" si="3"/>
        <v>AT900279</v>
      </c>
      <c r="P27" s="172" t="str">
        <v>Energie Graz GmbH &amp; Co KG</v>
      </c>
    </row>
    <row r="28" spans="1:16" x14ac:dyDescent="0.2">
      <c r="A28" s="168" t="s">
        <v>30</v>
      </c>
      <c r="B28" s="169" t="s">
        <v>29</v>
      </c>
      <c r="D28" s="155" t="s">
        <v>17</v>
      </c>
      <c r="E28" s="156" t="s">
        <v>275</v>
      </c>
      <c r="G28" s="192" t="s">
        <v>769</v>
      </c>
      <c r="H28" s="157" t="s">
        <v>770</v>
      </c>
      <c r="J28" s="160" t="s">
        <v>191</v>
      </c>
      <c r="M28" s="172" t="str">
        <f t="shared" si="2"/>
        <v>Energie Klagenfurt GmbH</v>
      </c>
      <c r="N28" s="172" t="str">
        <f t="shared" si="3"/>
        <v>AT900349</v>
      </c>
      <c r="P28" s="172" t="str">
        <v>Energie Klagenfurt GmbH</v>
      </c>
    </row>
    <row r="29" spans="1:16" x14ac:dyDescent="0.2">
      <c r="A29" s="170" t="s">
        <v>47</v>
      </c>
      <c r="B29" s="157" t="s">
        <v>60</v>
      </c>
      <c r="D29" s="155" t="s">
        <v>276</v>
      </c>
      <c r="E29" s="156" t="s">
        <v>277</v>
      </c>
      <c r="G29" s="192" t="s">
        <v>771</v>
      </c>
      <c r="H29" s="157" t="s">
        <v>772</v>
      </c>
      <c r="J29" s="160" t="s">
        <v>192</v>
      </c>
      <c r="M29" s="172" t="str">
        <f t="shared" si="2"/>
        <v>ENERGIE RIED GmbH</v>
      </c>
      <c r="N29" s="172" t="str">
        <f t="shared" si="3"/>
        <v>AT900529</v>
      </c>
      <c r="P29" s="172" t="str">
        <v>ENERGIE RIED GmbH</v>
      </c>
    </row>
    <row r="30" spans="1:16" x14ac:dyDescent="0.2">
      <c r="A30" s="168" t="s">
        <v>63</v>
      </c>
      <c r="B30" s="169" t="s">
        <v>358</v>
      </c>
      <c r="D30" s="155" t="s">
        <v>84</v>
      </c>
      <c r="E30" s="156" t="s">
        <v>278</v>
      </c>
      <c r="G30" s="192" t="s">
        <v>87</v>
      </c>
      <c r="H30" s="157" t="s">
        <v>236</v>
      </c>
      <c r="J30" s="160" t="s">
        <v>181</v>
      </c>
      <c r="M30" s="172" t="str">
        <f t="shared" si="2"/>
        <v>Energie Steiermark Business GmbH</v>
      </c>
      <c r="N30" s="172" t="str">
        <f t="shared" si="3"/>
        <v>AT901729</v>
      </c>
      <c r="P30" s="172" t="str">
        <v>Energie Steiermark Business GmbH</v>
      </c>
    </row>
    <row r="31" spans="1:16" x14ac:dyDescent="0.2">
      <c r="A31" s="170" t="s">
        <v>74</v>
      </c>
      <c r="B31" s="157" t="s">
        <v>59</v>
      </c>
      <c r="D31" s="155" t="s">
        <v>279</v>
      </c>
      <c r="E31" s="156" t="s">
        <v>280</v>
      </c>
      <c r="G31" s="192" t="s">
        <v>1088</v>
      </c>
      <c r="H31" s="157" t="s">
        <v>1089</v>
      </c>
      <c r="J31" s="160" t="s">
        <v>182</v>
      </c>
      <c r="M31" s="172" t="str">
        <f t="shared" si="2"/>
        <v>Energie Steiermark Kunden GmbH</v>
      </c>
      <c r="N31" s="172" t="str">
        <f t="shared" si="3"/>
        <v>AT900119</v>
      </c>
      <c r="P31" s="172" t="str">
        <v>Energie Steiermark Kunden GmbH</v>
      </c>
    </row>
    <row r="32" spans="1:16" x14ac:dyDescent="0.2">
      <c r="A32" s="170" t="s">
        <v>77</v>
      </c>
      <c r="B32" s="157" t="s">
        <v>35</v>
      </c>
      <c r="D32" s="155" t="s">
        <v>281</v>
      </c>
      <c r="E32" s="156" t="s">
        <v>282</v>
      </c>
      <c r="G32" s="192" t="s">
        <v>437</v>
      </c>
      <c r="H32" s="157" t="s">
        <v>438</v>
      </c>
      <c r="J32" s="160" t="s">
        <v>40</v>
      </c>
      <c r="M32" s="172" t="str">
        <f t="shared" si="2"/>
        <v>Energie Steiermark Natur GmbH</v>
      </c>
      <c r="N32" s="172" t="str">
        <f t="shared" si="3"/>
        <v>AT901889</v>
      </c>
      <c r="P32" s="172" t="str">
        <v>Energie Steiermark Natur GmbH</v>
      </c>
    </row>
    <row r="33" spans="1:16" x14ac:dyDescent="0.2">
      <c r="A33" s="171"/>
      <c r="B33" s="171"/>
      <c r="D33" s="155" t="s">
        <v>283</v>
      </c>
      <c r="E33" s="156" t="s">
        <v>284</v>
      </c>
      <c r="G33" s="192" t="s">
        <v>439</v>
      </c>
      <c r="H33" s="157" t="s">
        <v>237</v>
      </c>
      <c r="J33" s="161"/>
      <c r="M33" s="172" t="str">
        <f t="shared" si="2"/>
        <v>ENERGIEALLIANZ Austria GmbH</v>
      </c>
      <c r="N33" s="172" t="str">
        <f t="shared" si="3"/>
        <v>AT900699</v>
      </c>
      <c r="P33" s="172" t="str">
        <v>ENERGIEALLIANZ Austria GmbH</v>
      </c>
    </row>
    <row r="34" spans="1:16" x14ac:dyDescent="0.2">
      <c r="A34" s="171"/>
      <c r="B34" s="171"/>
      <c r="D34" s="155" t="s">
        <v>1084</v>
      </c>
      <c r="E34" s="156" t="s">
        <v>273</v>
      </c>
      <c r="G34" s="192" t="s">
        <v>508</v>
      </c>
      <c r="H34" s="157" t="s">
        <v>509</v>
      </c>
      <c r="J34" s="161"/>
      <c r="M34" s="172" t="str">
        <f t="shared" si="2"/>
        <v>EnergieDirect Austria GmbH</v>
      </c>
      <c r="N34" s="172" t="str">
        <f t="shared" si="3"/>
        <v>AT901959</v>
      </c>
      <c r="P34" s="172" t="str">
        <v>EnergieDirect Austria GmbH</v>
      </c>
    </row>
    <row r="35" spans="1:16" x14ac:dyDescent="0.2">
      <c r="A35" s="171"/>
      <c r="B35" s="171"/>
      <c r="D35" s="155" t="s">
        <v>285</v>
      </c>
      <c r="E35" s="156" t="s">
        <v>286</v>
      </c>
      <c r="G35" s="192" t="s">
        <v>1090</v>
      </c>
      <c r="H35" s="157" t="s">
        <v>477</v>
      </c>
      <c r="J35" s="161"/>
      <c r="M35" s="172" t="str">
        <f t="shared" si="2"/>
        <v>Energy Services Handels- und Dienstleistungs GmbH</v>
      </c>
      <c r="N35" s="172" t="str">
        <f t="shared" si="3"/>
        <v>AT900659</v>
      </c>
      <c r="P35" s="172" t="str">
        <v>Energy Services Handels- und Dienstleistungs GmbH</v>
      </c>
    </row>
    <row r="36" spans="1:16" x14ac:dyDescent="0.2">
      <c r="A36" s="171"/>
      <c r="B36" s="171"/>
      <c r="D36" s="155" t="s">
        <v>811</v>
      </c>
      <c r="E36" s="156" t="s">
        <v>812</v>
      </c>
      <c r="G36" s="192" t="s">
        <v>383</v>
      </c>
      <c r="H36" s="157" t="s">
        <v>384</v>
      </c>
      <c r="M36" s="172" t="str">
        <f t="shared" si="2"/>
        <v>ENI S.p.A. (MG Ost)</v>
      </c>
      <c r="N36" s="172" t="str">
        <f t="shared" si="3"/>
        <v>AT901079</v>
      </c>
      <c r="P36" s="172" t="str">
        <v>ENI S.p.A. (MG Ost)</v>
      </c>
    </row>
    <row r="37" spans="1:16" x14ac:dyDescent="0.2">
      <c r="A37" s="171"/>
      <c r="B37" s="171"/>
      <c r="D37" s="155" t="s">
        <v>813</v>
      </c>
      <c r="E37" s="156" t="s">
        <v>287</v>
      </c>
      <c r="G37" s="192" t="s">
        <v>267</v>
      </c>
      <c r="H37" s="157" t="s">
        <v>385</v>
      </c>
      <c r="M37" s="172" t="str">
        <f t="shared" si="2"/>
        <v>ENI S.p.A. (MG West)</v>
      </c>
      <c r="N37" s="172" t="str">
        <f t="shared" si="3"/>
        <v>AT551079</v>
      </c>
      <c r="P37" s="172" t="str">
        <v>ENI S.p.A. (MG West)</v>
      </c>
    </row>
    <row r="38" spans="1:16" x14ac:dyDescent="0.2">
      <c r="A38" s="171"/>
      <c r="B38" s="171"/>
      <c r="D38" s="155" t="s">
        <v>460</v>
      </c>
      <c r="E38" s="156" t="s">
        <v>461</v>
      </c>
      <c r="G38" s="192" t="s">
        <v>386</v>
      </c>
      <c r="H38" s="157" t="s">
        <v>387</v>
      </c>
      <c r="M38" s="172" t="str">
        <f t="shared" si="2"/>
        <v>Enstroga GmbH</v>
      </c>
      <c r="N38" s="172" t="str">
        <f t="shared" si="3"/>
        <v>AT902169</v>
      </c>
      <c r="P38" s="172" t="str">
        <v>Enstroga GmbH</v>
      </c>
    </row>
    <row r="39" spans="1:16" x14ac:dyDescent="0.2">
      <c r="A39" s="171"/>
      <c r="B39" s="171"/>
      <c r="D39" s="155" t="s">
        <v>288</v>
      </c>
      <c r="E39" s="156" t="s">
        <v>289</v>
      </c>
      <c r="G39" s="192" t="s">
        <v>773</v>
      </c>
      <c r="H39" s="157" t="s">
        <v>774</v>
      </c>
      <c r="M39" s="172" t="str">
        <f t="shared" si="2"/>
        <v>Erdgas Import Salzburg GmbH</v>
      </c>
      <c r="N39" s="172" t="str">
        <f t="shared" si="3"/>
        <v>AT900619</v>
      </c>
      <c r="P39" s="172" t="str">
        <v>Erdgas Import Salzburg GmbH</v>
      </c>
    </row>
    <row r="40" spans="1:16" x14ac:dyDescent="0.2">
      <c r="A40" s="171"/>
      <c r="B40" s="171"/>
      <c r="D40" s="155" t="s">
        <v>514</v>
      </c>
      <c r="E40" s="156" t="s">
        <v>1085</v>
      </c>
      <c r="G40" s="192" t="s">
        <v>510</v>
      </c>
      <c r="H40" s="157" t="s">
        <v>511</v>
      </c>
      <c r="M40" s="172" t="str">
        <f t="shared" si="2"/>
        <v>ERU Europe GmbH</v>
      </c>
      <c r="N40" s="172" t="str">
        <f t="shared" si="3"/>
        <v>AT903469</v>
      </c>
      <c r="P40" s="172" t="str">
        <v>ERU Europe GmbH</v>
      </c>
    </row>
    <row r="41" spans="1:16" x14ac:dyDescent="0.2">
      <c r="D41" s="155" t="s">
        <v>551</v>
      </c>
      <c r="E41" s="156" t="s">
        <v>552</v>
      </c>
      <c r="G41" s="192" t="s">
        <v>225</v>
      </c>
      <c r="H41" s="157" t="s">
        <v>238</v>
      </c>
      <c r="M41" s="172" t="str">
        <f t="shared" si="2"/>
        <v>ETA energy GmbH</v>
      </c>
      <c r="N41" s="172" t="str">
        <f t="shared" si="3"/>
        <v>AT902429</v>
      </c>
      <c r="P41" s="172" t="str">
        <v>ETA energy GmbH</v>
      </c>
    </row>
    <row r="42" spans="1:16" x14ac:dyDescent="0.2">
      <c r="D42" s="155" t="s">
        <v>65</v>
      </c>
      <c r="E42" s="156" t="s">
        <v>291</v>
      </c>
      <c r="G42" s="192" t="s">
        <v>533</v>
      </c>
      <c r="H42" s="157" t="s">
        <v>388</v>
      </c>
      <c r="M42" s="172" t="str">
        <f t="shared" si="2"/>
        <v>EVN AG</v>
      </c>
      <c r="N42" s="172" t="str">
        <f t="shared" si="3"/>
        <v>AT900439</v>
      </c>
      <c r="P42" s="172" t="str">
        <v>EVN AG</v>
      </c>
    </row>
    <row r="43" spans="1:16" x14ac:dyDescent="0.2">
      <c r="D43" s="155" t="s">
        <v>66</v>
      </c>
      <c r="E43" s="156" t="s">
        <v>292</v>
      </c>
      <c r="G43" s="192" t="s">
        <v>775</v>
      </c>
      <c r="H43" s="157" t="s">
        <v>776</v>
      </c>
      <c r="M43" s="172" t="str">
        <f t="shared" si="2"/>
        <v>EVN Energievertrieb GmbH &amp; Co KG</v>
      </c>
      <c r="N43" s="172" t="str">
        <f t="shared" si="3"/>
        <v>AT900449</v>
      </c>
      <c r="P43" s="172" t="str">
        <v>EVN Energievertrieb GmbH &amp; Co KG</v>
      </c>
    </row>
    <row r="44" spans="1:16" x14ac:dyDescent="0.2">
      <c r="D44" s="155" t="s">
        <v>293</v>
      </c>
      <c r="E44" s="156" t="s">
        <v>294</v>
      </c>
      <c r="G44" s="192" t="s">
        <v>389</v>
      </c>
      <c r="H44" s="157" t="s">
        <v>390</v>
      </c>
      <c r="M44" s="172" t="str">
        <f t="shared" si="2"/>
        <v>eww ag</v>
      </c>
      <c r="N44" s="172" t="str">
        <f t="shared" si="3"/>
        <v>AT900239</v>
      </c>
      <c r="P44" s="172" t="str">
        <v>eww ag</v>
      </c>
    </row>
    <row r="45" spans="1:16" x14ac:dyDescent="0.2">
      <c r="D45" s="155" t="s">
        <v>295</v>
      </c>
      <c r="E45" s="156" t="s">
        <v>296</v>
      </c>
      <c r="G45" s="192" t="s">
        <v>64</v>
      </c>
      <c r="H45" s="157" t="s">
        <v>239</v>
      </c>
      <c r="M45" s="172" t="str">
        <f t="shared" si="2"/>
        <v>Gasversorgung Veitsch</v>
      </c>
      <c r="N45" s="172" t="str">
        <f t="shared" si="3"/>
        <v>AT900829</v>
      </c>
      <c r="P45" s="172" t="str">
        <v>Gasversorgung Veitsch</v>
      </c>
    </row>
    <row r="46" spans="1:16" x14ac:dyDescent="0.2">
      <c r="D46" s="155" t="s">
        <v>67</v>
      </c>
      <c r="E46" s="156" t="s">
        <v>297</v>
      </c>
      <c r="G46" s="192" t="s">
        <v>84</v>
      </c>
      <c r="H46" s="157" t="s">
        <v>240</v>
      </c>
      <c r="M46" s="172" t="str">
        <f t="shared" si="2"/>
        <v>Gazprom Export LLC</v>
      </c>
      <c r="N46" s="172" t="str">
        <f t="shared" si="3"/>
        <v>AT901299</v>
      </c>
      <c r="P46" s="172" t="str">
        <v>Gazprom Export LLC</v>
      </c>
    </row>
    <row r="47" spans="1:16" x14ac:dyDescent="0.2">
      <c r="D47" s="155" t="s">
        <v>298</v>
      </c>
      <c r="E47" s="156" t="s">
        <v>299</v>
      </c>
      <c r="G47" s="192" t="s">
        <v>283</v>
      </c>
      <c r="H47" s="157" t="s">
        <v>391</v>
      </c>
      <c r="M47" s="172" t="str">
        <f t="shared" si="2"/>
        <v>GEN-I Vienna GmbH</v>
      </c>
      <c r="N47" s="172" t="str">
        <f t="shared" si="3"/>
        <v>AT901569</v>
      </c>
      <c r="P47" s="172" t="str">
        <v>GEN-I Vienna GmbH</v>
      </c>
    </row>
    <row r="48" spans="1:16" x14ac:dyDescent="0.2">
      <c r="D48" s="155" t="s">
        <v>300</v>
      </c>
      <c r="E48" s="156" t="s">
        <v>301</v>
      </c>
      <c r="G48" s="192" t="s">
        <v>440</v>
      </c>
      <c r="H48" s="157" t="s">
        <v>441</v>
      </c>
      <c r="M48" s="172" t="str">
        <f t="shared" si="2"/>
        <v>GEOPLIN d.o.o LJUBLJANA</v>
      </c>
      <c r="N48" s="172" t="str">
        <f t="shared" si="3"/>
        <v>AT901679</v>
      </c>
      <c r="P48" s="172" t="str">
        <v>GEOPLIN d.o.o LJUBLJANA</v>
      </c>
    </row>
    <row r="49" spans="4:16" x14ac:dyDescent="0.2">
      <c r="D49" s="155" t="s">
        <v>302</v>
      </c>
      <c r="E49" s="156" t="s">
        <v>303</v>
      </c>
      <c r="G49" s="192" t="s">
        <v>392</v>
      </c>
      <c r="H49" s="157" t="s">
        <v>393</v>
      </c>
      <c r="M49" s="172" t="str">
        <f t="shared" si="2"/>
        <v>GETEC ENERGIE AG</v>
      </c>
      <c r="N49" s="172" t="str">
        <f t="shared" si="3"/>
        <v>AT901319</v>
      </c>
      <c r="P49" s="172" t="str">
        <v>GETEC ENERGIE AG</v>
      </c>
    </row>
    <row r="50" spans="4:16" x14ac:dyDescent="0.2">
      <c r="D50" s="155" t="s">
        <v>814</v>
      </c>
      <c r="E50" s="156" t="s">
        <v>465</v>
      </c>
      <c r="G50" s="192" t="s">
        <v>777</v>
      </c>
      <c r="H50" s="157" t="s">
        <v>778</v>
      </c>
      <c r="M50" s="172" t="str">
        <f t="shared" si="2"/>
        <v>go green energy GmbH &amp; Co KG</v>
      </c>
      <c r="N50" s="172" t="str">
        <f t="shared" si="3"/>
        <v>AT902189</v>
      </c>
      <c r="P50" s="172" t="str">
        <v>go green energy GmbH &amp; Co KG</v>
      </c>
    </row>
    <row r="51" spans="4:16" x14ac:dyDescent="0.2">
      <c r="D51" s="155" t="s">
        <v>815</v>
      </c>
      <c r="E51" s="156" t="s">
        <v>531</v>
      </c>
      <c r="G51" s="192" t="s">
        <v>394</v>
      </c>
      <c r="H51" s="157" t="s">
        <v>395</v>
      </c>
      <c r="M51" s="172" t="str">
        <f t="shared" si="2"/>
        <v>go green energy GmbH &amp; Co KG (Drei Energie)</v>
      </c>
      <c r="N51" s="172" t="str">
        <f t="shared" si="3"/>
        <v>AT902269</v>
      </c>
      <c r="P51" s="172" t="str">
        <v>go green energy GmbH &amp; Co KG (Drei Energie)</v>
      </c>
    </row>
    <row r="52" spans="4:16" x14ac:dyDescent="0.2">
      <c r="D52" s="155" t="s">
        <v>816</v>
      </c>
      <c r="E52" s="156" t="s">
        <v>265</v>
      </c>
      <c r="G52" s="192" t="s">
        <v>442</v>
      </c>
      <c r="H52" s="157" t="s">
        <v>443</v>
      </c>
      <c r="M52" s="172" t="str">
        <f t="shared" si="2"/>
        <v>go green energy GmbH &amp; Co KG (Unsere Wasserkraft)</v>
      </c>
      <c r="N52" s="172" t="str">
        <f t="shared" si="3"/>
        <v>AT900599</v>
      </c>
      <c r="P52" s="172" t="str">
        <v>go green energy GmbH &amp; Co KG (Unsere Wasserkraft)</v>
      </c>
    </row>
    <row r="53" spans="4:16" x14ac:dyDescent="0.2">
      <c r="D53" s="155" t="s">
        <v>817</v>
      </c>
      <c r="E53" s="156" t="s">
        <v>464</v>
      </c>
      <c r="G53" s="192" t="s">
        <v>779</v>
      </c>
      <c r="H53" s="157" t="s">
        <v>396</v>
      </c>
      <c r="M53" s="172" t="str">
        <f t="shared" si="2"/>
        <v>go green energy GmbH &amp; Co KG LIDL</v>
      </c>
      <c r="N53" s="172" t="str">
        <f t="shared" si="3"/>
        <v>AT902179</v>
      </c>
      <c r="P53" s="172" t="str">
        <v>go green energy GmbH &amp; Co KG LIDL</v>
      </c>
    </row>
    <row r="54" spans="4:16" x14ac:dyDescent="0.2">
      <c r="D54" s="155" t="s">
        <v>304</v>
      </c>
      <c r="E54" s="156" t="s">
        <v>305</v>
      </c>
      <c r="G54" s="192" t="s">
        <v>514</v>
      </c>
      <c r="H54" s="157" t="s">
        <v>515</v>
      </c>
      <c r="M54" s="172" t="str">
        <f t="shared" si="2"/>
        <v>goldgas GmbH</v>
      </c>
      <c r="N54" s="172" t="str">
        <f t="shared" si="3"/>
        <v>AT901201</v>
      </c>
      <c r="P54" s="172" t="str">
        <v>goldgas GmbH</v>
      </c>
    </row>
    <row r="55" spans="4:16" x14ac:dyDescent="0.2">
      <c r="D55" s="155" t="s">
        <v>306</v>
      </c>
      <c r="E55" s="156" t="s">
        <v>307</v>
      </c>
      <c r="G55" s="192" t="s">
        <v>516</v>
      </c>
      <c r="H55" s="157" t="s">
        <v>517</v>
      </c>
      <c r="M55" s="172" t="str">
        <f t="shared" si="2"/>
        <v>Greenhouse Power GmbH</v>
      </c>
      <c r="N55" s="172" t="str">
        <f t="shared" si="3"/>
        <v>AT901229</v>
      </c>
      <c r="P55" s="172" t="str">
        <v>Greenhouse Power GmbH</v>
      </c>
    </row>
    <row r="56" spans="4:16" x14ac:dyDescent="0.2">
      <c r="D56" s="155" t="s">
        <v>308</v>
      </c>
      <c r="E56" s="156" t="s">
        <v>309</v>
      </c>
      <c r="G56" s="192" t="s">
        <v>534</v>
      </c>
      <c r="H56" s="157" t="s">
        <v>397</v>
      </c>
      <c r="M56" s="172" t="str">
        <f t="shared" si="2"/>
        <v>Grünwelt Energie GmbH</v>
      </c>
      <c r="N56" s="172" t="str">
        <f t="shared" si="3"/>
        <v>AT902009</v>
      </c>
      <c r="P56" s="172" t="str">
        <v>Grünwelt Energie GmbH</v>
      </c>
    </row>
    <row r="57" spans="4:16" x14ac:dyDescent="0.2">
      <c r="D57" s="155" t="s">
        <v>310</v>
      </c>
      <c r="E57" s="156" t="s">
        <v>311</v>
      </c>
      <c r="G57" s="192" t="s">
        <v>535</v>
      </c>
      <c r="H57" s="157" t="s">
        <v>536</v>
      </c>
      <c r="M57" s="172" t="str">
        <f t="shared" si="2"/>
        <v>Gutmann GmbH</v>
      </c>
      <c r="N57" s="172" t="str">
        <f t="shared" si="3"/>
        <v>AT901649</v>
      </c>
      <c r="P57" s="172" t="str">
        <v>Gutmann GmbH</v>
      </c>
    </row>
    <row r="58" spans="4:16" x14ac:dyDescent="0.2">
      <c r="D58" s="155" t="s">
        <v>485</v>
      </c>
      <c r="E58" s="156" t="s">
        <v>352</v>
      </c>
      <c r="G58" s="192" t="s">
        <v>479</v>
      </c>
      <c r="H58" s="157" t="s">
        <v>480</v>
      </c>
      <c r="M58" s="172" t="str">
        <f t="shared" si="2"/>
        <v>illwerke vkw AG</v>
      </c>
      <c r="N58" s="172" t="str">
        <f t="shared" si="3"/>
        <v>AT642019</v>
      </c>
      <c r="P58" s="172" t="str">
        <v>illwerke vkw AG</v>
      </c>
    </row>
    <row r="59" spans="4:16" x14ac:dyDescent="0.2">
      <c r="D59" s="155" t="s">
        <v>818</v>
      </c>
      <c r="E59" s="156" t="s">
        <v>312</v>
      </c>
      <c r="G59" s="192" t="s">
        <v>780</v>
      </c>
      <c r="H59" s="157" t="s">
        <v>398</v>
      </c>
      <c r="M59" s="172" t="str">
        <f t="shared" si="2"/>
        <v>KELAG - Kärntner Elektrizitäts-AG (MG Ost)</v>
      </c>
      <c r="N59" s="172" t="str">
        <f t="shared" si="3"/>
        <v>AT900089</v>
      </c>
      <c r="P59" s="172" t="str">
        <v>KELAG - Kärntner Elektrizitäts-AG (MG Ost)</v>
      </c>
    </row>
    <row r="60" spans="4:16" x14ac:dyDescent="0.2">
      <c r="D60" s="155" t="s">
        <v>828</v>
      </c>
      <c r="E60" s="156" t="s">
        <v>819</v>
      </c>
      <c r="G60" s="192" t="s">
        <v>65</v>
      </c>
      <c r="H60" s="157" t="s">
        <v>241</v>
      </c>
      <c r="M60" s="172" t="str">
        <f t="shared" si="2"/>
        <v>KELAG - Kärntner Elektrizitäts-AG (MG TuV)</v>
      </c>
      <c r="N60" s="172" t="str">
        <f t="shared" si="3"/>
        <v>AT553089</v>
      </c>
      <c r="P60" s="172" t="str">
        <v>KELAG - Kärntner Elektrizitäts-AG (MG TuV)</v>
      </c>
    </row>
    <row r="61" spans="4:16" x14ac:dyDescent="0.2">
      <c r="D61" s="155" t="s">
        <v>446</v>
      </c>
      <c r="E61" s="156" t="s">
        <v>447</v>
      </c>
      <c r="G61" s="192" t="s">
        <v>481</v>
      </c>
      <c r="H61" s="157" t="s">
        <v>518</v>
      </c>
      <c r="M61" s="172" t="str">
        <f t="shared" si="2"/>
        <v>KELAG Energie &amp; Wärme GmbH</v>
      </c>
      <c r="N61" s="172" t="str">
        <f t="shared" si="3"/>
        <v>AT902209</v>
      </c>
      <c r="P61" s="172" t="str">
        <v>KELAG Energie &amp; Wärme GmbH</v>
      </c>
    </row>
    <row r="62" spans="4:16" x14ac:dyDescent="0.2">
      <c r="D62" s="155" t="s">
        <v>313</v>
      </c>
      <c r="E62" s="156" t="s">
        <v>314</v>
      </c>
      <c r="G62" s="192" t="s">
        <v>482</v>
      </c>
      <c r="H62" s="157" t="s">
        <v>483</v>
      </c>
      <c r="M62" s="172" t="str">
        <f t="shared" si="2"/>
        <v>LINZ GAS VERTRIEB GMBH &amp; CO KG</v>
      </c>
      <c r="N62" s="172" t="str">
        <f t="shared" si="3"/>
        <v>AT900429</v>
      </c>
      <c r="P62" s="172" t="str">
        <v>LINZ GAS VERTRIEB GMBH &amp; CO KG</v>
      </c>
    </row>
    <row r="63" spans="4:16" x14ac:dyDescent="0.2">
      <c r="D63" s="155" t="s">
        <v>448</v>
      </c>
      <c r="E63" s="156" t="s">
        <v>315</v>
      </c>
      <c r="G63" s="192" t="s">
        <v>50</v>
      </c>
      <c r="H63" s="157" t="s">
        <v>399</v>
      </c>
      <c r="M63" s="172" t="str">
        <f t="shared" si="2"/>
        <v>LINZ STROM GAS WÄRME GmbH</v>
      </c>
      <c r="N63" s="172" t="str">
        <f t="shared" si="3"/>
        <v>AT900989</v>
      </c>
      <c r="P63" s="172" t="str">
        <v>LINZ STROM GAS WÄRME GmbH</v>
      </c>
    </row>
    <row r="64" spans="4:16" x14ac:dyDescent="0.2">
      <c r="D64" s="155" t="s">
        <v>316</v>
      </c>
      <c r="E64" s="156" t="s">
        <v>317</v>
      </c>
      <c r="G64" s="192" t="s">
        <v>400</v>
      </c>
      <c r="H64" s="157" t="s">
        <v>401</v>
      </c>
      <c r="M64" s="172" t="str">
        <f t="shared" si="2"/>
        <v>MAINGAU Energie GmbH</v>
      </c>
      <c r="N64" s="172" t="str">
        <f t="shared" si="3"/>
        <v>AT901979</v>
      </c>
      <c r="P64" s="172" t="str">
        <v>MAINGAU Energie GmbH</v>
      </c>
    </row>
    <row r="65" spans="4:16" x14ac:dyDescent="0.2">
      <c r="D65" s="155" t="s">
        <v>318</v>
      </c>
      <c r="E65" s="156" t="s">
        <v>319</v>
      </c>
      <c r="G65" s="192" t="s">
        <v>537</v>
      </c>
      <c r="H65" s="157" t="s">
        <v>242</v>
      </c>
      <c r="M65" s="172" t="str">
        <f t="shared" si="2"/>
        <v>MAXENERGY Austria Handels GmbH</v>
      </c>
      <c r="N65" s="172" t="str">
        <f t="shared" si="3"/>
        <v>AT901739</v>
      </c>
      <c r="P65" s="172" t="str">
        <v>MAXENERGY Austria Handels GmbH</v>
      </c>
    </row>
    <row r="66" spans="4:16" x14ac:dyDescent="0.2">
      <c r="D66" s="155" t="s">
        <v>320</v>
      </c>
      <c r="E66" s="156" t="s">
        <v>321</v>
      </c>
      <c r="G66" s="192" t="s">
        <v>530</v>
      </c>
      <c r="H66" s="157" t="s">
        <v>402</v>
      </c>
      <c r="M66" s="172" t="str">
        <f t="shared" si="2"/>
        <v>McGas GmbH</v>
      </c>
      <c r="N66" s="172" t="str">
        <f t="shared" si="3"/>
        <v>AT901969</v>
      </c>
      <c r="P66" s="172" t="str">
        <v>McGas GmbH</v>
      </c>
    </row>
    <row r="67" spans="4:16" x14ac:dyDescent="0.2">
      <c r="D67" s="155" t="s">
        <v>412</v>
      </c>
      <c r="E67" s="156" t="s">
        <v>462</v>
      </c>
      <c r="G67" s="192" t="s">
        <v>403</v>
      </c>
      <c r="H67" s="157" t="s">
        <v>404</v>
      </c>
      <c r="M67" s="172" t="str">
        <f t="shared" si="2"/>
        <v>MFGK Austria GmbH</v>
      </c>
      <c r="N67" s="172" t="str">
        <f t="shared" si="3"/>
        <v>AT902149</v>
      </c>
      <c r="P67" s="172" t="str">
        <v>MFGK Austria GmbH</v>
      </c>
    </row>
    <row r="68" spans="4:16" x14ac:dyDescent="0.2">
      <c r="D68" s="155" t="s">
        <v>322</v>
      </c>
      <c r="E68" s="156" t="s">
        <v>323</v>
      </c>
      <c r="G68" s="192" t="s">
        <v>226</v>
      </c>
      <c r="H68" s="157" t="s">
        <v>243</v>
      </c>
      <c r="M68" s="172" t="str">
        <f t="shared" si="2"/>
        <v>MONTANA Energie Handel AT GmbH</v>
      </c>
      <c r="N68" s="172" t="str">
        <f t="shared" si="3"/>
        <v>AT901419</v>
      </c>
      <c r="P68" s="172" t="str">
        <v>MONTANA Energie Handel AT GmbH</v>
      </c>
    </row>
    <row r="69" spans="4:16" x14ac:dyDescent="0.2">
      <c r="D69" s="155" t="s">
        <v>820</v>
      </c>
      <c r="E69" s="156" t="s">
        <v>324</v>
      </c>
      <c r="G69" s="192" t="s">
        <v>781</v>
      </c>
      <c r="H69" s="157" t="s">
        <v>782</v>
      </c>
      <c r="M69" s="172" t="str">
        <f t="shared" si="2"/>
        <v>MyElectric Energievertriebs- und -dienstleistungs GmbH (MG Ost)</v>
      </c>
      <c r="N69" s="172" t="str">
        <f t="shared" si="3"/>
        <v>AT900209</v>
      </c>
      <c r="P69" s="172" t="str">
        <v>MyElectric Energievertriebs- und -dienstleistungs GmbH (MG Ost)</v>
      </c>
    </row>
    <row r="70" spans="4:16" x14ac:dyDescent="0.2">
      <c r="D70" s="155" t="s">
        <v>829</v>
      </c>
      <c r="E70" s="156" t="s">
        <v>821</v>
      </c>
      <c r="G70" s="192" t="s">
        <v>405</v>
      </c>
      <c r="H70" s="157" t="s">
        <v>406</v>
      </c>
      <c r="M70" s="172" t="str">
        <f t="shared" si="2"/>
        <v>MyElectric Energievertriebs- und -dienstleistungs GmbH (MG TuV)</v>
      </c>
      <c r="N70" s="172" t="str">
        <f t="shared" si="3"/>
        <v>AT546029</v>
      </c>
      <c r="P70" s="172" t="str">
        <v>MyElectric Energievertriebs- und -dienstleistungs GmbH (MG TuV)</v>
      </c>
    </row>
    <row r="71" spans="4:16" x14ac:dyDescent="0.2">
      <c r="D71" s="155" t="s">
        <v>325</v>
      </c>
      <c r="E71" s="156" t="s">
        <v>326</v>
      </c>
      <c r="G71" s="192" t="s">
        <v>783</v>
      </c>
      <c r="H71" s="157" t="s">
        <v>784</v>
      </c>
      <c r="M71" s="172" t="str">
        <f t="shared" si="2"/>
        <v>oekostrom GmbH für Vertrieb, Planung und Energiedienstleistungen</v>
      </c>
      <c r="N71" s="172" t="str">
        <f t="shared" si="3"/>
        <v>AT901999</v>
      </c>
      <c r="P71" s="172" t="str">
        <v>oekostrom GmbH für Vertrieb, Planung und Energiedienstleistungen</v>
      </c>
    </row>
    <row r="72" spans="4:16" x14ac:dyDescent="0.2">
      <c r="D72" s="155" t="s">
        <v>822</v>
      </c>
      <c r="E72" s="156" t="s">
        <v>327</v>
      </c>
      <c r="G72" s="192" t="s">
        <v>407</v>
      </c>
      <c r="H72" s="157" t="s">
        <v>408</v>
      </c>
      <c r="M72" s="172" t="str">
        <f t="shared" si="2"/>
        <v>OMV Gas Marketing &amp; Trading GmbH (MG Ost)</v>
      </c>
      <c r="N72" s="172" t="str">
        <f t="shared" si="3"/>
        <v>AT900029</v>
      </c>
      <c r="P72" s="172" t="str">
        <v>OMV Gas Marketing &amp; Trading GmbH (MG Ost)</v>
      </c>
    </row>
    <row r="73" spans="4:16" x14ac:dyDescent="0.2">
      <c r="D73" s="155" t="s">
        <v>830</v>
      </c>
      <c r="E73" s="156" t="s">
        <v>823</v>
      </c>
      <c r="G73" s="192" t="s">
        <v>485</v>
      </c>
      <c r="H73" s="157" t="s">
        <v>433</v>
      </c>
      <c r="M73" s="172" t="str">
        <f t="shared" si="2"/>
        <v>OMV Gas Marketing &amp; Trading GmbH (MG TuV)</v>
      </c>
      <c r="N73" s="172" t="str">
        <f t="shared" si="3"/>
        <v>AT547049</v>
      </c>
      <c r="P73" s="172" t="str">
        <v>OMV Gas Marketing &amp; Trading GmbH (MG TuV)</v>
      </c>
    </row>
    <row r="74" spans="4:16" x14ac:dyDescent="0.2">
      <c r="D74" s="155" t="s">
        <v>453</v>
      </c>
      <c r="E74" s="156" t="s">
        <v>330</v>
      </c>
      <c r="G74" s="192" t="s">
        <v>444</v>
      </c>
      <c r="H74" s="157" t="s">
        <v>445</v>
      </c>
      <c r="M74" s="172" t="str">
        <f t="shared" si="2"/>
        <v>RAG Austria AG</v>
      </c>
      <c r="N74" s="172" t="str">
        <f t="shared" si="3"/>
        <v>AT900269</v>
      </c>
      <c r="P74" s="172" t="str">
        <v>RAG Austria AG</v>
      </c>
    </row>
    <row r="75" spans="4:16" x14ac:dyDescent="0.2">
      <c r="D75" s="155" t="s">
        <v>328</v>
      </c>
      <c r="E75" s="156" t="s">
        <v>329</v>
      </c>
      <c r="G75" s="192" t="s">
        <v>785</v>
      </c>
      <c r="H75" s="157" t="s">
        <v>786</v>
      </c>
      <c r="M75" s="172" t="str">
        <f t="shared" si="2"/>
        <v>redgas GmbH</v>
      </c>
      <c r="N75" s="172" t="str">
        <f t="shared" si="3"/>
        <v>AT901539</v>
      </c>
      <c r="P75" s="172" t="str">
        <v>redgas GmbH</v>
      </c>
    </row>
    <row r="76" spans="4:16" x14ac:dyDescent="0.2">
      <c r="D76" s="155" t="s">
        <v>68</v>
      </c>
      <c r="E76" s="156" t="s">
        <v>331</v>
      </c>
      <c r="G76" s="192" t="s">
        <v>519</v>
      </c>
      <c r="H76" s="157" t="s">
        <v>520</v>
      </c>
      <c r="M76" s="172" t="str">
        <f t="shared" si="2"/>
        <v>RWE Supply &amp; Trading GmbH</v>
      </c>
      <c r="N76" s="172" t="str">
        <f t="shared" si="3"/>
        <v>AT901529</v>
      </c>
      <c r="P76" s="172" t="str">
        <v>RWE Supply &amp; Trading GmbH</v>
      </c>
    </row>
    <row r="77" spans="4:16" x14ac:dyDescent="0.2">
      <c r="D77" s="155" t="s">
        <v>69</v>
      </c>
      <c r="E77" s="156" t="s">
        <v>332</v>
      </c>
      <c r="G77" s="192" t="s">
        <v>227</v>
      </c>
      <c r="H77" s="157" t="s">
        <v>244</v>
      </c>
      <c r="M77" s="172" t="str">
        <f t="shared" si="2"/>
        <v>Salzburg AG für Energie, Verkehr und Telekommunikation</v>
      </c>
      <c r="N77" s="172" t="str">
        <f t="shared" si="3"/>
        <v>AT900199</v>
      </c>
      <c r="P77" s="172" t="str">
        <v>Salzburg AG für Energie, Verkehr und Telekommunikation</v>
      </c>
    </row>
    <row r="78" spans="4:16" x14ac:dyDescent="0.2">
      <c r="D78" s="155" t="s">
        <v>333</v>
      </c>
      <c r="E78" s="156" t="s">
        <v>334</v>
      </c>
      <c r="G78" s="192" t="s">
        <v>228</v>
      </c>
      <c r="H78" s="157" t="s">
        <v>245</v>
      </c>
      <c r="M78" s="172" t="str">
        <f t="shared" si="2"/>
        <v>Schlaustrom GmbH</v>
      </c>
      <c r="N78" s="172" t="str">
        <f t="shared" si="3"/>
        <v>AT901349</v>
      </c>
      <c r="P78" s="172" t="str">
        <v>Schlaustrom GmbH</v>
      </c>
    </row>
    <row r="79" spans="4:16" x14ac:dyDescent="0.2">
      <c r="D79" s="155" t="s">
        <v>544</v>
      </c>
      <c r="E79" s="156" t="s">
        <v>549</v>
      </c>
      <c r="G79" s="192" t="s">
        <v>448</v>
      </c>
      <c r="H79" s="157" t="s">
        <v>246</v>
      </c>
      <c r="M79" s="172" t="str">
        <f t="shared" si="2"/>
        <v>Scholt Energy Trading B.V.</v>
      </c>
      <c r="N79" s="172" t="str">
        <f t="shared" si="3"/>
        <v>AT902349</v>
      </c>
      <c r="P79" s="172" t="str">
        <v>Scholt Energy Trading B.V.</v>
      </c>
    </row>
    <row r="80" spans="4:16" x14ac:dyDescent="0.2">
      <c r="D80" s="155" t="s">
        <v>51</v>
      </c>
      <c r="E80" s="156" t="s">
        <v>335</v>
      </c>
      <c r="G80" s="192" t="s">
        <v>521</v>
      </c>
      <c r="H80" s="157" t="s">
        <v>522</v>
      </c>
      <c r="M80" s="172" t="str">
        <f t="shared" si="2"/>
        <v>Stadtbetriebe Steyr GmbH</v>
      </c>
      <c r="N80" s="172" t="str">
        <f t="shared" si="3"/>
        <v>AT900509</v>
      </c>
      <c r="P80" s="172" t="str">
        <v>Stadtbetriebe Steyr GmbH</v>
      </c>
    </row>
    <row r="81" spans="4:16" x14ac:dyDescent="0.2">
      <c r="D81" s="155" t="s">
        <v>472</v>
      </c>
      <c r="E81" s="156" t="s">
        <v>473</v>
      </c>
      <c r="G81" s="192" t="s">
        <v>486</v>
      </c>
      <c r="H81" s="157" t="s">
        <v>487</v>
      </c>
      <c r="M81" s="172" t="str">
        <f t="shared" si="2"/>
        <v>Stadtwerke Augsburg Energie GmbH</v>
      </c>
      <c r="N81" s="172" t="str">
        <f t="shared" si="3"/>
        <v>AT902249</v>
      </c>
      <c r="P81" s="172" t="str">
        <v>Stadtwerke Augsburg Energie GmbH</v>
      </c>
    </row>
    <row r="82" spans="4:16" x14ac:dyDescent="0.2">
      <c r="D82" s="155" t="s">
        <v>70</v>
      </c>
      <c r="E82" s="156" t="s">
        <v>336</v>
      </c>
      <c r="G82" s="192" t="s">
        <v>229</v>
      </c>
      <c r="H82" s="157" t="s">
        <v>247</v>
      </c>
      <c r="M82" s="172" t="str">
        <f t="shared" si="2"/>
        <v>Stadtwerke Bregenz GmbH</v>
      </c>
      <c r="N82" s="172" t="str">
        <f t="shared" si="3"/>
        <v>AT645019</v>
      </c>
      <c r="P82" s="172" t="str">
        <v>Stadtwerke Bregenz GmbH</v>
      </c>
    </row>
    <row r="83" spans="4:16" x14ac:dyDescent="0.2">
      <c r="D83" s="155" t="s">
        <v>33</v>
      </c>
      <c r="E83" s="156" t="s">
        <v>337</v>
      </c>
      <c r="G83" s="192" t="s">
        <v>410</v>
      </c>
      <c r="H83" s="157" t="s">
        <v>411</v>
      </c>
      <c r="M83" s="172" t="str">
        <f t="shared" si="2"/>
        <v>Stadtwerke Kapfenberg GmbH</v>
      </c>
      <c r="N83" s="172" t="str">
        <f t="shared" si="3"/>
        <v>AT900389</v>
      </c>
      <c r="P83" s="172" t="str">
        <v>Stadtwerke Kapfenberg GmbH</v>
      </c>
    </row>
    <row r="84" spans="4:16" x14ac:dyDescent="0.2">
      <c r="D84" s="155" t="s">
        <v>526</v>
      </c>
      <c r="E84" s="156" t="s">
        <v>527</v>
      </c>
      <c r="G84" s="192" t="s">
        <v>523</v>
      </c>
      <c r="H84" s="157" t="s">
        <v>524</v>
      </c>
      <c r="M84" s="172" t="str">
        <f t="shared" si="2"/>
        <v>Stadtwerke Klagenfurt AG</v>
      </c>
      <c r="N84" s="172" t="str">
        <f t="shared" si="3"/>
        <v>AT902299</v>
      </c>
      <c r="P84" s="172" t="str">
        <v>Stadtwerke Klagenfurt AG</v>
      </c>
    </row>
    <row r="85" spans="4:16" x14ac:dyDescent="0.2">
      <c r="D85" s="155" t="s">
        <v>30</v>
      </c>
      <c r="E85" s="156" t="s">
        <v>338</v>
      </c>
      <c r="G85" s="192" t="s">
        <v>787</v>
      </c>
      <c r="H85" s="157" t="s">
        <v>788</v>
      </c>
      <c r="M85" s="172" t="str">
        <f t="shared" si="2"/>
        <v>Stadtwerke Leoben</v>
      </c>
      <c r="N85" s="172" t="str">
        <f t="shared" si="3"/>
        <v>AT900299</v>
      </c>
      <c r="P85" s="172" t="str">
        <v>Stadtwerke Leoben</v>
      </c>
    </row>
    <row r="86" spans="4:16" x14ac:dyDescent="0.2">
      <c r="D86" s="155" t="s">
        <v>339</v>
      </c>
      <c r="E86" s="156" t="s">
        <v>340</v>
      </c>
      <c r="G86" s="192" t="s">
        <v>790</v>
      </c>
      <c r="H86" s="157" t="s">
        <v>791</v>
      </c>
      <c r="M86" s="172" t="str">
        <f t="shared" si="2"/>
        <v>Sturm Energie GmbH</v>
      </c>
      <c r="N86" s="172" t="str">
        <f t="shared" si="3"/>
        <v>AT901919</v>
      </c>
      <c r="P86" s="172" t="str">
        <v>Sturm Energie GmbH</v>
      </c>
    </row>
    <row r="87" spans="4:16" x14ac:dyDescent="0.2">
      <c r="D87" s="155" t="s">
        <v>341</v>
      </c>
      <c r="E87" s="156" t="s">
        <v>342</v>
      </c>
      <c r="G87" s="192" t="s">
        <v>449</v>
      </c>
      <c r="H87" s="157" t="s">
        <v>450</v>
      </c>
      <c r="M87" s="172" t="str">
        <f t="shared" ref="M87:M109" si="4">IF($D87="","",IF($E$3="Firmenname",D87,E87))</f>
        <v>TERAWATT International Stromhandelsgesellschaft m.b.H</v>
      </c>
      <c r="N87" s="172" t="str">
        <f t="shared" ref="N87:N109" si="5">IF($D87="","",IF($E$3="Firmenname",E87,D87))</f>
        <v>AT901169</v>
      </c>
      <c r="P87" s="172" t="str">
        <v>TERAWATT International Stromhandelsgesellschaft m.b.H</v>
      </c>
    </row>
    <row r="88" spans="4:16" x14ac:dyDescent="0.2">
      <c r="D88" s="155" t="s">
        <v>824</v>
      </c>
      <c r="E88" s="156" t="s">
        <v>825</v>
      </c>
      <c r="G88" s="192" t="s">
        <v>1091</v>
      </c>
      <c r="H88" s="157" t="s">
        <v>789</v>
      </c>
      <c r="M88" s="172" t="str">
        <f t="shared" si="4"/>
        <v>TIGAS Erdgas Tirol GmbH (MG Ost)</v>
      </c>
      <c r="N88" s="172" t="str">
        <f t="shared" si="5"/>
        <v>AT900929</v>
      </c>
      <c r="P88" s="172" t="str">
        <v>TIGAS Erdgas Tirol GmbH (MG Ost)</v>
      </c>
    </row>
    <row r="89" spans="4:16" x14ac:dyDescent="0.2">
      <c r="D89" s="155" t="s">
        <v>831</v>
      </c>
      <c r="E89" s="156" t="s">
        <v>343</v>
      </c>
      <c r="G89" s="192" t="s">
        <v>538</v>
      </c>
      <c r="H89" s="157" t="s">
        <v>409</v>
      </c>
      <c r="M89" s="172" t="str">
        <f t="shared" si="4"/>
        <v>TIGAS Erdgas Tirol GmbH (MG TuV)</v>
      </c>
      <c r="N89" s="172" t="str">
        <f t="shared" si="5"/>
        <v>AT541009</v>
      </c>
      <c r="P89" s="172" t="str">
        <v>TIGAS Erdgas Tirol GmbH (MG TuV)</v>
      </c>
    </row>
    <row r="90" spans="4:16" x14ac:dyDescent="0.2">
      <c r="D90" s="155" t="s">
        <v>344</v>
      </c>
      <c r="E90" s="156" t="s">
        <v>345</v>
      </c>
      <c r="G90" s="192" t="s">
        <v>792</v>
      </c>
      <c r="H90" s="157" t="s">
        <v>793</v>
      </c>
      <c r="M90" s="172" t="str">
        <f t="shared" si="4"/>
        <v>Verbund AG</v>
      </c>
      <c r="N90" s="172" t="str">
        <f t="shared" si="5"/>
        <v>AT901789</v>
      </c>
      <c r="P90" s="172" t="str">
        <v>Verbund AG</v>
      </c>
    </row>
    <row r="91" spans="4:16" x14ac:dyDescent="0.2">
      <c r="D91" s="155" t="s">
        <v>528</v>
      </c>
      <c r="E91" s="156" t="s">
        <v>347</v>
      </c>
      <c r="G91" s="192" t="s">
        <v>794</v>
      </c>
      <c r="H91" s="157" t="s">
        <v>795</v>
      </c>
      <c r="M91" s="172" t="str">
        <f t="shared" si="4"/>
        <v>VERBUND Energy4Business GmbH</v>
      </c>
      <c r="N91" s="172" t="str">
        <f t="shared" si="5"/>
        <v>AT901139</v>
      </c>
      <c r="P91" s="172" t="str">
        <v>VERBUND Energy4Business GmbH</v>
      </c>
    </row>
    <row r="92" spans="4:16" x14ac:dyDescent="0.2">
      <c r="D92" s="155" t="s">
        <v>463</v>
      </c>
      <c r="E92" s="156" t="s">
        <v>346</v>
      </c>
      <c r="G92" s="192" t="s">
        <v>488</v>
      </c>
      <c r="H92" s="157" t="s">
        <v>489</v>
      </c>
      <c r="M92" s="172" t="str">
        <f t="shared" si="4"/>
        <v>Verbund Thermal Power Gmbh &amp; Co KG</v>
      </c>
      <c r="N92" s="172" t="str">
        <f t="shared" si="5"/>
        <v>AT901279</v>
      </c>
      <c r="P92" s="172" t="str">
        <v>Verbund Thermal Power Gmbh &amp; Co KG</v>
      </c>
    </row>
    <row r="93" spans="4:16" x14ac:dyDescent="0.2">
      <c r="D93" s="155" t="s">
        <v>348</v>
      </c>
      <c r="E93" s="156" t="s">
        <v>349</v>
      </c>
      <c r="G93" s="192" t="s">
        <v>539</v>
      </c>
      <c r="H93" s="157" t="s">
        <v>540</v>
      </c>
      <c r="M93" s="172" t="str">
        <f t="shared" si="4"/>
        <v>VNG Austria GmbH</v>
      </c>
      <c r="N93" s="172" t="str">
        <f t="shared" si="5"/>
        <v>AT901189</v>
      </c>
      <c r="P93" s="172" t="str">
        <v>VNG Austria GmbH</v>
      </c>
    </row>
    <row r="94" spans="4:16" x14ac:dyDescent="0.2">
      <c r="D94" s="155" t="s">
        <v>454</v>
      </c>
      <c r="E94" s="156" t="s">
        <v>826</v>
      </c>
      <c r="G94" s="192" t="s">
        <v>230</v>
      </c>
      <c r="H94" s="157" t="s">
        <v>249</v>
      </c>
      <c r="M94" s="172" t="str">
        <f t="shared" si="4"/>
        <v>VNG Handel &amp; Vertrieb GmbH</v>
      </c>
      <c r="N94" s="172" t="str">
        <f t="shared" si="5"/>
        <v>AT902449</v>
      </c>
      <c r="P94" s="172" t="str">
        <v>VNG Handel &amp; Vertrieb GmbH</v>
      </c>
    </row>
    <row r="95" spans="4:16" x14ac:dyDescent="0.2">
      <c r="D95" s="155" t="s">
        <v>350</v>
      </c>
      <c r="E95" s="156" t="s">
        <v>351</v>
      </c>
      <c r="G95" s="192" t="s">
        <v>541</v>
      </c>
      <c r="H95" s="157" t="s">
        <v>542</v>
      </c>
      <c r="M95" s="172" t="str">
        <f t="shared" si="4"/>
        <v>voestalpine Rohstoffbeschaffungs GmbH</v>
      </c>
      <c r="N95" s="172" t="str">
        <f t="shared" si="5"/>
        <v>AT901479</v>
      </c>
      <c r="P95" s="172" t="str">
        <v>voestalpine Rohstoffbeschaffungs GmbH</v>
      </c>
    </row>
    <row r="96" spans="4:16" x14ac:dyDescent="0.2">
      <c r="D96" s="155" t="s">
        <v>85</v>
      </c>
      <c r="E96" s="156" t="s">
        <v>353</v>
      </c>
      <c r="G96" s="192" t="s">
        <v>413</v>
      </c>
      <c r="H96" s="157" t="s">
        <v>414</v>
      </c>
      <c r="M96" s="172" t="str">
        <f t="shared" si="4"/>
        <v>Wien Energie GmbH</v>
      </c>
      <c r="N96" s="172" t="str">
        <f t="shared" si="5"/>
        <v>AT901519</v>
      </c>
      <c r="P96" s="172" t="str">
        <v>Wien Energie GmbH</v>
      </c>
    </row>
    <row r="97" spans="4:16" x14ac:dyDescent="0.2">
      <c r="D97" s="155" t="s">
        <v>354</v>
      </c>
      <c r="E97" s="156" t="s">
        <v>355</v>
      </c>
      <c r="G97" s="192" t="s">
        <v>415</v>
      </c>
      <c r="H97" s="157" t="s">
        <v>416</v>
      </c>
      <c r="M97" s="172" t="str">
        <f t="shared" si="4"/>
        <v>WIEN ENERGIE Vertrieb GmbH &amp; Co KG</v>
      </c>
      <c r="N97" s="172" t="str">
        <f t="shared" si="5"/>
        <v>AT900379</v>
      </c>
      <c r="P97" s="172" t="str">
        <v>WIEN ENERGIE Vertrieb GmbH &amp; Co KG</v>
      </c>
    </row>
    <row r="98" spans="4:16" x14ac:dyDescent="0.2">
      <c r="D98" s="155" t="s">
        <v>72</v>
      </c>
      <c r="E98" s="156" t="s">
        <v>356</v>
      </c>
      <c r="G98" s="192" t="s">
        <v>220</v>
      </c>
      <c r="H98" s="157" t="s">
        <v>250</v>
      </c>
      <c r="M98" s="172" t="str">
        <f t="shared" si="4"/>
        <v>WINGAS GmbH</v>
      </c>
      <c r="N98" s="172" t="str">
        <f t="shared" si="5"/>
        <v>AT900639</v>
      </c>
      <c r="P98" s="172" t="str">
        <v>WINGAS GmbH</v>
      </c>
    </row>
    <row r="99" spans="4:16" x14ac:dyDescent="0.2">
      <c r="D99" s="155"/>
      <c r="E99" s="155"/>
      <c r="G99" s="192" t="s">
        <v>417</v>
      </c>
      <c r="H99" s="157" t="s">
        <v>525</v>
      </c>
      <c r="M99" s="172" t="str">
        <f t="shared" si="4"/>
        <v/>
      </c>
      <c r="N99" s="172" t="str">
        <f t="shared" si="5"/>
        <v/>
      </c>
    </row>
    <row r="100" spans="4:16" x14ac:dyDescent="0.2">
      <c r="D100" s="155"/>
      <c r="E100" s="155"/>
      <c r="G100" s="192" t="s">
        <v>796</v>
      </c>
      <c r="H100" s="157" t="s">
        <v>797</v>
      </c>
      <c r="M100" s="172" t="str">
        <f t="shared" si="4"/>
        <v/>
      </c>
      <c r="N100" s="172" t="str">
        <f t="shared" si="5"/>
        <v/>
      </c>
    </row>
    <row r="101" spans="4:16" x14ac:dyDescent="0.2">
      <c r="D101" s="155"/>
      <c r="E101" s="155"/>
      <c r="G101" s="192" t="s">
        <v>543</v>
      </c>
      <c r="H101" s="157" t="s">
        <v>251</v>
      </c>
      <c r="M101" s="172" t="str">
        <f t="shared" si="4"/>
        <v/>
      </c>
      <c r="N101" s="172" t="str">
        <f t="shared" si="5"/>
        <v/>
      </c>
    </row>
    <row r="102" spans="4:16" x14ac:dyDescent="0.2">
      <c r="D102" s="155"/>
      <c r="E102" s="155"/>
      <c r="G102" s="192" t="s">
        <v>798</v>
      </c>
      <c r="H102" s="157" t="s">
        <v>799</v>
      </c>
      <c r="M102" s="172" t="str">
        <f t="shared" si="4"/>
        <v/>
      </c>
      <c r="N102" s="172" t="str">
        <f t="shared" si="5"/>
        <v/>
      </c>
    </row>
    <row r="103" spans="4:16" x14ac:dyDescent="0.2">
      <c r="D103" s="155"/>
      <c r="E103" s="155"/>
      <c r="G103" s="192" t="s">
        <v>451</v>
      </c>
      <c r="H103" s="157" t="s">
        <v>452</v>
      </c>
      <c r="M103" s="172" t="str">
        <f t="shared" si="4"/>
        <v/>
      </c>
      <c r="N103" s="172" t="str">
        <f t="shared" si="5"/>
        <v/>
      </c>
    </row>
    <row r="104" spans="4:16" x14ac:dyDescent="0.2">
      <c r="D104" s="155"/>
      <c r="E104" s="155"/>
      <c r="G104" s="155" t="s">
        <v>453</v>
      </c>
      <c r="H104" s="157" t="s">
        <v>252</v>
      </c>
      <c r="M104" s="172" t="str">
        <f t="shared" si="4"/>
        <v/>
      </c>
      <c r="N104" s="172" t="str">
        <f t="shared" si="5"/>
        <v/>
      </c>
    </row>
    <row r="105" spans="4:16" x14ac:dyDescent="0.2">
      <c r="D105" s="155"/>
      <c r="E105" s="155"/>
      <c r="G105" s="192" t="s">
        <v>490</v>
      </c>
      <c r="H105" s="157" t="s">
        <v>491</v>
      </c>
      <c r="M105" s="172" t="str">
        <f t="shared" si="4"/>
        <v/>
      </c>
      <c r="N105" s="172" t="str">
        <f t="shared" si="5"/>
        <v/>
      </c>
    </row>
    <row r="106" spans="4:16" x14ac:dyDescent="0.2">
      <c r="D106" s="155"/>
      <c r="E106" s="155"/>
      <c r="G106" s="192" t="s">
        <v>418</v>
      </c>
      <c r="H106" s="157" t="s">
        <v>419</v>
      </c>
      <c r="M106" s="172" t="str">
        <f t="shared" si="4"/>
        <v/>
      </c>
      <c r="N106" s="172" t="str">
        <f t="shared" si="5"/>
        <v/>
      </c>
    </row>
    <row r="107" spans="4:16" x14ac:dyDescent="0.2">
      <c r="D107" s="155"/>
      <c r="E107" s="155"/>
      <c r="G107" s="192" t="s">
        <v>68</v>
      </c>
      <c r="H107" s="157" t="s">
        <v>253</v>
      </c>
      <c r="M107" s="172" t="str">
        <f t="shared" si="4"/>
        <v/>
      </c>
      <c r="N107" s="172" t="str">
        <f t="shared" si="5"/>
        <v/>
      </c>
    </row>
    <row r="108" spans="4:16" x14ac:dyDescent="0.2">
      <c r="D108" s="155"/>
      <c r="E108" s="155"/>
      <c r="G108" s="192" t="s">
        <v>69</v>
      </c>
      <c r="H108" s="157" t="s">
        <v>254</v>
      </c>
      <c r="M108" s="172" t="str">
        <f t="shared" si="4"/>
        <v/>
      </c>
      <c r="N108" s="172" t="str">
        <f t="shared" si="5"/>
        <v/>
      </c>
    </row>
    <row r="109" spans="4:16" x14ac:dyDescent="0.2">
      <c r="D109" s="155"/>
      <c r="E109" s="155"/>
      <c r="G109" s="192" t="s">
        <v>544</v>
      </c>
      <c r="H109" s="157" t="s">
        <v>545</v>
      </c>
      <c r="M109" s="172" t="str">
        <f t="shared" si="4"/>
        <v/>
      </c>
      <c r="N109" s="172" t="str">
        <f t="shared" si="5"/>
        <v/>
      </c>
    </row>
    <row r="110" spans="4:16" x14ac:dyDescent="0.2">
      <c r="D110" s="155" t="s">
        <v>357</v>
      </c>
      <c r="E110" s="155" t="s">
        <v>357</v>
      </c>
      <c r="G110" s="192" t="s">
        <v>1094</v>
      </c>
      <c r="H110" s="157" t="s">
        <v>1095</v>
      </c>
      <c r="M110" s="172" t="str">
        <f t="shared" ref="M110:M120" si="6">IF($D110="","",IF($E$3="Firmenname",D110,E110))</f>
        <v/>
      </c>
      <c r="N110" s="172" t="str">
        <f t="shared" ref="N110:N120" si="7">IF($D110="","",IF($E$3="Firmenname",E110,D110))</f>
        <v/>
      </c>
    </row>
    <row r="111" spans="4:16" x14ac:dyDescent="0.2">
      <c r="D111" s="155" t="s">
        <v>357</v>
      </c>
      <c r="E111" s="155" t="s">
        <v>357</v>
      </c>
      <c r="G111" s="192" t="s">
        <v>800</v>
      </c>
      <c r="H111" s="157" t="s">
        <v>484</v>
      </c>
      <c r="M111" s="172" t="str">
        <f t="shared" si="6"/>
        <v/>
      </c>
      <c r="N111" s="172" t="str">
        <f t="shared" si="7"/>
        <v/>
      </c>
    </row>
    <row r="112" spans="4:16" x14ac:dyDescent="0.2">
      <c r="D112" s="155" t="s">
        <v>357</v>
      </c>
      <c r="E112" s="155" t="s">
        <v>357</v>
      </c>
      <c r="G112" s="192" t="s">
        <v>1096</v>
      </c>
      <c r="H112" s="157" t="s">
        <v>1097</v>
      </c>
      <c r="M112" s="172" t="str">
        <f t="shared" si="6"/>
        <v/>
      </c>
      <c r="N112" s="172" t="str">
        <f t="shared" si="7"/>
        <v/>
      </c>
    </row>
    <row r="113" spans="4:14" x14ac:dyDescent="0.2">
      <c r="D113" s="155" t="s">
        <v>357</v>
      </c>
      <c r="E113" s="155" t="s">
        <v>357</v>
      </c>
      <c r="G113" s="192" t="s">
        <v>492</v>
      </c>
      <c r="H113" s="157" t="s">
        <v>493</v>
      </c>
      <c r="M113" s="172" t="str">
        <f t="shared" si="6"/>
        <v/>
      </c>
      <c r="N113" s="172" t="str">
        <f t="shared" si="7"/>
        <v/>
      </c>
    </row>
    <row r="114" spans="4:14" x14ac:dyDescent="0.2">
      <c r="D114" s="155" t="s">
        <v>357</v>
      </c>
      <c r="E114" s="155" t="s">
        <v>357</v>
      </c>
      <c r="G114" s="192" t="s">
        <v>420</v>
      </c>
      <c r="H114" s="157" t="s">
        <v>421</v>
      </c>
      <c r="M114" s="172" t="str">
        <f t="shared" si="6"/>
        <v/>
      </c>
      <c r="N114" s="172" t="str">
        <f t="shared" si="7"/>
        <v/>
      </c>
    </row>
    <row r="115" spans="4:14" x14ac:dyDescent="0.2">
      <c r="D115" s="155" t="s">
        <v>357</v>
      </c>
      <c r="E115" s="155" t="s">
        <v>357</v>
      </c>
      <c r="G115" s="192" t="s">
        <v>801</v>
      </c>
      <c r="H115" s="157" t="s">
        <v>802</v>
      </c>
      <c r="M115" s="172" t="str">
        <f t="shared" si="6"/>
        <v/>
      </c>
      <c r="N115" s="172" t="str">
        <f t="shared" si="7"/>
        <v/>
      </c>
    </row>
    <row r="116" spans="4:14" x14ac:dyDescent="0.2">
      <c r="D116" s="155" t="s">
        <v>357</v>
      </c>
      <c r="E116" s="155" t="s">
        <v>357</v>
      </c>
      <c r="G116" s="192" t="s">
        <v>422</v>
      </c>
      <c r="H116" s="157" t="s">
        <v>423</v>
      </c>
      <c r="M116" s="172" t="str">
        <f t="shared" si="6"/>
        <v/>
      </c>
      <c r="N116" s="172" t="str">
        <f t="shared" si="7"/>
        <v/>
      </c>
    </row>
    <row r="117" spans="4:14" x14ac:dyDescent="0.2">
      <c r="D117" s="155" t="s">
        <v>357</v>
      </c>
      <c r="E117" s="155" t="s">
        <v>357</v>
      </c>
      <c r="G117" s="192" t="s">
        <v>47</v>
      </c>
      <c r="H117" s="157" t="s">
        <v>424</v>
      </c>
      <c r="M117" s="172" t="str">
        <f t="shared" si="6"/>
        <v/>
      </c>
      <c r="N117" s="172" t="str">
        <f t="shared" si="7"/>
        <v/>
      </c>
    </row>
    <row r="118" spans="4:14" x14ac:dyDescent="0.2">
      <c r="D118" s="155" t="s">
        <v>357</v>
      </c>
      <c r="E118" s="155" t="s">
        <v>357</v>
      </c>
      <c r="G118" s="192" t="s">
        <v>494</v>
      </c>
      <c r="H118" s="157" t="s">
        <v>495</v>
      </c>
      <c r="M118" s="172" t="str">
        <f t="shared" si="6"/>
        <v/>
      </c>
      <c r="N118" s="172" t="str">
        <f t="shared" si="7"/>
        <v/>
      </c>
    </row>
    <row r="119" spans="4:14" x14ac:dyDescent="0.2">
      <c r="D119" s="155"/>
      <c r="E119" s="155"/>
      <c r="G119" s="192" t="s">
        <v>803</v>
      </c>
      <c r="H119" s="157" t="s">
        <v>804</v>
      </c>
      <c r="M119" s="172" t="str">
        <f t="shared" si="6"/>
        <v/>
      </c>
      <c r="N119" s="172" t="str">
        <f t="shared" si="7"/>
        <v/>
      </c>
    </row>
    <row r="120" spans="4:14" x14ac:dyDescent="0.2">
      <c r="D120" s="155"/>
      <c r="E120" s="155"/>
      <c r="G120" s="192" t="s">
        <v>1092</v>
      </c>
      <c r="H120" s="157" t="s">
        <v>1093</v>
      </c>
      <c r="M120" s="172" t="str">
        <f t="shared" si="6"/>
        <v/>
      </c>
      <c r="N120" s="172" t="str">
        <f t="shared" si="7"/>
        <v/>
      </c>
    </row>
    <row r="121" spans="4:14" x14ac:dyDescent="0.2">
      <c r="G121" s="192" t="s">
        <v>425</v>
      </c>
      <c r="H121" s="157" t="s">
        <v>426</v>
      </c>
    </row>
    <row r="122" spans="4:14" x14ac:dyDescent="0.2">
      <c r="G122" s="192" t="s">
        <v>63</v>
      </c>
      <c r="H122" s="157" t="s">
        <v>427</v>
      </c>
    </row>
    <row r="123" spans="4:14" x14ac:dyDescent="0.2">
      <c r="G123" s="192" t="s">
        <v>428</v>
      </c>
      <c r="H123" s="157" t="s">
        <v>429</v>
      </c>
    </row>
    <row r="124" spans="4:14" x14ac:dyDescent="0.2">
      <c r="G124" s="192" t="s">
        <v>231</v>
      </c>
      <c r="H124" s="157" t="s">
        <v>255</v>
      </c>
    </row>
    <row r="125" spans="4:14" x14ac:dyDescent="0.2">
      <c r="G125" s="192" t="s">
        <v>528</v>
      </c>
      <c r="H125" s="157" t="s">
        <v>256</v>
      </c>
    </row>
    <row r="126" spans="4:14" x14ac:dyDescent="0.2">
      <c r="G126" s="192" t="s">
        <v>232</v>
      </c>
      <c r="H126" s="157" t="s">
        <v>257</v>
      </c>
    </row>
    <row r="127" spans="4:14" x14ac:dyDescent="0.2">
      <c r="G127" s="192" t="s">
        <v>546</v>
      </c>
      <c r="H127" s="157" t="s">
        <v>547</v>
      </c>
    </row>
    <row r="128" spans="4:14" x14ac:dyDescent="0.2">
      <c r="G128" s="192" t="s">
        <v>454</v>
      </c>
      <c r="H128" s="157" t="s">
        <v>430</v>
      </c>
    </row>
    <row r="129" spans="7:8" x14ac:dyDescent="0.2">
      <c r="G129" s="192" t="s">
        <v>431</v>
      </c>
      <c r="H129" s="157" t="s">
        <v>432</v>
      </c>
    </row>
    <row r="130" spans="7:8" x14ac:dyDescent="0.2">
      <c r="G130" s="192" t="s">
        <v>455</v>
      </c>
      <c r="H130" s="157" t="s">
        <v>456</v>
      </c>
    </row>
    <row r="131" spans="7:8" x14ac:dyDescent="0.2">
      <c r="G131" s="192" t="s">
        <v>85</v>
      </c>
      <c r="H131" s="157" t="s">
        <v>258</v>
      </c>
    </row>
    <row r="132" spans="7:8" x14ac:dyDescent="0.2">
      <c r="G132" s="192" t="s">
        <v>72</v>
      </c>
      <c r="H132" s="157" t="s">
        <v>259</v>
      </c>
    </row>
    <row r="133" spans="7:8" x14ac:dyDescent="0.2">
      <c r="G133" s="192" t="s">
        <v>434</v>
      </c>
      <c r="H133" s="157" t="s">
        <v>435</v>
      </c>
    </row>
    <row r="134" spans="7:8" x14ac:dyDescent="0.2">
      <c r="G134" s="192" t="s">
        <v>805</v>
      </c>
      <c r="H134" s="157" t="s">
        <v>529</v>
      </c>
    </row>
    <row r="135" spans="7:8" x14ac:dyDescent="0.2">
      <c r="G135" s="192"/>
      <c r="H135" s="155"/>
    </row>
    <row r="136" spans="7:8" x14ac:dyDescent="0.2">
      <c r="G136" s="192"/>
      <c r="H136" s="155"/>
    </row>
    <row r="137" spans="7:8" x14ac:dyDescent="0.2">
      <c r="G137" s="192"/>
      <c r="H137" s="155"/>
    </row>
    <row r="138" spans="7:8" x14ac:dyDescent="0.2">
      <c r="G138" s="192"/>
      <c r="H138" s="155"/>
    </row>
    <row r="139" spans="7:8" x14ac:dyDescent="0.2">
      <c r="G139" s="192"/>
      <c r="H139" s="155"/>
    </row>
    <row r="140" spans="7:8" x14ac:dyDescent="0.2">
      <c r="G140" s="192"/>
      <c r="H140" s="155"/>
    </row>
    <row r="141" spans="7:8" x14ac:dyDescent="0.2">
      <c r="G141" s="192"/>
      <c r="H141" s="155" t="s">
        <v>357</v>
      </c>
    </row>
    <row r="142" spans="7:8" x14ac:dyDescent="0.2">
      <c r="G142" s="192"/>
      <c r="H142" s="155" t="s">
        <v>357</v>
      </c>
    </row>
    <row r="143" spans="7:8" x14ac:dyDescent="0.2">
      <c r="G143" s="192"/>
      <c r="H143" s="155" t="s">
        <v>357</v>
      </c>
    </row>
    <row r="144" spans="7:8" x14ac:dyDescent="0.2">
      <c r="G144" s="192"/>
      <c r="H144" s="155" t="s">
        <v>357</v>
      </c>
    </row>
    <row r="145" spans="7:8" x14ac:dyDescent="0.2">
      <c r="G145" s="192"/>
      <c r="H145" s="155" t="s">
        <v>357</v>
      </c>
    </row>
    <row r="146" spans="7:8" x14ac:dyDescent="0.2">
      <c r="G146" s="192"/>
      <c r="H146" s="155" t="s">
        <v>357</v>
      </c>
    </row>
    <row r="147" spans="7:8" x14ac:dyDescent="0.2">
      <c r="G147" s="192"/>
      <c r="H147" s="155" t="s">
        <v>357</v>
      </c>
    </row>
    <row r="148" spans="7:8" x14ac:dyDescent="0.2">
      <c r="G148" s="192"/>
      <c r="H148" s="155" t="s">
        <v>357</v>
      </c>
    </row>
    <row r="149" spans="7:8" x14ac:dyDescent="0.2">
      <c r="G149" s="192"/>
      <c r="H149" s="155" t="s">
        <v>357</v>
      </c>
    </row>
    <row r="150" spans="7:8" x14ac:dyDescent="0.2">
      <c r="G150" s="192"/>
      <c r="H150" s="155" t="s">
        <v>357</v>
      </c>
    </row>
  </sheetData>
  <sheetProtection algorithmName="SHA-512" hashValue="0h8VfKjxdR9cYbPdlsHw8S/MczaSKSwW2B4JsS7VgenN9NbqkMnxc9wx6lipPeUZ5AAI+ZZuZFk0ibVqwAAsyQ==" saltValue="KdLg9r2BmTHIXTcz1z5eIg==" spinCount="100000" sheet="1" formatCells="0" formatColumns="0" formatRows="0"/>
  <sortState xmlns:xlrd2="http://schemas.microsoft.com/office/spreadsheetml/2017/richdata2" ref="D12:E107">
    <sortCondition ref="D12:D107"/>
  </sortState>
  <mergeCells count="10">
    <mergeCell ref="J9:J10"/>
    <mergeCell ref="D1:E2"/>
    <mergeCell ref="A9:A10"/>
    <mergeCell ref="D9:D10"/>
    <mergeCell ref="B9:B10"/>
    <mergeCell ref="E9:E10"/>
    <mergeCell ref="A7:B7"/>
    <mergeCell ref="G9:G10"/>
    <mergeCell ref="H9:H10"/>
    <mergeCell ref="G1:H2"/>
  </mergeCells>
  <phoneticPr fontId="0" type="noConversion"/>
  <dataValidations disablePrompts="1" xWindow="1222" yWindow="277" count="2">
    <dataValidation type="list" allowBlank="1" showInputMessage="1" showErrorMessage="1" error="Nur Listeneinträge!" promptTitle="Auswahliste!" prompt="Zur eindeutigen Kennzeichnung der Versorger können der jeweilige Firmenname oder die EC-Nummer ausgewählt werden (default-mäßig ist der Firmenname eingestellt)." sqref="E3" xr:uid="{00000000-0002-0000-0C00-000000000000}">
      <formula1>"EC-Nummer,Firmenname"</formula1>
    </dataValidation>
    <dataValidation type="list" allowBlank="1" showInputMessage="1" showErrorMessage="1" error="Nur Listeneinträge!" promptTitle="Auswahliste!" prompt="Zur eindeutigen Kennzeichnung der Versorger können der jeweilige Firmenname oder die EIC-Nummer ausgewählt werden (default-mäßig ist der Firmenname eingestellt)." sqref="H3" xr:uid="{00000000-0002-0000-0C00-000001000000}">
      <formula1>"EIC-Nummer,Firmenname"</formula1>
    </dataValidation>
  </dataValidations>
  <pageMargins left="0.78740157499999996" right="0.78740157499999996" top="0.984251969" bottom="0.984251969" header="0.4921259845" footer="0.4921259845"/>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5BBB7-3986-4B58-8620-EB40520BD7A9}">
  <sheetPr>
    <tabColor theme="0" tint="-0.249977111117893"/>
  </sheetPr>
  <dimension ref="A1:I102"/>
  <sheetViews>
    <sheetView showGridLines="0" workbookViewId="0">
      <pane xSplit="2" ySplit="10" topLeftCell="C11" activePane="bottomRight" state="frozen"/>
      <selection activeCell="I62" sqref="I62"/>
      <selection pane="topRight" activeCell="I62" sqref="I62"/>
      <selection pane="bottomLeft" activeCell="I62" sqref="I62"/>
      <selection pane="bottomRight"/>
    </sheetView>
  </sheetViews>
  <sheetFormatPr baseColWidth="10" defaultColWidth="11.42578125" defaultRowHeight="12.75" x14ac:dyDescent="0.2"/>
  <cols>
    <col min="1" max="1" width="8.7109375" style="218" customWidth="1"/>
    <col min="2" max="2" width="15.7109375" style="218" bestFit="1" customWidth="1"/>
    <col min="3" max="3" width="118.5703125" style="218" bestFit="1" customWidth="1"/>
    <col min="4" max="4" width="124.28515625" style="218" bestFit="1" customWidth="1"/>
    <col min="5" max="5" width="7.28515625" style="219" bestFit="1" customWidth="1"/>
    <col min="6" max="6" width="35.28515625" style="218" customWidth="1"/>
    <col min="7" max="7" width="27.7109375" style="218" hidden="1" customWidth="1"/>
    <col min="8" max="8" width="6.28515625" style="218" hidden="1" customWidth="1"/>
    <col min="9" max="9" width="4.7109375" style="218" hidden="1" customWidth="1"/>
    <col min="10" max="16384" width="11.42578125" style="218"/>
  </cols>
  <sheetData>
    <row r="1" spans="1:9" ht="15.6" customHeight="1" x14ac:dyDescent="0.2">
      <c r="A1" s="29"/>
      <c r="B1" s="332"/>
      <c r="C1" s="332"/>
      <c r="D1" s="332"/>
      <c r="E1" s="333"/>
    </row>
    <row r="2" spans="1:9" ht="15.6" customHeight="1" x14ac:dyDescent="0.2">
      <c r="A2" s="9"/>
      <c r="B2" s="332"/>
      <c r="C2" s="332"/>
      <c r="D2" s="332"/>
      <c r="E2" s="333"/>
    </row>
    <row r="3" spans="1:9" ht="15.6" customHeight="1" x14ac:dyDescent="0.2">
      <c r="A3" s="29"/>
      <c r="B3" s="332"/>
      <c r="C3" s="332"/>
      <c r="D3" s="332"/>
      <c r="E3" s="333"/>
    </row>
    <row r="4" spans="1:9" ht="15.6" customHeight="1" x14ac:dyDescent="0.2">
      <c r="A4" s="334" t="s">
        <v>0</v>
      </c>
      <c r="B4" s="332"/>
      <c r="C4" s="332"/>
      <c r="D4" s="332"/>
      <c r="E4" s="333"/>
    </row>
    <row r="5" spans="1:9" ht="15.6" customHeight="1" x14ac:dyDescent="0.2">
      <c r="A5" s="332"/>
      <c r="B5" s="332"/>
      <c r="C5" s="332"/>
      <c r="D5" s="332"/>
      <c r="E5" s="333"/>
    </row>
    <row r="6" spans="1:9" x14ac:dyDescent="0.2">
      <c r="A6" s="332"/>
      <c r="B6" s="332"/>
      <c r="C6" s="332"/>
      <c r="D6" s="332"/>
      <c r="E6" s="333"/>
    </row>
    <row r="7" spans="1:9" ht="15.75" x14ac:dyDescent="0.2">
      <c r="A7" s="622" t="s">
        <v>762</v>
      </c>
      <c r="B7" s="623"/>
      <c r="C7" s="332"/>
      <c r="D7" s="332"/>
      <c r="E7" s="333"/>
    </row>
    <row r="8" spans="1:9" x14ac:dyDescent="0.2">
      <c r="A8" s="332"/>
      <c r="B8" s="332"/>
      <c r="C8" s="332"/>
      <c r="D8" s="332"/>
      <c r="E8" s="333"/>
    </row>
    <row r="9" spans="1:9" x14ac:dyDescent="0.2">
      <c r="A9" s="554" t="s">
        <v>758</v>
      </c>
      <c r="B9" s="554" t="s">
        <v>759</v>
      </c>
      <c r="C9" s="554" t="s">
        <v>553</v>
      </c>
      <c r="D9" s="554" t="s">
        <v>760</v>
      </c>
      <c r="E9" s="554"/>
      <c r="G9" s="620" t="s">
        <v>832</v>
      </c>
      <c r="H9" s="620" t="s">
        <v>833</v>
      </c>
      <c r="I9" s="620"/>
    </row>
    <row r="10" spans="1:9" x14ac:dyDescent="0.2">
      <c r="A10" s="569"/>
      <c r="B10" s="569"/>
      <c r="C10" s="569"/>
      <c r="D10" s="569"/>
      <c r="E10" s="569"/>
      <c r="G10" s="621"/>
      <c r="H10" s="621"/>
      <c r="I10" s="621"/>
    </row>
    <row r="11" spans="1:9" x14ac:dyDescent="0.2">
      <c r="A11" s="255" t="s">
        <v>834</v>
      </c>
      <c r="B11" s="256">
        <v>0</v>
      </c>
      <c r="C11" s="257" t="s">
        <v>835</v>
      </c>
      <c r="D11" s="258" t="s">
        <v>836</v>
      </c>
      <c r="E11" s="255" t="s">
        <v>946</v>
      </c>
      <c r="G11" s="221" t="s">
        <v>751</v>
      </c>
      <c r="H11" s="221" t="s">
        <v>837</v>
      </c>
      <c r="I11" s="221" t="s">
        <v>838</v>
      </c>
    </row>
    <row r="12" spans="1:9" x14ac:dyDescent="0.2">
      <c r="A12" s="222" t="s">
        <v>554</v>
      </c>
      <c r="B12" s="222" t="s">
        <v>555</v>
      </c>
      <c r="C12" s="223" t="s">
        <v>556</v>
      </c>
      <c r="D12" s="224" t="s">
        <v>839</v>
      </c>
      <c r="E12" s="222" t="s">
        <v>947</v>
      </c>
      <c r="G12" s="225" t="s">
        <v>752</v>
      </c>
      <c r="H12" s="225" t="s">
        <v>837</v>
      </c>
      <c r="I12" s="225" t="s">
        <v>840</v>
      </c>
    </row>
    <row r="13" spans="1:9" x14ac:dyDescent="0.2">
      <c r="A13" s="226" t="s">
        <v>554</v>
      </c>
      <c r="B13" s="226" t="s">
        <v>557</v>
      </c>
      <c r="C13" s="227" t="s">
        <v>558</v>
      </c>
      <c r="D13" s="228" t="s">
        <v>841</v>
      </c>
      <c r="E13" s="226" t="s">
        <v>948</v>
      </c>
      <c r="G13" s="225" t="s">
        <v>753</v>
      </c>
      <c r="H13" s="225" t="s">
        <v>837</v>
      </c>
      <c r="I13" s="225" t="s">
        <v>842</v>
      </c>
    </row>
    <row r="14" spans="1:9" x14ac:dyDescent="0.2">
      <c r="A14" s="226" t="s">
        <v>554</v>
      </c>
      <c r="B14" s="226" t="s">
        <v>559</v>
      </c>
      <c r="C14" s="227" t="s">
        <v>560</v>
      </c>
      <c r="D14" s="228" t="s">
        <v>843</v>
      </c>
      <c r="E14" s="226" t="s">
        <v>949</v>
      </c>
      <c r="G14" s="225" t="s">
        <v>754</v>
      </c>
      <c r="H14" s="225" t="s">
        <v>837</v>
      </c>
      <c r="I14" s="225" t="s">
        <v>844</v>
      </c>
    </row>
    <row r="15" spans="1:9" x14ac:dyDescent="0.2">
      <c r="A15" s="226" t="s">
        <v>561</v>
      </c>
      <c r="B15" s="226" t="s">
        <v>562</v>
      </c>
      <c r="C15" s="227" t="s">
        <v>563</v>
      </c>
      <c r="D15" s="228" t="s">
        <v>845</v>
      </c>
      <c r="E15" s="226" t="s">
        <v>950</v>
      </c>
      <c r="G15" s="225" t="s">
        <v>755</v>
      </c>
      <c r="H15" s="225" t="s">
        <v>837</v>
      </c>
      <c r="I15" s="225" t="s">
        <v>846</v>
      </c>
    </row>
    <row r="16" spans="1:9" x14ac:dyDescent="0.2">
      <c r="A16" s="226" t="s">
        <v>561</v>
      </c>
      <c r="B16" s="226" t="s">
        <v>564</v>
      </c>
      <c r="C16" s="227" t="s">
        <v>565</v>
      </c>
      <c r="D16" s="228" t="s">
        <v>847</v>
      </c>
      <c r="E16" s="226" t="s">
        <v>951</v>
      </c>
      <c r="G16" s="229" t="s">
        <v>756</v>
      </c>
      <c r="H16" s="229" t="s">
        <v>837</v>
      </c>
      <c r="I16" s="229" t="s">
        <v>848</v>
      </c>
    </row>
    <row r="17" spans="1:9" x14ac:dyDescent="0.2">
      <c r="A17" s="226" t="s">
        <v>561</v>
      </c>
      <c r="B17" s="226" t="s">
        <v>566</v>
      </c>
      <c r="C17" s="227" t="s">
        <v>567</v>
      </c>
      <c r="D17" s="228" t="s">
        <v>849</v>
      </c>
      <c r="E17" s="226" t="s">
        <v>952</v>
      </c>
      <c r="G17" s="225" t="s">
        <v>850</v>
      </c>
      <c r="H17" s="225" t="s">
        <v>837</v>
      </c>
      <c r="I17" s="225" t="s">
        <v>838</v>
      </c>
    </row>
    <row r="18" spans="1:9" x14ac:dyDescent="0.2">
      <c r="A18" s="226" t="s">
        <v>561</v>
      </c>
      <c r="B18" s="226" t="s">
        <v>568</v>
      </c>
      <c r="C18" s="227" t="s">
        <v>569</v>
      </c>
      <c r="D18" s="228" t="s">
        <v>851</v>
      </c>
      <c r="E18" s="226" t="s">
        <v>953</v>
      </c>
      <c r="G18" s="225" t="s">
        <v>852</v>
      </c>
      <c r="H18" s="225" t="s">
        <v>837</v>
      </c>
      <c r="I18" s="225" t="s">
        <v>840</v>
      </c>
    </row>
    <row r="19" spans="1:9" x14ac:dyDescent="0.2">
      <c r="A19" s="226" t="s">
        <v>561</v>
      </c>
      <c r="B19" s="226" t="s">
        <v>570</v>
      </c>
      <c r="C19" s="227" t="s">
        <v>571</v>
      </c>
      <c r="D19" s="228" t="s">
        <v>853</v>
      </c>
      <c r="E19" s="226" t="s">
        <v>954</v>
      </c>
      <c r="G19" s="225" t="s">
        <v>854</v>
      </c>
      <c r="H19" s="225" t="s">
        <v>837</v>
      </c>
      <c r="I19" s="225" t="s">
        <v>842</v>
      </c>
    </row>
    <row r="20" spans="1:9" x14ac:dyDescent="0.2">
      <c r="A20" s="226" t="s">
        <v>572</v>
      </c>
      <c r="B20" s="226" t="s">
        <v>573</v>
      </c>
      <c r="C20" s="227" t="s">
        <v>574</v>
      </c>
      <c r="D20" s="228" t="s">
        <v>855</v>
      </c>
      <c r="E20" s="226" t="s">
        <v>955</v>
      </c>
      <c r="G20" s="225" t="s">
        <v>856</v>
      </c>
      <c r="H20" s="225" t="s">
        <v>837</v>
      </c>
      <c r="I20" s="225" t="s">
        <v>844</v>
      </c>
    </row>
    <row r="21" spans="1:9" x14ac:dyDescent="0.2">
      <c r="A21" s="226" t="s">
        <v>572</v>
      </c>
      <c r="B21" s="226" t="s">
        <v>575</v>
      </c>
      <c r="C21" s="227" t="s">
        <v>576</v>
      </c>
      <c r="D21" s="228" t="s">
        <v>857</v>
      </c>
      <c r="E21" s="226" t="s">
        <v>956</v>
      </c>
      <c r="G21" s="225" t="s">
        <v>858</v>
      </c>
      <c r="H21" s="225" t="s">
        <v>837</v>
      </c>
      <c r="I21" s="225" t="s">
        <v>846</v>
      </c>
    </row>
    <row r="22" spans="1:9" x14ac:dyDescent="0.2">
      <c r="A22" s="226" t="s">
        <v>572</v>
      </c>
      <c r="B22" s="226" t="s">
        <v>577</v>
      </c>
      <c r="C22" s="227" t="s">
        <v>578</v>
      </c>
      <c r="D22" s="228" t="s">
        <v>859</v>
      </c>
      <c r="E22" s="226" t="s">
        <v>957</v>
      </c>
      <c r="G22" s="225" t="s">
        <v>860</v>
      </c>
      <c r="H22" s="225" t="s">
        <v>837</v>
      </c>
      <c r="I22" s="225" t="s">
        <v>848</v>
      </c>
    </row>
    <row r="23" spans="1:9" x14ac:dyDescent="0.2">
      <c r="A23" s="226" t="s">
        <v>572</v>
      </c>
      <c r="B23" s="226" t="s">
        <v>579</v>
      </c>
      <c r="C23" s="227" t="s">
        <v>580</v>
      </c>
      <c r="D23" s="228" t="s">
        <v>861</v>
      </c>
      <c r="E23" s="226" t="s">
        <v>958</v>
      </c>
      <c r="G23" s="230" t="s">
        <v>751</v>
      </c>
      <c r="H23" s="221" t="s">
        <v>837</v>
      </c>
      <c r="I23" s="221" t="s">
        <v>838</v>
      </c>
    </row>
    <row r="24" spans="1:9" x14ac:dyDescent="0.2">
      <c r="A24" s="226" t="s">
        <v>572</v>
      </c>
      <c r="B24" s="226" t="s">
        <v>581</v>
      </c>
      <c r="C24" s="227" t="s">
        <v>582</v>
      </c>
      <c r="D24" s="228" t="s">
        <v>862</v>
      </c>
      <c r="E24" s="226" t="s">
        <v>959</v>
      </c>
      <c r="G24" s="231" t="s">
        <v>752</v>
      </c>
      <c r="H24" s="225" t="s">
        <v>837</v>
      </c>
      <c r="I24" s="225" t="s">
        <v>840</v>
      </c>
    </row>
    <row r="25" spans="1:9" x14ac:dyDescent="0.2">
      <c r="A25" s="226" t="s">
        <v>572</v>
      </c>
      <c r="B25" s="226" t="s">
        <v>583</v>
      </c>
      <c r="C25" s="227" t="s">
        <v>584</v>
      </c>
      <c r="D25" s="228" t="s">
        <v>863</v>
      </c>
      <c r="E25" s="226" t="s">
        <v>960</v>
      </c>
      <c r="G25" s="231" t="s">
        <v>753</v>
      </c>
      <c r="H25" s="225" t="s">
        <v>837</v>
      </c>
      <c r="I25" s="225" t="s">
        <v>842</v>
      </c>
    </row>
    <row r="26" spans="1:9" x14ac:dyDescent="0.2">
      <c r="A26" s="226" t="s">
        <v>572</v>
      </c>
      <c r="B26" s="226" t="s">
        <v>585</v>
      </c>
      <c r="C26" s="227" t="s">
        <v>586</v>
      </c>
      <c r="D26" s="228" t="s">
        <v>864</v>
      </c>
      <c r="E26" s="226" t="s">
        <v>961</v>
      </c>
      <c r="G26" s="231" t="s">
        <v>754</v>
      </c>
      <c r="H26" s="225" t="s">
        <v>837</v>
      </c>
      <c r="I26" s="225" t="s">
        <v>844</v>
      </c>
    </row>
    <row r="27" spans="1:9" x14ac:dyDescent="0.2">
      <c r="A27" s="226" t="s">
        <v>572</v>
      </c>
      <c r="B27" s="226" t="s">
        <v>587</v>
      </c>
      <c r="C27" s="227" t="s">
        <v>588</v>
      </c>
      <c r="D27" s="228" t="s">
        <v>865</v>
      </c>
      <c r="E27" s="226" t="s">
        <v>962</v>
      </c>
      <c r="G27" s="231" t="s">
        <v>755</v>
      </c>
      <c r="H27" s="225" t="s">
        <v>837</v>
      </c>
      <c r="I27" s="225" t="s">
        <v>846</v>
      </c>
    </row>
    <row r="28" spans="1:9" x14ac:dyDescent="0.2">
      <c r="A28" s="226" t="s">
        <v>572</v>
      </c>
      <c r="B28" s="226" t="s">
        <v>589</v>
      </c>
      <c r="C28" s="227" t="s">
        <v>590</v>
      </c>
      <c r="D28" s="228" t="s">
        <v>866</v>
      </c>
      <c r="E28" s="226" t="s">
        <v>963</v>
      </c>
      <c r="G28" s="232" t="s">
        <v>756</v>
      </c>
      <c r="H28" s="229" t="s">
        <v>837</v>
      </c>
      <c r="I28" s="229" t="s">
        <v>848</v>
      </c>
    </row>
    <row r="29" spans="1:9" x14ac:dyDescent="0.2">
      <c r="A29" s="226" t="s">
        <v>572</v>
      </c>
      <c r="B29" s="226" t="s">
        <v>591</v>
      </c>
      <c r="C29" s="227" t="s">
        <v>592</v>
      </c>
      <c r="D29" s="228" t="s">
        <v>867</v>
      </c>
      <c r="E29" s="226" t="s">
        <v>964</v>
      </c>
    </row>
    <row r="30" spans="1:9" x14ac:dyDescent="0.2">
      <c r="A30" s="226" t="s">
        <v>572</v>
      </c>
      <c r="B30" s="226" t="s">
        <v>593</v>
      </c>
      <c r="C30" s="227" t="s">
        <v>594</v>
      </c>
      <c r="D30" s="228" t="s">
        <v>868</v>
      </c>
      <c r="E30" s="226" t="s">
        <v>965</v>
      </c>
    </row>
    <row r="31" spans="1:9" x14ac:dyDescent="0.2">
      <c r="A31" s="226" t="s">
        <v>572</v>
      </c>
      <c r="B31" s="226" t="s">
        <v>595</v>
      </c>
      <c r="C31" s="227" t="s">
        <v>596</v>
      </c>
      <c r="D31" s="228" t="s">
        <v>869</v>
      </c>
      <c r="E31" s="226" t="s">
        <v>966</v>
      </c>
    </row>
    <row r="32" spans="1:9" x14ac:dyDescent="0.2">
      <c r="A32" s="226" t="s">
        <v>572</v>
      </c>
      <c r="B32" s="226" t="s">
        <v>597</v>
      </c>
      <c r="C32" s="227" t="s">
        <v>598</v>
      </c>
      <c r="D32" s="228" t="s">
        <v>870</v>
      </c>
      <c r="E32" s="226" t="s">
        <v>967</v>
      </c>
    </row>
    <row r="33" spans="1:5" x14ac:dyDescent="0.2">
      <c r="A33" s="226" t="s">
        <v>572</v>
      </c>
      <c r="B33" s="226" t="s">
        <v>599</v>
      </c>
      <c r="C33" s="227" t="s">
        <v>600</v>
      </c>
      <c r="D33" s="228" t="s">
        <v>871</v>
      </c>
      <c r="E33" s="226" t="s">
        <v>968</v>
      </c>
    </row>
    <row r="34" spans="1:5" x14ac:dyDescent="0.2">
      <c r="A34" s="226" t="s">
        <v>572</v>
      </c>
      <c r="B34" s="226" t="s">
        <v>601</v>
      </c>
      <c r="C34" s="227" t="s">
        <v>602</v>
      </c>
      <c r="D34" s="228" t="s">
        <v>872</v>
      </c>
      <c r="E34" s="226" t="s">
        <v>969</v>
      </c>
    </row>
    <row r="35" spans="1:5" x14ac:dyDescent="0.2">
      <c r="A35" s="226" t="s">
        <v>572</v>
      </c>
      <c r="B35" s="226" t="s">
        <v>603</v>
      </c>
      <c r="C35" s="227" t="s">
        <v>604</v>
      </c>
      <c r="D35" s="228" t="s">
        <v>873</v>
      </c>
      <c r="E35" s="226" t="s">
        <v>970</v>
      </c>
    </row>
    <row r="36" spans="1:5" x14ac:dyDescent="0.2">
      <c r="A36" s="226" t="s">
        <v>572</v>
      </c>
      <c r="B36" s="226" t="s">
        <v>605</v>
      </c>
      <c r="C36" s="227" t="s">
        <v>606</v>
      </c>
      <c r="D36" s="228" t="s">
        <v>874</v>
      </c>
      <c r="E36" s="226" t="s">
        <v>971</v>
      </c>
    </row>
    <row r="37" spans="1:5" x14ac:dyDescent="0.2">
      <c r="A37" s="226" t="s">
        <v>572</v>
      </c>
      <c r="B37" s="226" t="s">
        <v>607</v>
      </c>
      <c r="C37" s="227" t="s">
        <v>608</v>
      </c>
      <c r="D37" s="228" t="s">
        <v>875</v>
      </c>
      <c r="E37" s="226" t="s">
        <v>972</v>
      </c>
    </row>
    <row r="38" spans="1:5" x14ac:dyDescent="0.2">
      <c r="A38" s="226" t="s">
        <v>572</v>
      </c>
      <c r="B38" s="226" t="s">
        <v>609</v>
      </c>
      <c r="C38" s="227" t="s">
        <v>610</v>
      </c>
      <c r="D38" s="228" t="s">
        <v>876</v>
      </c>
      <c r="E38" s="226" t="s">
        <v>973</v>
      </c>
    </row>
    <row r="39" spans="1:5" x14ac:dyDescent="0.2">
      <c r="A39" s="226" t="s">
        <v>572</v>
      </c>
      <c r="B39" s="226" t="s">
        <v>611</v>
      </c>
      <c r="C39" s="227" t="s">
        <v>612</v>
      </c>
      <c r="D39" s="228" t="s">
        <v>877</v>
      </c>
      <c r="E39" s="226" t="s">
        <v>974</v>
      </c>
    </row>
    <row r="40" spans="1:5" x14ac:dyDescent="0.2">
      <c r="A40" s="226" t="s">
        <v>572</v>
      </c>
      <c r="B40" s="226" t="s">
        <v>613</v>
      </c>
      <c r="C40" s="227" t="s">
        <v>614</v>
      </c>
      <c r="D40" s="228" t="s">
        <v>878</v>
      </c>
      <c r="E40" s="226" t="s">
        <v>975</v>
      </c>
    </row>
    <row r="41" spans="1:5" x14ac:dyDescent="0.2">
      <c r="A41" s="226" t="s">
        <v>572</v>
      </c>
      <c r="B41" s="226" t="s">
        <v>615</v>
      </c>
      <c r="C41" s="227" t="s">
        <v>616</v>
      </c>
      <c r="D41" s="228" t="s">
        <v>879</v>
      </c>
      <c r="E41" s="226" t="s">
        <v>976</v>
      </c>
    </row>
    <row r="42" spans="1:5" x14ac:dyDescent="0.2">
      <c r="A42" s="226" t="s">
        <v>572</v>
      </c>
      <c r="B42" s="226" t="s">
        <v>617</v>
      </c>
      <c r="C42" s="227" t="s">
        <v>618</v>
      </c>
      <c r="D42" s="228" t="s">
        <v>880</v>
      </c>
      <c r="E42" s="226" t="s">
        <v>977</v>
      </c>
    </row>
    <row r="43" spans="1:5" x14ac:dyDescent="0.2">
      <c r="A43" s="226" t="s">
        <v>572</v>
      </c>
      <c r="B43" s="226" t="s">
        <v>619</v>
      </c>
      <c r="C43" s="227" t="s">
        <v>620</v>
      </c>
      <c r="D43" s="228" t="s">
        <v>881</v>
      </c>
      <c r="E43" s="226" t="s">
        <v>978</v>
      </c>
    </row>
    <row r="44" spans="1:5" x14ac:dyDescent="0.2">
      <c r="A44" s="226" t="s">
        <v>621</v>
      </c>
      <c r="B44" s="226" t="s">
        <v>622</v>
      </c>
      <c r="C44" s="227" t="s">
        <v>623</v>
      </c>
      <c r="D44" s="228" t="s">
        <v>882</v>
      </c>
      <c r="E44" s="226" t="s">
        <v>979</v>
      </c>
    </row>
    <row r="45" spans="1:5" x14ac:dyDescent="0.2">
      <c r="A45" s="226" t="s">
        <v>624</v>
      </c>
      <c r="B45" s="226" t="s">
        <v>625</v>
      </c>
      <c r="C45" s="227" t="s">
        <v>626</v>
      </c>
      <c r="D45" s="228" t="s">
        <v>883</v>
      </c>
      <c r="E45" s="226" t="s">
        <v>980</v>
      </c>
    </row>
    <row r="46" spans="1:5" x14ac:dyDescent="0.2">
      <c r="A46" s="226" t="s">
        <v>624</v>
      </c>
      <c r="B46" s="226" t="s">
        <v>627</v>
      </c>
      <c r="C46" s="227" t="s">
        <v>628</v>
      </c>
      <c r="D46" s="228" t="s">
        <v>884</v>
      </c>
      <c r="E46" s="226" t="s">
        <v>981</v>
      </c>
    </row>
    <row r="47" spans="1:5" x14ac:dyDescent="0.2">
      <c r="A47" s="226" t="s">
        <v>624</v>
      </c>
      <c r="B47" s="226" t="s">
        <v>629</v>
      </c>
      <c r="C47" s="227" t="s">
        <v>630</v>
      </c>
      <c r="D47" s="228" t="s">
        <v>885</v>
      </c>
      <c r="E47" s="226" t="s">
        <v>982</v>
      </c>
    </row>
    <row r="48" spans="1:5" x14ac:dyDescent="0.2">
      <c r="A48" s="226" t="s">
        <v>624</v>
      </c>
      <c r="B48" s="226" t="s">
        <v>631</v>
      </c>
      <c r="C48" s="227" t="s">
        <v>632</v>
      </c>
      <c r="D48" s="228" t="s">
        <v>886</v>
      </c>
      <c r="E48" s="226" t="s">
        <v>983</v>
      </c>
    </row>
    <row r="49" spans="1:5" x14ac:dyDescent="0.2">
      <c r="A49" s="226" t="s">
        <v>633</v>
      </c>
      <c r="B49" s="226" t="s">
        <v>634</v>
      </c>
      <c r="C49" s="227" t="s">
        <v>635</v>
      </c>
      <c r="D49" s="228" t="s">
        <v>887</v>
      </c>
      <c r="E49" s="226" t="s">
        <v>984</v>
      </c>
    </row>
    <row r="50" spans="1:5" x14ac:dyDescent="0.2">
      <c r="A50" s="226" t="s">
        <v>633</v>
      </c>
      <c r="B50" s="226" t="s">
        <v>636</v>
      </c>
      <c r="C50" s="227" t="s">
        <v>637</v>
      </c>
      <c r="D50" s="228" t="s">
        <v>888</v>
      </c>
      <c r="E50" s="226" t="s">
        <v>985</v>
      </c>
    </row>
    <row r="51" spans="1:5" x14ac:dyDescent="0.2">
      <c r="A51" s="226" t="s">
        <v>633</v>
      </c>
      <c r="B51" s="226" t="s">
        <v>638</v>
      </c>
      <c r="C51" s="227" t="s">
        <v>639</v>
      </c>
      <c r="D51" s="228" t="s">
        <v>889</v>
      </c>
      <c r="E51" s="226" t="s">
        <v>986</v>
      </c>
    </row>
    <row r="52" spans="1:5" x14ac:dyDescent="0.2">
      <c r="A52" s="226" t="s">
        <v>640</v>
      </c>
      <c r="B52" s="226" t="s">
        <v>641</v>
      </c>
      <c r="C52" s="227" t="s">
        <v>642</v>
      </c>
      <c r="D52" s="228" t="s">
        <v>890</v>
      </c>
      <c r="E52" s="226" t="s">
        <v>987</v>
      </c>
    </row>
    <row r="53" spans="1:5" x14ac:dyDescent="0.2">
      <c r="A53" s="226" t="s">
        <v>640</v>
      </c>
      <c r="B53" s="226" t="s">
        <v>643</v>
      </c>
      <c r="C53" s="227" t="s">
        <v>644</v>
      </c>
      <c r="D53" s="228" t="s">
        <v>891</v>
      </c>
      <c r="E53" s="226" t="s">
        <v>988</v>
      </c>
    </row>
    <row r="54" spans="1:5" x14ac:dyDescent="0.2">
      <c r="A54" s="226" t="s">
        <v>640</v>
      </c>
      <c r="B54" s="226" t="s">
        <v>645</v>
      </c>
      <c r="C54" s="227" t="s">
        <v>646</v>
      </c>
      <c r="D54" s="228" t="s">
        <v>892</v>
      </c>
      <c r="E54" s="226" t="s">
        <v>989</v>
      </c>
    </row>
    <row r="55" spans="1:5" x14ac:dyDescent="0.2">
      <c r="A55" s="226" t="s">
        <v>647</v>
      </c>
      <c r="B55" s="226" t="s">
        <v>648</v>
      </c>
      <c r="C55" s="227" t="s">
        <v>649</v>
      </c>
      <c r="D55" s="228" t="s">
        <v>893</v>
      </c>
      <c r="E55" s="226" t="s">
        <v>990</v>
      </c>
    </row>
    <row r="56" spans="1:5" x14ac:dyDescent="0.2">
      <c r="A56" s="226" t="s">
        <v>647</v>
      </c>
      <c r="B56" s="226" t="s">
        <v>650</v>
      </c>
      <c r="C56" s="227" t="s">
        <v>651</v>
      </c>
      <c r="D56" s="228" t="s">
        <v>894</v>
      </c>
      <c r="E56" s="226" t="s">
        <v>991</v>
      </c>
    </row>
    <row r="57" spans="1:5" x14ac:dyDescent="0.2">
      <c r="A57" s="226" t="s">
        <v>647</v>
      </c>
      <c r="B57" s="226" t="s">
        <v>652</v>
      </c>
      <c r="C57" s="227" t="s">
        <v>653</v>
      </c>
      <c r="D57" s="228" t="s">
        <v>895</v>
      </c>
      <c r="E57" s="226" t="s">
        <v>992</v>
      </c>
    </row>
    <row r="58" spans="1:5" x14ac:dyDescent="0.2">
      <c r="A58" s="226" t="s">
        <v>647</v>
      </c>
      <c r="B58" s="226" t="s">
        <v>654</v>
      </c>
      <c r="C58" s="227" t="s">
        <v>655</v>
      </c>
      <c r="D58" s="228" t="s">
        <v>896</v>
      </c>
      <c r="E58" s="226" t="s">
        <v>993</v>
      </c>
    </row>
    <row r="59" spans="1:5" x14ac:dyDescent="0.2">
      <c r="A59" s="226" t="s">
        <v>647</v>
      </c>
      <c r="B59" s="226" t="s">
        <v>656</v>
      </c>
      <c r="C59" s="227" t="s">
        <v>657</v>
      </c>
      <c r="D59" s="228" t="s">
        <v>897</v>
      </c>
      <c r="E59" s="226" t="s">
        <v>994</v>
      </c>
    </row>
    <row r="60" spans="1:5" x14ac:dyDescent="0.2">
      <c r="A60" s="226" t="s">
        <v>658</v>
      </c>
      <c r="B60" s="226" t="s">
        <v>659</v>
      </c>
      <c r="C60" s="227" t="s">
        <v>660</v>
      </c>
      <c r="D60" s="228" t="s">
        <v>898</v>
      </c>
      <c r="E60" s="226" t="s">
        <v>995</v>
      </c>
    </row>
    <row r="61" spans="1:5" x14ac:dyDescent="0.2">
      <c r="A61" s="226" t="s">
        <v>658</v>
      </c>
      <c r="B61" s="226" t="s">
        <v>661</v>
      </c>
      <c r="C61" s="227" t="s">
        <v>662</v>
      </c>
      <c r="D61" s="228" t="s">
        <v>899</v>
      </c>
      <c r="E61" s="226" t="s">
        <v>996</v>
      </c>
    </row>
    <row r="62" spans="1:5" x14ac:dyDescent="0.2">
      <c r="A62" s="226" t="s">
        <v>663</v>
      </c>
      <c r="B62" s="226" t="s">
        <v>664</v>
      </c>
      <c r="C62" s="227" t="s">
        <v>665</v>
      </c>
      <c r="D62" s="228" t="s">
        <v>900</v>
      </c>
      <c r="E62" s="226" t="s">
        <v>997</v>
      </c>
    </row>
    <row r="63" spans="1:5" x14ac:dyDescent="0.2">
      <c r="A63" s="226" t="s">
        <v>663</v>
      </c>
      <c r="B63" s="226" t="s">
        <v>666</v>
      </c>
      <c r="C63" s="227" t="s">
        <v>667</v>
      </c>
      <c r="D63" s="228" t="s">
        <v>901</v>
      </c>
      <c r="E63" s="226" t="s">
        <v>998</v>
      </c>
    </row>
    <row r="64" spans="1:5" x14ac:dyDescent="0.2">
      <c r="A64" s="226" t="s">
        <v>663</v>
      </c>
      <c r="B64" s="226" t="s">
        <v>668</v>
      </c>
      <c r="C64" s="227" t="s">
        <v>669</v>
      </c>
      <c r="D64" s="228" t="s">
        <v>902</v>
      </c>
      <c r="E64" s="226" t="s">
        <v>999</v>
      </c>
    </row>
    <row r="65" spans="1:5" x14ac:dyDescent="0.2">
      <c r="A65" s="226" t="s">
        <v>663</v>
      </c>
      <c r="B65" s="226" t="s">
        <v>670</v>
      </c>
      <c r="C65" s="227" t="s">
        <v>671</v>
      </c>
      <c r="D65" s="228" t="s">
        <v>903</v>
      </c>
      <c r="E65" s="226" t="s">
        <v>1000</v>
      </c>
    </row>
    <row r="66" spans="1:5" x14ac:dyDescent="0.2">
      <c r="A66" s="226" t="s">
        <v>663</v>
      </c>
      <c r="B66" s="226" t="s">
        <v>672</v>
      </c>
      <c r="C66" s="227" t="s">
        <v>673</v>
      </c>
      <c r="D66" s="228" t="s">
        <v>904</v>
      </c>
      <c r="E66" s="226" t="s">
        <v>1001</v>
      </c>
    </row>
    <row r="67" spans="1:5" x14ac:dyDescent="0.2">
      <c r="A67" s="226" t="s">
        <v>663</v>
      </c>
      <c r="B67" s="226" t="s">
        <v>674</v>
      </c>
      <c r="C67" s="227" t="s">
        <v>675</v>
      </c>
      <c r="D67" s="228" t="s">
        <v>905</v>
      </c>
      <c r="E67" s="226" t="s">
        <v>1002</v>
      </c>
    </row>
    <row r="68" spans="1:5" x14ac:dyDescent="0.2">
      <c r="A68" s="226" t="s">
        <v>676</v>
      </c>
      <c r="B68" s="226" t="s">
        <v>677</v>
      </c>
      <c r="C68" s="227" t="s">
        <v>678</v>
      </c>
      <c r="D68" s="228" t="s">
        <v>906</v>
      </c>
      <c r="E68" s="226" t="s">
        <v>1003</v>
      </c>
    </row>
    <row r="69" spans="1:5" x14ac:dyDescent="0.2">
      <c r="A69" s="226" t="s">
        <v>676</v>
      </c>
      <c r="B69" s="226" t="s">
        <v>679</v>
      </c>
      <c r="C69" s="227" t="s">
        <v>680</v>
      </c>
      <c r="D69" s="228" t="s">
        <v>907</v>
      </c>
      <c r="E69" s="226" t="s">
        <v>1004</v>
      </c>
    </row>
    <row r="70" spans="1:5" x14ac:dyDescent="0.2">
      <c r="A70" s="226" t="s">
        <v>676</v>
      </c>
      <c r="B70" s="226" t="s">
        <v>681</v>
      </c>
      <c r="C70" s="227" t="s">
        <v>682</v>
      </c>
      <c r="D70" s="228" t="s">
        <v>908</v>
      </c>
      <c r="E70" s="226" t="s">
        <v>1005</v>
      </c>
    </row>
    <row r="71" spans="1:5" x14ac:dyDescent="0.2">
      <c r="A71" s="226" t="s">
        <v>683</v>
      </c>
      <c r="B71" s="226" t="s">
        <v>684</v>
      </c>
      <c r="C71" s="227" t="s">
        <v>685</v>
      </c>
      <c r="D71" s="228" t="s">
        <v>909</v>
      </c>
      <c r="E71" s="226" t="s">
        <v>1006</v>
      </c>
    </row>
    <row r="72" spans="1:5" x14ac:dyDescent="0.2">
      <c r="A72" s="226" t="s">
        <v>686</v>
      </c>
      <c r="B72" s="226" t="s">
        <v>687</v>
      </c>
      <c r="C72" s="227" t="s">
        <v>688</v>
      </c>
      <c r="D72" s="228" t="s">
        <v>910</v>
      </c>
      <c r="E72" s="226" t="s">
        <v>1007</v>
      </c>
    </row>
    <row r="73" spans="1:5" x14ac:dyDescent="0.2">
      <c r="A73" s="226" t="s">
        <v>686</v>
      </c>
      <c r="B73" s="226" t="s">
        <v>689</v>
      </c>
      <c r="C73" s="227" t="s">
        <v>690</v>
      </c>
      <c r="D73" s="228" t="s">
        <v>911</v>
      </c>
      <c r="E73" s="226" t="s">
        <v>1008</v>
      </c>
    </row>
    <row r="74" spans="1:5" x14ac:dyDescent="0.2">
      <c r="A74" s="226" t="s">
        <v>686</v>
      </c>
      <c r="B74" s="226" t="s">
        <v>691</v>
      </c>
      <c r="C74" s="227" t="s">
        <v>692</v>
      </c>
      <c r="D74" s="228" t="s">
        <v>912</v>
      </c>
      <c r="E74" s="226" t="s">
        <v>1009</v>
      </c>
    </row>
    <row r="75" spans="1:5" x14ac:dyDescent="0.2">
      <c r="A75" s="226" t="s">
        <v>686</v>
      </c>
      <c r="B75" s="226" t="s">
        <v>693</v>
      </c>
      <c r="C75" s="227" t="s">
        <v>694</v>
      </c>
      <c r="D75" s="228" t="s">
        <v>913</v>
      </c>
      <c r="E75" s="226" t="s">
        <v>1010</v>
      </c>
    </row>
    <row r="76" spans="1:5" x14ac:dyDescent="0.2">
      <c r="A76" s="226" t="s">
        <v>686</v>
      </c>
      <c r="B76" s="226" t="s">
        <v>695</v>
      </c>
      <c r="C76" s="227" t="s">
        <v>696</v>
      </c>
      <c r="D76" s="228" t="s">
        <v>914</v>
      </c>
      <c r="E76" s="226" t="s">
        <v>1011</v>
      </c>
    </row>
    <row r="77" spans="1:5" x14ac:dyDescent="0.2">
      <c r="A77" s="226" t="s">
        <v>686</v>
      </c>
      <c r="B77" s="226" t="s">
        <v>697</v>
      </c>
      <c r="C77" s="227" t="s">
        <v>698</v>
      </c>
      <c r="D77" s="228" t="s">
        <v>915</v>
      </c>
      <c r="E77" s="226" t="s">
        <v>1012</v>
      </c>
    </row>
    <row r="78" spans="1:5" x14ac:dyDescent="0.2">
      <c r="A78" s="226" t="s">
        <v>686</v>
      </c>
      <c r="B78" s="226" t="s">
        <v>699</v>
      </c>
      <c r="C78" s="227" t="s">
        <v>700</v>
      </c>
      <c r="D78" s="228" t="s">
        <v>916</v>
      </c>
      <c r="E78" s="226" t="s">
        <v>1013</v>
      </c>
    </row>
    <row r="79" spans="1:5" x14ac:dyDescent="0.2">
      <c r="A79" s="226" t="s">
        <v>701</v>
      </c>
      <c r="B79" s="226" t="s">
        <v>702</v>
      </c>
      <c r="C79" s="227" t="s">
        <v>703</v>
      </c>
      <c r="D79" s="228" t="s">
        <v>917</v>
      </c>
      <c r="E79" s="226" t="s">
        <v>1014</v>
      </c>
    </row>
    <row r="80" spans="1:5" x14ac:dyDescent="0.2">
      <c r="A80" s="226" t="s">
        <v>701</v>
      </c>
      <c r="B80" s="226" t="s">
        <v>704</v>
      </c>
      <c r="C80" s="227" t="s">
        <v>705</v>
      </c>
      <c r="D80" s="228" t="s">
        <v>918</v>
      </c>
      <c r="E80" s="226" t="s">
        <v>1015</v>
      </c>
    </row>
    <row r="81" spans="1:5" x14ac:dyDescent="0.2">
      <c r="A81" s="226" t="s">
        <v>701</v>
      </c>
      <c r="B81" s="226" t="s">
        <v>706</v>
      </c>
      <c r="C81" s="227" t="s">
        <v>707</v>
      </c>
      <c r="D81" s="228" t="s">
        <v>919</v>
      </c>
      <c r="E81" s="226" t="s">
        <v>1016</v>
      </c>
    </row>
    <row r="82" spans="1:5" x14ac:dyDescent="0.2">
      <c r="A82" s="226" t="s">
        <v>701</v>
      </c>
      <c r="B82" s="226" t="s">
        <v>708</v>
      </c>
      <c r="C82" s="227" t="s">
        <v>709</v>
      </c>
      <c r="D82" s="228" t="s">
        <v>920</v>
      </c>
      <c r="E82" s="226" t="s">
        <v>1017</v>
      </c>
    </row>
    <row r="83" spans="1:5" x14ac:dyDescent="0.2">
      <c r="A83" s="226" t="s">
        <v>701</v>
      </c>
      <c r="B83" s="226" t="s">
        <v>710</v>
      </c>
      <c r="C83" s="227" t="s">
        <v>711</v>
      </c>
      <c r="D83" s="228" t="s">
        <v>921</v>
      </c>
      <c r="E83" s="226" t="s">
        <v>1018</v>
      </c>
    </row>
    <row r="84" spans="1:5" x14ac:dyDescent="0.2">
      <c r="A84" s="226" t="s">
        <v>701</v>
      </c>
      <c r="B84" s="226" t="s">
        <v>712</v>
      </c>
      <c r="C84" s="227" t="s">
        <v>713</v>
      </c>
      <c r="D84" s="228" t="s">
        <v>922</v>
      </c>
      <c r="E84" s="226" t="s">
        <v>1019</v>
      </c>
    </row>
    <row r="85" spans="1:5" x14ac:dyDescent="0.2">
      <c r="A85" s="226" t="s">
        <v>714</v>
      </c>
      <c r="B85" s="226" t="s">
        <v>715</v>
      </c>
      <c r="C85" s="227" t="s">
        <v>716</v>
      </c>
      <c r="D85" s="228" t="s">
        <v>923</v>
      </c>
      <c r="E85" s="226" t="s">
        <v>1020</v>
      </c>
    </row>
    <row r="86" spans="1:5" x14ac:dyDescent="0.2">
      <c r="A86" s="226" t="s">
        <v>717</v>
      </c>
      <c r="B86" s="226" t="s">
        <v>718</v>
      </c>
      <c r="C86" s="227" t="s">
        <v>719</v>
      </c>
      <c r="D86" s="228" t="s">
        <v>924</v>
      </c>
      <c r="E86" s="226" t="s">
        <v>1021</v>
      </c>
    </row>
    <row r="87" spans="1:5" x14ac:dyDescent="0.2">
      <c r="A87" s="226" t="s">
        <v>720</v>
      </c>
      <c r="B87" s="226" t="s">
        <v>721</v>
      </c>
      <c r="C87" s="227" t="s">
        <v>722</v>
      </c>
      <c r="D87" s="228" t="s">
        <v>925</v>
      </c>
      <c r="E87" s="226" t="s">
        <v>1022</v>
      </c>
    </row>
    <row r="88" spans="1:5" x14ac:dyDescent="0.2">
      <c r="A88" s="226" t="s">
        <v>720</v>
      </c>
      <c r="B88" s="226" t="s">
        <v>723</v>
      </c>
      <c r="C88" s="227" t="s">
        <v>724</v>
      </c>
      <c r="D88" s="228" t="s">
        <v>926</v>
      </c>
      <c r="E88" s="226" t="s">
        <v>1023</v>
      </c>
    </row>
    <row r="89" spans="1:5" x14ac:dyDescent="0.2">
      <c r="A89" s="226" t="s">
        <v>720</v>
      </c>
      <c r="B89" s="226" t="s">
        <v>725</v>
      </c>
      <c r="C89" s="227" t="s">
        <v>726</v>
      </c>
      <c r="D89" s="228" t="s">
        <v>927</v>
      </c>
      <c r="E89" s="226" t="s">
        <v>1024</v>
      </c>
    </row>
    <row r="90" spans="1:5" x14ac:dyDescent="0.2">
      <c r="A90" s="226" t="s">
        <v>727</v>
      </c>
      <c r="B90" s="226" t="s">
        <v>728</v>
      </c>
      <c r="C90" s="227" t="s">
        <v>729</v>
      </c>
      <c r="D90" s="228" t="s">
        <v>928</v>
      </c>
      <c r="E90" s="226" t="s">
        <v>1025</v>
      </c>
    </row>
    <row r="91" spans="1:5" x14ac:dyDescent="0.2">
      <c r="A91" s="226" t="s">
        <v>727</v>
      </c>
      <c r="B91" s="226" t="s">
        <v>730</v>
      </c>
      <c r="C91" s="227" t="s">
        <v>731</v>
      </c>
      <c r="D91" s="228" t="s">
        <v>929</v>
      </c>
      <c r="E91" s="226" t="s">
        <v>1026</v>
      </c>
    </row>
    <row r="92" spans="1:5" x14ac:dyDescent="0.2">
      <c r="A92" s="226" t="s">
        <v>727</v>
      </c>
      <c r="B92" s="226" t="s">
        <v>732</v>
      </c>
      <c r="C92" s="227" t="s">
        <v>733</v>
      </c>
      <c r="D92" s="228" t="s">
        <v>930</v>
      </c>
      <c r="E92" s="226" t="s">
        <v>1027</v>
      </c>
    </row>
    <row r="93" spans="1:5" x14ac:dyDescent="0.2">
      <c r="A93" s="226" t="s">
        <v>727</v>
      </c>
      <c r="B93" s="226" t="s">
        <v>734</v>
      </c>
      <c r="C93" s="227" t="s">
        <v>735</v>
      </c>
      <c r="D93" s="228" t="s">
        <v>931</v>
      </c>
      <c r="E93" s="226" t="s">
        <v>1028</v>
      </c>
    </row>
    <row r="94" spans="1:5" x14ac:dyDescent="0.2">
      <c r="A94" s="226" t="s">
        <v>736</v>
      </c>
      <c r="B94" s="226" t="s">
        <v>737</v>
      </c>
      <c r="C94" s="227" t="s">
        <v>738</v>
      </c>
      <c r="D94" s="228" t="s">
        <v>932</v>
      </c>
      <c r="E94" s="226" t="s">
        <v>1029</v>
      </c>
    </row>
    <row r="95" spans="1:5" x14ac:dyDescent="0.2">
      <c r="A95" s="226" t="s">
        <v>736</v>
      </c>
      <c r="B95" s="226" t="s">
        <v>739</v>
      </c>
      <c r="C95" s="227" t="s">
        <v>740</v>
      </c>
      <c r="D95" s="228" t="s">
        <v>933</v>
      </c>
      <c r="E95" s="226" t="s">
        <v>1030</v>
      </c>
    </row>
    <row r="96" spans="1:5" x14ac:dyDescent="0.2">
      <c r="A96" s="226" t="s">
        <v>736</v>
      </c>
      <c r="B96" s="226" t="s">
        <v>741</v>
      </c>
      <c r="C96" s="227" t="s">
        <v>742</v>
      </c>
      <c r="D96" s="228" t="s">
        <v>934</v>
      </c>
      <c r="E96" s="226" t="s">
        <v>1031</v>
      </c>
    </row>
    <row r="97" spans="1:5" x14ac:dyDescent="0.2">
      <c r="A97" s="226" t="s">
        <v>743</v>
      </c>
      <c r="B97" s="226" t="s">
        <v>744</v>
      </c>
      <c r="C97" s="227" t="s">
        <v>745</v>
      </c>
      <c r="D97" s="228" t="s">
        <v>935</v>
      </c>
      <c r="E97" s="226" t="s">
        <v>1032</v>
      </c>
    </row>
    <row r="98" spans="1:5" x14ac:dyDescent="0.2">
      <c r="A98" s="226" t="s">
        <v>743</v>
      </c>
      <c r="B98" s="226" t="s">
        <v>746</v>
      </c>
      <c r="C98" s="227" t="s">
        <v>747</v>
      </c>
      <c r="D98" s="228" t="s">
        <v>936</v>
      </c>
      <c r="E98" s="226" t="s">
        <v>1033</v>
      </c>
    </row>
    <row r="99" spans="1:5" x14ac:dyDescent="0.2">
      <c r="A99" s="226" t="s">
        <v>748</v>
      </c>
      <c r="B99" s="226" t="s">
        <v>749</v>
      </c>
      <c r="C99" s="227" t="s">
        <v>750</v>
      </c>
      <c r="D99" s="228" t="s">
        <v>937</v>
      </c>
      <c r="E99" s="226" t="s">
        <v>1034</v>
      </c>
    </row>
    <row r="100" spans="1:5" x14ac:dyDescent="0.2">
      <c r="A100" s="226"/>
      <c r="B100" s="226"/>
      <c r="C100" s="227"/>
      <c r="D100" s="227"/>
      <c r="E100" s="226"/>
    </row>
    <row r="101" spans="1:5" x14ac:dyDescent="0.2">
      <c r="A101" s="226"/>
      <c r="B101" s="226"/>
      <c r="C101" s="227"/>
      <c r="D101" s="227"/>
      <c r="E101" s="226"/>
    </row>
    <row r="102" spans="1:5" x14ac:dyDescent="0.2">
      <c r="A102" s="226"/>
      <c r="B102" s="226"/>
      <c r="C102" s="227"/>
      <c r="D102" s="227"/>
      <c r="E102" s="226"/>
    </row>
  </sheetData>
  <sheetProtection algorithmName="SHA-512" hashValue="vDTM3UC8hxy2Ef6LhHd1DJmpog4SfNGIS8DrjyuHsNDuHzkeMPBE6DYKzo+UXbIxp9d9wbYD3oCUF/yapSNajw==" saltValue="am4dJjagtF6+T3ogWcp6tQ==" spinCount="100000" sheet="1" objects="1" scenarios="1" formatCells="0" formatColumns="0" formatRows="0"/>
  <mergeCells count="9">
    <mergeCell ref="E9:E10"/>
    <mergeCell ref="G9:G10"/>
    <mergeCell ref="H9:H10"/>
    <mergeCell ref="I9:I10"/>
    <mergeCell ref="A7:B7"/>
    <mergeCell ref="A9:A10"/>
    <mergeCell ref="B9:B10"/>
    <mergeCell ref="C9:C10"/>
    <mergeCell ref="D9:D10"/>
  </mergeCells>
  <pageMargins left="0.7" right="0.7" top="0.78740157499999996" bottom="0.78740157499999996"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7178A-69C3-4959-944A-B797C81930CD}">
  <sheetPr>
    <outlinePr showOutlineSymbols="0"/>
    <pageSetUpPr fitToPage="1"/>
  </sheetPr>
  <dimension ref="A1:IX723"/>
  <sheetViews>
    <sheetView showGridLines="0" showOutlineSymbols="0" zoomScaleNormal="100" workbookViewId="0">
      <pane xSplit="8" ySplit="10" topLeftCell="I11" activePane="bottomRight" state="frozen"/>
      <selection pane="topRight" activeCell="I1" sqref="I1"/>
      <selection pane="bottomLeft" activeCell="A11" sqref="A11"/>
      <selection pane="bottomRight" activeCell="I11" sqref="I11"/>
    </sheetView>
  </sheetViews>
  <sheetFormatPr baseColWidth="10" defaultColWidth="10.7109375" defaultRowHeight="12.75" x14ac:dyDescent="0.2"/>
  <cols>
    <col min="1" max="1" width="18.7109375" style="220" customWidth="1"/>
    <col min="2" max="7" width="18.7109375" style="236" customWidth="1"/>
    <col min="8" max="8" width="25.7109375" style="236" customWidth="1"/>
    <col min="9" max="55" width="21.7109375" style="236" customWidth="1"/>
    <col min="56" max="258" width="21.7109375" style="220" customWidth="1"/>
    <col min="259" max="16384" width="10.7109375" style="220"/>
  </cols>
  <sheetData>
    <row r="1" spans="1:258" ht="48.6" customHeight="1" x14ac:dyDescent="0.2">
      <c r="A1" s="331" t="s">
        <v>0</v>
      </c>
      <c r="B1" s="10"/>
      <c r="C1" s="9"/>
      <c r="D1" s="9"/>
      <c r="E1" s="106"/>
      <c r="F1" s="233"/>
      <c r="G1" s="234"/>
      <c r="I1" s="220"/>
      <c r="J1" s="220"/>
      <c r="K1" s="220"/>
      <c r="L1" s="220"/>
      <c r="M1" s="220"/>
      <c r="N1" s="220"/>
      <c r="O1" s="220"/>
      <c r="P1" s="220"/>
      <c r="Q1" s="220"/>
      <c r="R1" s="220"/>
      <c r="S1" s="220"/>
      <c r="T1" s="220"/>
      <c r="U1" s="220"/>
      <c r="V1" s="220"/>
      <c r="W1" s="220"/>
      <c r="X1" s="220"/>
      <c r="Y1" s="220"/>
      <c r="Z1" s="220"/>
      <c r="AA1" s="220"/>
      <c r="AB1" s="220"/>
      <c r="AC1" s="220"/>
      <c r="AD1" s="220"/>
      <c r="AE1" s="220"/>
      <c r="AF1" s="220"/>
      <c r="AG1" s="220"/>
      <c r="AH1" s="220"/>
      <c r="AI1" s="220"/>
      <c r="AJ1" s="220"/>
      <c r="AK1" s="220"/>
      <c r="AL1" s="220"/>
      <c r="AM1" s="220"/>
      <c r="AN1" s="220"/>
      <c r="AO1" s="220"/>
      <c r="AP1" s="220"/>
      <c r="AQ1" s="220"/>
      <c r="AR1" s="220"/>
      <c r="AS1" s="220"/>
      <c r="AT1" s="220"/>
      <c r="AU1" s="220"/>
      <c r="AV1" s="220"/>
      <c r="AW1" s="220"/>
      <c r="AX1" s="220"/>
      <c r="AY1" s="220"/>
      <c r="AZ1" s="220"/>
      <c r="BA1" s="220"/>
      <c r="BB1" s="220"/>
      <c r="BC1" s="220"/>
    </row>
    <row r="2" spans="1:258" ht="15.75" customHeight="1" x14ac:dyDescent="0.2">
      <c r="A2" s="9"/>
      <c r="B2" s="29"/>
      <c r="C2" s="9"/>
      <c r="D2" s="9"/>
      <c r="E2" s="106"/>
      <c r="G2" s="234"/>
      <c r="H2" s="310" t="str">
        <f>IF(COUNTIF(MM_Bil!C3:N3,"")&lt;&gt;12,"Abgabe an Endverbraucher muss größer sein als Summe LPZ + Haushalte","")</f>
        <v/>
      </c>
      <c r="I2" s="220"/>
      <c r="J2" s="220"/>
      <c r="K2" s="220"/>
      <c r="L2" s="220"/>
      <c r="M2" s="220"/>
      <c r="N2" s="220"/>
      <c r="O2" s="220"/>
      <c r="P2" s="220"/>
      <c r="Q2" s="220"/>
      <c r="R2" s="220"/>
      <c r="S2" s="220"/>
      <c r="T2" s="220"/>
      <c r="U2" s="220"/>
      <c r="V2" s="220"/>
      <c r="W2" s="220"/>
      <c r="X2" s="220"/>
      <c r="Y2" s="220"/>
      <c r="Z2" s="220"/>
      <c r="AA2" s="220"/>
      <c r="AB2" s="220"/>
      <c r="AC2" s="220"/>
      <c r="AD2" s="220"/>
      <c r="AE2" s="220"/>
      <c r="AF2" s="220"/>
      <c r="AG2" s="220"/>
      <c r="AH2" s="220"/>
      <c r="AI2" s="220"/>
      <c r="AJ2" s="220"/>
      <c r="AK2" s="220"/>
      <c r="AL2" s="220"/>
      <c r="AM2" s="220"/>
      <c r="AN2" s="220"/>
      <c r="AO2" s="220"/>
      <c r="AP2" s="220"/>
      <c r="AQ2" s="220"/>
      <c r="AR2" s="220"/>
      <c r="AS2" s="220"/>
      <c r="AT2" s="220"/>
      <c r="AU2" s="220"/>
      <c r="AV2" s="220"/>
      <c r="AW2" s="220"/>
      <c r="AX2" s="220"/>
      <c r="AY2" s="220"/>
      <c r="AZ2" s="220"/>
      <c r="BA2" s="220"/>
      <c r="BB2" s="220"/>
      <c r="BC2" s="220"/>
    </row>
    <row r="3" spans="1:258" ht="18" customHeight="1" x14ac:dyDescent="0.2">
      <c r="A3" s="381" t="str">
        <f>"Monatserhebung "&amp;U!$A$11&amp;" "&amp;U!$B$12</f>
        <v>Monatserhebung Netzbetreiber Erdgas 2024</v>
      </c>
      <c r="B3" s="381"/>
      <c r="C3" s="381"/>
      <c r="D3" s="381"/>
      <c r="E3" s="381"/>
      <c r="F3" s="237"/>
      <c r="G3" s="238"/>
      <c r="H3" s="220"/>
      <c r="I3" s="220"/>
      <c r="J3" s="220"/>
      <c r="K3" s="220"/>
      <c r="L3" s="220"/>
      <c r="M3" s="220"/>
      <c r="N3" s="220"/>
      <c r="O3" s="220"/>
      <c r="P3" s="220"/>
      <c r="Q3" s="220"/>
      <c r="R3" s="220"/>
      <c r="S3" s="220"/>
      <c r="T3" s="220"/>
      <c r="U3" s="220"/>
      <c r="V3" s="220"/>
      <c r="W3" s="220"/>
      <c r="X3" s="220"/>
      <c r="Y3" s="220"/>
      <c r="Z3" s="220"/>
      <c r="AA3" s="220"/>
      <c r="AB3" s="220"/>
      <c r="AC3" s="220"/>
      <c r="AD3" s="220"/>
      <c r="AE3" s="220"/>
      <c r="AF3" s="220"/>
      <c r="AG3" s="220"/>
      <c r="AH3" s="220"/>
      <c r="AI3" s="220"/>
      <c r="AJ3" s="220"/>
      <c r="AK3" s="220"/>
      <c r="AL3" s="220"/>
      <c r="AM3" s="220"/>
      <c r="AN3" s="220"/>
      <c r="AO3" s="220"/>
      <c r="AP3" s="220"/>
      <c r="AQ3" s="220"/>
      <c r="AR3" s="220"/>
      <c r="AS3" s="220"/>
      <c r="AT3" s="220"/>
      <c r="AU3" s="220"/>
      <c r="AV3" s="220"/>
      <c r="AW3" s="220"/>
      <c r="AX3" s="220"/>
      <c r="AY3" s="220"/>
      <c r="AZ3" s="220"/>
      <c r="BA3" s="220"/>
      <c r="BB3" s="220"/>
      <c r="BC3" s="220"/>
    </row>
    <row r="4" spans="1:258" ht="18" customHeight="1" x14ac:dyDescent="0.2">
      <c r="A4" s="50" t="s">
        <v>7</v>
      </c>
      <c r="B4" s="382" t="str">
        <f>IF(U!$B$13&lt;&gt;"",U!$B$13,"")</f>
        <v/>
      </c>
      <c r="C4" s="382"/>
      <c r="D4" s="382"/>
      <c r="E4" s="382"/>
      <c r="F4" s="239"/>
      <c r="G4" s="240"/>
      <c r="H4" s="383"/>
      <c r="I4" s="383"/>
      <c r="J4" s="220"/>
      <c r="K4" s="220"/>
      <c r="L4" s="220"/>
      <c r="M4" s="220"/>
      <c r="N4" s="220"/>
      <c r="O4" s="220"/>
      <c r="P4" s="220"/>
      <c r="Q4" s="220"/>
      <c r="R4" s="220"/>
      <c r="S4" s="220"/>
      <c r="T4" s="220"/>
      <c r="U4" s="220"/>
      <c r="V4" s="220"/>
      <c r="W4" s="220"/>
      <c r="X4" s="220"/>
      <c r="Y4" s="220"/>
      <c r="Z4" s="220"/>
      <c r="AA4" s="220"/>
      <c r="AB4" s="220"/>
      <c r="AC4" s="220"/>
      <c r="AD4" s="220"/>
      <c r="AE4" s="220"/>
      <c r="AF4" s="220"/>
      <c r="AG4" s="220"/>
      <c r="AH4" s="220"/>
      <c r="AI4" s="220"/>
      <c r="AJ4" s="220"/>
      <c r="AK4" s="220"/>
      <c r="AL4" s="220"/>
      <c r="AM4" s="220"/>
      <c r="AN4" s="220"/>
      <c r="AO4" s="220"/>
      <c r="AP4" s="220"/>
      <c r="AQ4" s="220"/>
      <c r="AR4" s="220"/>
      <c r="AS4" s="220"/>
      <c r="AT4" s="220"/>
      <c r="AU4" s="220"/>
      <c r="AV4" s="220"/>
      <c r="AW4" s="220"/>
      <c r="AX4" s="220"/>
      <c r="AY4" s="220"/>
      <c r="AZ4" s="220"/>
      <c r="BA4" s="220"/>
      <c r="BB4" s="220"/>
      <c r="BC4" s="220"/>
    </row>
    <row r="5" spans="1:258" ht="18" customHeight="1" x14ac:dyDescent="0.2">
      <c r="A5" s="384" t="s">
        <v>761</v>
      </c>
      <c r="B5" s="384"/>
      <c r="C5" s="384"/>
      <c r="D5" s="384"/>
      <c r="E5" s="384"/>
      <c r="F5" s="241"/>
      <c r="I5" s="220"/>
      <c r="J5" s="220"/>
      <c r="K5" s="220"/>
      <c r="L5" s="220"/>
      <c r="M5" s="220"/>
      <c r="N5" s="220"/>
      <c r="O5" s="220"/>
      <c r="P5" s="220"/>
      <c r="Q5" s="220"/>
      <c r="R5" s="220"/>
      <c r="S5" s="220"/>
      <c r="T5" s="220"/>
      <c r="U5" s="220"/>
      <c r="V5" s="220"/>
      <c r="W5" s="220"/>
      <c r="X5" s="220"/>
      <c r="Y5" s="220"/>
      <c r="Z5" s="220"/>
      <c r="AA5" s="220"/>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row>
    <row r="6" spans="1:258" ht="18" customHeight="1" x14ac:dyDescent="0.2">
      <c r="A6" s="13"/>
      <c r="B6" s="13"/>
      <c r="C6" s="13"/>
      <c r="D6" s="13"/>
      <c r="E6" s="13"/>
      <c r="F6" s="241"/>
      <c r="G6" s="299" t="s">
        <v>756</v>
      </c>
      <c r="H6" s="349" t="str">
        <f>IF(COUNTIF(I419:IX419,"Mehrfache Kombination")&gt;0,"mehrfache Kombination","")</f>
        <v/>
      </c>
      <c r="I6" s="242" t="str">
        <f t="shared" ref="I6:BT6" si="0">IF(OR(AND(I8="",I9="",SUM(I11:I376)=0),AND(I420="Önace ok",I421="GK ok",I419="ok")),"","Eingabe überprüfen")</f>
        <v/>
      </c>
      <c r="J6" s="242" t="str">
        <f t="shared" si="0"/>
        <v/>
      </c>
      <c r="K6" s="242" t="str">
        <f t="shared" si="0"/>
        <v/>
      </c>
      <c r="L6" s="242" t="str">
        <f t="shared" si="0"/>
        <v/>
      </c>
      <c r="M6" s="242" t="str">
        <f t="shared" si="0"/>
        <v/>
      </c>
      <c r="N6" s="242" t="str">
        <f t="shared" si="0"/>
        <v/>
      </c>
      <c r="O6" s="242" t="str">
        <f t="shared" si="0"/>
        <v/>
      </c>
      <c r="P6" s="242" t="str">
        <f t="shared" si="0"/>
        <v/>
      </c>
      <c r="Q6" s="242" t="str">
        <f t="shared" si="0"/>
        <v/>
      </c>
      <c r="R6" s="242" t="str">
        <f t="shared" si="0"/>
        <v/>
      </c>
      <c r="S6" s="242" t="str">
        <f t="shared" si="0"/>
        <v/>
      </c>
      <c r="T6" s="242" t="str">
        <f t="shared" si="0"/>
        <v/>
      </c>
      <c r="U6" s="242" t="str">
        <f t="shared" si="0"/>
        <v/>
      </c>
      <c r="V6" s="242" t="str">
        <f t="shared" si="0"/>
        <v/>
      </c>
      <c r="W6" s="242" t="str">
        <f t="shared" si="0"/>
        <v/>
      </c>
      <c r="X6" s="242" t="str">
        <f t="shared" si="0"/>
        <v/>
      </c>
      <c r="Y6" s="242" t="str">
        <f t="shared" si="0"/>
        <v/>
      </c>
      <c r="Z6" s="242" t="str">
        <f t="shared" si="0"/>
        <v/>
      </c>
      <c r="AA6" s="242" t="str">
        <f t="shared" si="0"/>
        <v/>
      </c>
      <c r="AB6" s="242" t="str">
        <f t="shared" si="0"/>
        <v/>
      </c>
      <c r="AC6" s="242" t="str">
        <f t="shared" si="0"/>
        <v/>
      </c>
      <c r="AD6" s="242" t="str">
        <f t="shared" si="0"/>
        <v/>
      </c>
      <c r="AE6" s="242" t="str">
        <f t="shared" si="0"/>
        <v/>
      </c>
      <c r="AF6" s="242" t="str">
        <f t="shared" si="0"/>
        <v/>
      </c>
      <c r="AG6" s="242" t="str">
        <f t="shared" si="0"/>
        <v/>
      </c>
      <c r="AH6" s="242" t="str">
        <f t="shared" si="0"/>
        <v/>
      </c>
      <c r="AI6" s="242" t="str">
        <f t="shared" si="0"/>
        <v/>
      </c>
      <c r="AJ6" s="242" t="str">
        <f t="shared" si="0"/>
        <v/>
      </c>
      <c r="AK6" s="242" t="str">
        <f t="shared" si="0"/>
        <v/>
      </c>
      <c r="AL6" s="242" t="str">
        <f t="shared" si="0"/>
        <v/>
      </c>
      <c r="AM6" s="242" t="str">
        <f t="shared" si="0"/>
        <v/>
      </c>
      <c r="AN6" s="242" t="str">
        <f t="shared" si="0"/>
        <v/>
      </c>
      <c r="AO6" s="242" t="str">
        <f t="shared" si="0"/>
        <v/>
      </c>
      <c r="AP6" s="242" t="str">
        <f t="shared" si="0"/>
        <v/>
      </c>
      <c r="AQ6" s="242" t="str">
        <f t="shared" si="0"/>
        <v/>
      </c>
      <c r="AR6" s="242" t="str">
        <f t="shared" si="0"/>
        <v/>
      </c>
      <c r="AS6" s="242" t="str">
        <f t="shared" si="0"/>
        <v/>
      </c>
      <c r="AT6" s="242" t="str">
        <f t="shared" si="0"/>
        <v/>
      </c>
      <c r="AU6" s="242" t="str">
        <f t="shared" si="0"/>
        <v/>
      </c>
      <c r="AV6" s="242" t="str">
        <f t="shared" si="0"/>
        <v/>
      </c>
      <c r="AW6" s="242" t="str">
        <f t="shared" si="0"/>
        <v/>
      </c>
      <c r="AX6" s="242" t="str">
        <f t="shared" si="0"/>
        <v/>
      </c>
      <c r="AY6" s="242" t="str">
        <f t="shared" si="0"/>
        <v/>
      </c>
      <c r="AZ6" s="242" t="str">
        <f t="shared" si="0"/>
        <v/>
      </c>
      <c r="BA6" s="242" t="str">
        <f t="shared" si="0"/>
        <v/>
      </c>
      <c r="BB6" s="242" t="str">
        <f t="shared" si="0"/>
        <v/>
      </c>
      <c r="BC6" s="242" t="str">
        <f t="shared" si="0"/>
        <v/>
      </c>
      <c r="BD6" s="242" t="str">
        <f t="shared" si="0"/>
        <v/>
      </c>
      <c r="BE6" s="242" t="str">
        <f t="shared" si="0"/>
        <v/>
      </c>
      <c r="BF6" s="242" t="str">
        <f t="shared" si="0"/>
        <v/>
      </c>
      <c r="BG6" s="242" t="str">
        <f t="shared" si="0"/>
        <v/>
      </c>
      <c r="BH6" s="242" t="str">
        <f t="shared" si="0"/>
        <v/>
      </c>
      <c r="BI6" s="242" t="str">
        <f t="shared" si="0"/>
        <v/>
      </c>
      <c r="BJ6" s="242" t="str">
        <f t="shared" si="0"/>
        <v/>
      </c>
      <c r="BK6" s="242" t="str">
        <f t="shared" si="0"/>
        <v/>
      </c>
      <c r="BL6" s="242" t="str">
        <f t="shared" si="0"/>
        <v/>
      </c>
      <c r="BM6" s="242" t="str">
        <f t="shared" si="0"/>
        <v/>
      </c>
      <c r="BN6" s="242" t="str">
        <f t="shared" si="0"/>
        <v/>
      </c>
      <c r="BO6" s="242" t="str">
        <f t="shared" si="0"/>
        <v/>
      </c>
      <c r="BP6" s="242" t="str">
        <f t="shared" si="0"/>
        <v/>
      </c>
      <c r="BQ6" s="242" t="str">
        <f t="shared" si="0"/>
        <v/>
      </c>
      <c r="BR6" s="242" t="str">
        <f t="shared" si="0"/>
        <v/>
      </c>
      <c r="BS6" s="242" t="str">
        <f t="shared" si="0"/>
        <v/>
      </c>
      <c r="BT6" s="242" t="str">
        <f t="shared" si="0"/>
        <v/>
      </c>
      <c r="BU6" s="242" t="str">
        <f t="shared" ref="BU6:EF6" si="1">IF(OR(AND(BU8="",BU9="",SUM(BU11:BU376)=0),AND(BU420="Önace ok",BU421="GK ok",BU419="ok")),"","Eingabe überprüfen")</f>
        <v/>
      </c>
      <c r="BV6" s="242" t="str">
        <f t="shared" si="1"/>
        <v/>
      </c>
      <c r="BW6" s="242" t="str">
        <f t="shared" si="1"/>
        <v/>
      </c>
      <c r="BX6" s="242" t="str">
        <f t="shared" si="1"/>
        <v/>
      </c>
      <c r="BY6" s="242" t="str">
        <f t="shared" si="1"/>
        <v/>
      </c>
      <c r="BZ6" s="242" t="str">
        <f t="shared" si="1"/>
        <v/>
      </c>
      <c r="CA6" s="242" t="str">
        <f t="shared" si="1"/>
        <v/>
      </c>
      <c r="CB6" s="242" t="str">
        <f t="shared" si="1"/>
        <v/>
      </c>
      <c r="CC6" s="242" t="str">
        <f t="shared" si="1"/>
        <v/>
      </c>
      <c r="CD6" s="242" t="str">
        <f t="shared" si="1"/>
        <v/>
      </c>
      <c r="CE6" s="242" t="str">
        <f t="shared" si="1"/>
        <v/>
      </c>
      <c r="CF6" s="242" t="str">
        <f t="shared" si="1"/>
        <v/>
      </c>
      <c r="CG6" s="242" t="str">
        <f t="shared" si="1"/>
        <v/>
      </c>
      <c r="CH6" s="242" t="str">
        <f t="shared" si="1"/>
        <v/>
      </c>
      <c r="CI6" s="242" t="str">
        <f t="shared" si="1"/>
        <v/>
      </c>
      <c r="CJ6" s="242" t="str">
        <f t="shared" si="1"/>
        <v/>
      </c>
      <c r="CK6" s="242" t="str">
        <f t="shared" si="1"/>
        <v/>
      </c>
      <c r="CL6" s="242" t="str">
        <f t="shared" si="1"/>
        <v/>
      </c>
      <c r="CM6" s="242" t="str">
        <f t="shared" si="1"/>
        <v/>
      </c>
      <c r="CN6" s="242" t="str">
        <f t="shared" si="1"/>
        <v/>
      </c>
      <c r="CO6" s="242" t="str">
        <f t="shared" si="1"/>
        <v/>
      </c>
      <c r="CP6" s="242" t="str">
        <f t="shared" si="1"/>
        <v/>
      </c>
      <c r="CQ6" s="242" t="str">
        <f t="shared" si="1"/>
        <v/>
      </c>
      <c r="CR6" s="242" t="str">
        <f t="shared" si="1"/>
        <v/>
      </c>
      <c r="CS6" s="242" t="str">
        <f t="shared" si="1"/>
        <v/>
      </c>
      <c r="CT6" s="242" t="str">
        <f t="shared" si="1"/>
        <v/>
      </c>
      <c r="CU6" s="242" t="str">
        <f t="shared" si="1"/>
        <v/>
      </c>
      <c r="CV6" s="242" t="str">
        <f t="shared" si="1"/>
        <v/>
      </c>
      <c r="CW6" s="242" t="str">
        <f t="shared" si="1"/>
        <v/>
      </c>
      <c r="CX6" s="242" t="str">
        <f t="shared" si="1"/>
        <v/>
      </c>
      <c r="CY6" s="242" t="str">
        <f t="shared" si="1"/>
        <v/>
      </c>
      <c r="CZ6" s="242" t="str">
        <f t="shared" si="1"/>
        <v/>
      </c>
      <c r="DA6" s="242" t="str">
        <f t="shared" si="1"/>
        <v/>
      </c>
      <c r="DB6" s="242" t="str">
        <f t="shared" si="1"/>
        <v/>
      </c>
      <c r="DC6" s="242" t="str">
        <f t="shared" si="1"/>
        <v/>
      </c>
      <c r="DD6" s="242" t="str">
        <f t="shared" si="1"/>
        <v/>
      </c>
      <c r="DE6" s="242" t="str">
        <f t="shared" si="1"/>
        <v/>
      </c>
      <c r="DF6" s="242" t="str">
        <f t="shared" si="1"/>
        <v/>
      </c>
      <c r="DG6" s="242" t="str">
        <f t="shared" si="1"/>
        <v/>
      </c>
      <c r="DH6" s="242" t="str">
        <f t="shared" si="1"/>
        <v/>
      </c>
      <c r="DI6" s="242" t="str">
        <f t="shared" si="1"/>
        <v/>
      </c>
      <c r="DJ6" s="242" t="str">
        <f t="shared" si="1"/>
        <v/>
      </c>
      <c r="DK6" s="242" t="str">
        <f t="shared" si="1"/>
        <v/>
      </c>
      <c r="DL6" s="242" t="str">
        <f t="shared" si="1"/>
        <v/>
      </c>
      <c r="DM6" s="242" t="str">
        <f t="shared" si="1"/>
        <v/>
      </c>
      <c r="DN6" s="242" t="str">
        <f t="shared" si="1"/>
        <v/>
      </c>
      <c r="DO6" s="242" t="str">
        <f t="shared" si="1"/>
        <v/>
      </c>
      <c r="DP6" s="242" t="str">
        <f t="shared" si="1"/>
        <v/>
      </c>
      <c r="DQ6" s="242" t="str">
        <f t="shared" si="1"/>
        <v/>
      </c>
      <c r="DR6" s="242" t="str">
        <f t="shared" si="1"/>
        <v/>
      </c>
      <c r="DS6" s="242" t="str">
        <f t="shared" si="1"/>
        <v/>
      </c>
      <c r="DT6" s="242" t="str">
        <f t="shared" si="1"/>
        <v/>
      </c>
      <c r="DU6" s="242" t="str">
        <f t="shared" si="1"/>
        <v/>
      </c>
      <c r="DV6" s="242" t="str">
        <f t="shared" si="1"/>
        <v/>
      </c>
      <c r="DW6" s="242" t="str">
        <f t="shared" si="1"/>
        <v/>
      </c>
      <c r="DX6" s="242" t="str">
        <f t="shared" si="1"/>
        <v/>
      </c>
      <c r="DY6" s="242" t="str">
        <f t="shared" si="1"/>
        <v/>
      </c>
      <c r="DZ6" s="242" t="str">
        <f t="shared" si="1"/>
        <v/>
      </c>
      <c r="EA6" s="242" t="str">
        <f t="shared" si="1"/>
        <v/>
      </c>
      <c r="EB6" s="242" t="str">
        <f t="shared" si="1"/>
        <v/>
      </c>
      <c r="EC6" s="242" t="str">
        <f t="shared" si="1"/>
        <v/>
      </c>
      <c r="ED6" s="242" t="str">
        <f t="shared" si="1"/>
        <v/>
      </c>
      <c r="EE6" s="242" t="str">
        <f t="shared" si="1"/>
        <v/>
      </c>
      <c r="EF6" s="242" t="str">
        <f t="shared" si="1"/>
        <v/>
      </c>
      <c r="EG6" s="242" t="str">
        <f t="shared" ref="EG6:GR6" si="2">IF(OR(AND(EG8="",EG9="",SUM(EG11:EG376)=0),AND(EG420="Önace ok",EG421="GK ok",EG419="ok")),"","Eingabe überprüfen")</f>
        <v/>
      </c>
      <c r="EH6" s="242" t="str">
        <f t="shared" si="2"/>
        <v/>
      </c>
      <c r="EI6" s="242" t="str">
        <f t="shared" si="2"/>
        <v/>
      </c>
      <c r="EJ6" s="242" t="str">
        <f t="shared" si="2"/>
        <v/>
      </c>
      <c r="EK6" s="242" t="str">
        <f t="shared" si="2"/>
        <v/>
      </c>
      <c r="EL6" s="242" t="str">
        <f t="shared" si="2"/>
        <v/>
      </c>
      <c r="EM6" s="242" t="str">
        <f t="shared" si="2"/>
        <v/>
      </c>
      <c r="EN6" s="242" t="str">
        <f t="shared" si="2"/>
        <v/>
      </c>
      <c r="EO6" s="242" t="str">
        <f t="shared" si="2"/>
        <v/>
      </c>
      <c r="EP6" s="242" t="str">
        <f t="shared" si="2"/>
        <v/>
      </c>
      <c r="EQ6" s="242" t="str">
        <f t="shared" si="2"/>
        <v/>
      </c>
      <c r="ER6" s="242" t="str">
        <f t="shared" si="2"/>
        <v/>
      </c>
      <c r="ES6" s="242" t="str">
        <f t="shared" si="2"/>
        <v/>
      </c>
      <c r="ET6" s="242" t="str">
        <f t="shared" si="2"/>
        <v/>
      </c>
      <c r="EU6" s="242" t="str">
        <f t="shared" si="2"/>
        <v/>
      </c>
      <c r="EV6" s="242" t="str">
        <f t="shared" si="2"/>
        <v/>
      </c>
      <c r="EW6" s="242" t="str">
        <f t="shared" si="2"/>
        <v/>
      </c>
      <c r="EX6" s="242" t="str">
        <f t="shared" si="2"/>
        <v/>
      </c>
      <c r="EY6" s="242" t="str">
        <f t="shared" si="2"/>
        <v/>
      </c>
      <c r="EZ6" s="242" t="str">
        <f t="shared" si="2"/>
        <v/>
      </c>
      <c r="FA6" s="242" t="str">
        <f t="shared" si="2"/>
        <v/>
      </c>
      <c r="FB6" s="242" t="str">
        <f t="shared" si="2"/>
        <v/>
      </c>
      <c r="FC6" s="242" t="str">
        <f t="shared" si="2"/>
        <v/>
      </c>
      <c r="FD6" s="242" t="str">
        <f t="shared" si="2"/>
        <v/>
      </c>
      <c r="FE6" s="242" t="str">
        <f t="shared" si="2"/>
        <v/>
      </c>
      <c r="FF6" s="242" t="str">
        <f t="shared" si="2"/>
        <v/>
      </c>
      <c r="FG6" s="242" t="str">
        <f t="shared" si="2"/>
        <v/>
      </c>
      <c r="FH6" s="242" t="str">
        <f t="shared" si="2"/>
        <v/>
      </c>
      <c r="FI6" s="242" t="str">
        <f t="shared" si="2"/>
        <v/>
      </c>
      <c r="FJ6" s="242" t="str">
        <f t="shared" si="2"/>
        <v/>
      </c>
      <c r="FK6" s="242" t="str">
        <f t="shared" si="2"/>
        <v/>
      </c>
      <c r="FL6" s="242" t="str">
        <f t="shared" si="2"/>
        <v/>
      </c>
      <c r="FM6" s="242" t="str">
        <f t="shared" si="2"/>
        <v/>
      </c>
      <c r="FN6" s="242" t="str">
        <f t="shared" si="2"/>
        <v/>
      </c>
      <c r="FO6" s="242" t="str">
        <f t="shared" si="2"/>
        <v/>
      </c>
      <c r="FP6" s="242" t="str">
        <f t="shared" si="2"/>
        <v/>
      </c>
      <c r="FQ6" s="242" t="str">
        <f t="shared" si="2"/>
        <v/>
      </c>
      <c r="FR6" s="242" t="str">
        <f t="shared" si="2"/>
        <v/>
      </c>
      <c r="FS6" s="242" t="str">
        <f t="shared" si="2"/>
        <v/>
      </c>
      <c r="FT6" s="242" t="str">
        <f t="shared" si="2"/>
        <v/>
      </c>
      <c r="FU6" s="242" t="str">
        <f t="shared" si="2"/>
        <v/>
      </c>
      <c r="FV6" s="242" t="str">
        <f t="shared" si="2"/>
        <v/>
      </c>
      <c r="FW6" s="242" t="str">
        <f t="shared" si="2"/>
        <v/>
      </c>
      <c r="FX6" s="242" t="str">
        <f t="shared" si="2"/>
        <v/>
      </c>
      <c r="FY6" s="242" t="str">
        <f t="shared" si="2"/>
        <v/>
      </c>
      <c r="FZ6" s="242" t="str">
        <f t="shared" si="2"/>
        <v/>
      </c>
      <c r="GA6" s="242" t="str">
        <f t="shared" si="2"/>
        <v/>
      </c>
      <c r="GB6" s="242" t="str">
        <f t="shared" si="2"/>
        <v/>
      </c>
      <c r="GC6" s="242" t="str">
        <f t="shared" si="2"/>
        <v/>
      </c>
      <c r="GD6" s="242" t="str">
        <f t="shared" si="2"/>
        <v/>
      </c>
      <c r="GE6" s="242" t="str">
        <f t="shared" si="2"/>
        <v/>
      </c>
      <c r="GF6" s="242" t="str">
        <f t="shared" si="2"/>
        <v/>
      </c>
      <c r="GG6" s="242" t="str">
        <f t="shared" si="2"/>
        <v/>
      </c>
      <c r="GH6" s="242" t="str">
        <f t="shared" si="2"/>
        <v/>
      </c>
      <c r="GI6" s="242" t="str">
        <f t="shared" si="2"/>
        <v/>
      </c>
      <c r="GJ6" s="242" t="str">
        <f t="shared" si="2"/>
        <v/>
      </c>
      <c r="GK6" s="242" t="str">
        <f t="shared" si="2"/>
        <v/>
      </c>
      <c r="GL6" s="242" t="str">
        <f t="shared" si="2"/>
        <v/>
      </c>
      <c r="GM6" s="242" t="str">
        <f t="shared" si="2"/>
        <v/>
      </c>
      <c r="GN6" s="242" t="str">
        <f t="shared" si="2"/>
        <v/>
      </c>
      <c r="GO6" s="242" t="str">
        <f t="shared" si="2"/>
        <v/>
      </c>
      <c r="GP6" s="242" t="str">
        <f t="shared" si="2"/>
        <v/>
      </c>
      <c r="GQ6" s="242" t="str">
        <f t="shared" si="2"/>
        <v/>
      </c>
      <c r="GR6" s="242" t="str">
        <f t="shared" si="2"/>
        <v/>
      </c>
      <c r="GS6" s="242" t="str">
        <f t="shared" ref="GS6:IX6" si="3">IF(OR(AND(GS8="",GS9="",SUM(GS11:GS376)=0),AND(GS420="Önace ok",GS421="GK ok",GS419="ok")),"","Eingabe überprüfen")</f>
        <v/>
      </c>
      <c r="GT6" s="242" t="str">
        <f t="shared" si="3"/>
        <v/>
      </c>
      <c r="GU6" s="242" t="str">
        <f t="shared" si="3"/>
        <v/>
      </c>
      <c r="GV6" s="242" t="str">
        <f t="shared" si="3"/>
        <v/>
      </c>
      <c r="GW6" s="242" t="str">
        <f t="shared" si="3"/>
        <v/>
      </c>
      <c r="GX6" s="242" t="str">
        <f t="shared" si="3"/>
        <v/>
      </c>
      <c r="GY6" s="242" t="str">
        <f t="shared" si="3"/>
        <v/>
      </c>
      <c r="GZ6" s="242" t="str">
        <f t="shared" si="3"/>
        <v/>
      </c>
      <c r="HA6" s="242" t="str">
        <f t="shared" si="3"/>
        <v/>
      </c>
      <c r="HB6" s="242" t="str">
        <f t="shared" si="3"/>
        <v/>
      </c>
      <c r="HC6" s="242" t="str">
        <f t="shared" si="3"/>
        <v/>
      </c>
      <c r="HD6" s="242" t="str">
        <f t="shared" si="3"/>
        <v/>
      </c>
      <c r="HE6" s="242" t="str">
        <f t="shared" si="3"/>
        <v/>
      </c>
      <c r="HF6" s="242" t="str">
        <f t="shared" si="3"/>
        <v/>
      </c>
      <c r="HG6" s="242" t="str">
        <f t="shared" si="3"/>
        <v/>
      </c>
      <c r="HH6" s="242" t="str">
        <f t="shared" si="3"/>
        <v/>
      </c>
      <c r="HI6" s="242" t="str">
        <f t="shared" si="3"/>
        <v/>
      </c>
      <c r="HJ6" s="242" t="str">
        <f t="shared" si="3"/>
        <v/>
      </c>
      <c r="HK6" s="242" t="str">
        <f t="shared" si="3"/>
        <v/>
      </c>
      <c r="HL6" s="242" t="str">
        <f t="shared" si="3"/>
        <v/>
      </c>
      <c r="HM6" s="242" t="str">
        <f t="shared" si="3"/>
        <v/>
      </c>
      <c r="HN6" s="242" t="str">
        <f t="shared" si="3"/>
        <v/>
      </c>
      <c r="HO6" s="242" t="str">
        <f t="shared" si="3"/>
        <v/>
      </c>
      <c r="HP6" s="242" t="str">
        <f t="shared" si="3"/>
        <v/>
      </c>
      <c r="HQ6" s="242" t="str">
        <f t="shared" si="3"/>
        <v/>
      </c>
      <c r="HR6" s="242" t="str">
        <f t="shared" si="3"/>
        <v/>
      </c>
      <c r="HS6" s="242" t="str">
        <f t="shared" si="3"/>
        <v/>
      </c>
      <c r="HT6" s="242" t="str">
        <f t="shared" si="3"/>
        <v/>
      </c>
      <c r="HU6" s="242" t="str">
        <f t="shared" si="3"/>
        <v/>
      </c>
      <c r="HV6" s="242" t="str">
        <f t="shared" si="3"/>
        <v/>
      </c>
      <c r="HW6" s="242" t="str">
        <f t="shared" si="3"/>
        <v/>
      </c>
      <c r="HX6" s="242" t="str">
        <f t="shared" si="3"/>
        <v/>
      </c>
      <c r="HY6" s="242" t="str">
        <f t="shared" si="3"/>
        <v/>
      </c>
      <c r="HZ6" s="242" t="str">
        <f t="shared" si="3"/>
        <v/>
      </c>
      <c r="IA6" s="242" t="str">
        <f t="shared" si="3"/>
        <v/>
      </c>
      <c r="IB6" s="242" t="str">
        <f t="shared" si="3"/>
        <v/>
      </c>
      <c r="IC6" s="242" t="str">
        <f t="shared" si="3"/>
        <v/>
      </c>
      <c r="ID6" s="242" t="str">
        <f t="shared" si="3"/>
        <v/>
      </c>
      <c r="IE6" s="242" t="str">
        <f t="shared" si="3"/>
        <v/>
      </c>
      <c r="IF6" s="242" t="str">
        <f t="shared" si="3"/>
        <v/>
      </c>
      <c r="IG6" s="242" t="str">
        <f t="shared" si="3"/>
        <v/>
      </c>
      <c r="IH6" s="242" t="str">
        <f t="shared" si="3"/>
        <v/>
      </c>
      <c r="II6" s="242" t="str">
        <f t="shared" si="3"/>
        <v/>
      </c>
      <c r="IJ6" s="242" t="str">
        <f t="shared" si="3"/>
        <v/>
      </c>
      <c r="IK6" s="242" t="str">
        <f t="shared" si="3"/>
        <v/>
      </c>
      <c r="IL6" s="242" t="str">
        <f t="shared" si="3"/>
        <v/>
      </c>
      <c r="IM6" s="242" t="str">
        <f t="shared" si="3"/>
        <v/>
      </c>
      <c r="IN6" s="242" t="str">
        <f t="shared" si="3"/>
        <v/>
      </c>
      <c r="IO6" s="242" t="str">
        <f t="shared" si="3"/>
        <v/>
      </c>
      <c r="IP6" s="242" t="str">
        <f t="shared" si="3"/>
        <v/>
      </c>
      <c r="IQ6" s="242" t="str">
        <f t="shared" si="3"/>
        <v/>
      </c>
      <c r="IR6" s="242" t="str">
        <f t="shared" si="3"/>
        <v/>
      </c>
      <c r="IS6" s="242" t="str">
        <f t="shared" si="3"/>
        <v/>
      </c>
      <c r="IT6" s="242" t="str">
        <f t="shared" si="3"/>
        <v/>
      </c>
      <c r="IU6" s="242" t="str">
        <f t="shared" si="3"/>
        <v/>
      </c>
      <c r="IV6" s="242" t="str">
        <f t="shared" si="3"/>
        <v/>
      </c>
      <c r="IW6" s="242" t="str">
        <f t="shared" si="3"/>
        <v/>
      </c>
      <c r="IX6" s="242" t="str">
        <f t="shared" si="3"/>
        <v/>
      </c>
    </row>
    <row r="7" spans="1:258" ht="15.75" x14ac:dyDescent="0.2">
      <c r="A7" s="243"/>
      <c r="B7" s="385" t="s">
        <v>938</v>
      </c>
      <c r="C7" s="386"/>
      <c r="D7" s="386"/>
      <c r="E7" s="386"/>
      <c r="F7" s="386"/>
      <c r="G7" s="386"/>
      <c r="H7" s="387" t="s">
        <v>939</v>
      </c>
      <c r="I7" s="387"/>
      <c r="J7" s="387"/>
      <c r="K7" s="387"/>
      <c r="L7" s="387"/>
      <c r="M7" s="387"/>
      <c r="N7" s="387"/>
      <c r="O7" s="387"/>
      <c r="P7" s="387"/>
      <c r="Q7" s="387"/>
      <c r="R7" s="387"/>
      <c r="S7" s="387"/>
      <c r="T7" s="387"/>
      <c r="U7" s="387"/>
      <c r="V7" s="387"/>
      <c r="W7" s="387"/>
      <c r="X7" s="387"/>
      <c r="Y7" s="387"/>
      <c r="Z7" s="387"/>
      <c r="AA7" s="387"/>
      <c r="AB7" s="387"/>
      <c r="AC7" s="387"/>
      <c r="AD7" s="387"/>
      <c r="AE7" s="387"/>
      <c r="AF7" s="387"/>
      <c r="AG7" s="387"/>
      <c r="AH7" s="387"/>
      <c r="AI7" s="387"/>
      <c r="AJ7" s="387"/>
      <c r="AK7" s="387"/>
      <c r="AL7" s="387"/>
      <c r="AM7" s="387"/>
      <c r="AN7" s="387"/>
      <c r="AO7" s="387"/>
      <c r="AP7" s="387"/>
      <c r="AQ7" s="387"/>
      <c r="AR7" s="387"/>
      <c r="AS7" s="387"/>
      <c r="AT7" s="387"/>
      <c r="AU7" s="387"/>
      <c r="AV7" s="387"/>
      <c r="AW7" s="387"/>
      <c r="AX7" s="387"/>
      <c r="AY7" s="387"/>
      <c r="AZ7" s="387"/>
      <c r="BA7" s="387"/>
      <c r="BB7" s="387"/>
      <c r="BC7" s="387"/>
      <c r="BD7" s="387"/>
      <c r="BE7" s="387"/>
      <c r="BF7" s="387"/>
      <c r="BG7" s="387"/>
      <c r="BH7" s="387"/>
      <c r="BI7" s="387"/>
      <c r="BJ7" s="387"/>
      <c r="BK7" s="387"/>
      <c r="BL7" s="387"/>
      <c r="BM7" s="387"/>
      <c r="BN7" s="387"/>
      <c r="BO7" s="387"/>
      <c r="BP7" s="387"/>
      <c r="BQ7" s="387"/>
      <c r="BR7" s="387"/>
      <c r="BS7" s="387"/>
      <c r="BT7" s="387"/>
      <c r="BU7" s="387"/>
      <c r="BV7" s="387"/>
      <c r="BW7" s="387"/>
      <c r="BX7" s="387"/>
      <c r="BY7" s="387"/>
      <c r="BZ7" s="387"/>
      <c r="CA7" s="387"/>
      <c r="CB7" s="387"/>
      <c r="CC7" s="387"/>
      <c r="CD7" s="387"/>
      <c r="CE7" s="387"/>
      <c r="CF7" s="387"/>
      <c r="CG7" s="387"/>
      <c r="CH7" s="387"/>
      <c r="CI7" s="387"/>
      <c r="CJ7" s="387"/>
      <c r="CK7" s="387"/>
      <c r="CL7" s="387"/>
      <c r="CM7" s="387"/>
      <c r="CN7" s="387"/>
      <c r="CO7" s="387"/>
      <c r="CP7" s="387"/>
      <c r="CQ7" s="387"/>
      <c r="CR7" s="387"/>
      <c r="CS7" s="387"/>
      <c r="CT7" s="387"/>
      <c r="CU7" s="387"/>
      <c r="CV7" s="387"/>
      <c r="CW7" s="387"/>
      <c r="CX7" s="387"/>
      <c r="CY7" s="387"/>
      <c r="CZ7" s="387"/>
      <c r="DA7" s="387"/>
      <c r="DB7" s="387"/>
      <c r="DC7" s="387"/>
      <c r="DD7" s="387"/>
      <c r="DE7" s="387"/>
      <c r="DF7" s="387"/>
      <c r="DG7" s="387"/>
      <c r="DH7" s="387"/>
      <c r="DI7" s="387"/>
      <c r="DJ7" s="387"/>
      <c r="DK7" s="387"/>
      <c r="DL7" s="387"/>
      <c r="DM7" s="387"/>
      <c r="DN7" s="387"/>
      <c r="DO7" s="387"/>
      <c r="DP7" s="387"/>
      <c r="DQ7" s="387"/>
      <c r="DR7" s="387"/>
      <c r="DS7" s="387"/>
      <c r="DT7" s="387"/>
      <c r="DU7" s="387"/>
      <c r="DV7" s="387"/>
      <c r="DW7" s="387"/>
      <c r="DX7" s="387"/>
      <c r="DY7" s="387"/>
      <c r="DZ7" s="387"/>
      <c r="EA7" s="387"/>
      <c r="EB7" s="387"/>
      <c r="EC7" s="387"/>
      <c r="ED7" s="387"/>
      <c r="EE7" s="387"/>
      <c r="EF7" s="387"/>
      <c r="EG7" s="387"/>
      <c r="EH7" s="387"/>
      <c r="EI7" s="387"/>
      <c r="EJ7" s="387"/>
      <c r="EK7" s="387"/>
      <c r="EL7" s="387"/>
      <c r="EM7" s="387"/>
      <c r="EN7" s="387"/>
      <c r="EO7" s="387"/>
      <c r="EP7" s="387"/>
      <c r="EQ7" s="387"/>
      <c r="ER7" s="387"/>
      <c r="ES7" s="387"/>
      <c r="ET7" s="387"/>
      <c r="EU7" s="387"/>
      <c r="EV7" s="387"/>
      <c r="EW7" s="387"/>
      <c r="EX7" s="387"/>
      <c r="EY7" s="387"/>
      <c r="EZ7" s="387"/>
      <c r="FA7" s="387"/>
      <c r="FB7" s="387"/>
      <c r="FC7" s="387"/>
      <c r="FD7" s="387"/>
      <c r="FE7" s="387"/>
      <c r="FF7" s="387"/>
      <c r="FG7" s="387"/>
      <c r="FH7" s="387"/>
      <c r="FI7" s="387"/>
      <c r="FJ7" s="387"/>
      <c r="FK7" s="387"/>
      <c r="FL7" s="387"/>
      <c r="FM7" s="387"/>
      <c r="FN7" s="387"/>
      <c r="FO7" s="387"/>
      <c r="FP7" s="387"/>
      <c r="FQ7" s="387"/>
      <c r="FR7" s="387"/>
      <c r="FS7" s="387"/>
      <c r="FT7" s="387"/>
      <c r="FU7" s="387"/>
      <c r="FV7" s="387"/>
      <c r="FW7" s="387"/>
      <c r="FX7" s="387"/>
      <c r="FY7" s="387"/>
      <c r="FZ7" s="387"/>
      <c r="GA7" s="387"/>
      <c r="GB7" s="387"/>
      <c r="GC7" s="387"/>
      <c r="GD7" s="387"/>
      <c r="GE7" s="387"/>
      <c r="GF7" s="387"/>
      <c r="GG7" s="387"/>
      <c r="GH7" s="387"/>
      <c r="GI7" s="387"/>
      <c r="GJ7" s="387"/>
      <c r="GK7" s="387"/>
      <c r="GL7" s="387"/>
      <c r="GM7" s="387"/>
      <c r="GN7" s="387"/>
      <c r="GO7" s="387"/>
      <c r="GP7" s="387"/>
      <c r="GQ7" s="387"/>
      <c r="GR7" s="387"/>
      <c r="GS7" s="387"/>
      <c r="GT7" s="387"/>
      <c r="GU7" s="387"/>
      <c r="GV7" s="387"/>
      <c r="GW7" s="387"/>
      <c r="GX7" s="387"/>
      <c r="GY7" s="387"/>
      <c r="GZ7" s="387"/>
      <c r="HA7" s="387"/>
      <c r="HB7" s="387"/>
      <c r="HC7" s="387"/>
      <c r="HD7" s="387"/>
      <c r="HE7" s="387"/>
      <c r="HF7" s="387"/>
      <c r="HG7" s="387"/>
      <c r="HH7" s="387"/>
      <c r="HI7" s="387"/>
      <c r="HJ7" s="387"/>
      <c r="HK7" s="387"/>
      <c r="HL7" s="387"/>
      <c r="HM7" s="387"/>
      <c r="HN7" s="387"/>
      <c r="HO7" s="387"/>
      <c r="HP7" s="387"/>
      <c r="HQ7" s="387"/>
      <c r="HR7" s="387"/>
      <c r="HS7" s="387"/>
      <c r="HT7" s="387"/>
      <c r="HU7" s="387"/>
      <c r="HV7" s="387"/>
      <c r="HW7" s="387"/>
      <c r="HX7" s="387"/>
      <c r="HY7" s="387"/>
      <c r="HZ7" s="387"/>
      <c r="IA7" s="387"/>
      <c r="IB7" s="387"/>
      <c r="IC7" s="387"/>
      <c r="ID7" s="387"/>
      <c r="IE7" s="387"/>
      <c r="IF7" s="387"/>
      <c r="IG7" s="387"/>
      <c r="IH7" s="387"/>
      <c r="II7" s="387"/>
      <c r="IJ7" s="387"/>
      <c r="IK7" s="387"/>
      <c r="IL7" s="387"/>
      <c r="IM7" s="387"/>
      <c r="IN7" s="387"/>
      <c r="IO7" s="387"/>
      <c r="IP7" s="387"/>
      <c r="IQ7" s="387"/>
      <c r="IR7" s="387"/>
      <c r="IS7" s="387"/>
      <c r="IT7" s="387"/>
      <c r="IU7" s="387"/>
      <c r="IV7" s="387"/>
      <c r="IW7" s="387"/>
      <c r="IX7" s="387"/>
    </row>
    <row r="8" spans="1:258" ht="62.25" customHeight="1" x14ac:dyDescent="0.2">
      <c r="A8" s="324"/>
      <c r="B8" s="352"/>
      <c r="C8" s="352"/>
      <c r="D8" s="352"/>
      <c r="E8" s="352"/>
      <c r="F8" s="352"/>
      <c r="G8" s="352"/>
      <c r="H8" s="325" t="s">
        <v>757</v>
      </c>
      <c r="I8" s="244"/>
      <c r="J8" s="244"/>
      <c r="K8" s="244"/>
      <c r="L8" s="244"/>
      <c r="M8" s="244"/>
      <c r="N8" s="244"/>
      <c r="O8" s="244"/>
      <c r="P8" s="244"/>
      <c r="Q8" s="244"/>
      <c r="R8" s="244"/>
      <c r="S8" s="244"/>
      <c r="T8" s="244"/>
      <c r="U8" s="244"/>
      <c r="V8" s="244"/>
      <c r="W8" s="244"/>
      <c r="X8" s="244"/>
      <c r="Y8" s="244"/>
      <c r="Z8" s="244"/>
      <c r="AA8" s="244"/>
      <c r="AB8" s="244"/>
      <c r="AC8" s="244"/>
      <c r="AD8" s="244"/>
      <c r="AE8" s="244"/>
      <c r="AF8" s="244"/>
      <c r="AG8" s="244"/>
      <c r="AH8" s="244"/>
      <c r="AI8" s="244"/>
      <c r="AJ8" s="244"/>
      <c r="AK8" s="244"/>
      <c r="AL8" s="244"/>
      <c r="AM8" s="244"/>
      <c r="AN8" s="244"/>
      <c r="AO8" s="244"/>
      <c r="AP8" s="244"/>
      <c r="AQ8" s="244"/>
      <c r="AR8" s="244"/>
      <c r="AS8" s="244"/>
      <c r="AT8" s="244"/>
      <c r="AU8" s="244"/>
      <c r="AV8" s="244"/>
      <c r="AW8" s="244"/>
      <c r="AX8" s="244"/>
      <c r="AY8" s="244"/>
      <c r="AZ8" s="244"/>
      <c r="BA8" s="244"/>
      <c r="BB8" s="244"/>
      <c r="BC8" s="244"/>
      <c r="BD8" s="244"/>
      <c r="BE8" s="244"/>
      <c r="BF8" s="244"/>
      <c r="BG8" s="244"/>
      <c r="BH8" s="244"/>
      <c r="BI8" s="244"/>
      <c r="BJ8" s="244"/>
      <c r="BK8" s="244"/>
      <c r="BL8" s="244"/>
      <c r="BM8" s="244"/>
      <c r="BN8" s="244"/>
      <c r="BO8" s="244"/>
      <c r="BP8" s="244"/>
      <c r="BQ8" s="244"/>
      <c r="BR8" s="244"/>
      <c r="BS8" s="244"/>
      <c r="BT8" s="244"/>
      <c r="BU8" s="244"/>
      <c r="BV8" s="244"/>
      <c r="BW8" s="244"/>
      <c r="BX8" s="244"/>
      <c r="BY8" s="244"/>
      <c r="BZ8" s="244"/>
      <c r="CA8" s="244"/>
      <c r="CB8" s="244"/>
      <c r="CC8" s="244"/>
      <c r="CD8" s="244"/>
      <c r="CE8" s="244"/>
      <c r="CF8" s="244"/>
      <c r="CG8" s="244"/>
      <c r="CH8" s="244"/>
      <c r="CI8" s="244"/>
      <c r="CJ8" s="244"/>
      <c r="CK8" s="244"/>
      <c r="CL8" s="244"/>
      <c r="CM8" s="244"/>
      <c r="CN8" s="244"/>
      <c r="CO8" s="244"/>
      <c r="CP8" s="244"/>
      <c r="CQ8" s="244"/>
      <c r="CR8" s="244"/>
      <c r="CS8" s="244"/>
      <c r="CT8" s="244"/>
      <c r="CU8" s="244"/>
      <c r="CV8" s="244"/>
      <c r="CW8" s="244"/>
      <c r="CX8" s="244"/>
      <c r="CY8" s="244"/>
      <c r="CZ8" s="244"/>
      <c r="DA8" s="244"/>
      <c r="DB8" s="244"/>
      <c r="DC8" s="244"/>
      <c r="DD8" s="244"/>
      <c r="DE8" s="244"/>
      <c r="DF8" s="244"/>
      <c r="DG8" s="244"/>
      <c r="DH8" s="244"/>
      <c r="DI8" s="244"/>
      <c r="DJ8" s="244"/>
      <c r="DK8" s="244"/>
      <c r="DL8" s="244"/>
      <c r="DM8" s="244"/>
      <c r="DN8" s="244"/>
      <c r="DO8" s="244"/>
      <c r="DP8" s="244"/>
      <c r="DQ8" s="244"/>
      <c r="DR8" s="244"/>
      <c r="DS8" s="244"/>
      <c r="DT8" s="244"/>
      <c r="DU8" s="244"/>
      <c r="DV8" s="244"/>
      <c r="DW8" s="244"/>
      <c r="DX8" s="244"/>
      <c r="DY8" s="244"/>
      <c r="DZ8" s="244"/>
      <c r="EA8" s="244"/>
      <c r="EB8" s="244"/>
      <c r="EC8" s="244"/>
      <c r="ED8" s="244"/>
      <c r="EE8" s="244"/>
      <c r="EF8" s="244"/>
      <c r="EG8" s="244"/>
      <c r="EH8" s="244"/>
      <c r="EI8" s="244"/>
      <c r="EJ8" s="244"/>
      <c r="EK8" s="244"/>
      <c r="EL8" s="244"/>
      <c r="EM8" s="244"/>
      <c r="EN8" s="244"/>
      <c r="EO8" s="244"/>
      <c r="EP8" s="244"/>
      <c r="EQ8" s="244"/>
      <c r="ER8" s="244"/>
      <c r="ES8" s="244"/>
      <c r="ET8" s="244"/>
      <c r="EU8" s="244"/>
      <c r="EV8" s="244"/>
      <c r="EW8" s="244"/>
      <c r="EX8" s="244"/>
      <c r="EY8" s="244"/>
      <c r="EZ8" s="244"/>
      <c r="FA8" s="244"/>
      <c r="FB8" s="244"/>
      <c r="FC8" s="244"/>
      <c r="FD8" s="244"/>
      <c r="FE8" s="244"/>
      <c r="FF8" s="244"/>
      <c r="FG8" s="244"/>
      <c r="FH8" s="244"/>
      <c r="FI8" s="244"/>
      <c r="FJ8" s="244"/>
      <c r="FK8" s="244"/>
      <c r="FL8" s="244"/>
      <c r="FM8" s="244"/>
      <c r="FN8" s="244"/>
      <c r="FO8" s="244"/>
      <c r="FP8" s="244"/>
      <c r="FQ8" s="244"/>
      <c r="FR8" s="244"/>
      <c r="FS8" s="244"/>
      <c r="FT8" s="244"/>
      <c r="FU8" s="244"/>
      <c r="FV8" s="244"/>
      <c r="FW8" s="244"/>
      <c r="FX8" s="244"/>
      <c r="FY8" s="244"/>
      <c r="FZ8" s="244"/>
      <c r="GA8" s="244"/>
      <c r="GB8" s="244"/>
      <c r="GC8" s="244"/>
      <c r="GD8" s="244"/>
      <c r="GE8" s="244"/>
      <c r="GF8" s="244"/>
      <c r="GG8" s="244"/>
      <c r="GH8" s="244"/>
      <c r="GI8" s="244"/>
      <c r="GJ8" s="244"/>
      <c r="GK8" s="244"/>
      <c r="GL8" s="244"/>
      <c r="GM8" s="244"/>
      <c r="GN8" s="244"/>
      <c r="GO8" s="244"/>
      <c r="GP8" s="244"/>
      <c r="GQ8" s="244"/>
      <c r="GR8" s="244"/>
      <c r="GS8" s="244"/>
      <c r="GT8" s="244"/>
      <c r="GU8" s="244"/>
      <c r="GV8" s="244"/>
      <c r="GW8" s="244"/>
      <c r="GX8" s="244"/>
      <c r="GY8" s="244"/>
      <c r="GZ8" s="244"/>
      <c r="HA8" s="244"/>
      <c r="HB8" s="244"/>
      <c r="HC8" s="244"/>
      <c r="HD8" s="244"/>
      <c r="HE8" s="244"/>
      <c r="HF8" s="244"/>
      <c r="HG8" s="244"/>
      <c r="HH8" s="244"/>
      <c r="HI8" s="244"/>
      <c r="HJ8" s="244"/>
      <c r="HK8" s="244"/>
      <c r="HL8" s="244"/>
      <c r="HM8" s="244"/>
      <c r="HN8" s="244"/>
      <c r="HO8" s="244"/>
      <c r="HP8" s="244"/>
      <c r="HQ8" s="244"/>
      <c r="HR8" s="244"/>
      <c r="HS8" s="244"/>
      <c r="HT8" s="244"/>
      <c r="HU8" s="244"/>
      <c r="HV8" s="244"/>
      <c r="HW8" s="244"/>
      <c r="HX8" s="244"/>
      <c r="HY8" s="244"/>
      <c r="HZ8" s="244"/>
      <c r="IA8" s="244"/>
      <c r="IB8" s="244"/>
      <c r="IC8" s="244"/>
      <c r="ID8" s="244"/>
      <c r="IE8" s="244"/>
      <c r="IF8" s="244"/>
      <c r="IG8" s="244"/>
      <c r="IH8" s="244"/>
      <c r="II8" s="244"/>
      <c r="IJ8" s="244"/>
      <c r="IK8" s="244"/>
      <c r="IL8" s="244"/>
      <c r="IM8" s="244"/>
      <c r="IN8" s="244"/>
      <c r="IO8" s="244"/>
      <c r="IP8" s="244"/>
      <c r="IQ8" s="244"/>
      <c r="IR8" s="244"/>
      <c r="IS8" s="244"/>
      <c r="IT8" s="244"/>
      <c r="IU8" s="244"/>
      <c r="IV8" s="244"/>
      <c r="IW8" s="244"/>
      <c r="IX8" s="244"/>
    </row>
    <row r="9" spans="1:258" ht="54.75" customHeight="1" x14ac:dyDescent="0.2">
      <c r="A9" s="356" t="s">
        <v>940</v>
      </c>
      <c r="B9" s="353" t="s">
        <v>751</v>
      </c>
      <c r="C9" s="353" t="s">
        <v>752</v>
      </c>
      <c r="D9" s="353" t="s">
        <v>753</v>
      </c>
      <c r="E9" s="353" t="s">
        <v>754</v>
      </c>
      <c r="F9" s="353" t="s">
        <v>755</v>
      </c>
      <c r="G9" s="353" t="s">
        <v>756</v>
      </c>
      <c r="H9" s="326" t="s">
        <v>1056</v>
      </c>
      <c r="I9" s="245"/>
      <c r="J9" s="245"/>
      <c r="K9" s="245"/>
      <c r="L9" s="245"/>
      <c r="M9" s="245"/>
      <c r="N9" s="245"/>
      <c r="O9" s="245"/>
      <c r="P9" s="245"/>
      <c r="Q9" s="245"/>
      <c r="R9" s="245"/>
      <c r="S9" s="245"/>
      <c r="T9" s="245"/>
      <c r="U9" s="245"/>
      <c r="V9" s="245"/>
      <c r="W9" s="245"/>
      <c r="X9" s="245"/>
      <c r="Y9" s="245"/>
      <c r="Z9" s="245"/>
      <c r="AA9" s="245"/>
      <c r="AB9" s="245"/>
      <c r="AC9" s="245"/>
      <c r="AD9" s="245"/>
      <c r="AE9" s="245"/>
      <c r="AF9" s="245"/>
      <c r="AG9" s="245"/>
      <c r="AH9" s="245"/>
      <c r="AI9" s="245"/>
      <c r="AJ9" s="245"/>
      <c r="AK9" s="245"/>
      <c r="AL9" s="245"/>
      <c r="AM9" s="245"/>
      <c r="AN9" s="245"/>
      <c r="AO9" s="245"/>
      <c r="AP9" s="245"/>
      <c r="AQ9" s="245"/>
      <c r="AR9" s="245"/>
      <c r="AS9" s="245"/>
      <c r="AT9" s="245"/>
      <c r="AU9" s="245"/>
      <c r="AV9" s="245"/>
      <c r="AW9" s="245"/>
      <c r="AX9" s="245"/>
      <c r="AY9" s="245"/>
      <c r="AZ9" s="245"/>
      <c r="BA9" s="245"/>
      <c r="BB9" s="245"/>
      <c r="BC9" s="245"/>
      <c r="BD9" s="245"/>
      <c r="BE9" s="245"/>
      <c r="BF9" s="245"/>
      <c r="BG9" s="245"/>
      <c r="BH9" s="245"/>
      <c r="BI9" s="245"/>
      <c r="BJ9" s="245"/>
      <c r="BK9" s="245"/>
      <c r="BL9" s="245"/>
      <c r="BM9" s="245"/>
      <c r="BN9" s="245"/>
      <c r="BO9" s="245"/>
      <c r="BP9" s="245"/>
      <c r="BQ9" s="245"/>
      <c r="BR9" s="245"/>
      <c r="BS9" s="245"/>
      <c r="BT9" s="245"/>
      <c r="BU9" s="245"/>
      <c r="BV9" s="245"/>
      <c r="BW9" s="245"/>
      <c r="BX9" s="245"/>
      <c r="BY9" s="245"/>
      <c r="BZ9" s="245"/>
      <c r="CA9" s="245"/>
      <c r="CB9" s="245"/>
      <c r="CC9" s="245"/>
      <c r="CD9" s="245"/>
      <c r="CE9" s="245"/>
      <c r="CF9" s="245"/>
      <c r="CG9" s="245"/>
      <c r="CH9" s="245"/>
      <c r="CI9" s="245"/>
      <c r="CJ9" s="245"/>
      <c r="CK9" s="245"/>
      <c r="CL9" s="245"/>
      <c r="CM9" s="245"/>
      <c r="CN9" s="245"/>
      <c r="CO9" s="245"/>
      <c r="CP9" s="245"/>
      <c r="CQ9" s="245"/>
      <c r="CR9" s="245"/>
      <c r="CS9" s="245"/>
      <c r="CT9" s="245"/>
      <c r="CU9" s="245"/>
      <c r="CV9" s="245"/>
      <c r="CW9" s="245"/>
      <c r="CX9" s="245"/>
      <c r="CY9" s="245"/>
      <c r="CZ9" s="245"/>
      <c r="DA9" s="245"/>
      <c r="DB9" s="245"/>
      <c r="DC9" s="245"/>
      <c r="DD9" s="245"/>
      <c r="DE9" s="245"/>
      <c r="DF9" s="245"/>
      <c r="DG9" s="245"/>
      <c r="DH9" s="245"/>
      <c r="DI9" s="245"/>
      <c r="DJ9" s="245"/>
      <c r="DK9" s="245"/>
      <c r="DL9" s="245"/>
      <c r="DM9" s="245"/>
      <c r="DN9" s="245"/>
      <c r="DO9" s="245"/>
      <c r="DP9" s="245"/>
      <c r="DQ9" s="245"/>
      <c r="DR9" s="245"/>
      <c r="DS9" s="245"/>
      <c r="DT9" s="245"/>
      <c r="DU9" s="245"/>
      <c r="DV9" s="245"/>
      <c r="DW9" s="245"/>
      <c r="DX9" s="245"/>
      <c r="DY9" s="245"/>
      <c r="DZ9" s="245"/>
      <c r="EA9" s="245"/>
      <c r="EB9" s="245"/>
      <c r="EC9" s="245"/>
      <c r="ED9" s="245"/>
      <c r="EE9" s="245"/>
      <c r="EF9" s="245"/>
      <c r="EG9" s="245"/>
      <c r="EH9" s="245"/>
      <c r="EI9" s="245"/>
      <c r="EJ9" s="245"/>
      <c r="EK9" s="245"/>
      <c r="EL9" s="245"/>
      <c r="EM9" s="245"/>
      <c r="EN9" s="245"/>
      <c r="EO9" s="245"/>
      <c r="EP9" s="245"/>
      <c r="EQ9" s="245"/>
      <c r="ER9" s="245"/>
      <c r="ES9" s="245"/>
      <c r="ET9" s="245"/>
      <c r="EU9" s="245"/>
      <c r="EV9" s="245"/>
      <c r="EW9" s="245"/>
      <c r="EX9" s="245"/>
      <c r="EY9" s="245"/>
      <c r="EZ9" s="245"/>
      <c r="FA9" s="245"/>
      <c r="FB9" s="245"/>
      <c r="FC9" s="245"/>
      <c r="FD9" s="245"/>
      <c r="FE9" s="245"/>
      <c r="FF9" s="245"/>
      <c r="FG9" s="245"/>
      <c r="FH9" s="245"/>
      <c r="FI9" s="245"/>
      <c r="FJ9" s="245"/>
      <c r="FK9" s="245"/>
      <c r="FL9" s="245"/>
      <c r="FM9" s="245"/>
      <c r="FN9" s="245"/>
      <c r="FO9" s="245"/>
      <c r="FP9" s="245"/>
      <c r="FQ9" s="245"/>
      <c r="FR9" s="245"/>
      <c r="FS9" s="245"/>
      <c r="FT9" s="245"/>
      <c r="FU9" s="245"/>
      <c r="FV9" s="245"/>
      <c r="FW9" s="245"/>
      <c r="FX9" s="245"/>
      <c r="FY9" s="245"/>
      <c r="FZ9" s="245"/>
      <c r="GA9" s="245"/>
      <c r="GB9" s="245"/>
      <c r="GC9" s="245"/>
      <c r="GD9" s="245"/>
      <c r="GE9" s="245"/>
      <c r="GF9" s="245"/>
      <c r="GG9" s="245"/>
      <c r="GH9" s="245"/>
      <c r="GI9" s="245"/>
      <c r="GJ9" s="245"/>
      <c r="GK9" s="245"/>
      <c r="GL9" s="245"/>
      <c r="GM9" s="245"/>
      <c r="GN9" s="245"/>
      <c r="GO9" s="245"/>
      <c r="GP9" s="245"/>
      <c r="GQ9" s="245"/>
      <c r="GR9" s="245"/>
      <c r="GS9" s="245"/>
      <c r="GT9" s="245"/>
      <c r="GU9" s="245"/>
      <c r="GV9" s="245"/>
      <c r="GW9" s="245"/>
      <c r="GX9" s="245"/>
      <c r="GY9" s="245"/>
      <c r="GZ9" s="245"/>
      <c r="HA9" s="245"/>
      <c r="HB9" s="245"/>
      <c r="HC9" s="245"/>
      <c r="HD9" s="245"/>
      <c r="HE9" s="245"/>
      <c r="HF9" s="245"/>
      <c r="HG9" s="245"/>
      <c r="HH9" s="245"/>
      <c r="HI9" s="245"/>
      <c r="HJ9" s="245"/>
      <c r="HK9" s="245"/>
      <c r="HL9" s="245"/>
      <c r="HM9" s="245"/>
      <c r="HN9" s="245"/>
      <c r="HO9" s="245"/>
      <c r="HP9" s="245"/>
      <c r="HQ9" s="245"/>
      <c r="HR9" s="245"/>
      <c r="HS9" s="245"/>
      <c r="HT9" s="245"/>
      <c r="HU9" s="245"/>
      <c r="HV9" s="245"/>
      <c r="HW9" s="245"/>
      <c r="HX9" s="245"/>
      <c r="HY9" s="245"/>
      <c r="HZ9" s="245"/>
      <c r="IA9" s="245"/>
      <c r="IB9" s="245"/>
      <c r="IC9" s="245"/>
      <c r="ID9" s="245"/>
      <c r="IE9" s="245"/>
      <c r="IF9" s="245"/>
      <c r="IG9" s="245"/>
      <c r="IH9" s="245"/>
      <c r="II9" s="245"/>
      <c r="IJ9" s="245"/>
      <c r="IK9" s="245"/>
      <c r="IL9" s="245"/>
      <c r="IM9" s="245"/>
      <c r="IN9" s="245"/>
      <c r="IO9" s="245"/>
      <c r="IP9" s="245"/>
      <c r="IQ9" s="245"/>
      <c r="IR9" s="245"/>
      <c r="IS9" s="245"/>
      <c r="IT9" s="245"/>
      <c r="IU9" s="245"/>
      <c r="IV9" s="245"/>
      <c r="IW9" s="245"/>
      <c r="IX9" s="245"/>
    </row>
    <row r="10" spans="1:258" x14ac:dyDescent="0.2">
      <c r="A10" s="314" t="s">
        <v>1057</v>
      </c>
      <c r="B10" s="354" t="s">
        <v>4</v>
      </c>
      <c r="C10" s="354" t="s">
        <v>4</v>
      </c>
      <c r="D10" s="354" t="s">
        <v>4</v>
      </c>
      <c r="E10" s="354" t="s">
        <v>4</v>
      </c>
      <c r="F10" s="354" t="s">
        <v>4</v>
      </c>
      <c r="G10" s="354" t="s">
        <v>4</v>
      </c>
      <c r="H10" s="327" t="s">
        <v>4</v>
      </c>
      <c r="I10" s="300" t="s">
        <v>4</v>
      </c>
      <c r="J10" s="300" t="s">
        <v>4</v>
      </c>
      <c r="K10" s="300" t="s">
        <v>4</v>
      </c>
      <c r="L10" s="300" t="s">
        <v>4</v>
      </c>
      <c r="M10" s="300" t="s">
        <v>4</v>
      </c>
      <c r="N10" s="300" t="s">
        <v>4</v>
      </c>
      <c r="O10" s="300" t="s">
        <v>4</v>
      </c>
      <c r="P10" s="300" t="s">
        <v>4</v>
      </c>
      <c r="Q10" s="300" t="s">
        <v>4</v>
      </c>
      <c r="R10" s="300" t="s">
        <v>4</v>
      </c>
      <c r="S10" s="300" t="s">
        <v>4</v>
      </c>
      <c r="T10" s="300" t="s">
        <v>4</v>
      </c>
      <c r="U10" s="300" t="s">
        <v>4</v>
      </c>
      <c r="V10" s="300" t="s">
        <v>4</v>
      </c>
      <c r="W10" s="300" t="s">
        <v>4</v>
      </c>
      <c r="X10" s="300" t="s">
        <v>4</v>
      </c>
      <c r="Y10" s="300" t="s">
        <v>4</v>
      </c>
      <c r="Z10" s="300" t="s">
        <v>4</v>
      </c>
      <c r="AA10" s="300" t="s">
        <v>4</v>
      </c>
      <c r="AB10" s="300" t="s">
        <v>4</v>
      </c>
      <c r="AC10" s="300" t="s">
        <v>4</v>
      </c>
      <c r="AD10" s="300" t="s">
        <v>4</v>
      </c>
      <c r="AE10" s="300" t="s">
        <v>4</v>
      </c>
      <c r="AF10" s="300" t="s">
        <v>4</v>
      </c>
      <c r="AG10" s="300" t="s">
        <v>4</v>
      </c>
      <c r="AH10" s="300" t="s">
        <v>4</v>
      </c>
      <c r="AI10" s="300" t="s">
        <v>4</v>
      </c>
      <c r="AJ10" s="300" t="s">
        <v>4</v>
      </c>
      <c r="AK10" s="300" t="s">
        <v>4</v>
      </c>
      <c r="AL10" s="300" t="s">
        <v>4</v>
      </c>
      <c r="AM10" s="300" t="s">
        <v>4</v>
      </c>
      <c r="AN10" s="300" t="s">
        <v>4</v>
      </c>
      <c r="AO10" s="300" t="s">
        <v>4</v>
      </c>
      <c r="AP10" s="300" t="s">
        <v>4</v>
      </c>
      <c r="AQ10" s="300" t="s">
        <v>4</v>
      </c>
      <c r="AR10" s="300" t="s">
        <v>4</v>
      </c>
      <c r="AS10" s="300" t="s">
        <v>4</v>
      </c>
      <c r="AT10" s="300" t="s">
        <v>4</v>
      </c>
      <c r="AU10" s="300" t="s">
        <v>4</v>
      </c>
      <c r="AV10" s="300" t="s">
        <v>4</v>
      </c>
      <c r="AW10" s="300" t="s">
        <v>4</v>
      </c>
      <c r="AX10" s="300" t="s">
        <v>4</v>
      </c>
      <c r="AY10" s="300" t="s">
        <v>4</v>
      </c>
      <c r="AZ10" s="300" t="s">
        <v>4</v>
      </c>
      <c r="BA10" s="300" t="s">
        <v>4</v>
      </c>
      <c r="BB10" s="300" t="s">
        <v>4</v>
      </c>
      <c r="BC10" s="300" t="s">
        <v>4</v>
      </c>
      <c r="BD10" s="300" t="s">
        <v>4</v>
      </c>
      <c r="BE10" s="300" t="s">
        <v>4</v>
      </c>
      <c r="BF10" s="300" t="s">
        <v>4</v>
      </c>
      <c r="BG10" s="300" t="s">
        <v>4</v>
      </c>
      <c r="BH10" s="300" t="s">
        <v>4</v>
      </c>
      <c r="BI10" s="300" t="s">
        <v>4</v>
      </c>
      <c r="BJ10" s="300" t="s">
        <v>4</v>
      </c>
      <c r="BK10" s="300" t="s">
        <v>4</v>
      </c>
      <c r="BL10" s="300" t="s">
        <v>4</v>
      </c>
      <c r="BM10" s="300" t="s">
        <v>4</v>
      </c>
      <c r="BN10" s="300" t="s">
        <v>4</v>
      </c>
      <c r="BO10" s="300" t="s">
        <v>4</v>
      </c>
      <c r="BP10" s="300" t="s">
        <v>4</v>
      </c>
      <c r="BQ10" s="300" t="s">
        <v>4</v>
      </c>
      <c r="BR10" s="300" t="s">
        <v>4</v>
      </c>
      <c r="BS10" s="300" t="s">
        <v>4</v>
      </c>
      <c r="BT10" s="300" t="s">
        <v>4</v>
      </c>
      <c r="BU10" s="300" t="s">
        <v>4</v>
      </c>
      <c r="BV10" s="300" t="s">
        <v>4</v>
      </c>
      <c r="BW10" s="300" t="s">
        <v>4</v>
      </c>
      <c r="BX10" s="300" t="s">
        <v>4</v>
      </c>
      <c r="BY10" s="300" t="s">
        <v>4</v>
      </c>
      <c r="BZ10" s="300" t="s">
        <v>4</v>
      </c>
      <c r="CA10" s="300" t="s">
        <v>4</v>
      </c>
      <c r="CB10" s="300" t="s">
        <v>4</v>
      </c>
      <c r="CC10" s="300" t="s">
        <v>4</v>
      </c>
      <c r="CD10" s="300" t="s">
        <v>4</v>
      </c>
      <c r="CE10" s="300" t="s">
        <v>4</v>
      </c>
      <c r="CF10" s="300" t="s">
        <v>4</v>
      </c>
      <c r="CG10" s="300" t="s">
        <v>4</v>
      </c>
      <c r="CH10" s="300" t="s">
        <v>4</v>
      </c>
      <c r="CI10" s="300" t="s">
        <v>4</v>
      </c>
      <c r="CJ10" s="300" t="s">
        <v>4</v>
      </c>
      <c r="CK10" s="300" t="s">
        <v>4</v>
      </c>
      <c r="CL10" s="300" t="s">
        <v>4</v>
      </c>
      <c r="CM10" s="300" t="s">
        <v>4</v>
      </c>
      <c r="CN10" s="300" t="s">
        <v>4</v>
      </c>
      <c r="CO10" s="300" t="s">
        <v>4</v>
      </c>
      <c r="CP10" s="300" t="s">
        <v>4</v>
      </c>
      <c r="CQ10" s="300" t="s">
        <v>4</v>
      </c>
      <c r="CR10" s="300" t="s">
        <v>4</v>
      </c>
      <c r="CS10" s="300" t="s">
        <v>4</v>
      </c>
      <c r="CT10" s="300" t="s">
        <v>4</v>
      </c>
      <c r="CU10" s="300" t="s">
        <v>4</v>
      </c>
      <c r="CV10" s="300" t="s">
        <v>4</v>
      </c>
      <c r="CW10" s="300" t="s">
        <v>4</v>
      </c>
      <c r="CX10" s="300" t="s">
        <v>4</v>
      </c>
      <c r="CY10" s="300" t="s">
        <v>4</v>
      </c>
      <c r="CZ10" s="300" t="s">
        <v>4</v>
      </c>
      <c r="DA10" s="300" t="s">
        <v>4</v>
      </c>
      <c r="DB10" s="300" t="s">
        <v>4</v>
      </c>
      <c r="DC10" s="300" t="s">
        <v>4</v>
      </c>
      <c r="DD10" s="300" t="s">
        <v>4</v>
      </c>
      <c r="DE10" s="300" t="s">
        <v>4</v>
      </c>
      <c r="DF10" s="300" t="s">
        <v>4</v>
      </c>
      <c r="DG10" s="300" t="s">
        <v>4</v>
      </c>
      <c r="DH10" s="300" t="s">
        <v>4</v>
      </c>
      <c r="DI10" s="300" t="s">
        <v>4</v>
      </c>
      <c r="DJ10" s="300" t="s">
        <v>4</v>
      </c>
      <c r="DK10" s="300" t="s">
        <v>4</v>
      </c>
      <c r="DL10" s="300" t="s">
        <v>4</v>
      </c>
      <c r="DM10" s="300" t="s">
        <v>4</v>
      </c>
      <c r="DN10" s="300" t="s">
        <v>4</v>
      </c>
      <c r="DO10" s="300" t="s">
        <v>4</v>
      </c>
      <c r="DP10" s="300" t="s">
        <v>4</v>
      </c>
      <c r="DQ10" s="300" t="s">
        <v>4</v>
      </c>
      <c r="DR10" s="300" t="s">
        <v>4</v>
      </c>
      <c r="DS10" s="300" t="s">
        <v>4</v>
      </c>
      <c r="DT10" s="300" t="s">
        <v>4</v>
      </c>
      <c r="DU10" s="300" t="s">
        <v>4</v>
      </c>
      <c r="DV10" s="300" t="s">
        <v>4</v>
      </c>
      <c r="DW10" s="300" t="s">
        <v>4</v>
      </c>
      <c r="DX10" s="300" t="s">
        <v>4</v>
      </c>
      <c r="DY10" s="300" t="s">
        <v>4</v>
      </c>
      <c r="DZ10" s="300" t="s">
        <v>4</v>
      </c>
      <c r="EA10" s="300" t="s">
        <v>4</v>
      </c>
      <c r="EB10" s="300" t="s">
        <v>4</v>
      </c>
      <c r="EC10" s="300" t="s">
        <v>4</v>
      </c>
      <c r="ED10" s="300" t="s">
        <v>4</v>
      </c>
      <c r="EE10" s="300" t="s">
        <v>4</v>
      </c>
      <c r="EF10" s="300" t="s">
        <v>4</v>
      </c>
      <c r="EG10" s="300" t="s">
        <v>4</v>
      </c>
      <c r="EH10" s="300" t="s">
        <v>4</v>
      </c>
      <c r="EI10" s="300" t="s">
        <v>4</v>
      </c>
      <c r="EJ10" s="300" t="s">
        <v>4</v>
      </c>
      <c r="EK10" s="300" t="s">
        <v>4</v>
      </c>
      <c r="EL10" s="300" t="s">
        <v>4</v>
      </c>
      <c r="EM10" s="300" t="s">
        <v>4</v>
      </c>
      <c r="EN10" s="300" t="s">
        <v>4</v>
      </c>
      <c r="EO10" s="300" t="s">
        <v>4</v>
      </c>
      <c r="EP10" s="300" t="s">
        <v>4</v>
      </c>
      <c r="EQ10" s="300" t="s">
        <v>4</v>
      </c>
      <c r="ER10" s="300" t="s">
        <v>4</v>
      </c>
      <c r="ES10" s="300" t="s">
        <v>4</v>
      </c>
      <c r="ET10" s="300" t="s">
        <v>4</v>
      </c>
      <c r="EU10" s="300" t="s">
        <v>4</v>
      </c>
      <c r="EV10" s="300" t="s">
        <v>4</v>
      </c>
      <c r="EW10" s="300" t="s">
        <v>4</v>
      </c>
      <c r="EX10" s="300" t="s">
        <v>4</v>
      </c>
      <c r="EY10" s="300" t="s">
        <v>4</v>
      </c>
      <c r="EZ10" s="300" t="s">
        <v>4</v>
      </c>
      <c r="FA10" s="300" t="s">
        <v>4</v>
      </c>
      <c r="FB10" s="300" t="s">
        <v>4</v>
      </c>
      <c r="FC10" s="300" t="s">
        <v>4</v>
      </c>
      <c r="FD10" s="300" t="s">
        <v>4</v>
      </c>
      <c r="FE10" s="300" t="s">
        <v>4</v>
      </c>
      <c r="FF10" s="300" t="s">
        <v>4</v>
      </c>
      <c r="FG10" s="300" t="s">
        <v>4</v>
      </c>
      <c r="FH10" s="300" t="s">
        <v>4</v>
      </c>
      <c r="FI10" s="300" t="s">
        <v>4</v>
      </c>
      <c r="FJ10" s="300" t="s">
        <v>4</v>
      </c>
      <c r="FK10" s="300" t="s">
        <v>4</v>
      </c>
      <c r="FL10" s="300" t="s">
        <v>4</v>
      </c>
      <c r="FM10" s="300" t="s">
        <v>4</v>
      </c>
      <c r="FN10" s="300" t="s">
        <v>4</v>
      </c>
      <c r="FO10" s="300" t="s">
        <v>4</v>
      </c>
      <c r="FP10" s="300" t="s">
        <v>4</v>
      </c>
      <c r="FQ10" s="300" t="s">
        <v>4</v>
      </c>
      <c r="FR10" s="300" t="s">
        <v>4</v>
      </c>
      <c r="FS10" s="300" t="s">
        <v>4</v>
      </c>
      <c r="FT10" s="300" t="s">
        <v>4</v>
      </c>
      <c r="FU10" s="300" t="s">
        <v>4</v>
      </c>
      <c r="FV10" s="300" t="s">
        <v>4</v>
      </c>
      <c r="FW10" s="300" t="s">
        <v>4</v>
      </c>
      <c r="FX10" s="300" t="s">
        <v>4</v>
      </c>
      <c r="FY10" s="300" t="s">
        <v>4</v>
      </c>
      <c r="FZ10" s="300" t="s">
        <v>4</v>
      </c>
      <c r="GA10" s="300" t="s">
        <v>4</v>
      </c>
      <c r="GB10" s="300" t="s">
        <v>4</v>
      </c>
      <c r="GC10" s="300" t="s">
        <v>4</v>
      </c>
      <c r="GD10" s="300" t="s">
        <v>4</v>
      </c>
      <c r="GE10" s="300" t="s">
        <v>4</v>
      </c>
      <c r="GF10" s="300" t="s">
        <v>4</v>
      </c>
      <c r="GG10" s="300" t="s">
        <v>4</v>
      </c>
      <c r="GH10" s="300" t="s">
        <v>4</v>
      </c>
      <c r="GI10" s="300" t="s">
        <v>4</v>
      </c>
      <c r="GJ10" s="300" t="s">
        <v>4</v>
      </c>
      <c r="GK10" s="300" t="s">
        <v>4</v>
      </c>
      <c r="GL10" s="300" t="s">
        <v>4</v>
      </c>
      <c r="GM10" s="300" t="s">
        <v>4</v>
      </c>
      <c r="GN10" s="300" t="s">
        <v>4</v>
      </c>
      <c r="GO10" s="300" t="s">
        <v>4</v>
      </c>
      <c r="GP10" s="300" t="s">
        <v>4</v>
      </c>
      <c r="GQ10" s="300" t="s">
        <v>4</v>
      </c>
      <c r="GR10" s="300" t="s">
        <v>4</v>
      </c>
      <c r="GS10" s="300" t="s">
        <v>4</v>
      </c>
      <c r="GT10" s="300" t="s">
        <v>4</v>
      </c>
      <c r="GU10" s="300" t="s">
        <v>4</v>
      </c>
      <c r="GV10" s="300" t="s">
        <v>4</v>
      </c>
      <c r="GW10" s="300" t="s">
        <v>4</v>
      </c>
      <c r="GX10" s="300" t="s">
        <v>4</v>
      </c>
      <c r="GY10" s="300" t="s">
        <v>4</v>
      </c>
      <c r="GZ10" s="300" t="s">
        <v>4</v>
      </c>
      <c r="HA10" s="300" t="s">
        <v>4</v>
      </c>
      <c r="HB10" s="300" t="s">
        <v>4</v>
      </c>
      <c r="HC10" s="300" t="s">
        <v>4</v>
      </c>
      <c r="HD10" s="300" t="s">
        <v>4</v>
      </c>
      <c r="HE10" s="300" t="s">
        <v>4</v>
      </c>
      <c r="HF10" s="300" t="s">
        <v>4</v>
      </c>
      <c r="HG10" s="300" t="s">
        <v>4</v>
      </c>
      <c r="HH10" s="300" t="s">
        <v>4</v>
      </c>
      <c r="HI10" s="300" t="s">
        <v>4</v>
      </c>
      <c r="HJ10" s="300" t="s">
        <v>4</v>
      </c>
      <c r="HK10" s="300" t="s">
        <v>4</v>
      </c>
      <c r="HL10" s="300" t="s">
        <v>4</v>
      </c>
      <c r="HM10" s="300" t="s">
        <v>4</v>
      </c>
      <c r="HN10" s="300" t="s">
        <v>4</v>
      </c>
      <c r="HO10" s="300" t="s">
        <v>4</v>
      </c>
      <c r="HP10" s="300" t="s">
        <v>4</v>
      </c>
      <c r="HQ10" s="300" t="s">
        <v>4</v>
      </c>
      <c r="HR10" s="300" t="s">
        <v>4</v>
      </c>
      <c r="HS10" s="300" t="s">
        <v>4</v>
      </c>
      <c r="HT10" s="300" t="s">
        <v>4</v>
      </c>
      <c r="HU10" s="300" t="s">
        <v>4</v>
      </c>
      <c r="HV10" s="300" t="s">
        <v>4</v>
      </c>
      <c r="HW10" s="300" t="s">
        <v>4</v>
      </c>
      <c r="HX10" s="300" t="s">
        <v>4</v>
      </c>
      <c r="HY10" s="300" t="s">
        <v>4</v>
      </c>
      <c r="HZ10" s="300" t="s">
        <v>4</v>
      </c>
      <c r="IA10" s="300" t="s">
        <v>4</v>
      </c>
      <c r="IB10" s="300" t="s">
        <v>4</v>
      </c>
      <c r="IC10" s="300" t="s">
        <v>4</v>
      </c>
      <c r="ID10" s="300" t="s">
        <v>4</v>
      </c>
      <c r="IE10" s="300" t="s">
        <v>4</v>
      </c>
      <c r="IF10" s="300" t="s">
        <v>4</v>
      </c>
      <c r="IG10" s="300" t="s">
        <v>4</v>
      </c>
      <c r="IH10" s="300" t="s">
        <v>4</v>
      </c>
      <c r="II10" s="300" t="s">
        <v>4</v>
      </c>
      <c r="IJ10" s="300" t="s">
        <v>4</v>
      </c>
      <c r="IK10" s="300" t="s">
        <v>4</v>
      </c>
      <c r="IL10" s="300" t="s">
        <v>4</v>
      </c>
      <c r="IM10" s="300" t="s">
        <v>4</v>
      </c>
      <c r="IN10" s="300" t="s">
        <v>4</v>
      </c>
      <c r="IO10" s="300" t="s">
        <v>4</v>
      </c>
      <c r="IP10" s="300" t="s">
        <v>4</v>
      </c>
      <c r="IQ10" s="300" t="s">
        <v>4</v>
      </c>
      <c r="IR10" s="300" t="s">
        <v>4</v>
      </c>
      <c r="IS10" s="300" t="s">
        <v>4</v>
      </c>
      <c r="IT10" s="300" t="s">
        <v>4</v>
      </c>
      <c r="IU10" s="300" t="s">
        <v>4</v>
      </c>
      <c r="IV10" s="300" t="s">
        <v>4</v>
      </c>
      <c r="IW10" s="300" t="s">
        <v>4</v>
      </c>
      <c r="IX10" s="300" t="s">
        <v>4</v>
      </c>
    </row>
    <row r="11" spans="1:258" ht="12.75" customHeight="1" x14ac:dyDescent="0.2">
      <c r="A11" s="328">
        <f>DATE(U!B12,1,1)</f>
        <v>45292</v>
      </c>
      <c r="B11" s="355" t="str" cm="1">
        <f t="array" ref="B11">IF(SUMPRODUCT($I11:$IX11,IF($I$9:$IX$9=B$9,1,0))&gt;0,SUMPRODUCT($I11:$IX11,IF($I$9:$IX$9=B$9,1,0)),"")</f>
        <v/>
      </c>
      <c r="C11" s="355" t="str" cm="1">
        <f t="array" ref="C11">IF(SUMPRODUCT($I11:$IX11,IF($I$9:$IX$9=C$9,1,0))&gt;0,SUMPRODUCT($I11:$IX11,IF($I$9:$IX$9=C$9,1,0)),"")</f>
        <v/>
      </c>
      <c r="D11" s="355" t="str" cm="1">
        <f t="array" ref="D11">IF(SUMPRODUCT($I11:$IX11,IF($I$9:$IX$9=D$9,1,0))&gt;0,SUMPRODUCT($I11:$IX11,IF($I$9:$IX$9=D$9,1,0)),"")</f>
        <v/>
      </c>
      <c r="E11" s="355" t="str" cm="1">
        <f t="array" ref="E11">IF(SUMPRODUCT($I11:$IX11,IF($I$9:$IX$9=E$9,1,0))&gt;0,SUMPRODUCT($I11:$IX11,IF($I$9:$IX$9=E$9,1,0)),"")</f>
        <v/>
      </c>
      <c r="F11" s="355" t="str" cm="1">
        <f t="array" ref="F11">IF(SUMPRODUCT($I11:$IX11,IF($I$9:$IX$9=F$9,1,0))&gt;0,SUMPRODUCT($I11:$IX11,IF($I$9:$IX$9=F$9,1,0)),"")</f>
        <v/>
      </c>
      <c r="G11" s="355" t="str" cm="1">
        <f t="array" ref="G11">IF(SUMPRODUCT($I11:$IX11,IF($I$9:$IX$9=G$9,1,0))&gt;0,SUMPRODUCT($I11:$IX11,IF($I$9:$IX$9=G$9,1,0)),"")</f>
        <v/>
      </c>
      <c r="H11" s="329">
        <f>SUM(I11:IX11)</f>
        <v>0</v>
      </c>
      <c r="I11" s="205"/>
      <c r="J11" s="205"/>
      <c r="K11" s="205"/>
      <c r="L11" s="205"/>
      <c r="M11" s="205"/>
      <c r="N11" s="205"/>
      <c r="O11" s="205"/>
      <c r="P11" s="205"/>
      <c r="Q11" s="205"/>
      <c r="R11" s="205"/>
      <c r="S11" s="205"/>
      <c r="T11" s="205"/>
      <c r="U11" s="205"/>
      <c r="V11" s="205"/>
      <c r="W11" s="205"/>
      <c r="X11" s="205"/>
      <c r="Y11" s="205"/>
      <c r="Z11" s="205"/>
      <c r="AA11" s="205"/>
      <c r="AB11" s="205"/>
      <c r="AC11" s="205"/>
      <c r="AD11" s="205"/>
      <c r="AE11" s="205"/>
      <c r="AF11" s="205"/>
      <c r="AG11" s="205"/>
      <c r="AH11" s="205"/>
      <c r="AI11" s="205"/>
      <c r="AJ11" s="205"/>
      <c r="AK11" s="205"/>
      <c r="AL11" s="205"/>
      <c r="AM11" s="205"/>
      <c r="AN11" s="205"/>
      <c r="AO11" s="205"/>
      <c r="AP11" s="205"/>
      <c r="AQ11" s="205"/>
      <c r="AR11" s="205"/>
      <c r="AS11" s="205"/>
      <c r="AT11" s="205"/>
      <c r="AU11" s="205"/>
      <c r="AV11" s="205"/>
      <c r="AW11" s="205"/>
      <c r="AX11" s="205"/>
      <c r="AY11" s="205"/>
      <c r="AZ11" s="205"/>
      <c r="BA11" s="205"/>
      <c r="BB11" s="205"/>
      <c r="BC11" s="205"/>
      <c r="BD11" s="205"/>
      <c r="BE11" s="205"/>
      <c r="BF11" s="205"/>
      <c r="BG11" s="205"/>
      <c r="BH11" s="205"/>
      <c r="BI11" s="205"/>
      <c r="BJ11" s="205"/>
      <c r="BK11" s="205"/>
      <c r="BL11" s="205"/>
      <c r="BM11" s="205"/>
      <c r="BN11" s="205"/>
      <c r="BO11" s="205"/>
      <c r="BP11" s="205"/>
      <c r="BQ11" s="205"/>
      <c r="BR11" s="205"/>
      <c r="BS11" s="205"/>
      <c r="BT11" s="205"/>
      <c r="BU11" s="205"/>
      <c r="BV11" s="205"/>
      <c r="BW11" s="205"/>
      <c r="BX11" s="205"/>
      <c r="BY11" s="205"/>
      <c r="BZ11" s="205"/>
      <c r="CA11" s="205"/>
      <c r="CB11" s="205"/>
      <c r="CC11" s="205"/>
      <c r="CD11" s="205"/>
      <c r="CE11" s="205"/>
      <c r="CF11" s="205"/>
      <c r="CG11" s="205"/>
      <c r="CH11" s="205"/>
      <c r="CI11" s="205"/>
      <c r="CJ11" s="205"/>
      <c r="CK11" s="205"/>
      <c r="CL11" s="205"/>
      <c r="CM11" s="205"/>
      <c r="CN11" s="205"/>
      <c r="CO11" s="205"/>
      <c r="CP11" s="205"/>
      <c r="CQ11" s="205"/>
      <c r="CR11" s="205"/>
      <c r="CS11" s="205"/>
      <c r="CT11" s="205"/>
      <c r="CU11" s="205"/>
      <c r="CV11" s="205"/>
      <c r="CW11" s="205"/>
      <c r="CX11" s="205"/>
      <c r="CY11" s="205"/>
      <c r="CZ11" s="205"/>
      <c r="DA11" s="205"/>
      <c r="DB11" s="205"/>
      <c r="DC11" s="205"/>
      <c r="DD11" s="205"/>
      <c r="DE11" s="205"/>
      <c r="DF11" s="205"/>
      <c r="DG11" s="205"/>
      <c r="DH11" s="205"/>
      <c r="DI11" s="205"/>
      <c r="DJ11" s="205"/>
      <c r="DK11" s="205"/>
      <c r="DL11" s="205"/>
      <c r="DM11" s="205"/>
      <c r="DN11" s="205"/>
      <c r="DO11" s="205"/>
      <c r="DP11" s="205"/>
      <c r="DQ11" s="205"/>
      <c r="DR11" s="205"/>
      <c r="DS11" s="205"/>
      <c r="DT11" s="205"/>
      <c r="DU11" s="205"/>
      <c r="DV11" s="205"/>
      <c r="DW11" s="205"/>
      <c r="DX11" s="205"/>
      <c r="DY11" s="205"/>
      <c r="DZ11" s="205"/>
      <c r="EA11" s="205"/>
      <c r="EB11" s="205"/>
      <c r="EC11" s="205"/>
      <c r="ED11" s="205"/>
      <c r="EE11" s="205"/>
      <c r="EF11" s="205"/>
      <c r="EG11" s="205"/>
      <c r="EH11" s="205"/>
      <c r="EI11" s="205"/>
      <c r="EJ11" s="205"/>
      <c r="EK11" s="205"/>
      <c r="EL11" s="205"/>
      <c r="EM11" s="205"/>
      <c r="EN11" s="205"/>
      <c r="EO11" s="205"/>
      <c r="EP11" s="205"/>
      <c r="EQ11" s="205"/>
      <c r="ER11" s="205"/>
      <c r="ES11" s="205"/>
      <c r="ET11" s="205"/>
      <c r="EU11" s="205"/>
      <c r="EV11" s="205"/>
      <c r="EW11" s="205"/>
      <c r="EX11" s="205"/>
      <c r="EY11" s="205"/>
      <c r="EZ11" s="205"/>
      <c r="FA11" s="205"/>
      <c r="FB11" s="205"/>
      <c r="FC11" s="205"/>
      <c r="FD11" s="205"/>
      <c r="FE11" s="205"/>
      <c r="FF11" s="205"/>
      <c r="FG11" s="205"/>
      <c r="FH11" s="205"/>
      <c r="FI11" s="205"/>
      <c r="FJ11" s="205"/>
      <c r="FK11" s="205"/>
      <c r="FL11" s="205"/>
      <c r="FM11" s="205"/>
      <c r="FN11" s="205"/>
      <c r="FO11" s="205"/>
      <c r="FP11" s="205"/>
      <c r="FQ11" s="205"/>
      <c r="FR11" s="205"/>
      <c r="FS11" s="205"/>
      <c r="FT11" s="205"/>
      <c r="FU11" s="205"/>
      <c r="FV11" s="205"/>
      <c r="FW11" s="205"/>
      <c r="FX11" s="205"/>
      <c r="FY11" s="205"/>
      <c r="FZ11" s="205"/>
      <c r="GA11" s="205"/>
      <c r="GB11" s="205"/>
      <c r="GC11" s="205"/>
      <c r="GD11" s="205"/>
      <c r="GE11" s="205"/>
      <c r="GF11" s="205"/>
      <c r="GG11" s="205"/>
      <c r="GH11" s="205"/>
      <c r="GI11" s="205"/>
      <c r="GJ11" s="205"/>
      <c r="GK11" s="205"/>
      <c r="GL11" s="205"/>
      <c r="GM11" s="205"/>
      <c r="GN11" s="205"/>
      <c r="GO11" s="205"/>
      <c r="GP11" s="205"/>
      <c r="GQ11" s="205"/>
      <c r="GR11" s="205"/>
      <c r="GS11" s="205"/>
      <c r="GT11" s="205"/>
      <c r="GU11" s="205"/>
      <c r="GV11" s="205"/>
      <c r="GW11" s="205"/>
      <c r="GX11" s="205"/>
      <c r="GY11" s="205"/>
      <c r="GZ11" s="205"/>
      <c r="HA11" s="205"/>
      <c r="HB11" s="205"/>
      <c r="HC11" s="205"/>
      <c r="HD11" s="205"/>
      <c r="HE11" s="205"/>
      <c r="HF11" s="205"/>
      <c r="HG11" s="205"/>
      <c r="HH11" s="205"/>
      <c r="HI11" s="205"/>
      <c r="HJ11" s="205"/>
      <c r="HK11" s="205"/>
      <c r="HL11" s="205"/>
      <c r="HM11" s="205"/>
      <c r="HN11" s="205"/>
      <c r="HO11" s="205"/>
      <c r="HP11" s="205"/>
      <c r="HQ11" s="205"/>
      <c r="HR11" s="205"/>
      <c r="HS11" s="205"/>
      <c r="HT11" s="205"/>
      <c r="HU11" s="205"/>
      <c r="HV11" s="205"/>
      <c r="HW11" s="205"/>
      <c r="HX11" s="205"/>
      <c r="HY11" s="205"/>
      <c r="HZ11" s="205"/>
      <c r="IA11" s="205"/>
      <c r="IB11" s="205"/>
      <c r="IC11" s="205"/>
      <c r="ID11" s="205"/>
      <c r="IE11" s="205"/>
      <c r="IF11" s="205"/>
      <c r="IG11" s="205"/>
      <c r="IH11" s="205"/>
      <c r="II11" s="205"/>
      <c r="IJ11" s="205"/>
      <c r="IK11" s="205"/>
      <c r="IL11" s="205"/>
      <c r="IM11" s="205"/>
      <c r="IN11" s="205"/>
      <c r="IO11" s="205"/>
      <c r="IP11" s="205"/>
      <c r="IQ11" s="205"/>
      <c r="IR11" s="205"/>
      <c r="IS11" s="205"/>
      <c r="IT11" s="205"/>
      <c r="IU11" s="205"/>
      <c r="IV11" s="205"/>
      <c r="IW11" s="205"/>
      <c r="IX11" s="205"/>
    </row>
    <row r="12" spans="1:258" ht="12.75" customHeight="1" x14ac:dyDescent="0.2">
      <c r="A12" s="330">
        <f>A11+1</f>
        <v>45293</v>
      </c>
      <c r="B12" s="355" t="str" cm="1">
        <f t="array" ref="B12">IF(SUMPRODUCT($I12:$IX12,IF($I$9:$IX$9=B$9,1,0))&gt;0,SUMPRODUCT($I12:$IX12,IF($I$9:$IX$9=B$9,1,0)),"")</f>
        <v/>
      </c>
      <c r="C12" s="355" t="str" cm="1">
        <f t="array" ref="C12">IF(SUMPRODUCT($I12:$IX12,IF($I$9:$IX$9=C$9,1,0))&gt;0,SUMPRODUCT($I12:$IX12,IF($I$9:$IX$9=C$9,1,0)),"")</f>
        <v/>
      </c>
      <c r="D12" s="355" t="str" cm="1">
        <f t="array" ref="D12">IF(SUMPRODUCT($I12:$IX12,IF($I$9:$IX$9=D$9,1,0))&gt;0,SUMPRODUCT($I12:$IX12,IF($I$9:$IX$9=D$9,1,0)),"")</f>
        <v/>
      </c>
      <c r="E12" s="355" t="str" cm="1">
        <f t="array" ref="E12">IF(SUMPRODUCT($I12:$IX12,IF($I$9:$IX$9=E$9,1,0))&gt;0,SUMPRODUCT($I12:$IX12,IF($I$9:$IX$9=E$9,1,0)),"")</f>
        <v/>
      </c>
      <c r="F12" s="355" t="str" cm="1">
        <f t="array" ref="F12">IF(SUMPRODUCT($I12:$IX12,IF($I$9:$IX$9=F$9,1,0))&gt;0,SUMPRODUCT($I12:$IX12,IF($I$9:$IX$9=F$9,1,0)),"")</f>
        <v/>
      </c>
      <c r="G12" s="355" t="str" cm="1">
        <f t="array" ref="G12">IF(SUMPRODUCT($I12:$IX12,IF($I$9:$IX$9=G$9,1,0))&gt;0,SUMPRODUCT($I12:$IX12,IF($I$9:$IX$9=G$9,1,0)),"")</f>
        <v/>
      </c>
      <c r="H12" s="329">
        <f t="shared" ref="H12:H75" si="4">SUM(I12:IX12)</f>
        <v>0</v>
      </c>
      <c r="I12" s="205"/>
      <c r="J12" s="205"/>
      <c r="K12" s="205"/>
      <c r="L12" s="205"/>
      <c r="M12" s="205"/>
      <c r="N12" s="205"/>
      <c r="O12" s="205"/>
      <c r="P12" s="205"/>
      <c r="Q12" s="205"/>
      <c r="R12" s="205"/>
      <c r="S12" s="205"/>
      <c r="T12" s="205"/>
      <c r="U12" s="205"/>
      <c r="V12" s="205"/>
      <c r="W12" s="205"/>
      <c r="X12" s="205"/>
      <c r="Y12" s="205"/>
      <c r="Z12" s="205"/>
      <c r="AA12" s="205"/>
      <c r="AB12" s="205"/>
      <c r="AC12" s="205"/>
      <c r="AD12" s="205"/>
      <c r="AE12" s="205"/>
      <c r="AF12" s="205"/>
      <c r="AG12" s="205"/>
      <c r="AH12" s="205"/>
      <c r="AI12" s="205"/>
      <c r="AJ12" s="205"/>
      <c r="AK12" s="205"/>
      <c r="AL12" s="205"/>
      <c r="AM12" s="205"/>
      <c r="AN12" s="205"/>
      <c r="AO12" s="205"/>
      <c r="AP12" s="205"/>
      <c r="AQ12" s="205"/>
      <c r="AR12" s="205"/>
      <c r="AS12" s="205"/>
      <c r="AT12" s="205"/>
      <c r="AU12" s="205"/>
      <c r="AV12" s="205"/>
      <c r="AW12" s="205"/>
      <c r="AX12" s="205"/>
      <c r="AY12" s="205"/>
      <c r="AZ12" s="205"/>
      <c r="BA12" s="205"/>
      <c r="BB12" s="205"/>
      <c r="BC12" s="205"/>
      <c r="BD12" s="205"/>
      <c r="BE12" s="205"/>
      <c r="BF12" s="205"/>
      <c r="BG12" s="205"/>
      <c r="BH12" s="205"/>
      <c r="BI12" s="205"/>
      <c r="BJ12" s="205"/>
      <c r="BK12" s="205"/>
      <c r="BL12" s="205"/>
      <c r="BM12" s="205"/>
      <c r="BN12" s="205"/>
      <c r="BO12" s="205"/>
      <c r="BP12" s="205"/>
      <c r="BQ12" s="205"/>
      <c r="BR12" s="205"/>
      <c r="BS12" s="205"/>
      <c r="BT12" s="205"/>
      <c r="BU12" s="205"/>
      <c r="BV12" s="205"/>
      <c r="BW12" s="205"/>
      <c r="BX12" s="205"/>
      <c r="BY12" s="205"/>
      <c r="BZ12" s="205"/>
      <c r="CA12" s="205"/>
      <c r="CB12" s="205"/>
      <c r="CC12" s="205"/>
      <c r="CD12" s="205"/>
      <c r="CE12" s="205"/>
      <c r="CF12" s="205"/>
      <c r="CG12" s="205"/>
      <c r="CH12" s="205"/>
      <c r="CI12" s="205"/>
      <c r="CJ12" s="205"/>
      <c r="CK12" s="205"/>
      <c r="CL12" s="205"/>
      <c r="CM12" s="205"/>
      <c r="CN12" s="205"/>
      <c r="CO12" s="205"/>
      <c r="CP12" s="205"/>
      <c r="CQ12" s="205"/>
      <c r="CR12" s="205"/>
      <c r="CS12" s="205"/>
      <c r="CT12" s="205"/>
      <c r="CU12" s="205"/>
      <c r="CV12" s="205"/>
      <c r="CW12" s="205"/>
      <c r="CX12" s="205"/>
      <c r="CY12" s="205"/>
      <c r="CZ12" s="205"/>
      <c r="DA12" s="205"/>
      <c r="DB12" s="205"/>
      <c r="DC12" s="205"/>
      <c r="DD12" s="205"/>
      <c r="DE12" s="205"/>
      <c r="DF12" s="205"/>
      <c r="DG12" s="205"/>
      <c r="DH12" s="205"/>
      <c r="DI12" s="205"/>
      <c r="DJ12" s="205"/>
      <c r="DK12" s="205"/>
      <c r="DL12" s="205"/>
      <c r="DM12" s="205"/>
      <c r="DN12" s="205"/>
      <c r="DO12" s="205"/>
      <c r="DP12" s="205"/>
      <c r="DQ12" s="205"/>
      <c r="DR12" s="205"/>
      <c r="DS12" s="205"/>
      <c r="DT12" s="205"/>
      <c r="DU12" s="205"/>
      <c r="DV12" s="205"/>
      <c r="DW12" s="205"/>
      <c r="DX12" s="205"/>
      <c r="DY12" s="205"/>
      <c r="DZ12" s="205"/>
      <c r="EA12" s="205"/>
      <c r="EB12" s="205"/>
      <c r="EC12" s="205"/>
      <c r="ED12" s="205"/>
      <c r="EE12" s="205"/>
      <c r="EF12" s="205"/>
      <c r="EG12" s="205"/>
      <c r="EH12" s="205"/>
      <c r="EI12" s="205"/>
      <c r="EJ12" s="205"/>
      <c r="EK12" s="205"/>
      <c r="EL12" s="205"/>
      <c r="EM12" s="205"/>
      <c r="EN12" s="205"/>
      <c r="EO12" s="205"/>
      <c r="EP12" s="205"/>
      <c r="EQ12" s="205"/>
      <c r="ER12" s="205"/>
      <c r="ES12" s="205"/>
      <c r="ET12" s="205"/>
      <c r="EU12" s="205"/>
      <c r="EV12" s="205"/>
      <c r="EW12" s="205"/>
      <c r="EX12" s="205"/>
      <c r="EY12" s="205"/>
      <c r="EZ12" s="205"/>
      <c r="FA12" s="205"/>
      <c r="FB12" s="205"/>
      <c r="FC12" s="205"/>
      <c r="FD12" s="205"/>
      <c r="FE12" s="205"/>
      <c r="FF12" s="205"/>
      <c r="FG12" s="205"/>
      <c r="FH12" s="205"/>
      <c r="FI12" s="205"/>
      <c r="FJ12" s="205"/>
      <c r="FK12" s="205"/>
      <c r="FL12" s="205"/>
      <c r="FM12" s="205"/>
      <c r="FN12" s="205"/>
      <c r="FO12" s="205"/>
      <c r="FP12" s="205"/>
      <c r="FQ12" s="205"/>
      <c r="FR12" s="205"/>
      <c r="FS12" s="205"/>
      <c r="FT12" s="205"/>
      <c r="FU12" s="205"/>
      <c r="FV12" s="205"/>
      <c r="FW12" s="205"/>
      <c r="FX12" s="205"/>
      <c r="FY12" s="205"/>
      <c r="FZ12" s="205"/>
      <c r="GA12" s="205"/>
      <c r="GB12" s="205"/>
      <c r="GC12" s="205"/>
      <c r="GD12" s="205"/>
      <c r="GE12" s="205"/>
      <c r="GF12" s="205"/>
      <c r="GG12" s="205"/>
      <c r="GH12" s="205"/>
      <c r="GI12" s="205"/>
      <c r="GJ12" s="205"/>
      <c r="GK12" s="205"/>
      <c r="GL12" s="205"/>
      <c r="GM12" s="205"/>
      <c r="GN12" s="205"/>
      <c r="GO12" s="205"/>
      <c r="GP12" s="205"/>
      <c r="GQ12" s="205"/>
      <c r="GR12" s="205"/>
      <c r="GS12" s="205"/>
      <c r="GT12" s="205"/>
      <c r="GU12" s="205"/>
      <c r="GV12" s="205"/>
      <c r="GW12" s="205"/>
      <c r="GX12" s="205"/>
      <c r="GY12" s="205"/>
      <c r="GZ12" s="205"/>
      <c r="HA12" s="205"/>
      <c r="HB12" s="205"/>
      <c r="HC12" s="205"/>
      <c r="HD12" s="205"/>
      <c r="HE12" s="205"/>
      <c r="HF12" s="205"/>
      <c r="HG12" s="205"/>
      <c r="HH12" s="205"/>
      <c r="HI12" s="205"/>
      <c r="HJ12" s="205"/>
      <c r="HK12" s="205"/>
      <c r="HL12" s="205"/>
      <c r="HM12" s="205"/>
      <c r="HN12" s="205"/>
      <c r="HO12" s="205"/>
      <c r="HP12" s="205"/>
      <c r="HQ12" s="205"/>
      <c r="HR12" s="205"/>
      <c r="HS12" s="205"/>
      <c r="HT12" s="205"/>
      <c r="HU12" s="205"/>
      <c r="HV12" s="205"/>
      <c r="HW12" s="205"/>
      <c r="HX12" s="205"/>
      <c r="HY12" s="205"/>
      <c r="HZ12" s="205"/>
      <c r="IA12" s="205"/>
      <c r="IB12" s="205"/>
      <c r="IC12" s="205"/>
      <c r="ID12" s="205"/>
      <c r="IE12" s="205"/>
      <c r="IF12" s="205"/>
      <c r="IG12" s="205"/>
      <c r="IH12" s="205"/>
      <c r="II12" s="205"/>
      <c r="IJ12" s="205"/>
      <c r="IK12" s="205"/>
      <c r="IL12" s="205"/>
      <c r="IM12" s="205"/>
      <c r="IN12" s="205"/>
      <c r="IO12" s="205"/>
      <c r="IP12" s="205"/>
      <c r="IQ12" s="205"/>
      <c r="IR12" s="205"/>
      <c r="IS12" s="205"/>
      <c r="IT12" s="205"/>
      <c r="IU12" s="205"/>
      <c r="IV12" s="205"/>
      <c r="IW12" s="205"/>
      <c r="IX12" s="205"/>
    </row>
    <row r="13" spans="1:258" ht="12.75" customHeight="1" x14ac:dyDescent="0.2">
      <c r="A13" s="330">
        <f t="shared" ref="A13:A76" si="5">A12+1</f>
        <v>45294</v>
      </c>
      <c r="B13" s="355" t="str" cm="1">
        <f t="array" ref="B13">IF(SUMPRODUCT($I13:$IX13,IF($I$9:$IX$9=B$9,1,0))&gt;0,SUMPRODUCT($I13:$IX13,IF($I$9:$IX$9=B$9,1,0)),"")</f>
        <v/>
      </c>
      <c r="C13" s="355" t="str" cm="1">
        <f t="array" ref="C13">IF(SUMPRODUCT($I13:$IX13,IF($I$9:$IX$9=C$9,1,0))&gt;0,SUMPRODUCT($I13:$IX13,IF($I$9:$IX$9=C$9,1,0)),"")</f>
        <v/>
      </c>
      <c r="D13" s="355" t="str" cm="1">
        <f t="array" ref="D13">IF(SUMPRODUCT($I13:$IX13,IF($I$9:$IX$9=D$9,1,0))&gt;0,SUMPRODUCT($I13:$IX13,IF($I$9:$IX$9=D$9,1,0)),"")</f>
        <v/>
      </c>
      <c r="E13" s="355" t="str" cm="1">
        <f t="array" ref="E13">IF(SUMPRODUCT($I13:$IX13,IF($I$9:$IX$9=E$9,1,0))&gt;0,SUMPRODUCT($I13:$IX13,IF($I$9:$IX$9=E$9,1,0)),"")</f>
        <v/>
      </c>
      <c r="F13" s="355" t="str" cm="1">
        <f t="array" ref="F13">IF(SUMPRODUCT($I13:$IX13,IF($I$9:$IX$9=F$9,1,0))&gt;0,SUMPRODUCT($I13:$IX13,IF($I$9:$IX$9=F$9,1,0)),"")</f>
        <v/>
      </c>
      <c r="G13" s="355" t="str" cm="1">
        <f t="array" ref="G13">IF(SUMPRODUCT($I13:$IX13,IF($I$9:$IX$9=G$9,1,0))&gt;0,SUMPRODUCT($I13:$IX13,IF($I$9:$IX$9=G$9,1,0)),"")</f>
        <v/>
      </c>
      <c r="H13" s="329">
        <f t="shared" si="4"/>
        <v>0</v>
      </c>
      <c r="I13" s="205"/>
      <c r="J13" s="205"/>
      <c r="K13" s="205"/>
      <c r="L13" s="205"/>
      <c r="M13" s="205"/>
      <c r="N13" s="205"/>
      <c r="O13" s="205"/>
      <c r="P13" s="205"/>
      <c r="Q13" s="205"/>
      <c r="R13" s="205"/>
      <c r="S13" s="205"/>
      <c r="T13" s="205"/>
      <c r="U13" s="205"/>
      <c r="V13" s="205"/>
      <c r="W13" s="205"/>
      <c r="X13" s="205"/>
      <c r="Y13" s="205"/>
      <c r="Z13" s="205"/>
      <c r="AA13" s="205"/>
      <c r="AB13" s="205"/>
      <c r="AC13" s="205"/>
      <c r="AD13" s="205"/>
      <c r="AE13" s="205"/>
      <c r="AF13" s="205"/>
      <c r="AG13" s="205"/>
      <c r="AH13" s="205"/>
      <c r="AI13" s="205"/>
      <c r="AJ13" s="205"/>
      <c r="AK13" s="205"/>
      <c r="AL13" s="205"/>
      <c r="AM13" s="205"/>
      <c r="AN13" s="205"/>
      <c r="AO13" s="205"/>
      <c r="AP13" s="205"/>
      <c r="AQ13" s="205"/>
      <c r="AR13" s="205"/>
      <c r="AS13" s="205"/>
      <c r="AT13" s="205"/>
      <c r="AU13" s="205"/>
      <c r="AV13" s="205"/>
      <c r="AW13" s="205"/>
      <c r="AX13" s="205"/>
      <c r="AY13" s="205"/>
      <c r="AZ13" s="205"/>
      <c r="BA13" s="205"/>
      <c r="BB13" s="205"/>
      <c r="BC13" s="205"/>
      <c r="BD13" s="205"/>
      <c r="BE13" s="205"/>
      <c r="BF13" s="205"/>
      <c r="BG13" s="205"/>
      <c r="BH13" s="205"/>
      <c r="BI13" s="205"/>
      <c r="BJ13" s="205"/>
      <c r="BK13" s="205"/>
      <c r="BL13" s="205"/>
      <c r="BM13" s="205"/>
      <c r="BN13" s="205"/>
      <c r="BO13" s="205"/>
      <c r="BP13" s="205"/>
      <c r="BQ13" s="205"/>
      <c r="BR13" s="205"/>
      <c r="BS13" s="205"/>
      <c r="BT13" s="205"/>
      <c r="BU13" s="205"/>
      <c r="BV13" s="205"/>
      <c r="BW13" s="205"/>
      <c r="BX13" s="205"/>
      <c r="BY13" s="205"/>
      <c r="BZ13" s="205"/>
      <c r="CA13" s="205"/>
      <c r="CB13" s="205"/>
      <c r="CC13" s="205"/>
      <c r="CD13" s="205"/>
      <c r="CE13" s="205"/>
      <c r="CF13" s="205"/>
      <c r="CG13" s="205"/>
      <c r="CH13" s="205"/>
      <c r="CI13" s="205"/>
      <c r="CJ13" s="205"/>
      <c r="CK13" s="205"/>
      <c r="CL13" s="205"/>
      <c r="CM13" s="205"/>
      <c r="CN13" s="205"/>
      <c r="CO13" s="205"/>
      <c r="CP13" s="205"/>
      <c r="CQ13" s="205"/>
      <c r="CR13" s="205"/>
      <c r="CS13" s="205"/>
      <c r="CT13" s="205"/>
      <c r="CU13" s="205"/>
      <c r="CV13" s="205"/>
      <c r="CW13" s="205"/>
      <c r="CX13" s="205"/>
      <c r="CY13" s="205"/>
      <c r="CZ13" s="205"/>
      <c r="DA13" s="205"/>
      <c r="DB13" s="205"/>
      <c r="DC13" s="205"/>
      <c r="DD13" s="205"/>
      <c r="DE13" s="205"/>
      <c r="DF13" s="205"/>
      <c r="DG13" s="205"/>
      <c r="DH13" s="205"/>
      <c r="DI13" s="205"/>
      <c r="DJ13" s="205"/>
      <c r="DK13" s="205"/>
      <c r="DL13" s="205"/>
      <c r="DM13" s="205"/>
      <c r="DN13" s="205"/>
      <c r="DO13" s="205"/>
      <c r="DP13" s="205"/>
      <c r="DQ13" s="205"/>
      <c r="DR13" s="205"/>
      <c r="DS13" s="205"/>
      <c r="DT13" s="205"/>
      <c r="DU13" s="205"/>
      <c r="DV13" s="205"/>
      <c r="DW13" s="205"/>
      <c r="DX13" s="205"/>
      <c r="DY13" s="205"/>
      <c r="DZ13" s="205"/>
      <c r="EA13" s="205"/>
      <c r="EB13" s="205"/>
      <c r="EC13" s="205"/>
      <c r="ED13" s="205"/>
      <c r="EE13" s="205"/>
      <c r="EF13" s="205"/>
      <c r="EG13" s="205"/>
      <c r="EH13" s="205"/>
      <c r="EI13" s="205"/>
      <c r="EJ13" s="205"/>
      <c r="EK13" s="205"/>
      <c r="EL13" s="205"/>
      <c r="EM13" s="205"/>
      <c r="EN13" s="205"/>
      <c r="EO13" s="205"/>
      <c r="EP13" s="205"/>
      <c r="EQ13" s="205"/>
      <c r="ER13" s="205"/>
      <c r="ES13" s="205"/>
      <c r="ET13" s="205"/>
      <c r="EU13" s="205"/>
      <c r="EV13" s="205"/>
      <c r="EW13" s="205"/>
      <c r="EX13" s="205"/>
      <c r="EY13" s="205"/>
      <c r="EZ13" s="205"/>
      <c r="FA13" s="205"/>
      <c r="FB13" s="205"/>
      <c r="FC13" s="205"/>
      <c r="FD13" s="205"/>
      <c r="FE13" s="205"/>
      <c r="FF13" s="205"/>
      <c r="FG13" s="205"/>
      <c r="FH13" s="205"/>
      <c r="FI13" s="205"/>
      <c r="FJ13" s="205"/>
      <c r="FK13" s="205"/>
      <c r="FL13" s="205"/>
      <c r="FM13" s="205"/>
      <c r="FN13" s="205"/>
      <c r="FO13" s="205"/>
      <c r="FP13" s="205"/>
      <c r="FQ13" s="205"/>
      <c r="FR13" s="205"/>
      <c r="FS13" s="205"/>
      <c r="FT13" s="205"/>
      <c r="FU13" s="205"/>
      <c r="FV13" s="205"/>
      <c r="FW13" s="205"/>
      <c r="FX13" s="205"/>
      <c r="FY13" s="205"/>
      <c r="FZ13" s="205"/>
      <c r="GA13" s="205"/>
      <c r="GB13" s="205"/>
      <c r="GC13" s="205"/>
      <c r="GD13" s="205"/>
      <c r="GE13" s="205"/>
      <c r="GF13" s="205"/>
      <c r="GG13" s="205"/>
      <c r="GH13" s="205"/>
      <c r="GI13" s="205"/>
      <c r="GJ13" s="205"/>
      <c r="GK13" s="205"/>
      <c r="GL13" s="205"/>
      <c r="GM13" s="205"/>
      <c r="GN13" s="205"/>
      <c r="GO13" s="205"/>
      <c r="GP13" s="205"/>
      <c r="GQ13" s="205"/>
      <c r="GR13" s="205"/>
      <c r="GS13" s="205"/>
      <c r="GT13" s="205"/>
      <c r="GU13" s="205"/>
      <c r="GV13" s="205"/>
      <c r="GW13" s="205"/>
      <c r="GX13" s="205"/>
      <c r="GY13" s="205"/>
      <c r="GZ13" s="205"/>
      <c r="HA13" s="205"/>
      <c r="HB13" s="205"/>
      <c r="HC13" s="205"/>
      <c r="HD13" s="205"/>
      <c r="HE13" s="205"/>
      <c r="HF13" s="205"/>
      <c r="HG13" s="205"/>
      <c r="HH13" s="205"/>
      <c r="HI13" s="205"/>
      <c r="HJ13" s="205"/>
      <c r="HK13" s="205"/>
      <c r="HL13" s="205"/>
      <c r="HM13" s="205"/>
      <c r="HN13" s="205"/>
      <c r="HO13" s="205"/>
      <c r="HP13" s="205"/>
      <c r="HQ13" s="205"/>
      <c r="HR13" s="205"/>
      <c r="HS13" s="205"/>
      <c r="HT13" s="205"/>
      <c r="HU13" s="205"/>
      <c r="HV13" s="205"/>
      <c r="HW13" s="205"/>
      <c r="HX13" s="205"/>
      <c r="HY13" s="205"/>
      <c r="HZ13" s="205"/>
      <c r="IA13" s="205"/>
      <c r="IB13" s="205"/>
      <c r="IC13" s="205"/>
      <c r="ID13" s="205"/>
      <c r="IE13" s="205"/>
      <c r="IF13" s="205"/>
      <c r="IG13" s="205"/>
      <c r="IH13" s="205"/>
      <c r="II13" s="205"/>
      <c r="IJ13" s="205"/>
      <c r="IK13" s="205"/>
      <c r="IL13" s="205"/>
      <c r="IM13" s="205"/>
      <c r="IN13" s="205"/>
      <c r="IO13" s="205"/>
      <c r="IP13" s="205"/>
      <c r="IQ13" s="205"/>
      <c r="IR13" s="205"/>
      <c r="IS13" s="205"/>
      <c r="IT13" s="205"/>
      <c r="IU13" s="205"/>
      <c r="IV13" s="205"/>
      <c r="IW13" s="205"/>
      <c r="IX13" s="205"/>
    </row>
    <row r="14" spans="1:258" ht="12.75" customHeight="1" x14ac:dyDescent="0.2">
      <c r="A14" s="330">
        <f t="shared" si="5"/>
        <v>45295</v>
      </c>
      <c r="B14" s="355" t="str" cm="1">
        <f t="array" ref="B14">IF(SUMPRODUCT($I14:$IX14,IF($I$9:$IX$9=B$9,1,0))&gt;0,SUMPRODUCT($I14:$IX14,IF($I$9:$IX$9=B$9,1,0)),"")</f>
        <v/>
      </c>
      <c r="C14" s="355" t="str" cm="1">
        <f t="array" ref="C14">IF(SUMPRODUCT($I14:$IX14,IF($I$9:$IX$9=C$9,1,0))&gt;0,SUMPRODUCT($I14:$IX14,IF($I$9:$IX$9=C$9,1,0)),"")</f>
        <v/>
      </c>
      <c r="D14" s="355" t="str" cm="1">
        <f t="array" ref="D14">IF(SUMPRODUCT($I14:$IX14,IF($I$9:$IX$9=D$9,1,0))&gt;0,SUMPRODUCT($I14:$IX14,IF($I$9:$IX$9=D$9,1,0)),"")</f>
        <v/>
      </c>
      <c r="E14" s="355" t="str" cm="1">
        <f t="array" ref="E14">IF(SUMPRODUCT($I14:$IX14,IF($I$9:$IX$9=E$9,1,0))&gt;0,SUMPRODUCT($I14:$IX14,IF($I$9:$IX$9=E$9,1,0)),"")</f>
        <v/>
      </c>
      <c r="F14" s="355" t="str" cm="1">
        <f t="array" ref="F14">IF(SUMPRODUCT($I14:$IX14,IF($I$9:$IX$9=F$9,1,0))&gt;0,SUMPRODUCT($I14:$IX14,IF($I$9:$IX$9=F$9,1,0)),"")</f>
        <v/>
      </c>
      <c r="G14" s="355" t="str" cm="1">
        <f t="array" ref="G14">IF(SUMPRODUCT($I14:$IX14,IF($I$9:$IX$9=G$9,1,0))&gt;0,SUMPRODUCT($I14:$IX14,IF($I$9:$IX$9=G$9,1,0)),"")</f>
        <v/>
      </c>
      <c r="H14" s="329">
        <f t="shared" si="4"/>
        <v>0</v>
      </c>
      <c r="I14" s="205"/>
      <c r="J14" s="205"/>
      <c r="K14" s="205"/>
      <c r="L14" s="205"/>
      <c r="M14" s="205"/>
      <c r="N14" s="205"/>
      <c r="O14" s="205"/>
      <c r="P14" s="205"/>
      <c r="Q14" s="205"/>
      <c r="R14" s="205"/>
      <c r="S14" s="205"/>
      <c r="T14" s="205"/>
      <c r="U14" s="205"/>
      <c r="V14" s="205"/>
      <c r="W14" s="205"/>
      <c r="X14" s="205"/>
      <c r="Y14" s="205"/>
      <c r="Z14" s="205"/>
      <c r="AA14" s="205"/>
      <c r="AB14" s="205"/>
      <c r="AC14" s="205"/>
      <c r="AD14" s="205"/>
      <c r="AE14" s="205"/>
      <c r="AF14" s="205"/>
      <c r="AG14" s="205"/>
      <c r="AH14" s="205"/>
      <c r="AI14" s="205"/>
      <c r="AJ14" s="205"/>
      <c r="AK14" s="205"/>
      <c r="AL14" s="205"/>
      <c r="AM14" s="205"/>
      <c r="AN14" s="205"/>
      <c r="AO14" s="205"/>
      <c r="AP14" s="205"/>
      <c r="AQ14" s="205"/>
      <c r="AR14" s="205"/>
      <c r="AS14" s="205"/>
      <c r="AT14" s="205"/>
      <c r="AU14" s="205"/>
      <c r="AV14" s="205"/>
      <c r="AW14" s="205"/>
      <c r="AX14" s="205"/>
      <c r="AY14" s="205"/>
      <c r="AZ14" s="205"/>
      <c r="BA14" s="205"/>
      <c r="BB14" s="205"/>
      <c r="BC14" s="205"/>
      <c r="BD14" s="205"/>
      <c r="BE14" s="205"/>
      <c r="BF14" s="205"/>
      <c r="BG14" s="205"/>
      <c r="BH14" s="205"/>
      <c r="BI14" s="205"/>
      <c r="BJ14" s="205"/>
      <c r="BK14" s="205"/>
      <c r="BL14" s="205"/>
      <c r="BM14" s="205"/>
      <c r="BN14" s="205"/>
      <c r="BO14" s="205"/>
      <c r="BP14" s="205"/>
      <c r="BQ14" s="205"/>
      <c r="BR14" s="205"/>
      <c r="BS14" s="205"/>
      <c r="BT14" s="205"/>
      <c r="BU14" s="205"/>
      <c r="BV14" s="205"/>
      <c r="BW14" s="205"/>
      <c r="BX14" s="205"/>
      <c r="BY14" s="205"/>
      <c r="BZ14" s="205"/>
      <c r="CA14" s="205"/>
      <c r="CB14" s="205"/>
      <c r="CC14" s="205"/>
      <c r="CD14" s="205"/>
      <c r="CE14" s="205"/>
      <c r="CF14" s="205"/>
      <c r="CG14" s="205"/>
      <c r="CH14" s="205"/>
      <c r="CI14" s="205"/>
      <c r="CJ14" s="205"/>
      <c r="CK14" s="205"/>
      <c r="CL14" s="205"/>
      <c r="CM14" s="205"/>
      <c r="CN14" s="205"/>
      <c r="CO14" s="205"/>
      <c r="CP14" s="205"/>
      <c r="CQ14" s="205"/>
      <c r="CR14" s="205"/>
      <c r="CS14" s="205"/>
      <c r="CT14" s="205"/>
      <c r="CU14" s="205"/>
      <c r="CV14" s="205"/>
      <c r="CW14" s="205"/>
      <c r="CX14" s="205"/>
      <c r="CY14" s="205"/>
      <c r="CZ14" s="205"/>
      <c r="DA14" s="205"/>
      <c r="DB14" s="205"/>
      <c r="DC14" s="205"/>
      <c r="DD14" s="205"/>
      <c r="DE14" s="205"/>
      <c r="DF14" s="205"/>
      <c r="DG14" s="205"/>
      <c r="DH14" s="205"/>
      <c r="DI14" s="205"/>
      <c r="DJ14" s="205"/>
      <c r="DK14" s="205"/>
      <c r="DL14" s="205"/>
      <c r="DM14" s="205"/>
      <c r="DN14" s="205"/>
      <c r="DO14" s="205"/>
      <c r="DP14" s="205"/>
      <c r="DQ14" s="205"/>
      <c r="DR14" s="205"/>
      <c r="DS14" s="205"/>
      <c r="DT14" s="205"/>
      <c r="DU14" s="205"/>
      <c r="DV14" s="205"/>
      <c r="DW14" s="205"/>
      <c r="DX14" s="205"/>
      <c r="DY14" s="205"/>
      <c r="DZ14" s="205"/>
      <c r="EA14" s="205"/>
      <c r="EB14" s="205"/>
      <c r="EC14" s="205"/>
      <c r="ED14" s="205"/>
      <c r="EE14" s="205"/>
      <c r="EF14" s="205"/>
      <c r="EG14" s="205"/>
      <c r="EH14" s="205"/>
      <c r="EI14" s="205"/>
      <c r="EJ14" s="205"/>
      <c r="EK14" s="205"/>
      <c r="EL14" s="205"/>
      <c r="EM14" s="205"/>
      <c r="EN14" s="205"/>
      <c r="EO14" s="205"/>
      <c r="EP14" s="205"/>
      <c r="EQ14" s="205"/>
      <c r="ER14" s="205"/>
      <c r="ES14" s="205"/>
      <c r="ET14" s="205"/>
      <c r="EU14" s="205"/>
      <c r="EV14" s="205"/>
      <c r="EW14" s="205"/>
      <c r="EX14" s="205"/>
      <c r="EY14" s="205"/>
      <c r="EZ14" s="205"/>
      <c r="FA14" s="205"/>
      <c r="FB14" s="205"/>
      <c r="FC14" s="205"/>
      <c r="FD14" s="205"/>
      <c r="FE14" s="205"/>
      <c r="FF14" s="205"/>
      <c r="FG14" s="205"/>
      <c r="FH14" s="205"/>
      <c r="FI14" s="205"/>
      <c r="FJ14" s="205"/>
      <c r="FK14" s="205"/>
      <c r="FL14" s="205"/>
      <c r="FM14" s="205"/>
      <c r="FN14" s="205"/>
      <c r="FO14" s="205"/>
      <c r="FP14" s="205"/>
      <c r="FQ14" s="205"/>
      <c r="FR14" s="205"/>
      <c r="FS14" s="205"/>
      <c r="FT14" s="205"/>
      <c r="FU14" s="205"/>
      <c r="FV14" s="205"/>
      <c r="FW14" s="205"/>
      <c r="FX14" s="205"/>
      <c r="FY14" s="205"/>
      <c r="FZ14" s="205"/>
      <c r="GA14" s="205"/>
      <c r="GB14" s="205"/>
      <c r="GC14" s="205"/>
      <c r="GD14" s="205"/>
      <c r="GE14" s="205"/>
      <c r="GF14" s="205"/>
      <c r="GG14" s="205"/>
      <c r="GH14" s="205"/>
      <c r="GI14" s="205"/>
      <c r="GJ14" s="205"/>
      <c r="GK14" s="205"/>
      <c r="GL14" s="205"/>
      <c r="GM14" s="205"/>
      <c r="GN14" s="205"/>
      <c r="GO14" s="205"/>
      <c r="GP14" s="205"/>
      <c r="GQ14" s="205"/>
      <c r="GR14" s="205"/>
      <c r="GS14" s="205"/>
      <c r="GT14" s="205"/>
      <c r="GU14" s="205"/>
      <c r="GV14" s="205"/>
      <c r="GW14" s="205"/>
      <c r="GX14" s="205"/>
      <c r="GY14" s="205"/>
      <c r="GZ14" s="205"/>
      <c r="HA14" s="205"/>
      <c r="HB14" s="205"/>
      <c r="HC14" s="205"/>
      <c r="HD14" s="205"/>
      <c r="HE14" s="205"/>
      <c r="HF14" s="205"/>
      <c r="HG14" s="205"/>
      <c r="HH14" s="205"/>
      <c r="HI14" s="205"/>
      <c r="HJ14" s="205"/>
      <c r="HK14" s="205"/>
      <c r="HL14" s="205"/>
      <c r="HM14" s="205"/>
      <c r="HN14" s="205"/>
      <c r="HO14" s="205"/>
      <c r="HP14" s="205"/>
      <c r="HQ14" s="205"/>
      <c r="HR14" s="205"/>
      <c r="HS14" s="205"/>
      <c r="HT14" s="205"/>
      <c r="HU14" s="205"/>
      <c r="HV14" s="205"/>
      <c r="HW14" s="205"/>
      <c r="HX14" s="205"/>
      <c r="HY14" s="205"/>
      <c r="HZ14" s="205"/>
      <c r="IA14" s="205"/>
      <c r="IB14" s="205"/>
      <c r="IC14" s="205"/>
      <c r="ID14" s="205"/>
      <c r="IE14" s="205"/>
      <c r="IF14" s="205"/>
      <c r="IG14" s="205"/>
      <c r="IH14" s="205"/>
      <c r="II14" s="205"/>
      <c r="IJ14" s="205"/>
      <c r="IK14" s="205"/>
      <c r="IL14" s="205"/>
      <c r="IM14" s="205"/>
      <c r="IN14" s="205"/>
      <c r="IO14" s="205"/>
      <c r="IP14" s="205"/>
      <c r="IQ14" s="205"/>
      <c r="IR14" s="205"/>
      <c r="IS14" s="205"/>
      <c r="IT14" s="205"/>
      <c r="IU14" s="205"/>
      <c r="IV14" s="205"/>
      <c r="IW14" s="205"/>
      <c r="IX14" s="205"/>
    </row>
    <row r="15" spans="1:258" ht="12.75" customHeight="1" x14ac:dyDescent="0.2">
      <c r="A15" s="330">
        <f t="shared" si="5"/>
        <v>45296</v>
      </c>
      <c r="B15" s="355" t="str" cm="1">
        <f t="array" ref="B15">IF(SUMPRODUCT($I15:$IX15,IF($I$9:$IX$9=B$9,1,0))&gt;0,SUMPRODUCT($I15:$IX15,IF($I$9:$IX$9=B$9,1,0)),"")</f>
        <v/>
      </c>
      <c r="C15" s="355" t="str" cm="1">
        <f t="array" ref="C15">IF(SUMPRODUCT($I15:$IX15,IF($I$9:$IX$9=C$9,1,0))&gt;0,SUMPRODUCT($I15:$IX15,IF($I$9:$IX$9=C$9,1,0)),"")</f>
        <v/>
      </c>
      <c r="D15" s="355" t="str" cm="1">
        <f t="array" ref="D15">IF(SUMPRODUCT($I15:$IX15,IF($I$9:$IX$9=D$9,1,0))&gt;0,SUMPRODUCT($I15:$IX15,IF($I$9:$IX$9=D$9,1,0)),"")</f>
        <v/>
      </c>
      <c r="E15" s="355" t="str" cm="1">
        <f t="array" ref="E15">IF(SUMPRODUCT($I15:$IX15,IF($I$9:$IX$9=E$9,1,0))&gt;0,SUMPRODUCT($I15:$IX15,IF($I$9:$IX$9=E$9,1,0)),"")</f>
        <v/>
      </c>
      <c r="F15" s="355" t="str" cm="1">
        <f t="array" ref="F15">IF(SUMPRODUCT($I15:$IX15,IF($I$9:$IX$9=F$9,1,0))&gt;0,SUMPRODUCT($I15:$IX15,IF($I$9:$IX$9=F$9,1,0)),"")</f>
        <v/>
      </c>
      <c r="G15" s="355" t="str" cm="1">
        <f t="array" ref="G15">IF(SUMPRODUCT($I15:$IX15,IF($I$9:$IX$9=G$9,1,0))&gt;0,SUMPRODUCT($I15:$IX15,IF($I$9:$IX$9=G$9,1,0)),"")</f>
        <v/>
      </c>
      <c r="H15" s="329">
        <f t="shared" si="4"/>
        <v>0</v>
      </c>
      <c r="I15" s="205"/>
      <c r="J15" s="205"/>
      <c r="K15" s="205"/>
      <c r="L15" s="205"/>
      <c r="M15" s="205"/>
      <c r="N15" s="205"/>
      <c r="O15" s="205"/>
      <c r="P15" s="205"/>
      <c r="Q15" s="205"/>
      <c r="R15" s="205"/>
      <c r="S15" s="205"/>
      <c r="T15" s="205"/>
      <c r="U15" s="205"/>
      <c r="V15" s="205"/>
      <c r="W15" s="205"/>
      <c r="X15" s="205"/>
      <c r="Y15" s="205"/>
      <c r="Z15" s="205"/>
      <c r="AA15" s="205"/>
      <c r="AB15" s="205"/>
      <c r="AC15" s="205"/>
      <c r="AD15" s="205"/>
      <c r="AE15" s="205"/>
      <c r="AF15" s="205"/>
      <c r="AG15" s="205"/>
      <c r="AH15" s="205"/>
      <c r="AI15" s="205"/>
      <c r="AJ15" s="205"/>
      <c r="AK15" s="205"/>
      <c r="AL15" s="205"/>
      <c r="AM15" s="205"/>
      <c r="AN15" s="205"/>
      <c r="AO15" s="205"/>
      <c r="AP15" s="205"/>
      <c r="AQ15" s="205"/>
      <c r="AR15" s="205"/>
      <c r="AS15" s="205"/>
      <c r="AT15" s="205"/>
      <c r="AU15" s="205"/>
      <c r="AV15" s="205"/>
      <c r="AW15" s="205"/>
      <c r="AX15" s="205"/>
      <c r="AY15" s="205"/>
      <c r="AZ15" s="205"/>
      <c r="BA15" s="205"/>
      <c r="BB15" s="205"/>
      <c r="BC15" s="205"/>
      <c r="BD15" s="205"/>
      <c r="BE15" s="205"/>
      <c r="BF15" s="205"/>
      <c r="BG15" s="205"/>
      <c r="BH15" s="205"/>
      <c r="BI15" s="205"/>
      <c r="BJ15" s="205"/>
      <c r="BK15" s="205"/>
      <c r="BL15" s="205"/>
      <c r="BM15" s="205"/>
      <c r="BN15" s="205"/>
      <c r="BO15" s="205"/>
      <c r="BP15" s="205"/>
      <c r="BQ15" s="205"/>
      <c r="BR15" s="205"/>
      <c r="BS15" s="205"/>
      <c r="BT15" s="205"/>
      <c r="BU15" s="205"/>
      <c r="BV15" s="205"/>
      <c r="BW15" s="205"/>
      <c r="BX15" s="205"/>
      <c r="BY15" s="205"/>
      <c r="BZ15" s="205"/>
      <c r="CA15" s="205"/>
      <c r="CB15" s="205"/>
      <c r="CC15" s="205"/>
      <c r="CD15" s="205"/>
      <c r="CE15" s="205"/>
      <c r="CF15" s="205"/>
      <c r="CG15" s="205"/>
      <c r="CH15" s="205"/>
      <c r="CI15" s="205"/>
      <c r="CJ15" s="205"/>
      <c r="CK15" s="205"/>
      <c r="CL15" s="205"/>
      <c r="CM15" s="205"/>
      <c r="CN15" s="205"/>
      <c r="CO15" s="205"/>
      <c r="CP15" s="205"/>
      <c r="CQ15" s="205"/>
      <c r="CR15" s="205"/>
      <c r="CS15" s="205"/>
      <c r="CT15" s="205"/>
      <c r="CU15" s="205"/>
      <c r="CV15" s="205"/>
      <c r="CW15" s="205"/>
      <c r="CX15" s="205"/>
      <c r="CY15" s="205"/>
      <c r="CZ15" s="205"/>
      <c r="DA15" s="205"/>
      <c r="DB15" s="205"/>
      <c r="DC15" s="205"/>
      <c r="DD15" s="205"/>
      <c r="DE15" s="205"/>
      <c r="DF15" s="205"/>
      <c r="DG15" s="205"/>
      <c r="DH15" s="205"/>
      <c r="DI15" s="205"/>
      <c r="DJ15" s="205"/>
      <c r="DK15" s="205"/>
      <c r="DL15" s="205"/>
      <c r="DM15" s="205"/>
      <c r="DN15" s="205"/>
      <c r="DO15" s="205"/>
      <c r="DP15" s="205"/>
      <c r="DQ15" s="205"/>
      <c r="DR15" s="205"/>
      <c r="DS15" s="205"/>
      <c r="DT15" s="205"/>
      <c r="DU15" s="205"/>
      <c r="DV15" s="205"/>
      <c r="DW15" s="205"/>
      <c r="DX15" s="205"/>
      <c r="DY15" s="205"/>
      <c r="DZ15" s="205"/>
      <c r="EA15" s="205"/>
      <c r="EB15" s="205"/>
      <c r="EC15" s="205"/>
      <c r="ED15" s="205"/>
      <c r="EE15" s="205"/>
      <c r="EF15" s="205"/>
      <c r="EG15" s="205"/>
      <c r="EH15" s="205"/>
      <c r="EI15" s="205"/>
      <c r="EJ15" s="205"/>
      <c r="EK15" s="205"/>
      <c r="EL15" s="205"/>
      <c r="EM15" s="205"/>
      <c r="EN15" s="205"/>
      <c r="EO15" s="205"/>
      <c r="EP15" s="205"/>
      <c r="EQ15" s="205"/>
      <c r="ER15" s="205"/>
      <c r="ES15" s="205"/>
      <c r="ET15" s="205"/>
      <c r="EU15" s="205"/>
      <c r="EV15" s="205"/>
      <c r="EW15" s="205"/>
      <c r="EX15" s="205"/>
      <c r="EY15" s="205"/>
      <c r="EZ15" s="205"/>
      <c r="FA15" s="205"/>
      <c r="FB15" s="205"/>
      <c r="FC15" s="205"/>
      <c r="FD15" s="205"/>
      <c r="FE15" s="205"/>
      <c r="FF15" s="205"/>
      <c r="FG15" s="205"/>
      <c r="FH15" s="205"/>
      <c r="FI15" s="205"/>
      <c r="FJ15" s="205"/>
      <c r="FK15" s="205"/>
      <c r="FL15" s="205"/>
      <c r="FM15" s="205"/>
      <c r="FN15" s="205"/>
      <c r="FO15" s="205"/>
      <c r="FP15" s="205"/>
      <c r="FQ15" s="205"/>
      <c r="FR15" s="205"/>
      <c r="FS15" s="205"/>
      <c r="FT15" s="205"/>
      <c r="FU15" s="205"/>
      <c r="FV15" s="205"/>
      <c r="FW15" s="205"/>
      <c r="FX15" s="205"/>
      <c r="FY15" s="205"/>
      <c r="FZ15" s="205"/>
      <c r="GA15" s="205"/>
      <c r="GB15" s="205"/>
      <c r="GC15" s="205"/>
      <c r="GD15" s="205"/>
      <c r="GE15" s="205"/>
      <c r="GF15" s="205"/>
      <c r="GG15" s="205"/>
      <c r="GH15" s="205"/>
      <c r="GI15" s="205"/>
      <c r="GJ15" s="205"/>
      <c r="GK15" s="205"/>
      <c r="GL15" s="205"/>
      <c r="GM15" s="205"/>
      <c r="GN15" s="205"/>
      <c r="GO15" s="205"/>
      <c r="GP15" s="205"/>
      <c r="GQ15" s="205"/>
      <c r="GR15" s="205"/>
      <c r="GS15" s="205"/>
      <c r="GT15" s="205"/>
      <c r="GU15" s="205"/>
      <c r="GV15" s="205"/>
      <c r="GW15" s="205"/>
      <c r="GX15" s="205"/>
      <c r="GY15" s="205"/>
      <c r="GZ15" s="205"/>
      <c r="HA15" s="205"/>
      <c r="HB15" s="205"/>
      <c r="HC15" s="205"/>
      <c r="HD15" s="205"/>
      <c r="HE15" s="205"/>
      <c r="HF15" s="205"/>
      <c r="HG15" s="205"/>
      <c r="HH15" s="205"/>
      <c r="HI15" s="205"/>
      <c r="HJ15" s="205"/>
      <c r="HK15" s="205"/>
      <c r="HL15" s="205"/>
      <c r="HM15" s="205"/>
      <c r="HN15" s="205"/>
      <c r="HO15" s="205"/>
      <c r="HP15" s="205"/>
      <c r="HQ15" s="205"/>
      <c r="HR15" s="205"/>
      <c r="HS15" s="205"/>
      <c r="HT15" s="205"/>
      <c r="HU15" s="205"/>
      <c r="HV15" s="205"/>
      <c r="HW15" s="205"/>
      <c r="HX15" s="205"/>
      <c r="HY15" s="205"/>
      <c r="HZ15" s="205"/>
      <c r="IA15" s="205"/>
      <c r="IB15" s="205"/>
      <c r="IC15" s="205"/>
      <c r="ID15" s="205"/>
      <c r="IE15" s="205"/>
      <c r="IF15" s="205"/>
      <c r="IG15" s="205"/>
      <c r="IH15" s="205"/>
      <c r="II15" s="205"/>
      <c r="IJ15" s="205"/>
      <c r="IK15" s="205"/>
      <c r="IL15" s="205"/>
      <c r="IM15" s="205"/>
      <c r="IN15" s="205"/>
      <c r="IO15" s="205"/>
      <c r="IP15" s="205"/>
      <c r="IQ15" s="205"/>
      <c r="IR15" s="205"/>
      <c r="IS15" s="205"/>
      <c r="IT15" s="205"/>
      <c r="IU15" s="205"/>
      <c r="IV15" s="205"/>
      <c r="IW15" s="205"/>
      <c r="IX15" s="205"/>
    </row>
    <row r="16" spans="1:258" ht="12.75" customHeight="1" x14ac:dyDescent="0.2">
      <c r="A16" s="330">
        <f t="shared" si="5"/>
        <v>45297</v>
      </c>
      <c r="B16" s="355" t="str" cm="1">
        <f t="array" ref="B16">IF(SUMPRODUCT($I16:$IX16,IF($I$9:$IX$9=B$9,1,0))&gt;0,SUMPRODUCT($I16:$IX16,IF($I$9:$IX$9=B$9,1,0)),"")</f>
        <v/>
      </c>
      <c r="C16" s="355" t="str" cm="1">
        <f t="array" ref="C16">IF(SUMPRODUCT($I16:$IX16,IF($I$9:$IX$9=C$9,1,0))&gt;0,SUMPRODUCT($I16:$IX16,IF($I$9:$IX$9=C$9,1,0)),"")</f>
        <v/>
      </c>
      <c r="D16" s="355" t="str" cm="1">
        <f t="array" ref="D16">IF(SUMPRODUCT($I16:$IX16,IF($I$9:$IX$9=D$9,1,0))&gt;0,SUMPRODUCT($I16:$IX16,IF($I$9:$IX$9=D$9,1,0)),"")</f>
        <v/>
      </c>
      <c r="E16" s="355" t="str" cm="1">
        <f t="array" ref="E16">IF(SUMPRODUCT($I16:$IX16,IF($I$9:$IX$9=E$9,1,0))&gt;0,SUMPRODUCT($I16:$IX16,IF($I$9:$IX$9=E$9,1,0)),"")</f>
        <v/>
      </c>
      <c r="F16" s="355" t="str" cm="1">
        <f t="array" ref="F16">IF(SUMPRODUCT($I16:$IX16,IF($I$9:$IX$9=F$9,1,0))&gt;0,SUMPRODUCT($I16:$IX16,IF($I$9:$IX$9=F$9,1,0)),"")</f>
        <v/>
      </c>
      <c r="G16" s="355" t="str" cm="1">
        <f t="array" ref="G16">IF(SUMPRODUCT($I16:$IX16,IF($I$9:$IX$9=G$9,1,0))&gt;0,SUMPRODUCT($I16:$IX16,IF($I$9:$IX$9=G$9,1,0)),"")</f>
        <v/>
      </c>
      <c r="H16" s="329">
        <f t="shared" si="4"/>
        <v>0</v>
      </c>
      <c r="I16" s="205"/>
      <c r="J16" s="205"/>
      <c r="K16" s="205"/>
      <c r="L16" s="205"/>
      <c r="M16" s="205"/>
      <c r="N16" s="205"/>
      <c r="O16" s="205"/>
      <c r="P16" s="205"/>
      <c r="Q16" s="205"/>
      <c r="R16" s="205"/>
      <c r="S16" s="205"/>
      <c r="T16" s="205"/>
      <c r="U16" s="205"/>
      <c r="V16" s="205"/>
      <c r="W16" s="205"/>
      <c r="X16" s="205"/>
      <c r="Y16" s="205"/>
      <c r="Z16" s="205"/>
      <c r="AA16" s="205"/>
      <c r="AB16" s="205"/>
      <c r="AC16" s="205"/>
      <c r="AD16" s="205"/>
      <c r="AE16" s="205"/>
      <c r="AF16" s="205"/>
      <c r="AG16" s="205"/>
      <c r="AH16" s="205"/>
      <c r="AI16" s="205"/>
      <c r="AJ16" s="205"/>
      <c r="AK16" s="205"/>
      <c r="AL16" s="205"/>
      <c r="AM16" s="205"/>
      <c r="AN16" s="205"/>
      <c r="AO16" s="205"/>
      <c r="AP16" s="205"/>
      <c r="AQ16" s="205"/>
      <c r="AR16" s="205"/>
      <c r="AS16" s="205"/>
      <c r="AT16" s="205"/>
      <c r="AU16" s="205"/>
      <c r="AV16" s="205"/>
      <c r="AW16" s="205"/>
      <c r="AX16" s="205"/>
      <c r="AY16" s="205"/>
      <c r="AZ16" s="205"/>
      <c r="BA16" s="205"/>
      <c r="BB16" s="205"/>
      <c r="BC16" s="205"/>
      <c r="BD16" s="205"/>
      <c r="BE16" s="205"/>
      <c r="BF16" s="205"/>
      <c r="BG16" s="205"/>
      <c r="BH16" s="205"/>
      <c r="BI16" s="205"/>
      <c r="BJ16" s="205"/>
      <c r="BK16" s="205"/>
      <c r="BL16" s="205"/>
      <c r="BM16" s="205"/>
      <c r="BN16" s="205"/>
      <c r="BO16" s="205"/>
      <c r="BP16" s="205"/>
      <c r="BQ16" s="205"/>
      <c r="BR16" s="205"/>
      <c r="BS16" s="205"/>
      <c r="BT16" s="205"/>
      <c r="BU16" s="205"/>
      <c r="BV16" s="205"/>
      <c r="BW16" s="205"/>
      <c r="BX16" s="205"/>
      <c r="BY16" s="205"/>
      <c r="BZ16" s="205"/>
      <c r="CA16" s="205"/>
      <c r="CB16" s="205"/>
      <c r="CC16" s="205"/>
      <c r="CD16" s="205"/>
      <c r="CE16" s="205"/>
      <c r="CF16" s="205"/>
      <c r="CG16" s="205"/>
      <c r="CH16" s="205"/>
      <c r="CI16" s="205"/>
      <c r="CJ16" s="205"/>
      <c r="CK16" s="205"/>
      <c r="CL16" s="205"/>
      <c r="CM16" s="205"/>
      <c r="CN16" s="205"/>
      <c r="CO16" s="205"/>
      <c r="CP16" s="205"/>
      <c r="CQ16" s="205"/>
      <c r="CR16" s="205"/>
      <c r="CS16" s="205"/>
      <c r="CT16" s="205"/>
      <c r="CU16" s="205"/>
      <c r="CV16" s="205"/>
      <c r="CW16" s="205"/>
      <c r="CX16" s="205"/>
      <c r="CY16" s="205"/>
      <c r="CZ16" s="205"/>
      <c r="DA16" s="205"/>
      <c r="DB16" s="205"/>
      <c r="DC16" s="205"/>
      <c r="DD16" s="205"/>
      <c r="DE16" s="205"/>
      <c r="DF16" s="205"/>
      <c r="DG16" s="205"/>
      <c r="DH16" s="205"/>
      <c r="DI16" s="205"/>
      <c r="DJ16" s="205"/>
      <c r="DK16" s="205"/>
      <c r="DL16" s="205"/>
      <c r="DM16" s="205"/>
      <c r="DN16" s="205"/>
      <c r="DO16" s="205"/>
      <c r="DP16" s="205"/>
      <c r="DQ16" s="205"/>
      <c r="DR16" s="205"/>
      <c r="DS16" s="205"/>
      <c r="DT16" s="205"/>
      <c r="DU16" s="205"/>
      <c r="DV16" s="205"/>
      <c r="DW16" s="205"/>
      <c r="DX16" s="205"/>
      <c r="DY16" s="205"/>
      <c r="DZ16" s="205"/>
      <c r="EA16" s="205"/>
      <c r="EB16" s="205"/>
      <c r="EC16" s="205"/>
      <c r="ED16" s="205"/>
      <c r="EE16" s="205"/>
      <c r="EF16" s="205"/>
      <c r="EG16" s="205"/>
      <c r="EH16" s="205"/>
      <c r="EI16" s="205"/>
      <c r="EJ16" s="205"/>
      <c r="EK16" s="205"/>
      <c r="EL16" s="205"/>
      <c r="EM16" s="205"/>
      <c r="EN16" s="205"/>
      <c r="EO16" s="205"/>
      <c r="EP16" s="205"/>
      <c r="EQ16" s="205"/>
      <c r="ER16" s="205"/>
      <c r="ES16" s="205"/>
      <c r="ET16" s="205"/>
      <c r="EU16" s="205"/>
      <c r="EV16" s="205"/>
      <c r="EW16" s="205"/>
      <c r="EX16" s="205"/>
      <c r="EY16" s="205"/>
      <c r="EZ16" s="205"/>
      <c r="FA16" s="205"/>
      <c r="FB16" s="205"/>
      <c r="FC16" s="205"/>
      <c r="FD16" s="205"/>
      <c r="FE16" s="205"/>
      <c r="FF16" s="205"/>
      <c r="FG16" s="205"/>
      <c r="FH16" s="205"/>
      <c r="FI16" s="205"/>
      <c r="FJ16" s="205"/>
      <c r="FK16" s="205"/>
      <c r="FL16" s="205"/>
      <c r="FM16" s="205"/>
      <c r="FN16" s="205"/>
      <c r="FO16" s="205"/>
      <c r="FP16" s="205"/>
      <c r="FQ16" s="205"/>
      <c r="FR16" s="205"/>
      <c r="FS16" s="205"/>
      <c r="FT16" s="205"/>
      <c r="FU16" s="205"/>
      <c r="FV16" s="205"/>
      <c r="FW16" s="205"/>
      <c r="FX16" s="205"/>
      <c r="FY16" s="205"/>
      <c r="FZ16" s="205"/>
      <c r="GA16" s="205"/>
      <c r="GB16" s="205"/>
      <c r="GC16" s="205"/>
      <c r="GD16" s="205"/>
      <c r="GE16" s="205"/>
      <c r="GF16" s="205"/>
      <c r="GG16" s="205"/>
      <c r="GH16" s="205"/>
      <c r="GI16" s="205"/>
      <c r="GJ16" s="205"/>
      <c r="GK16" s="205"/>
      <c r="GL16" s="205"/>
      <c r="GM16" s="205"/>
      <c r="GN16" s="205"/>
      <c r="GO16" s="205"/>
      <c r="GP16" s="205"/>
      <c r="GQ16" s="205"/>
      <c r="GR16" s="205"/>
      <c r="GS16" s="205"/>
      <c r="GT16" s="205"/>
      <c r="GU16" s="205"/>
      <c r="GV16" s="205"/>
      <c r="GW16" s="205"/>
      <c r="GX16" s="205"/>
      <c r="GY16" s="205"/>
      <c r="GZ16" s="205"/>
      <c r="HA16" s="205"/>
      <c r="HB16" s="205"/>
      <c r="HC16" s="205"/>
      <c r="HD16" s="205"/>
      <c r="HE16" s="205"/>
      <c r="HF16" s="205"/>
      <c r="HG16" s="205"/>
      <c r="HH16" s="205"/>
      <c r="HI16" s="205"/>
      <c r="HJ16" s="205"/>
      <c r="HK16" s="205"/>
      <c r="HL16" s="205"/>
      <c r="HM16" s="205"/>
      <c r="HN16" s="205"/>
      <c r="HO16" s="205"/>
      <c r="HP16" s="205"/>
      <c r="HQ16" s="205"/>
      <c r="HR16" s="205"/>
      <c r="HS16" s="205"/>
      <c r="HT16" s="205"/>
      <c r="HU16" s="205"/>
      <c r="HV16" s="205"/>
      <c r="HW16" s="205"/>
      <c r="HX16" s="205"/>
      <c r="HY16" s="205"/>
      <c r="HZ16" s="205"/>
      <c r="IA16" s="205"/>
      <c r="IB16" s="205"/>
      <c r="IC16" s="205"/>
      <c r="ID16" s="205"/>
      <c r="IE16" s="205"/>
      <c r="IF16" s="205"/>
      <c r="IG16" s="205"/>
      <c r="IH16" s="205"/>
      <c r="II16" s="205"/>
      <c r="IJ16" s="205"/>
      <c r="IK16" s="205"/>
      <c r="IL16" s="205"/>
      <c r="IM16" s="205"/>
      <c r="IN16" s="205"/>
      <c r="IO16" s="205"/>
      <c r="IP16" s="205"/>
      <c r="IQ16" s="205"/>
      <c r="IR16" s="205"/>
      <c r="IS16" s="205"/>
      <c r="IT16" s="205"/>
      <c r="IU16" s="205"/>
      <c r="IV16" s="205"/>
      <c r="IW16" s="205"/>
      <c r="IX16" s="205"/>
    </row>
    <row r="17" spans="1:258" ht="12.75" customHeight="1" x14ac:dyDescent="0.2">
      <c r="A17" s="330">
        <f t="shared" si="5"/>
        <v>45298</v>
      </c>
      <c r="B17" s="355" t="str" cm="1">
        <f t="array" ref="B17">IF(SUMPRODUCT($I17:$IX17,IF($I$9:$IX$9=B$9,1,0))&gt;0,SUMPRODUCT($I17:$IX17,IF($I$9:$IX$9=B$9,1,0)),"")</f>
        <v/>
      </c>
      <c r="C17" s="355" t="str" cm="1">
        <f t="array" ref="C17">IF(SUMPRODUCT($I17:$IX17,IF($I$9:$IX$9=C$9,1,0))&gt;0,SUMPRODUCT($I17:$IX17,IF($I$9:$IX$9=C$9,1,0)),"")</f>
        <v/>
      </c>
      <c r="D17" s="355" t="str" cm="1">
        <f t="array" ref="D17">IF(SUMPRODUCT($I17:$IX17,IF($I$9:$IX$9=D$9,1,0))&gt;0,SUMPRODUCT($I17:$IX17,IF($I$9:$IX$9=D$9,1,0)),"")</f>
        <v/>
      </c>
      <c r="E17" s="355" t="str" cm="1">
        <f t="array" ref="E17">IF(SUMPRODUCT($I17:$IX17,IF($I$9:$IX$9=E$9,1,0))&gt;0,SUMPRODUCT($I17:$IX17,IF($I$9:$IX$9=E$9,1,0)),"")</f>
        <v/>
      </c>
      <c r="F17" s="355" t="str" cm="1">
        <f t="array" ref="F17">IF(SUMPRODUCT($I17:$IX17,IF($I$9:$IX$9=F$9,1,0))&gt;0,SUMPRODUCT($I17:$IX17,IF($I$9:$IX$9=F$9,1,0)),"")</f>
        <v/>
      </c>
      <c r="G17" s="355" t="str" cm="1">
        <f t="array" ref="G17">IF(SUMPRODUCT($I17:$IX17,IF($I$9:$IX$9=G$9,1,0))&gt;0,SUMPRODUCT($I17:$IX17,IF($I$9:$IX$9=G$9,1,0)),"")</f>
        <v/>
      </c>
      <c r="H17" s="329">
        <f t="shared" si="4"/>
        <v>0</v>
      </c>
      <c r="I17" s="205"/>
      <c r="J17" s="205"/>
      <c r="K17" s="205"/>
      <c r="L17" s="205"/>
      <c r="M17" s="205"/>
      <c r="N17" s="205"/>
      <c r="O17" s="205"/>
      <c r="P17" s="205"/>
      <c r="Q17" s="205"/>
      <c r="R17" s="205"/>
      <c r="S17" s="205"/>
      <c r="T17" s="205"/>
      <c r="U17" s="205"/>
      <c r="V17" s="205"/>
      <c r="W17" s="205"/>
      <c r="X17" s="205"/>
      <c r="Y17" s="205"/>
      <c r="Z17" s="205"/>
      <c r="AA17" s="205"/>
      <c r="AB17" s="205"/>
      <c r="AC17" s="205"/>
      <c r="AD17" s="205"/>
      <c r="AE17" s="205"/>
      <c r="AF17" s="205"/>
      <c r="AG17" s="205"/>
      <c r="AH17" s="205"/>
      <c r="AI17" s="205"/>
      <c r="AJ17" s="205"/>
      <c r="AK17" s="205"/>
      <c r="AL17" s="205"/>
      <c r="AM17" s="205"/>
      <c r="AN17" s="205"/>
      <c r="AO17" s="205"/>
      <c r="AP17" s="205"/>
      <c r="AQ17" s="205"/>
      <c r="AR17" s="205"/>
      <c r="AS17" s="205"/>
      <c r="AT17" s="205"/>
      <c r="AU17" s="205"/>
      <c r="AV17" s="205"/>
      <c r="AW17" s="205"/>
      <c r="AX17" s="205"/>
      <c r="AY17" s="205"/>
      <c r="AZ17" s="205"/>
      <c r="BA17" s="205"/>
      <c r="BB17" s="205"/>
      <c r="BC17" s="205"/>
      <c r="BD17" s="205"/>
      <c r="BE17" s="205"/>
      <c r="BF17" s="205"/>
      <c r="BG17" s="205"/>
      <c r="BH17" s="205"/>
      <c r="BI17" s="205"/>
      <c r="BJ17" s="205"/>
      <c r="BK17" s="205"/>
      <c r="BL17" s="205"/>
      <c r="BM17" s="205"/>
      <c r="BN17" s="205"/>
      <c r="BO17" s="205"/>
      <c r="BP17" s="205"/>
      <c r="BQ17" s="205"/>
      <c r="BR17" s="205"/>
      <c r="BS17" s="205"/>
      <c r="BT17" s="205"/>
      <c r="BU17" s="205"/>
      <c r="BV17" s="205"/>
      <c r="BW17" s="205"/>
      <c r="BX17" s="205"/>
      <c r="BY17" s="205"/>
      <c r="BZ17" s="205"/>
      <c r="CA17" s="205"/>
      <c r="CB17" s="205"/>
      <c r="CC17" s="205"/>
      <c r="CD17" s="205"/>
      <c r="CE17" s="205"/>
      <c r="CF17" s="205"/>
      <c r="CG17" s="205"/>
      <c r="CH17" s="205"/>
      <c r="CI17" s="205"/>
      <c r="CJ17" s="205"/>
      <c r="CK17" s="205"/>
      <c r="CL17" s="205"/>
      <c r="CM17" s="205"/>
      <c r="CN17" s="205"/>
      <c r="CO17" s="205"/>
      <c r="CP17" s="205"/>
      <c r="CQ17" s="205"/>
      <c r="CR17" s="205"/>
      <c r="CS17" s="205"/>
      <c r="CT17" s="205"/>
      <c r="CU17" s="205"/>
      <c r="CV17" s="205"/>
      <c r="CW17" s="205"/>
      <c r="CX17" s="205"/>
      <c r="CY17" s="205"/>
      <c r="CZ17" s="205"/>
      <c r="DA17" s="205"/>
      <c r="DB17" s="205"/>
      <c r="DC17" s="205"/>
      <c r="DD17" s="205"/>
      <c r="DE17" s="205"/>
      <c r="DF17" s="205"/>
      <c r="DG17" s="205"/>
      <c r="DH17" s="205"/>
      <c r="DI17" s="205"/>
      <c r="DJ17" s="205"/>
      <c r="DK17" s="205"/>
      <c r="DL17" s="205"/>
      <c r="DM17" s="205"/>
      <c r="DN17" s="205"/>
      <c r="DO17" s="205"/>
      <c r="DP17" s="205"/>
      <c r="DQ17" s="205"/>
      <c r="DR17" s="205"/>
      <c r="DS17" s="205"/>
      <c r="DT17" s="205"/>
      <c r="DU17" s="205"/>
      <c r="DV17" s="205"/>
      <c r="DW17" s="205"/>
      <c r="DX17" s="205"/>
      <c r="DY17" s="205"/>
      <c r="DZ17" s="205"/>
      <c r="EA17" s="205"/>
      <c r="EB17" s="205"/>
      <c r="EC17" s="205"/>
      <c r="ED17" s="205"/>
      <c r="EE17" s="205"/>
      <c r="EF17" s="205"/>
      <c r="EG17" s="205"/>
      <c r="EH17" s="205"/>
      <c r="EI17" s="205"/>
      <c r="EJ17" s="205"/>
      <c r="EK17" s="205"/>
      <c r="EL17" s="205"/>
      <c r="EM17" s="205"/>
      <c r="EN17" s="205"/>
      <c r="EO17" s="205"/>
      <c r="EP17" s="205"/>
      <c r="EQ17" s="205"/>
      <c r="ER17" s="205"/>
      <c r="ES17" s="205"/>
      <c r="ET17" s="205"/>
      <c r="EU17" s="205"/>
      <c r="EV17" s="205"/>
      <c r="EW17" s="205"/>
      <c r="EX17" s="205"/>
      <c r="EY17" s="205"/>
      <c r="EZ17" s="205"/>
      <c r="FA17" s="205"/>
      <c r="FB17" s="205"/>
      <c r="FC17" s="205"/>
      <c r="FD17" s="205"/>
      <c r="FE17" s="205"/>
      <c r="FF17" s="205"/>
      <c r="FG17" s="205"/>
      <c r="FH17" s="205"/>
      <c r="FI17" s="205"/>
      <c r="FJ17" s="205"/>
      <c r="FK17" s="205"/>
      <c r="FL17" s="205"/>
      <c r="FM17" s="205"/>
      <c r="FN17" s="205"/>
      <c r="FO17" s="205"/>
      <c r="FP17" s="205"/>
      <c r="FQ17" s="205"/>
      <c r="FR17" s="205"/>
      <c r="FS17" s="205"/>
      <c r="FT17" s="205"/>
      <c r="FU17" s="205"/>
      <c r="FV17" s="205"/>
      <c r="FW17" s="205"/>
      <c r="FX17" s="205"/>
      <c r="FY17" s="205"/>
      <c r="FZ17" s="205"/>
      <c r="GA17" s="205"/>
      <c r="GB17" s="205"/>
      <c r="GC17" s="205"/>
      <c r="GD17" s="205"/>
      <c r="GE17" s="205"/>
      <c r="GF17" s="205"/>
      <c r="GG17" s="205"/>
      <c r="GH17" s="205"/>
      <c r="GI17" s="205"/>
      <c r="GJ17" s="205"/>
      <c r="GK17" s="205"/>
      <c r="GL17" s="205"/>
      <c r="GM17" s="205"/>
      <c r="GN17" s="205"/>
      <c r="GO17" s="205"/>
      <c r="GP17" s="205"/>
      <c r="GQ17" s="205"/>
      <c r="GR17" s="205"/>
      <c r="GS17" s="205"/>
      <c r="GT17" s="205"/>
      <c r="GU17" s="205"/>
      <c r="GV17" s="205"/>
      <c r="GW17" s="205"/>
      <c r="GX17" s="205"/>
      <c r="GY17" s="205"/>
      <c r="GZ17" s="205"/>
      <c r="HA17" s="205"/>
      <c r="HB17" s="205"/>
      <c r="HC17" s="205"/>
      <c r="HD17" s="205"/>
      <c r="HE17" s="205"/>
      <c r="HF17" s="205"/>
      <c r="HG17" s="205"/>
      <c r="HH17" s="205"/>
      <c r="HI17" s="205"/>
      <c r="HJ17" s="205"/>
      <c r="HK17" s="205"/>
      <c r="HL17" s="205"/>
      <c r="HM17" s="205"/>
      <c r="HN17" s="205"/>
      <c r="HO17" s="205"/>
      <c r="HP17" s="205"/>
      <c r="HQ17" s="205"/>
      <c r="HR17" s="205"/>
      <c r="HS17" s="205"/>
      <c r="HT17" s="205"/>
      <c r="HU17" s="205"/>
      <c r="HV17" s="205"/>
      <c r="HW17" s="205"/>
      <c r="HX17" s="205"/>
      <c r="HY17" s="205"/>
      <c r="HZ17" s="205"/>
      <c r="IA17" s="205"/>
      <c r="IB17" s="205"/>
      <c r="IC17" s="205"/>
      <c r="ID17" s="205"/>
      <c r="IE17" s="205"/>
      <c r="IF17" s="205"/>
      <c r="IG17" s="205"/>
      <c r="IH17" s="205"/>
      <c r="II17" s="205"/>
      <c r="IJ17" s="205"/>
      <c r="IK17" s="205"/>
      <c r="IL17" s="205"/>
      <c r="IM17" s="205"/>
      <c r="IN17" s="205"/>
      <c r="IO17" s="205"/>
      <c r="IP17" s="205"/>
      <c r="IQ17" s="205"/>
      <c r="IR17" s="205"/>
      <c r="IS17" s="205"/>
      <c r="IT17" s="205"/>
      <c r="IU17" s="205"/>
      <c r="IV17" s="205"/>
      <c r="IW17" s="205"/>
      <c r="IX17" s="205"/>
    </row>
    <row r="18" spans="1:258" ht="12.75" customHeight="1" x14ac:dyDescent="0.2">
      <c r="A18" s="330">
        <f t="shared" si="5"/>
        <v>45299</v>
      </c>
      <c r="B18" s="355" t="str" cm="1">
        <f t="array" ref="B18">IF(SUMPRODUCT($I18:$IX18,IF($I$9:$IX$9=B$9,1,0))&gt;0,SUMPRODUCT($I18:$IX18,IF($I$9:$IX$9=B$9,1,0)),"")</f>
        <v/>
      </c>
      <c r="C18" s="355" t="str" cm="1">
        <f t="array" ref="C18">IF(SUMPRODUCT($I18:$IX18,IF($I$9:$IX$9=C$9,1,0))&gt;0,SUMPRODUCT($I18:$IX18,IF($I$9:$IX$9=C$9,1,0)),"")</f>
        <v/>
      </c>
      <c r="D18" s="355" t="str" cm="1">
        <f t="array" ref="D18">IF(SUMPRODUCT($I18:$IX18,IF($I$9:$IX$9=D$9,1,0))&gt;0,SUMPRODUCT($I18:$IX18,IF($I$9:$IX$9=D$9,1,0)),"")</f>
        <v/>
      </c>
      <c r="E18" s="355" t="str" cm="1">
        <f t="array" ref="E18">IF(SUMPRODUCT($I18:$IX18,IF($I$9:$IX$9=E$9,1,0))&gt;0,SUMPRODUCT($I18:$IX18,IF($I$9:$IX$9=E$9,1,0)),"")</f>
        <v/>
      </c>
      <c r="F18" s="355" t="str" cm="1">
        <f t="array" ref="F18">IF(SUMPRODUCT($I18:$IX18,IF($I$9:$IX$9=F$9,1,0))&gt;0,SUMPRODUCT($I18:$IX18,IF($I$9:$IX$9=F$9,1,0)),"")</f>
        <v/>
      </c>
      <c r="G18" s="355" t="str" cm="1">
        <f t="array" ref="G18">IF(SUMPRODUCT($I18:$IX18,IF($I$9:$IX$9=G$9,1,0))&gt;0,SUMPRODUCT($I18:$IX18,IF($I$9:$IX$9=G$9,1,0)),"")</f>
        <v/>
      </c>
      <c r="H18" s="329">
        <f t="shared" si="4"/>
        <v>0</v>
      </c>
      <c r="I18" s="205"/>
      <c r="J18" s="205"/>
      <c r="K18" s="205"/>
      <c r="L18" s="205"/>
      <c r="M18" s="205"/>
      <c r="N18" s="205"/>
      <c r="O18" s="205"/>
      <c r="P18" s="205"/>
      <c r="Q18" s="205"/>
      <c r="R18" s="205"/>
      <c r="S18" s="205"/>
      <c r="T18" s="205"/>
      <c r="U18" s="205"/>
      <c r="V18" s="205"/>
      <c r="W18" s="205"/>
      <c r="X18" s="205"/>
      <c r="Y18" s="205"/>
      <c r="Z18" s="205"/>
      <c r="AA18" s="205"/>
      <c r="AB18" s="205"/>
      <c r="AC18" s="205"/>
      <c r="AD18" s="205"/>
      <c r="AE18" s="205"/>
      <c r="AF18" s="205"/>
      <c r="AG18" s="205"/>
      <c r="AH18" s="205"/>
      <c r="AI18" s="205"/>
      <c r="AJ18" s="205"/>
      <c r="AK18" s="205"/>
      <c r="AL18" s="205"/>
      <c r="AM18" s="205"/>
      <c r="AN18" s="205"/>
      <c r="AO18" s="205"/>
      <c r="AP18" s="205"/>
      <c r="AQ18" s="205"/>
      <c r="AR18" s="205"/>
      <c r="AS18" s="205"/>
      <c r="AT18" s="205"/>
      <c r="AU18" s="205"/>
      <c r="AV18" s="205"/>
      <c r="AW18" s="205"/>
      <c r="AX18" s="205"/>
      <c r="AY18" s="205"/>
      <c r="AZ18" s="205"/>
      <c r="BA18" s="205"/>
      <c r="BB18" s="205"/>
      <c r="BC18" s="205"/>
      <c r="BD18" s="205"/>
      <c r="BE18" s="205"/>
      <c r="BF18" s="205"/>
      <c r="BG18" s="205"/>
      <c r="BH18" s="205"/>
      <c r="BI18" s="205"/>
      <c r="BJ18" s="205"/>
      <c r="BK18" s="205"/>
      <c r="BL18" s="205"/>
      <c r="BM18" s="205"/>
      <c r="BN18" s="205"/>
      <c r="BO18" s="205"/>
      <c r="BP18" s="205"/>
      <c r="BQ18" s="205"/>
      <c r="BR18" s="205"/>
      <c r="BS18" s="205"/>
      <c r="BT18" s="205"/>
      <c r="BU18" s="205"/>
      <c r="BV18" s="205"/>
      <c r="BW18" s="205"/>
      <c r="BX18" s="205"/>
      <c r="BY18" s="205"/>
      <c r="BZ18" s="205"/>
      <c r="CA18" s="205"/>
      <c r="CB18" s="205"/>
      <c r="CC18" s="205"/>
      <c r="CD18" s="205"/>
      <c r="CE18" s="205"/>
      <c r="CF18" s="205"/>
      <c r="CG18" s="205"/>
      <c r="CH18" s="205"/>
      <c r="CI18" s="205"/>
      <c r="CJ18" s="205"/>
      <c r="CK18" s="205"/>
      <c r="CL18" s="205"/>
      <c r="CM18" s="205"/>
      <c r="CN18" s="205"/>
      <c r="CO18" s="205"/>
      <c r="CP18" s="205"/>
      <c r="CQ18" s="205"/>
      <c r="CR18" s="205"/>
      <c r="CS18" s="205"/>
      <c r="CT18" s="205"/>
      <c r="CU18" s="205"/>
      <c r="CV18" s="205"/>
      <c r="CW18" s="205"/>
      <c r="CX18" s="205"/>
      <c r="CY18" s="205"/>
      <c r="CZ18" s="205"/>
      <c r="DA18" s="205"/>
      <c r="DB18" s="205"/>
      <c r="DC18" s="205"/>
      <c r="DD18" s="205"/>
      <c r="DE18" s="205"/>
      <c r="DF18" s="205"/>
      <c r="DG18" s="205"/>
      <c r="DH18" s="205"/>
      <c r="DI18" s="205"/>
      <c r="DJ18" s="205"/>
      <c r="DK18" s="205"/>
      <c r="DL18" s="205"/>
      <c r="DM18" s="205"/>
      <c r="DN18" s="205"/>
      <c r="DO18" s="205"/>
      <c r="DP18" s="205"/>
      <c r="DQ18" s="205"/>
      <c r="DR18" s="205"/>
      <c r="DS18" s="205"/>
      <c r="DT18" s="205"/>
      <c r="DU18" s="205"/>
      <c r="DV18" s="205"/>
      <c r="DW18" s="205"/>
      <c r="DX18" s="205"/>
      <c r="DY18" s="205"/>
      <c r="DZ18" s="205"/>
      <c r="EA18" s="205"/>
      <c r="EB18" s="205"/>
      <c r="EC18" s="205"/>
      <c r="ED18" s="205"/>
      <c r="EE18" s="205"/>
      <c r="EF18" s="205"/>
      <c r="EG18" s="205"/>
      <c r="EH18" s="205"/>
      <c r="EI18" s="205"/>
      <c r="EJ18" s="205"/>
      <c r="EK18" s="205"/>
      <c r="EL18" s="205"/>
      <c r="EM18" s="205"/>
      <c r="EN18" s="205"/>
      <c r="EO18" s="205"/>
      <c r="EP18" s="205"/>
      <c r="EQ18" s="205"/>
      <c r="ER18" s="205"/>
      <c r="ES18" s="205"/>
      <c r="ET18" s="205"/>
      <c r="EU18" s="205"/>
      <c r="EV18" s="205"/>
      <c r="EW18" s="205"/>
      <c r="EX18" s="205"/>
      <c r="EY18" s="205"/>
      <c r="EZ18" s="205"/>
      <c r="FA18" s="205"/>
      <c r="FB18" s="205"/>
      <c r="FC18" s="205"/>
      <c r="FD18" s="205"/>
      <c r="FE18" s="205"/>
      <c r="FF18" s="205"/>
      <c r="FG18" s="205"/>
      <c r="FH18" s="205"/>
      <c r="FI18" s="205"/>
      <c r="FJ18" s="205"/>
      <c r="FK18" s="205"/>
      <c r="FL18" s="205"/>
      <c r="FM18" s="205"/>
      <c r="FN18" s="205"/>
      <c r="FO18" s="205"/>
      <c r="FP18" s="205"/>
      <c r="FQ18" s="205"/>
      <c r="FR18" s="205"/>
      <c r="FS18" s="205"/>
      <c r="FT18" s="205"/>
      <c r="FU18" s="205"/>
      <c r="FV18" s="205"/>
      <c r="FW18" s="205"/>
      <c r="FX18" s="205"/>
      <c r="FY18" s="205"/>
      <c r="FZ18" s="205"/>
      <c r="GA18" s="205"/>
      <c r="GB18" s="205"/>
      <c r="GC18" s="205"/>
      <c r="GD18" s="205"/>
      <c r="GE18" s="205"/>
      <c r="GF18" s="205"/>
      <c r="GG18" s="205"/>
      <c r="GH18" s="205"/>
      <c r="GI18" s="205"/>
      <c r="GJ18" s="205"/>
      <c r="GK18" s="205"/>
      <c r="GL18" s="205"/>
      <c r="GM18" s="205"/>
      <c r="GN18" s="205"/>
      <c r="GO18" s="205"/>
      <c r="GP18" s="205"/>
      <c r="GQ18" s="205"/>
      <c r="GR18" s="205"/>
      <c r="GS18" s="205"/>
      <c r="GT18" s="205"/>
      <c r="GU18" s="205"/>
      <c r="GV18" s="205"/>
      <c r="GW18" s="205"/>
      <c r="GX18" s="205"/>
      <c r="GY18" s="205"/>
      <c r="GZ18" s="205"/>
      <c r="HA18" s="205"/>
      <c r="HB18" s="205"/>
      <c r="HC18" s="205"/>
      <c r="HD18" s="205"/>
      <c r="HE18" s="205"/>
      <c r="HF18" s="205"/>
      <c r="HG18" s="205"/>
      <c r="HH18" s="205"/>
      <c r="HI18" s="205"/>
      <c r="HJ18" s="205"/>
      <c r="HK18" s="205"/>
      <c r="HL18" s="205"/>
      <c r="HM18" s="205"/>
      <c r="HN18" s="205"/>
      <c r="HO18" s="205"/>
      <c r="HP18" s="205"/>
      <c r="HQ18" s="205"/>
      <c r="HR18" s="205"/>
      <c r="HS18" s="205"/>
      <c r="HT18" s="205"/>
      <c r="HU18" s="205"/>
      <c r="HV18" s="205"/>
      <c r="HW18" s="205"/>
      <c r="HX18" s="205"/>
      <c r="HY18" s="205"/>
      <c r="HZ18" s="205"/>
      <c r="IA18" s="205"/>
      <c r="IB18" s="205"/>
      <c r="IC18" s="205"/>
      <c r="ID18" s="205"/>
      <c r="IE18" s="205"/>
      <c r="IF18" s="205"/>
      <c r="IG18" s="205"/>
      <c r="IH18" s="205"/>
      <c r="II18" s="205"/>
      <c r="IJ18" s="205"/>
      <c r="IK18" s="205"/>
      <c r="IL18" s="205"/>
      <c r="IM18" s="205"/>
      <c r="IN18" s="205"/>
      <c r="IO18" s="205"/>
      <c r="IP18" s="205"/>
      <c r="IQ18" s="205"/>
      <c r="IR18" s="205"/>
      <c r="IS18" s="205"/>
      <c r="IT18" s="205"/>
      <c r="IU18" s="205"/>
      <c r="IV18" s="205"/>
      <c r="IW18" s="205"/>
      <c r="IX18" s="205"/>
    </row>
    <row r="19" spans="1:258" ht="12.75" customHeight="1" x14ac:dyDescent="0.2">
      <c r="A19" s="330">
        <f t="shared" si="5"/>
        <v>45300</v>
      </c>
      <c r="B19" s="355" t="str" cm="1">
        <f t="array" ref="B19">IF(SUMPRODUCT($I19:$IX19,IF($I$9:$IX$9=B$9,1,0))&gt;0,SUMPRODUCT($I19:$IX19,IF($I$9:$IX$9=B$9,1,0)),"")</f>
        <v/>
      </c>
      <c r="C19" s="355" t="str" cm="1">
        <f t="array" ref="C19">IF(SUMPRODUCT($I19:$IX19,IF($I$9:$IX$9=C$9,1,0))&gt;0,SUMPRODUCT($I19:$IX19,IF($I$9:$IX$9=C$9,1,0)),"")</f>
        <v/>
      </c>
      <c r="D19" s="355" t="str" cm="1">
        <f t="array" ref="D19">IF(SUMPRODUCT($I19:$IX19,IF($I$9:$IX$9=D$9,1,0))&gt;0,SUMPRODUCT($I19:$IX19,IF($I$9:$IX$9=D$9,1,0)),"")</f>
        <v/>
      </c>
      <c r="E19" s="355" t="str" cm="1">
        <f t="array" ref="E19">IF(SUMPRODUCT($I19:$IX19,IF($I$9:$IX$9=E$9,1,0))&gt;0,SUMPRODUCT($I19:$IX19,IF($I$9:$IX$9=E$9,1,0)),"")</f>
        <v/>
      </c>
      <c r="F19" s="355" t="str" cm="1">
        <f t="array" ref="F19">IF(SUMPRODUCT($I19:$IX19,IF($I$9:$IX$9=F$9,1,0))&gt;0,SUMPRODUCT($I19:$IX19,IF($I$9:$IX$9=F$9,1,0)),"")</f>
        <v/>
      </c>
      <c r="G19" s="355" t="str" cm="1">
        <f t="array" ref="G19">IF(SUMPRODUCT($I19:$IX19,IF($I$9:$IX$9=G$9,1,0))&gt;0,SUMPRODUCT($I19:$IX19,IF($I$9:$IX$9=G$9,1,0)),"")</f>
        <v/>
      </c>
      <c r="H19" s="329">
        <f t="shared" si="4"/>
        <v>0</v>
      </c>
      <c r="I19" s="205"/>
      <c r="J19" s="205"/>
      <c r="K19" s="205"/>
      <c r="L19" s="205"/>
      <c r="M19" s="205"/>
      <c r="N19" s="205"/>
      <c r="O19" s="205"/>
      <c r="P19" s="205"/>
      <c r="Q19" s="205"/>
      <c r="R19" s="205"/>
      <c r="S19" s="205"/>
      <c r="T19" s="205"/>
      <c r="U19" s="205"/>
      <c r="V19" s="205"/>
      <c r="W19" s="205"/>
      <c r="X19" s="205"/>
      <c r="Y19" s="205"/>
      <c r="Z19" s="205"/>
      <c r="AA19" s="205"/>
      <c r="AB19" s="205"/>
      <c r="AC19" s="205"/>
      <c r="AD19" s="205"/>
      <c r="AE19" s="205"/>
      <c r="AF19" s="205"/>
      <c r="AG19" s="205"/>
      <c r="AH19" s="205"/>
      <c r="AI19" s="205"/>
      <c r="AJ19" s="205"/>
      <c r="AK19" s="205"/>
      <c r="AL19" s="205"/>
      <c r="AM19" s="205"/>
      <c r="AN19" s="205"/>
      <c r="AO19" s="205"/>
      <c r="AP19" s="205"/>
      <c r="AQ19" s="205"/>
      <c r="AR19" s="205"/>
      <c r="AS19" s="205"/>
      <c r="AT19" s="205"/>
      <c r="AU19" s="205"/>
      <c r="AV19" s="205"/>
      <c r="AW19" s="205"/>
      <c r="AX19" s="205"/>
      <c r="AY19" s="205"/>
      <c r="AZ19" s="205"/>
      <c r="BA19" s="205"/>
      <c r="BB19" s="205"/>
      <c r="BC19" s="205"/>
      <c r="BD19" s="205"/>
      <c r="BE19" s="205"/>
      <c r="BF19" s="205"/>
      <c r="BG19" s="205"/>
      <c r="BH19" s="205"/>
      <c r="BI19" s="205"/>
      <c r="BJ19" s="205"/>
      <c r="BK19" s="205"/>
      <c r="BL19" s="205"/>
      <c r="BM19" s="205"/>
      <c r="BN19" s="205"/>
      <c r="BO19" s="205"/>
      <c r="BP19" s="205"/>
      <c r="BQ19" s="205"/>
      <c r="BR19" s="205"/>
      <c r="BS19" s="205"/>
      <c r="BT19" s="205"/>
      <c r="BU19" s="205"/>
      <c r="BV19" s="205"/>
      <c r="BW19" s="205"/>
      <c r="BX19" s="205"/>
      <c r="BY19" s="205"/>
      <c r="BZ19" s="205"/>
      <c r="CA19" s="205"/>
      <c r="CB19" s="205"/>
      <c r="CC19" s="205"/>
      <c r="CD19" s="205"/>
      <c r="CE19" s="205"/>
      <c r="CF19" s="205"/>
      <c r="CG19" s="205"/>
      <c r="CH19" s="205"/>
      <c r="CI19" s="205"/>
      <c r="CJ19" s="205"/>
      <c r="CK19" s="205"/>
      <c r="CL19" s="205"/>
      <c r="CM19" s="205"/>
      <c r="CN19" s="205"/>
      <c r="CO19" s="205"/>
      <c r="CP19" s="205"/>
      <c r="CQ19" s="205"/>
      <c r="CR19" s="205"/>
      <c r="CS19" s="205"/>
      <c r="CT19" s="205"/>
      <c r="CU19" s="205"/>
      <c r="CV19" s="205"/>
      <c r="CW19" s="205"/>
      <c r="CX19" s="205"/>
      <c r="CY19" s="205"/>
      <c r="CZ19" s="205"/>
      <c r="DA19" s="205"/>
      <c r="DB19" s="205"/>
      <c r="DC19" s="205"/>
      <c r="DD19" s="205"/>
      <c r="DE19" s="205"/>
      <c r="DF19" s="205"/>
      <c r="DG19" s="205"/>
      <c r="DH19" s="205"/>
      <c r="DI19" s="205"/>
      <c r="DJ19" s="205"/>
      <c r="DK19" s="205"/>
      <c r="DL19" s="205"/>
      <c r="DM19" s="205"/>
      <c r="DN19" s="205"/>
      <c r="DO19" s="205"/>
      <c r="DP19" s="205"/>
      <c r="DQ19" s="205"/>
      <c r="DR19" s="205"/>
      <c r="DS19" s="205"/>
      <c r="DT19" s="205"/>
      <c r="DU19" s="205"/>
      <c r="DV19" s="205"/>
      <c r="DW19" s="205"/>
      <c r="DX19" s="205"/>
      <c r="DY19" s="205"/>
      <c r="DZ19" s="205"/>
      <c r="EA19" s="205"/>
      <c r="EB19" s="205"/>
      <c r="EC19" s="205"/>
      <c r="ED19" s="205"/>
      <c r="EE19" s="205"/>
      <c r="EF19" s="205"/>
      <c r="EG19" s="205"/>
      <c r="EH19" s="205"/>
      <c r="EI19" s="205"/>
      <c r="EJ19" s="205"/>
      <c r="EK19" s="205"/>
      <c r="EL19" s="205"/>
      <c r="EM19" s="205"/>
      <c r="EN19" s="205"/>
      <c r="EO19" s="205"/>
      <c r="EP19" s="205"/>
      <c r="EQ19" s="205"/>
      <c r="ER19" s="205"/>
      <c r="ES19" s="205"/>
      <c r="ET19" s="205"/>
      <c r="EU19" s="205"/>
      <c r="EV19" s="205"/>
      <c r="EW19" s="205"/>
      <c r="EX19" s="205"/>
      <c r="EY19" s="205"/>
      <c r="EZ19" s="205"/>
      <c r="FA19" s="205"/>
      <c r="FB19" s="205"/>
      <c r="FC19" s="205"/>
      <c r="FD19" s="205"/>
      <c r="FE19" s="205"/>
      <c r="FF19" s="205"/>
      <c r="FG19" s="205"/>
      <c r="FH19" s="205"/>
      <c r="FI19" s="205"/>
      <c r="FJ19" s="205"/>
      <c r="FK19" s="205"/>
      <c r="FL19" s="205"/>
      <c r="FM19" s="205"/>
      <c r="FN19" s="205"/>
      <c r="FO19" s="205"/>
      <c r="FP19" s="205"/>
      <c r="FQ19" s="205"/>
      <c r="FR19" s="205"/>
      <c r="FS19" s="205"/>
      <c r="FT19" s="205"/>
      <c r="FU19" s="205"/>
      <c r="FV19" s="205"/>
      <c r="FW19" s="205"/>
      <c r="FX19" s="205"/>
      <c r="FY19" s="205"/>
      <c r="FZ19" s="205"/>
      <c r="GA19" s="205"/>
      <c r="GB19" s="205"/>
      <c r="GC19" s="205"/>
      <c r="GD19" s="205"/>
      <c r="GE19" s="205"/>
      <c r="GF19" s="205"/>
      <c r="GG19" s="205"/>
      <c r="GH19" s="205"/>
      <c r="GI19" s="205"/>
      <c r="GJ19" s="205"/>
      <c r="GK19" s="205"/>
      <c r="GL19" s="205"/>
      <c r="GM19" s="205"/>
      <c r="GN19" s="205"/>
      <c r="GO19" s="205"/>
      <c r="GP19" s="205"/>
      <c r="GQ19" s="205"/>
      <c r="GR19" s="205"/>
      <c r="GS19" s="205"/>
      <c r="GT19" s="205"/>
      <c r="GU19" s="205"/>
      <c r="GV19" s="205"/>
      <c r="GW19" s="205"/>
      <c r="GX19" s="205"/>
      <c r="GY19" s="205"/>
      <c r="GZ19" s="205"/>
      <c r="HA19" s="205"/>
      <c r="HB19" s="205"/>
      <c r="HC19" s="205"/>
      <c r="HD19" s="205"/>
      <c r="HE19" s="205"/>
      <c r="HF19" s="205"/>
      <c r="HG19" s="205"/>
      <c r="HH19" s="205"/>
      <c r="HI19" s="205"/>
      <c r="HJ19" s="205"/>
      <c r="HK19" s="205"/>
      <c r="HL19" s="205"/>
      <c r="HM19" s="205"/>
      <c r="HN19" s="205"/>
      <c r="HO19" s="205"/>
      <c r="HP19" s="205"/>
      <c r="HQ19" s="205"/>
      <c r="HR19" s="205"/>
      <c r="HS19" s="205"/>
      <c r="HT19" s="205"/>
      <c r="HU19" s="205"/>
      <c r="HV19" s="205"/>
      <c r="HW19" s="205"/>
      <c r="HX19" s="205"/>
      <c r="HY19" s="205"/>
      <c r="HZ19" s="205"/>
      <c r="IA19" s="205"/>
      <c r="IB19" s="205"/>
      <c r="IC19" s="205"/>
      <c r="ID19" s="205"/>
      <c r="IE19" s="205"/>
      <c r="IF19" s="205"/>
      <c r="IG19" s="205"/>
      <c r="IH19" s="205"/>
      <c r="II19" s="205"/>
      <c r="IJ19" s="205"/>
      <c r="IK19" s="205"/>
      <c r="IL19" s="205"/>
      <c r="IM19" s="205"/>
      <c r="IN19" s="205"/>
      <c r="IO19" s="205"/>
      <c r="IP19" s="205"/>
      <c r="IQ19" s="205"/>
      <c r="IR19" s="205"/>
      <c r="IS19" s="205"/>
      <c r="IT19" s="205"/>
      <c r="IU19" s="205"/>
      <c r="IV19" s="205"/>
      <c r="IW19" s="205"/>
      <c r="IX19" s="205"/>
    </row>
    <row r="20" spans="1:258" ht="12.75" customHeight="1" x14ac:dyDescent="0.2">
      <c r="A20" s="330">
        <f t="shared" si="5"/>
        <v>45301</v>
      </c>
      <c r="B20" s="355" t="str" cm="1">
        <f t="array" ref="B20">IF(SUMPRODUCT($I20:$IX20,IF($I$9:$IX$9=B$9,1,0))&gt;0,SUMPRODUCT($I20:$IX20,IF($I$9:$IX$9=B$9,1,0)),"")</f>
        <v/>
      </c>
      <c r="C20" s="355" t="str" cm="1">
        <f t="array" ref="C20">IF(SUMPRODUCT($I20:$IX20,IF($I$9:$IX$9=C$9,1,0))&gt;0,SUMPRODUCT($I20:$IX20,IF($I$9:$IX$9=C$9,1,0)),"")</f>
        <v/>
      </c>
      <c r="D20" s="355" t="str" cm="1">
        <f t="array" ref="D20">IF(SUMPRODUCT($I20:$IX20,IF($I$9:$IX$9=D$9,1,0))&gt;0,SUMPRODUCT($I20:$IX20,IF($I$9:$IX$9=D$9,1,0)),"")</f>
        <v/>
      </c>
      <c r="E20" s="355" t="str" cm="1">
        <f t="array" ref="E20">IF(SUMPRODUCT($I20:$IX20,IF($I$9:$IX$9=E$9,1,0))&gt;0,SUMPRODUCT($I20:$IX20,IF($I$9:$IX$9=E$9,1,0)),"")</f>
        <v/>
      </c>
      <c r="F20" s="355" t="str" cm="1">
        <f t="array" ref="F20">IF(SUMPRODUCT($I20:$IX20,IF($I$9:$IX$9=F$9,1,0))&gt;0,SUMPRODUCT($I20:$IX20,IF($I$9:$IX$9=F$9,1,0)),"")</f>
        <v/>
      </c>
      <c r="G20" s="355" t="str" cm="1">
        <f t="array" ref="G20">IF(SUMPRODUCT($I20:$IX20,IF($I$9:$IX$9=G$9,1,0))&gt;0,SUMPRODUCT($I20:$IX20,IF($I$9:$IX$9=G$9,1,0)),"")</f>
        <v/>
      </c>
      <c r="H20" s="329">
        <f t="shared" si="4"/>
        <v>0</v>
      </c>
      <c r="I20" s="205"/>
      <c r="J20" s="205"/>
      <c r="K20" s="205"/>
      <c r="L20" s="205"/>
      <c r="M20" s="205"/>
      <c r="N20" s="205"/>
      <c r="O20" s="205"/>
      <c r="P20" s="205"/>
      <c r="Q20" s="205"/>
      <c r="R20" s="205"/>
      <c r="S20" s="205"/>
      <c r="T20" s="205"/>
      <c r="U20" s="205"/>
      <c r="V20" s="205"/>
      <c r="W20" s="205"/>
      <c r="X20" s="205"/>
      <c r="Y20" s="205"/>
      <c r="Z20" s="205"/>
      <c r="AA20" s="205"/>
      <c r="AB20" s="205"/>
      <c r="AC20" s="205"/>
      <c r="AD20" s="205"/>
      <c r="AE20" s="205"/>
      <c r="AF20" s="205"/>
      <c r="AG20" s="205"/>
      <c r="AH20" s="205"/>
      <c r="AI20" s="205"/>
      <c r="AJ20" s="205"/>
      <c r="AK20" s="205"/>
      <c r="AL20" s="205"/>
      <c r="AM20" s="205"/>
      <c r="AN20" s="205"/>
      <c r="AO20" s="205"/>
      <c r="AP20" s="205"/>
      <c r="AQ20" s="205"/>
      <c r="AR20" s="205"/>
      <c r="AS20" s="205"/>
      <c r="AT20" s="205"/>
      <c r="AU20" s="205"/>
      <c r="AV20" s="205"/>
      <c r="AW20" s="205"/>
      <c r="AX20" s="205"/>
      <c r="AY20" s="205"/>
      <c r="AZ20" s="205"/>
      <c r="BA20" s="205"/>
      <c r="BB20" s="205"/>
      <c r="BC20" s="205"/>
      <c r="BD20" s="205"/>
      <c r="BE20" s="205"/>
      <c r="BF20" s="205"/>
      <c r="BG20" s="205"/>
      <c r="BH20" s="205"/>
      <c r="BI20" s="205"/>
      <c r="BJ20" s="205"/>
      <c r="BK20" s="205"/>
      <c r="BL20" s="205"/>
      <c r="BM20" s="205"/>
      <c r="BN20" s="205"/>
      <c r="BO20" s="205"/>
      <c r="BP20" s="205"/>
      <c r="BQ20" s="205"/>
      <c r="BR20" s="205"/>
      <c r="BS20" s="205"/>
      <c r="BT20" s="205"/>
      <c r="BU20" s="205"/>
      <c r="BV20" s="205"/>
      <c r="BW20" s="205"/>
      <c r="BX20" s="205"/>
      <c r="BY20" s="205"/>
      <c r="BZ20" s="205"/>
      <c r="CA20" s="205"/>
      <c r="CB20" s="205"/>
      <c r="CC20" s="205"/>
      <c r="CD20" s="205"/>
      <c r="CE20" s="205"/>
      <c r="CF20" s="205"/>
      <c r="CG20" s="205"/>
      <c r="CH20" s="205"/>
      <c r="CI20" s="205"/>
      <c r="CJ20" s="205"/>
      <c r="CK20" s="205"/>
      <c r="CL20" s="205"/>
      <c r="CM20" s="205"/>
      <c r="CN20" s="205"/>
      <c r="CO20" s="205"/>
      <c r="CP20" s="205"/>
      <c r="CQ20" s="205"/>
      <c r="CR20" s="205"/>
      <c r="CS20" s="205"/>
      <c r="CT20" s="205"/>
      <c r="CU20" s="205"/>
      <c r="CV20" s="205"/>
      <c r="CW20" s="205"/>
      <c r="CX20" s="205"/>
      <c r="CY20" s="205"/>
      <c r="CZ20" s="205"/>
      <c r="DA20" s="205"/>
      <c r="DB20" s="205"/>
      <c r="DC20" s="205"/>
      <c r="DD20" s="205"/>
      <c r="DE20" s="205"/>
      <c r="DF20" s="205"/>
      <c r="DG20" s="205"/>
      <c r="DH20" s="205"/>
      <c r="DI20" s="205"/>
      <c r="DJ20" s="205"/>
      <c r="DK20" s="205"/>
      <c r="DL20" s="205"/>
      <c r="DM20" s="205"/>
      <c r="DN20" s="205"/>
      <c r="DO20" s="205"/>
      <c r="DP20" s="205"/>
      <c r="DQ20" s="205"/>
      <c r="DR20" s="205"/>
      <c r="DS20" s="205"/>
      <c r="DT20" s="205"/>
      <c r="DU20" s="205"/>
      <c r="DV20" s="205"/>
      <c r="DW20" s="205"/>
      <c r="DX20" s="205"/>
      <c r="DY20" s="205"/>
      <c r="DZ20" s="205"/>
      <c r="EA20" s="205"/>
      <c r="EB20" s="205"/>
      <c r="EC20" s="205"/>
      <c r="ED20" s="205"/>
      <c r="EE20" s="205"/>
      <c r="EF20" s="205"/>
      <c r="EG20" s="205"/>
      <c r="EH20" s="205"/>
      <c r="EI20" s="205"/>
      <c r="EJ20" s="205"/>
      <c r="EK20" s="205"/>
      <c r="EL20" s="205"/>
      <c r="EM20" s="205"/>
      <c r="EN20" s="205"/>
      <c r="EO20" s="205"/>
      <c r="EP20" s="205"/>
      <c r="EQ20" s="205"/>
      <c r="ER20" s="205"/>
      <c r="ES20" s="205"/>
      <c r="ET20" s="205"/>
      <c r="EU20" s="205"/>
      <c r="EV20" s="205"/>
      <c r="EW20" s="205"/>
      <c r="EX20" s="205"/>
      <c r="EY20" s="205"/>
      <c r="EZ20" s="205"/>
      <c r="FA20" s="205"/>
      <c r="FB20" s="205"/>
      <c r="FC20" s="205"/>
      <c r="FD20" s="205"/>
      <c r="FE20" s="205"/>
      <c r="FF20" s="205"/>
      <c r="FG20" s="205"/>
      <c r="FH20" s="205"/>
      <c r="FI20" s="205"/>
      <c r="FJ20" s="205"/>
      <c r="FK20" s="205"/>
      <c r="FL20" s="205"/>
      <c r="FM20" s="205"/>
      <c r="FN20" s="205"/>
      <c r="FO20" s="205"/>
      <c r="FP20" s="205"/>
      <c r="FQ20" s="205"/>
      <c r="FR20" s="205"/>
      <c r="FS20" s="205"/>
      <c r="FT20" s="205"/>
      <c r="FU20" s="205"/>
      <c r="FV20" s="205"/>
      <c r="FW20" s="205"/>
      <c r="FX20" s="205"/>
      <c r="FY20" s="205"/>
      <c r="FZ20" s="205"/>
      <c r="GA20" s="205"/>
      <c r="GB20" s="205"/>
      <c r="GC20" s="205"/>
      <c r="GD20" s="205"/>
      <c r="GE20" s="205"/>
      <c r="GF20" s="205"/>
      <c r="GG20" s="205"/>
      <c r="GH20" s="205"/>
      <c r="GI20" s="205"/>
      <c r="GJ20" s="205"/>
      <c r="GK20" s="205"/>
      <c r="GL20" s="205"/>
      <c r="GM20" s="205"/>
      <c r="GN20" s="205"/>
      <c r="GO20" s="205"/>
      <c r="GP20" s="205"/>
      <c r="GQ20" s="205"/>
      <c r="GR20" s="205"/>
      <c r="GS20" s="205"/>
      <c r="GT20" s="205"/>
      <c r="GU20" s="205"/>
      <c r="GV20" s="205"/>
      <c r="GW20" s="205"/>
      <c r="GX20" s="205"/>
      <c r="GY20" s="205"/>
      <c r="GZ20" s="205"/>
      <c r="HA20" s="205"/>
      <c r="HB20" s="205"/>
      <c r="HC20" s="205"/>
      <c r="HD20" s="205"/>
      <c r="HE20" s="205"/>
      <c r="HF20" s="205"/>
      <c r="HG20" s="205"/>
      <c r="HH20" s="205"/>
      <c r="HI20" s="205"/>
      <c r="HJ20" s="205"/>
      <c r="HK20" s="205"/>
      <c r="HL20" s="205"/>
      <c r="HM20" s="205"/>
      <c r="HN20" s="205"/>
      <c r="HO20" s="205"/>
      <c r="HP20" s="205"/>
      <c r="HQ20" s="205"/>
      <c r="HR20" s="205"/>
      <c r="HS20" s="205"/>
      <c r="HT20" s="205"/>
      <c r="HU20" s="205"/>
      <c r="HV20" s="205"/>
      <c r="HW20" s="205"/>
      <c r="HX20" s="205"/>
      <c r="HY20" s="205"/>
      <c r="HZ20" s="205"/>
      <c r="IA20" s="205"/>
      <c r="IB20" s="205"/>
      <c r="IC20" s="205"/>
      <c r="ID20" s="205"/>
      <c r="IE20" s="205"/>
      <c r="IF20" s="205"/>
      <c r="IG20" s="205"/>
      <c r="IH20" s="205"/>
      <c r="II20" s="205"/>
      <c r="IJ20" s="205"/>
      <c r="IK20" s="205"/>
      <c r="IL20" s="205"/>
      <c r="IM20" s="205"/>
      <c r="IN20" s="205"/>
      <c r="IO20" s="205"/>
      <c r="IP20" s="205"/>
      <c r="IQ20" s="205"/>
      <c r="IR20" s="205"/>
      <c r="IS20" s="205"/>
      <c r="IT20" s="205"/>
      <c r="IU20" s="205"/>
      <c r="IV20" s="205"/>
      <c r="IW20" s="205"/>
      <c r="IX20" s="205"/>
    </row>
    <row r="21" spans="1:258" ht="12.75" customHeight="1" x14ac:dyDescent="0.2">
      <c r="A21" s="330">
        <f t="shared" si="5"/>
        <v>45302</v>
      </c>
      <c r="B21" s="355" t="str" cm="1">
        <f t="array" ref="B21">IF(SUMPRODUCT($I21:$IX21,IF($I$9:$IX$9=B$9,1,0))&gt;0,SUMPRODUCT($I21:$IX21,IF($I$9:$IX$9=B$9,1,0)),"")</f>
        <v/>
      </c>
      <c r="C21" s="355" t="str" cm="1">
        <f t="array" ref="C21">IF(SUMPRODUCT($I21:$IX21,IF($I$9:$IX$9=C$9,1,0))&gt;0,SUMPRODUCT($I21:$IX21,IF($I$9:$IX$9=C$9,1,0)),"")</f>
        <v/>
      </c>
      <c r="D21" s="355" t="str" cm="1">
        <f t="array" ref="D21">IF(SUMPRODUCT($I21:$IX21,IF($I$9:$IX$9=D$9,1,0))&gt;0,SUMPRODUCT($I21:$IX21,IF($I$9:$IX$9=D$9,1,0)),"")</f>
        <v/>
      </c>
      <c r="E21" s="355" t="str" cm="1">
        <f t="array" ref="E21">IF(SUMPRODUCT($I21:$IX21,IF($I$9:$IX$9=E$9,1,0))&gt;0,SUMPRODUCT($I21:$IX21,IF($I$9:$IX$9=E$9,1,0)),"")</f>
        <v/>
      </c>
      <c r="F21" s="355" t="str" cm="1">
        <f t="array" ref="F21">IF(SUMPRODUCT($I21:$IX21,IF($I$9:$IX$9=F$9,1,0))&gt;0,SUMPRODUCT($I21:$IX21,IF($I$9:$IX$9=F$9,1,0)),"")</f>
        <v/>
      </c>
      <c r="G21" s="355" t="str" cm="1">
        <f t="array" ref="G21">IF(SUMPRODUCT($I21:$IX21,IF($I$9:$IX$9=G$9,1,0))&gt;0,SUMPRODUCT($I21:$IX21,IF($I$9:$IX$9=G$9,1,0)),"")</f>
        <v/>
      </c>
      <c r="H21" s="329">
        <f t="shared" si="4"/>
        <v>0</v>
      </c>
      <c r="I21" s="205"/>
      <c r="J21" s="205"/>
      <c r="K21" s="205"/>
      <c r="L21" s="205"/>
      <c r="M21" s="205"/>
      <c r="N21" s="205"/>
      <c r="O21" s="205"/>
      <c r="P21" s="205"/>
      <c r="Q21" s="205"/>
      <c r="R21" s="205"/>
      <c r="S21" s="205"/>
      <c r="T21" s="205"/>
      <c r="U21" s="205"/>
      <c r="V21" s="205"/>
      <c r="W21" s="205"/>
      <c r="X21" s="205"/>
      <c r="Y21" s="205"/>
      <c r="Z21" s="205"/>
      <c r="AA21" s="205"/>
      <c r="AB21" s="205"/>
      <c r="AC21" s="205"/>
      <c r="AD21" s="205"/>
      <c r="AE21" s="205"/>
      <c r="AF21" s="205"/>
      <c r="AG21" s="205"/>
      <c r="AH21" s="205"/>
      <c r="AI21" s="205"/>
      <c r="AJ21" s="205"/>
      <c r="AK21" s="205"/>
      <c r="AL21" s="205"/>
      <c r="AM21" s="205"/>
      <c r="AN21" s="205"/>
      <c r="AO21" s="205"/>
      <c r="AP21" s="205"/>
      <c r="AQ21" s="205"/>
      <c r="AR21" s="205"/>
      <c r="AS21" s="205"/>
      <c r="AT21" s="205"/>
      <c r="AU21" s="205"/>
      <c r="AV21" s="205"/>
      <c r="AW21" s="205"/>
      <c r="AX21" s="205"/>
      <c r="AY21" s="205"/>
      <c r="AZ21" s="205"/>
      <c r="BA21" s="205"/>
      <c r="BB21" s="205"/>
      <c r="BC21" s="205"/>
      <c r="BD21" s="205"/>
      <c r="BE21" s="205"/>
      <c r="BF21" s="205"/>
      <c r="BG21" s="205"/>
      <c r="BH21" s="205"/>
      <c r="BI21" s="205"/>
      <c r="BJ21" s="205"/>
      <c r="BK21" s="205"/>
      <c r="BL21" s="205"/>
      <c r="BM21" s="205"/>
      <c r="BN21" s="205"/>
      <c r="BO21" s="205"/>
      <c r="BP21" s="205"/>
      <c r="BQ21" s="205"/>
      <c r="BR21" s="205"/>
      <c r="BS21" s="205"/>
      <c r="BT21" s="205"/>
      <c r="BU21" s="205"/>
      <c r="BV21" s="205"/>
      <c r="BW21" s="205"/>
      <c r="BX21" s="205"/>
      <c r="BY21" s="205"/>
      <c r="BZ21" s="205"/>
      <c r="CA21" s="205"/>
      <c r="CB21" s="205"/>
      <c r="CC21" s="205"/>
      <c r="CD21" s="205"/>
      <c r="CE21" s="205"/>
      <c r="CF21" s="205"/>
      <c r="CG21" s="205"/>
      <c r="CH21" s="205"/>
      <c r="CI21" s="205"/>
      <c r="CJ21" s="205"/>
      <c r="CK21" s="205"/>
      <c r="CL21" s="205"/>
      <c r="CM21" s="205"/>
      <c r="CN21" s="205"/>
      <c r="CO21" s="205"/>
      <c r="CP21" s="205"/>
      <c r="CQ21" s="205"/>
      <c r="CR21" s="205"/>
      <c r="CS21" s="205"/>
      <c r="CT21" s="205"/>
      <c r="CU21" s="205"/>
      <c r="CV21" s="205"/>
      <c r="CW21" s="205"/>
      <c r="CX21" s="205"/>
      <c r="CY21" s="205"/>
      <c r="CZ21" s="205"/>
      <c r="DA21" s="205"/>
      <c r="DB21" s="205"/>
      <c r="DC21" s="205"/>
      <c r="DD21" s="205"/>
      <c r="DE21" s="205"/>
      <c r="DF21" s="205"/>
      <c r="DG21" s="205"/>
      <c r="DH21" s="205"/>
      <c r="DI21" s="205"/>
      <c r="DJ21" s="205"/>
      <c r="DK21" s="205"/>
      <c r="DL21" s="205"/>
      <c r="DM21" s="205"/>
      <c r="DN21" s="205"/>
      <c r="DO21" s="205"/>
      <c r="DP21" s="205"/>
      <c r="DQ21" s="205"/>
      <c r="DR21" s="205"/>
      <c r="DS21" s="205"/>
      <c r="DT21" s="205"/>
      <c r="DU21" s="205"/>
      <c r="DV21" s="205"/>
      <c r="DW21" s="205"/>
      <c r="DX21" s="205"/>
      <c r="DY21" s="205"/>
      <c r="DZ21" s="205"/>
      <c r="EA21" s="205"/>
      <c r="EB21" s="205"/>
      <c r="EC21" s="205"/>
      <c r="ED21" s="205"/>
      <c r="EE21" s="205"/>
      <c r="EF21" s="205"/>
      <c r="EG21" s="205"/>
      <c r="EH21" s="205"/>
      <c r="EI21" s="205"/>
      <c r="EJ21" s="205"/>
      <c r="EK21" s="205"/>
      <c r="EL21" s="205"/>
      <c r="EM21" s="205"/>
      <c r="EN21" s="205"/>
      <c r="EO21" s="205"/>
      <c r="EP21" s="205"/>
      <c r="EQ21" s="205"/>
      <c r="ER21" s="205"/>
      <c r="ES21" s="205"/>
      <c r="ET21" s="205"/>
      <c r="EU21" s="205"/>
      <c r="EV21" s="205"/>
      <c r="EW21" s="205"/>
      <c r="EX21" s="205"/>
      <c r="EY21" s="205"/>
      <c r="EZ21" s="205"/>
      <c r="FA21" s="205"/>
      <c r="FB21" s="205"/>
      <c r="FC21" s="205"/>
      <c r="FD21" s="205"/>
      <c r="FE21" s="205"/>
      <c r="FF21" s="205"/>
      <c r="FG21" s="205"/>
      <c r="FH21" s="205"/>
      <c r="FI21" s="205"/>
      <c r="FJ21" s="205"/>
      <c r="FK21" s="205"/>
      <c r="FL21" s="205"/>
      <c r="FM21" s="205"/>
      <c r="FN21" s="205"/>
      <c r="FO21" s="205"/>
      <c r="FP21" s="205"/>
      <c r="FQ21" s="205"/>
      <c r="FR21" s="205"/>
      <c r="FS21" s="205"/>
      <c r="FT21" s="205"/>
      <c r="FU21" s="205"/>
      <c r="FV21" s="205"/>
      <c r="FW21" s="205"/>
      <c r="FX21" s="205"/>
      <c r="FY21" s="205"/>
      <c r="FZ21" s="205"/>
      <c r="GA21" s="205"/>
      <c r="GB21" s="205"/>
      <c r="GC21" s="205"/>
      <c r="GD21" s="205"/>
      <c r="GE21" s="205"/>
      <c r="GF21" s="205"/>
      <c r="GG21" s="205"/>
      <c r="GH21" s="205"/>
      <c r="GI21" s="205"/>
      <c r="GJ21" s="205"/>
      <c r="GK21" s="205"/>
      <c r="GL21" s="205"/>
      <c r="GM21" s="205"/>
      <c r="GN21" s="205"/>
      <c r="GO21" s="205"/>
      <c r="GP21" s="205"/>
      <c r="GQ21" s="205"/>
      <c r="GR21" s="205"/>
      <c r="GS21" s="205"/>
      <c r="GT21" s="205"/>
      <c r="GU21" s="205"/>
      <c r="GV21" s="205"/>
      <c r="GW21" s="205"/>
      <c r="GX21" s="205"/>
      <c r="GY21" s="205"/>
      <c r="GZ21" s="205"/>
      <c r="HA21" s="205"/>
      <c r="HB21" s="205"/>
      <c r="HC21" s="205"/>
      <c r="HD21" s="205"/>
      <c r="HE21" s="205"/>
      <c r="HF21" s="205"/>
      <c r="HG21" s="205"/>
      <c r="HH21" s="205"/>
      <c r="HI21" s="205"/>
      <c r="HJ21" s="205"/>
      <c r="HK21" s="205"/>
      <c r="HL21" s="205"/>
      <c r="HM21" s="205"/>
      <c r="HN21" s="205"/>
      <c r="HO21" s="205"/>
      <c r="HP21" s="205"/>
      <c r="HQ21" s="205"/>
      <c r="HR21" s="205"/>
      <c r="HS21" s="205"/>
      <c r="HT21" s="205"/>
      <c r="HU21" s="205"/>
      <c r="HV21" s="205"/>
      <c r="HW21" s="205"/>
      <c r="HX21" s="205"/>
      <c r="HY21" s="205"/>
      <c r="HZ21" s="205"/>
      <c r="IA21" s="205"/>
      <c r="IB21" s="205"/>
      <c r="IC21" s="205"/>
      <c r="ID21" s="205"/>
      <c r="IE21" s="205"/>
      <c r="IF21" s="205"/>
      <c r="IG21" s="205"/>
      <c r="IH21" s="205"/>
      <c r="II21" s="205"/>
      <c r="IJ21" s="205"/>
      <c r="IK21" s="205"/>
      <c r="IL21" s="205"/>
      <c r="IM21" s="205"/>
      <c r="IN21" s="205"/>
      <c r="IO21" s="205"/>
      <c r="IP21" s="205"/>
      <c r="IQ21" s="205"/>
      <c r="IR21" s="205"/>
      <c r="IS21" s="205"/>
      <c r="IT21" s="205"/>
      <c r="IU21" s="205"/>
      <c r="IV21" s="205"/>
      <c r="IW21" s="205"/>
      <c r="IX21" s="205"/>
    </row>
    <row r="22" spans="1:258" ht="12.75" customHeight="1" x14ac:dyDescent="0.2">
      <c r="A22" s="330">
        <f t="shared" si="5"/>
        <v>45303</v>
      </c>
      <c r="B22" s="355" t="str" cm="1">
        <f t="array" ref="B22">IF(SUMPRODUCT($I22:$IX22,IF($I$9:$IX$9=B$9,1,0))&gt;0,SUMPRODUCT($I22:$IX22,IF($I$9:$IX$9=B$9,1,0)),"")</f>
        <v/>
      </c>
      <c r="C22" s="355" t="str" cm="1">
        <f t="array" ref="C22">IF(SUMPRODUCT($I22:$IX22,IF($I$9:$IX$9=C$9,1,0))&gt;0,SUMPRODUCT($I22:$IX22,IF($I$9:$IX$9=C$9,1,0)),"")</f>
        <v/>
      </c>
      <c r="D22" s="355" t="str" cm="1">
        <f t="array" ref="D22">IF(SUMPRODUCT($I22:$IX22,IF($I$9:$IX$9=D$9,1,0))&gt;0,SUMPRODUCT($I22:$IX22,IF($I$9:$IX$9=D$9,1,0)),"")</f>
        <v/>
      </c>
      <c r="E22" s="355" t="str" cm="1">
        <f t="array" ref="E22">IF(SUMPRODUCT($I22:$IX22,IF($I$9:$IX$9=E$9,1,0))&gt;0,SUMPRODUCT($I22:$IX22,IF($I$9:$IX$9=E$9,1,0)),"")</f>
        <v/>
      </c>
      <c r="F22" s="355" t="str" cm="1">
        <f t="array" ref="F22">IF(SUMPRODUCT($I22:$IX22,IF($I$9:$IX$9=F$9,1,0))&gt;0,SUMPRODUCT($I22:$IX22,IF($I$9:$IX$9=F$9,1,0)),"")</f>
        <v/>
      </c>
      <c r="G22" s="355" t="str" cm="1">
        <f t="array" ref="G22">IF(SUMPRODUCT($I22:$IX22,IF($I$9:$IX$9=G$9,1,0))&gt;0,SUMPRODUCT($I22:$IX22,IF($I$9:$IX$9=G$9,1,0)),"")</f>
        <v/>
      </c>
      <c r="H22" s="329">
        <f t="shared" si="4"/>
        <v>0</v>
      </c>
      <c r="I22" s="205"/>
      <c r="J22" s="205"/>
      <c r="K22" s="205"/>
      <c r="L22" s="205"/>
      <c r="M22" s="205"/>
      <c r="N22" s="205"/>
      <c r="O22" s="205"/>
      <c r="P22" s="205"/>
      <c r="Q22" s="205"/>
      <c r="R22" s="205"/>
      <c r="S22" s="205"/>
      <c r="T22" s="205"/>
      <c r="U22" s="205"/>
      <c r="V22" s="205"/>
      <c r="W22" s="205"/>
      <c r="X22" s="205"/>
      <c r="Y22" s="205"/>
      <c r="Z22" s="205"/>
      <c r="AA22" s="205"/>
      <c r="AB22" s="205"/>
      <c r="AC22" s="205"/>
      <c r="AD22" s="205"/>
      <c r="AE22" s="205"/>
      <c r="AF22" s="205"/>
      <c r="AG22" s="205"/>
      <c r="AH22" s="205"/>
      <c r="AI22" s="205"/>
      <c r="AJ22" s="205"/>
      <c r="AK22" s="205"/>
      <c r="AL22" s="205"/>
      <c r="AM22" s="205"/>
      <c r="AN22" s="205"/>
      <c r="AO22" s="205"/>
      <c r="AP22" s="205"/>
      <c r="AQ22" s="205"/>
      <c r="AR22" s="205"/>
      <c r="AS22" s="205"/>
      <c r="AT22" s="205"/>
      <c r="AU22" s="205"/>
      <c r="AV22" s="205"/>
      <c r="AW22" s="205"/>
      <c r="AX22" s="205"/>
      <c r="AY22" s="205"/>
      <c r="AZ22" s="205"/>
      <c r="BA22" s="205"/>
      <c r="BB22" s="205"/>
      <c r="BC22" s="205"/>
      <c r="BD22" s="205"/>
      <c r="BE22" s="205"/>
      <c r="BF22" s="205"/>
      <c r="BG22" s="205"/>
      <c r="BH22" s="205"/>
      <c r="BI22" s="205"/>
      <c r="BJ22" s="205"/>
      <c r="BK22" s="205"/>
      <c r="BL22" s="205"/>
      <c r="BM22" s="205"/>
      <c r="BN22" s="205"/>
      <c r="BO22" s="205"/>
      <c r="BP22" s="205"/>
      <c r="BQ22" s="205"/>
      <c r="BR22" s="205"/>
      <c r="BS22" s="205"/>
      <c r="BT22" s="205"/>
      <c r="BU22" s="205"/>
      <c r="BV22" s="205"/>
      <c r="BW22" s="205"/>
      <c r="BX22" s="205"/>
      <c r="BY22" s="205"/>
      <c r="BZ22" s="205"/>
      <c r="CA22" s="205"/>
      <c r="CB22" s="205"/>
      <c r="CC22" s="205"/>
      <c r="CD22" s="205"/>
      <c r="CE22" s="205"/>
      <c r="CF22" s="205"/>
      <c r="CG22" s="205"/>
      <c r="CH22" s="205"/>
      <c r="CI22" s="205"/>
      <c r="CJ22" s="205"/>
      <c r="CK22" s="205"/>
      <c r="CL22" s="205"/>
      <c r="CM22" s="205"/>
      <c r="CN22" s="205"/>
      <c r="CO22" s="205"/>
      <c r="CP22" s="205"/>
      <c r="CQ22" s="205"/>
      <c r="CR22" s="205"/>
      <c r="CS22" s="205"/>
      <c r="CT22" s="205"/>
      <c r="CU22" s="205"/>
      <c r="CV22" s="205"/>
      <c r="CW22" s="205"/>
      <c r="CX22" s="205"/>
      <c r="CY22" s="205"/>
      <c r="CZ22" s="205"/>
      <c r="DA22" s="205"/>
      <c r="DB22" s="205"/>
      <c r="DC22" s="205"/>
      <c r="DD22" s="205"/>
      <c r="DE22" s="205"/>
      <c r="DF22" s="205"/>
      <c r="DG22" s="205"/>
      <c r="DH22" s="205"/>
      <c r="DI22" s="205"/>
      <c r="DJ22" s="205"/>
      <c r="DK22" s="205"/>
      <c r="DL22" s="205"/>
      <c r="DM22" s="205"/>
      <c r="DN22" s="205"/>
      <c r="DO22" s="205"/>
      <c r="DP22" s="205"/>
      <c r="DQ22" s="205"/>
      <c r="DR22" s="205"/>
      <c r="DS22" s="205"/>
      <c r="DT22" s="205"/>
      <c r="DU22" s="205"/>
      <c r="DV22" s="205"/>
      <c r="DW22" s="205"/>
      <c r="DX22" s="205"/>
      <c r="DY22" s="205"/>
      <c r="DZ22" s="205"/>
      <c r="EA22" s="205"/>
      <c r="EB22" s="205"/>
      <c r="EC22" s="205"/>
      <c r="ED22" s="205"/>
      <c r="EE22" s="205"/>
      <c r="EF22" s="205"/>
      <c r="EG22" s="205"/>
      <c r="EH22" s="205"/>
      <c r="EI22" s="205"/>
      <c r="EJ22" s="205"/>
      <c r="EK22" s="205"/>
      <c r="EL22" s="205"/>
      <c r="EM22" s="205"/>
      <c r="EN22" s="205"/>
      <c r="EO22" s="205"/>
      <c r="EP22" s="205"/>
      <c r="EQ22" s="205"/>
      <c r="ER22" s="205"/>
      <c r="ES22" s="205"/>
      <c r="ET22" s="205"/>
      <c r="EU22" s="205"/>
      <c r="EV22" s="205"/>
      <c r="EW22" s="205"/>
      <c r="EX22" s="205"/>
      <c r="EY22" s="205"/>
      <c r="EZ22" s="205"/>
      <c r="FA22" s="205"/>
      <c r="FB22" s="205"/>
      <c r="FC22" s="205"/>
      <c r="FD22" s="205"/>
      <c r="FE22" s="205"/>
      <c r="FF22" s="205"/>
      <c r="FG22" s="205"/>
      <c r="FH22" s="205"/>
      <c r="FI22" s="205"/>
      <c r="FJ22" s="205"/>
      <c r="FK22" s="205"/>
      <c r="FL22" s="205"/>
      <c r="FM22" s="205"/>
      <c r="FN22" s="205"/>
      <c r="FO22" s="205"/>
      <c r="FP22" s="205"/>
      <c r="FQ22" s="205"/>
      <c r="FR22" s="205"/>
      <c r="FS22" s="205"/>
      <c r="FT22" s="205"/>
      <c r="FU22" s="205"/>
      <c r="FV22" s="205"/>
      <c r="FW22" s="205"/>
      <c r="FX22" s="205"/>
      <c r="FY22" s="205"/>
      <c r="FZ22" s="205"/>
      <c r="GA22" s="205"/>
      <c r="GB22" s="205"/>
      <c r="GC22" s="205"/>
      <c r="GD22" s="205"/>
      <c r="GE22" s="205"/>
      <c r="GF22" s="205"/>
      <c r="GG22" s="205"/>
      <c r="GH22" s="205"/>
      <c r="GI22" s="205"/>
      <c r="GJ22" s="205"/>
      <c r="GK22" s="205"/>
      <c r="GL22" s="205"/>
      <c r="GM22" s="205"/>
      <c r="GN22" s="205"/>
      <c r="GO22" s="205"/>
      <c r="GP22" s="205"/>
      <c r="GQ22" s="205"/>
      <c r="GR22" s="205"/>
      <c r="GS22" s="205"/>
      <c r="GT22" s="205"/>
      <c r="GU22" s="205"/>
      <c r="GV22" s="205"/>
      <c r="GW22" s="205"/>
      <c r="GX22" s="205"/>
      <c r="GY22" s="205"/>
      <c r="GZ22" s="205"/>
      <c r="HA22" s="205"/>
      <c r="HB22" s="205"/>
      <c r="HC22" s="205"/>
      <c r="HD22" s="205"/>
      <c r="HE22" s="205"/>
      <c r="HF22" s="205"/>
      <c r="HG22" s="205"/>
      <c r="HH22" s="205"/>
      <c r="HI22" s="205"/>
      <c r="HJ22" s="205"/>
      <c r="HK22" s="205"/>
      <c r="HL22" s="205"/>
      <c r="HM22" s="205"/>
      <c r="HN22" s="205"/>
      <c r="HO22" s="205"/>
      <c r="HP22" s="205"/>
      <c r="HQ22" s="205"/>
      <c r="HR22" s="205"/>
      <c r="HS22" s="205"/>
      <c r="HT22" s="205"/>
      <c r="HU22" s="205"/>
      <c r="HV22" s="205"/>
      <c r="HW22" s="205"/>
      <c r="HX22" s="205"/>
      <c r="HY22" s="205"/>
      <c r="HZ22" s="205"/>
      <c r="IA22" s="205"/>
      <c r="IB22" s="205"/>
      <c r="IC22" s="205"/>
      <c r="ID22" s="205"/>
      <c r="IE22" s="205"/>
      <c r="IF22" s="205"/>
      <c r="IG22" s="205"/>
      <c r="IH22" s="205"/>
      <c r="II22" s="205"/>
      <c r="IJ22" s="205"/>
      <c r="IK22" s="205"/>
      <c r="IL22" s="205"/>
      <c r="IM22" s="205"/>
      <c r="IN22" s="205"/>
      <c r="IO22" s="205"/>
      <c r="IP22" s="205"/>
      <c r="IQ22" s="205"/>
      <c r="IR22" s="205"/>
      <c r="IS22" s="205"/>
      <c r="IT22" s="205"/>
      <c r="IU22" s="205"/>
      <c r="IV22" s="205"/>
      <c r="IW22" s="205"/>
      <c r="IX22" s="205"/>
    </row>
    <row r="23" spans="1:258" ht="12.75" customHeight="1" x14ac:dyDescent="0.2">
      <c r="A23" s="330">
        <f t="shared" si="5"/>
        <v>45304</v>
      </c>
      <c r="B23" s="355" t="str" cm="1">
        <f t="array" ref="B23">IF(SUMPRODUCT($I23:$IX23,IF($I$9:$IX$9=B$9,1,0))&gt;0,SUMPRODUCT($I23:$IX23,IF($I$9:$IX$9=B$9,1,0)),"")</f>
        <v/>
      </c>
      <c r="C23" s="355" t="str" cm="1">
        <f t="array" ref="C23">IF(SUMPRODUCT($I23:$IX23,IF($I$9:$IX$9=C$9,1,0))&gt;0,SUMPRODUCT($I23:$IX23,IF($I$9:$IX$9=C$9,1,0)),"")</f>
        <v/>
      </c>
      <c r="D23" s="355" t="str" cm="1">
        <f t="array" ref="D23">IF(SUMPRODUCT($I23:$IX23,IF($I$9:$IX$9=D$9,1,0))&gt;0,SUMPRODUCT($I23:$IX23,IF($I$9:$IX$9=D$9,1,0)),"")</f>
        <v/>
      </c>
      <c r="E23" s="355" t="str" cm="1">
        <f t="array" ref="E23">IF(SUMPRODUCT($I23:$IX23,IF($I$9:$IX$9=E$9,1,0))&gt;0,SUMPRODUCT($I23:$IX23,IF($I$9:$IX$9=E$9,1,0)),"")</f>
        <v/>
      </c>
      <c r="F23" s="355" t="str" cm="1">
        <f t="array" ref="F23">IF(SUMPRODUCT($I23:$IX23,IF($I$9:$IX$9=F$9,1,0))&gt;0,SUMPRODUCT($I23:$IX23,IF($I$9:$IX$9=F$9,1,0)),"")</f>
        <v/>
      </c>
      <c r="G23" s="355" t="str" cm="1">
        <f t="array" ref="G23">IF(SUMPRODUCT($I23:$IX23,IF($I$9:$IX$9=G$9,1,0))&gt;0,SUMPRODUCT($I23:$IX23,IF($I$9:$IX$9=G$9,1,0)),"")</f>
        <v/>
      </c>
      <c r="H23" s="329">
        <f t="shared" si="4"/>
        <v>0</v>
      </c>
      <c r="I23" s="205"/>
      <c r="J23" s="205"/>
      <c r="K23" s="205"/>
      <c r="L23" s="205"/>
      <c r="M23" s="205"/>
      <c r="N23" s="205"/>
      <c r="O23" s="205"/>
      <c r="P23" s="205"/>
      <c r="Q23" s="205"/>
      <c r="R23" s="205"/>
      <c r="S23" s="205"/>
      <c r="T23" s="205"/>
      <c r="U23" s="205"/>
      <c r="V23" s="205"/>
      <c r="W23" s="205"/>
      <c r="X23" s="205"/>
      <c r="Y23" s="205"/>
      <c r="Z23" s="205"/>
      <c r="AA23" s="205"/>
      <c r="AB23" s="205"/>
      <c r="AC23" s="205"/>
      <c r="AD23" s="205"/>
      <c r="AE23" s="205"/>
      <c r="AF23" s="205"/>
      <c r="AG23" s="205"/>
      <c r="AH23" s="205"/>
      <c r="AI23" s="205"/>
      <c r="AJ23" s="205"/>
      <c r="AK23" s="205"/>
      <c r="AL23" s="205"/>
      <c r="AM23" s="205"/>
      <c r="AN23" s="205"/>
      <c r="AO23" s="205"/>
      <c r="AP23" s="205"/>
      <c r="AQ23" s="205"/>
      <c r="AR23" s="205"/>
      <c r="AS23" s="205"/>
      <c r="AT23" s="205"/>
      <c r="AU23" s="205"/>
      <c r="AV23" s="205"/>
      <c r="AW23" s="205"/>
      <c r="AX23" s="205"/>
      <c r="AY23" s="205"/>
      <c r="AZ23" s="205"/>
      <c r="BA23" s="205"/>
      <c r="BB23" s="205"/>
      <c r="BC23" s="205"/>
      <c r="BD23" s="205"/>
      <c r="BE23" s="205"/>
      <c r="BF23" s="205"/>
      <c r="BG23" s="205"/>
      <c r="BH23" s="205"/>
      <c r="BI23" s="205"/>
      <c r="BJ23" s="205"/>
      <c r="BK23" s="205"/>
      <c r="BL23" s="205"/>
      <c r="BM23" s="205"/>
      <c r="BN23" s="205"/>
      <c r="BO23" s="205"/>
      <c r="BP23" s="205"/>
      <c r="BQ23" s="205"/>
      <c r="BR23" s="205"/>
      <c r="BS23" s="205"/>
      <c r="BT23" s="205"/>
      <c r="BU23" s="205"/>
      <c r="BV23" s="205"/>
      <c r="BW23" s="205"/>
      <c r="BX23" s="205"/>
      <c r="BY23" s="205"/>
      <c r="BZ23" s="205"/>
      <c r="CA23" s="205"/>
      <c r="CB23" s="205"/>
      <c r="CC23" s="205"/>
      <c r="CD23" s="205"/>
      <c r="CE23" s="205"/>
      <c r="CF23" s="205"/>
      <c r="CG23" s="205"/>
      <c r="CH23" s="205"/>
      <c r="CI23" s="205"/>
      <c r="CJ23" s="205"/>
      <c r="CK23" s="205"/>
      <c r="CL23" s="205"/>
      <c r="CM23" s="205"/>
      <c r="CN23" s="205"/>
      <c r="CO23" s="205"/>
      <c r="CP23" s="205"/>
      <c r="CQ23" s="205"/>
      <c r="CR23" s="205"/>
      <c r="CS23" s="205"/>
      <c r="CT23" s="205"/>
      <c r="CU23" s="205"/>
      <c r="CV23" s="205"/>
      <c r="CW23" s="205"/>
      <c r="CX23" s="205"/>
      <c r="CY23" s="205"/>
      <c r="CZ23" s="205"/>
      <c r="DA23" s="205"/>
      <c r="DB23" s="205"/>
      <c r="DC23" s="205"/>
      <c r="DD23" s="205"/>
      <c r="DE23" s="205"/>
      <c r="DF23" s="205"/>
      <c r="DG23" s="205"/>
      <c r="DH23" s="205"/>
      <c r="DI23" s="205"/>
      <c r="DJ23" s="205"/>
      <c r="DK23" s="205"/>
      <c r="DL23" s="205"/>
      <c r="DM23" s="205"/>
      <c r="DN23" s="205"/>
      <c r="DO23" s="205"/>
      <c r="DP23" s="205"/>
      <c r="DQ23" s="205"/>
      <c r="DR23" s="205"/>
      <c r="DS23" s="205"/>
      <c r="DT23" s="205"/>
      <c r="DU23" s="205"/>
      <c r="DV23" s="205"/>
      <c r="DW23" s="205"/>
      <c r="DX23" s="205"/>
      <c r="DY23" s="205"/>
      <c r="DZ23" s="205"/>
      <c r="EA23" s="205"/>
      <c r="EB23" s="205"/>
      <c r="EC23" s="205"/>
      <c r="ED23" s="205"/>
      <c r="EE23" s="205"/>
      <c r="EF23" s="205"/>
      <c r="EG23" s="205"/>
      <c r="EH23" s="205"/>
      <c r="EI23" s="205"/>
      <c r="EJ23" s="205"/>
      <c r="EK23" s="205"/>
      <c r="EL23" s="205"/>
      <c r="EM23" s="205"/>
      <c r="EN23" s="205"/>
      <c r="EO23" s="205"/>
      <c r="EP23" s="205"/>
      <c r="EQ23" s="205"/>
      <c r="ER23" s="205"/>
      <c r="ES23" s="205"/>
      <c r="ET23" s="205"/>
      <c r="EU23" s="205"/>
      <c r="EV23" s="205"/>
      <c r="EW23" s="205"/>
      <c r="EX23" s="205"/>
      <c r="EY23" s="205"/>
      <c r="EZ23" s="205"/>
      <c r="FA23" s="205"/>
      <c r="FB23" s="205"/>
      <c r="FC23" s="205"/>
      <c r="FD23" s="205"/>
      <c r="FE23" s="205"/>
      <c r="FF23" s="205"/>
      <c r="FG23" s="205"/>
      <c r="FH23" s="205"/>
      <c r="FI23" s="205"/>
      <c r="FJ23" s="205"/>
      <c r="FK23" s="205"/>
      <c r="FL23" s="205"/>
      <c r="FM23" s="205"/>
      <c r="FN23" s="205"/>
      <c r="FO23" s="205"/>
      <c r="FP23" s="205"/>
      <c r="FQ23" s="205"/>
      <c r="FR23" s="205"/>
      <c r="FS23" s="205"/>
      <c r="FT23" s="205"/>
      <c r="FU23" s="205"/>
      <c r="FV23" s="205"/>
      <c r="FW23" s="205"/>
      <c r="FX23" s="205"/>
      <c r="FY23" s="205"/>
      <c r="FZ23" s="205"/>
      <c r="GA23" s="205"/>
      <c r="GB23" s="205"/>
      <c r="GC23" s="205"/>
      <c r="GD23" s="205"/>
      <c r="GE23" s="205"/>
      <c r="GF23" s="205"/>
      <c r="GG23" s="205"/>
      <c r="GH23" s="205"/>
      <c r="GI23" s="205"/>
      <c r="GJ23" s="205"/>
      <c r="GK23" s="205"/>
      <c r="GL23" s="205"/>
      <c r="GM23" s="205"/>
      <c r="GN23" s="205"/>
      <c r="GO23" s="205"/>
      <c r="GP23" s="205"/>
      <c r="GQ23" s="205"/>
      <c r="GR23" s="205"/>
      <c r="GS23" s="205"/>
      <c r="GT23" s="205"/>
      <c r="GU23" s="205"/>
      <c r="GV23" s="205"/>
      <c r="GW23" s="205"/>
      <c r="GX23" s="205"/>
      <c r="GY23" s="205"/>
      <c r="GZ23" s="205"/>
      <c r="HA23" s="205"/>
      <c r="HB23" s="205"/>
      <c r="HC23" s="205"/>
      <c r="HD23" s="205"/>
      <c r="HE23" s="205"/>
      <c r="HF23" s="205"/>
      <c r="HG23" s="205"/>
      <c r="HH23" s="205"/>
      <c r="HI23" s="205"/>
      <c r="HJ23" s="205"/>
      <c r="HK23" s="205"/>
      <c r="HL23" s="205"/>
      <c r="HM23" s="205"/>
      <c r="HN23" s="205"/>
      <c r="HO23" s="205"/>
      <c r="HP23" s="205"/>
      <c r="HQ23" s="205"/>
      <c r="HR23" s="205"/>
      <c r="HS23" s="205"/>
      <c r="HT23" s="205"/>
      <c r="HU23" s="205"/>
      <c r="HV23" s="205"/>
      <c r="HW23" s="205"/>
      <c r="HX23" s="205"/>
      <c r="HY23" s="205"/>
      <c r="HZ23" s="205"/>
      <c r="IA23" s="205"/>
      <c r="IB23" s="205"/>
      <c r="IC23" s="205"/>
      <c r="ID23" s="205"/>
      <c r="IE23" s="205"/>
      <c r="IF23" s="205"/>
      <c r="IG23" s="205"/>
      <c r="IH23" s="205"/>
      <c r="II23" s="205"/>
      <c r="IJ23" s="205"/>
      <c r="IK23" s="205"/>
      <c r="IL23" s="205"/>
      <c r="IM23" s="205"/>
      <c r="IN23" s="205"/>
      <c r="IO23" s="205"/>
      <c r="IP23" s="205"/>
      <c r="IQ23" s="205"/>
      <c r="IR23" s="205"/>
      <c r="IS23" s="205"/>
      <c r="IT23" s="205"/>
      <c r="IU23" s="205"/>
      <c r="IV23" s="205"/>
      <c r="IW23" s="205"/>
      <c r="IX23" s="205"/>
    </row>
    <row r="24" spans="1:258" ht="12.75" customHeight="1" x14ac:dyDescent="0.2">
      <c r="A24" s="330">
        <f t="shared" si="5"/>
        <v>45305</v>
      </c>
      <c r="B24" s="355" t="str" cm="1">
        <f t="array" ref="B24">IF(SUMPRODUCT($I24:$IX24,IF($I$9:$IX$9=B$9,1,0))&gt;0,SUMPRODUCT($I24:$IX24,IF($I$9:$IX$9=B$9,1,0)),"")</f>
        <v/>
      </c>
      <c r="C24" s="355" t="str" cm="1">
        <f t="array" ref="C24">IF(SUMPRODUCT($I24:$IX24,IF($I$9:$IX$9=C$9,1,0))&gt;0,SUMPRODUCT($I24:$IX24,IF($I$9:$IX$9=C$9,1,0)),"")</f>
        <v/>
      </c>
      <c r="D24" s="355" t="str" cm="1">
        <f t="array" ref="D24">IF(SUMPRODUCT($I24:$IX24,IF($I$9:$IX$9=D$9,1,0))&gt;0,SUMPRODUCT($I24:$IX24,IF($I$9:$IX$9=D$9,1,0)),"")</f>
        <v/>
      </c>
      <c r="E24" s="355" t="str" cm="1">
        <f t="array" ref="E24">IF(SUMPRODUCT($I24:$IX24,IF($I$9:$IX$9=E$9,1,0))&gt;0,SUMPRODUCT($I24:$IX24,IF($I$9:$IX$9=E$9,1,0)),"")</f>
        <v/>
      </c>
      <c r="F24" s="355" t="str" cm="1">
        <f t="array" ref="F24">IF(SUMPRODUCT($I24:$IX24,IF($I$9:$IX$9=F$9,1,0))&gt;0,SUMPRODUCT($I24:$IX24,IF($I$9:$IX$9=F$9,1,0)),"")</f>
        <v/>
      </c>
      <c r="G24" s="355" t="str" cm="1">
        <f t="array" ref="G24">IF(SUMPRODUCT($I24:$IX24,IF($I$9:$IX$9=G$9,1,0))&gt;0,SUMPRODUCT($I24:$IX24,IF($I$9:$IX$9=G$9,1,0)),"")</f>
        <v/>
      </c>
      <c r="H24" s="329">
        <f t="shared" si="4"/>
        <v>0</v>
      </c>
      <c r="I24" s="205"/>
      <c r="J24" s="205"/>
      <c r="K24" s="205"/>
      <c r="L24" s="205"/>
      <c r="M24" s="205"/>
      <c r="N24" s="205"/>
      <c r="O24" s="205"/>
      <c r="P24" s="205"/>
      <c r="Q24" s="205"/>
      <c r="R24" s="205"/>
      <c r="S24" s="205"/>
      <c r="T24" s="205"/>
      <c r="U24" s="205"/>
      <c r="V24" s="205"/>
      <c r="W24" s="205"/>
      <c r="X24" s="205"/>
      <c r="Y24" s="205"/>
      <c r="Z24" s="205"/>
      <c r="AA24" s="205"/>
      <c r="AB24" s="205"/>
      <c r="AC24" s="205"/>
      <c r="AD24" s="205"/>
      <c r="AE24" s="205"/>
      <c r="AF24" s="205"/>
      <c r="AG24" s="205"/>
      <c r="AH24" s="205"/>
      <c r="AI24" s="205"/>
      <c r="AJ24" s="205"/>
      <c r="AK24" s="205"/>
      <c r="AL24" s="205"/>
      <c r="AM24" s="205"/>
      <c r="AN24" s="205"/>
      <c r="AO24" s="205"/>
      <c r="AP24" s="205"/>
      <c r="AQ24" s="205"/>
      <c r="AR24" s="205"/>
      <c r="AS24" s="205"/>
      <c r="AT24" s="205"/>
      <c r="AU24" s="205"/>
      <c r="AV24" s="205"/>
      <c r="AW24" s="205"/>
      <c r="AX24" s="205"/>
      <c r="AY24" s="205"/>
      <c r="AZ24" s="205"/>
      <c r="BA24" s="205"/>
      <c r="BB24" s="205"/>
      <c r="BC24" s="205"/>
      <c r="BD24" s="205"/>
      <c r="BE24" s="205"/>
      <c r="BF24" s="205"/>
      <c r="BG24" s="205"/>
      <c r="BH24" s="205"/>
      <c r="BI24" s="205"/>
      <c r="BJ24" s="205"/>
      <c r="BK24" s="205"/>
      <c r="BL24" s="205"/>
      <c r="BM24" s="205"/>
      <c r="BN24" s="205"/>
      <c r="BO24" s="205"/>
      <c r="BP24" s="205"/>
      <c r="BQ24" s="205"/>
      <c r="BR24" s="205"/>
      <c r="BS24" s="205"/>
      <c r="BT24" s="205"/>
      <c r="BU24" s="205"/>
      <c r="BV24" s="205"/>
      <c r="BW24" s="205"/>
      <c r="BX24" s="205"/>
      <c r="BY24" s="205"/>
      <c r="BZ24" s="205"/>
      <c r="CA24" s="205"/>
      <c r="CB24" s="205"/>
      <c r="CC24" s="205"/>
      <c r="CD24" s="205"/>
      <c r="CE24" s="205"/>
      <c r="CF24" s="205"/>
      <c r="CG24" s="205"/>
      <c r="CH24" s="205"/>
      <c r="CI24" s="205"/>
      <c r="CJ24" s="205"/>
      <c r="CK24" s="205"/>
      <c r="CL24" s="205"/>
      <c r="CM24" s="205"/>
      <c r="CN24" s="205"/>
      <c r="CO24" s="205"/>
      <c r="CP24" s="205"/>
      <c r="CQ24" s="205"/>
      <c r="CR24" s="205"/>
      <c r="CS24" s="205"/>
      <c r="CT24" s="205"/>
      <c r="CU24" s="205"/>
      <c r="CV24" s="205"/>
      <c r="CW24" s="205"/>
      <c r="CX24" s="205"/>
      <c r="CY24" s="205"/>
      <c r="CZ24" s="205"/>
      <c r="DA24" s="205"/>
      <c r="DB24" s="205"/>
      <c r="DC24" s="205"/>
      <c r="DD24" s="205"/>
      <c r="DE24" s="205"/>
      <c r="DF24" s="205"/>
      <c r="DG24" s="205"/>
      <c r="DH24" s="205"/>
      <c r="DI24" s="205"/>
      <c r="DJ24" s="205"/>
      <c r="DK24" s="205"/>
      <c r="DL24" s="205"/>
      <c r="DM24" s="205"/>
      <c r="DN24" s="205"/>
      <c r="DO24" s="205"/>
      <c r="DP24" s="205"/>
      <c r="DQ24" s="205"/>
      <c r="DR24" s="205"/>
      <c r="DS24" s="205"/>
      <c r="DT24" s="205"/>
      <c r="DU24" s="205"/>
      <c r="DV24" s="205"/>
      <c r="DW24" s="205"/>
      <c r="DX24" s="205"/>
      <c r="DY24" s="205"/>
      <c r="DZ24" s="205"/>
      <c r="EA24" s="205"/>
      <c r="EB24" s="205"/>
      <c r="EC24" s="205"/>
      <c r="ED24" s="205"/>
      <c r="EE24" s="205"/>
      <c r="EF24" s="205"/>
      <c r="EG24" s="205"/>
      <c r="EH24" s="205"/>
      <c r="EI24" s="205"/>
      <c r="EJ24" s="205"/>
      <c r="EK24" s="205"/>
      <c r="EL24" s="205"/>
      <c r="EM24" s="205"/>
      <c r="EN24" s="205"/>
      <c r="EO24" s="205"/>
      <c r="EP24" s="205"/>
      <c r="EQ24" s="205"/>
      <c r="ER24" s="205"/>
      <c r="ES24" s="205"/>
      <c r="ET24" s="205"/>
      <c r="EU24" s="205"/>
      <c r="EV24" s="205"/>
      <c r="EW24" s="205"/>
      <c r="EX24" s="205"/>
      <c r="EY24" s="205"/>
      <c r="EZ24" s="205"/>
      <c r="FA24" s="205"/>
      <c r="FB24" s="205"/>
      <c r="FC24" s="205"/>
      <c r="FD24" s="205"/>
      <c r="FE24" s="205"/>
      <c r="FF24" s="205"/>
      <c r="FG24" s="205"/>
      <c r="FH24" s="205"/>
      <c r="FI24" s="205"/>
      <c r="FJ24" s="205"/>
      <c r="FK24" s="205"/>
      <c r="FL24" s="205"/>
      <c r="FM24" s="205"/>
      <c r="FN24" s="205"/>
      <c r="FO24" s="205"/>
      <c r="FP24" s="205"/>
      <c r="FQ24" s="205"/>
      <c r="FR24" s="205"/>
      <c r="FS24" s="205"/>
      <c r="FT24" s="205"/>
      <c r="FU24" s="205"/>
      <c r="FV24" s="205"/>
      <c r="FW24" s="205"/>
      <c r="FX24" s="205"/>
      <c r="FY24" s="205"/>
      <c r="FZ24" s="205"/>
      <c r="GA24" s="205"/>
      <c r="GB24" s="205"/>
      <c r="GC24" s="205"/>
      <c r="GD24" s="205"/>
      <c r="GE24" s="205"/>
      <c r="GF24" s="205"/>
      <c r="GG24" s="205"/>
      <c r="GH24" s="205"/>
      <c r="GI24" s="205"/>
      <c r="GJ24" s="205"/>
      <c r="GK24" s="205"/>
      <c r="GL24" s="205"/>
      <c r="GM24" s="205"/>
      <c r="GN24" s="205"/>
      <c r="GO24" s="205"/>
      <c r="GP24" s="205"/>
      <c r="GQ24" s="205"/>
      <c r="GR24" s="205"/>
      <c r="GS24" s="205"/>
      <c r="GT24" s="205"/>
      <c r="GU24" s="205"/>
      <c r="GV24" s="205"/>
      <c r="GW24" s="205"/>
      <c r="GX24" s="205"/>
      <c r="GY24" s="205"/>
      <c r="GZ24" s="205"/>
      <c r="HA24" s="205"/>
      <c r="HB24" s="205"/>
      <c r="HC24" s="205"/>
      <c r="HD24" s="205"/>
      <c r="HE24" s="205"/>
      <c r="HF24" s="205"/>
      <c r="HG24" s="205"/>
      <c r="HH24" s="205"/>
      <c r="HI24" s="205"/>
      <c r="HJ24" s="205"/>
      <c r="HK24" s="205"/>
      <c r="HL24" s="205"/>
      <c r="HM24" s="205"/>
      <c r="HN24" s="205"/>
      <c r="HO24" s="205"/>
      <c r="HP24" s="205"/>
      <c r="HQ24" s="205"/>
      <c r="HR24" s="205"/>
      <c r="HS24" s="205"/>
      <c r="HT24" s="205"/>
      <c r="HU24" s="205"/>
      <c r="HV24" s="205"/>
      <c r="HW24" s="205"/>
      <c r="HX24" s="205"/>
      <c r="HY24" s="205"/>
      <c r="HZ24" s="205"/>
      <c r="IA24" s="205"/>
      <c r="IB24" s="205"/>
      <c r="IC24" s="205"/>
      <c r="ID24" s="205"/>
      <c r="IE24" s="205"/>
      <c r="IF24" s="205"/>
      <c r="IG24" s="205"/>
      <c r="IH24" s="205"/>
      <c r="II24" s="205"/>
      <c r="IJ24" s="205"/>
      <c r="IK24" s="205"/>
      <c r="IL24" s="205"/>
      <c r="IM24" s="205"/>
      <c r="IN24" s="205"/>
      <c r="IO24" s="205"/>
      <c r="IP24" s="205"/>
      <c r="IQ24" s="205"/>
      <c r="IR24" s="205"/>
      <c r="IS24" s="205"/>
      <c r="IT24" s="205"/>
      <c r="IU24" s="205"/>
      <c r="IV24" s="205"/>
      <c r="IW24" s="205"/>
      <c r="IX24" s="205"/>
    </row>
    <row r="25" spans="1:258" ht="12.75" customHeight="1" x14ac:dyDescent="0.2">
      <c r="A25" s="330">
        <f t="shared" si="5"/>
        <v>45306</v>
      </c>
      <c r="B25" s="355" t="str" cm="1">
        <f t="array" ref="B25">IF(SUMPRODUCT($I25:$IX25,IF($I$9:$IX$9=B$9,1,0))&gt;0,SUMPRODUCT($I25:$IX25,IF($I$9:$IX$9=B$9,1,0)),"")</f>
        <v/>
      </c>
      <c r="C25" s="355" t="str" cm="1">
        <f t="array" ref="C25">IF(SUMPRODUCT($I25:$IX25,IF($I$9:$IX$9=C$9,1,0))&gt;0,SUMPRODUCT($I25:$IX25,IF($I$9:$IX$9=C$9,1,0)),"")</f>
        <v/>
      </c>
      <c r="D25" s="355" t="str" cm="1">
        <f t="array" ref="D25">IF(SUMPRODUCT($I25:$IX25,IF($I$9:$IX$9=D$9,1,0))&gt;0,SUMPRODUCT($I25:$IX25,IF($I$9:$IX$9=D$9,1,0)),"")</f>
        <v/>
      </c>
      <c r="E25" s="355" t="str" cm="1">
        <f t="array" ref="E25">IF(SUMPRODUCT($I25:$IX25,IF($I$9:$IX$9=E$9,1,0))&gt;0,SUMPRODUCT($I25:$IX25,IF($I$9:$IX$9=E$9,1,0)),"")</f>
        <v/>
      </c>
      <c r="F25" s="355" t="str" cm="1">
        <f t="array" ref="F25">IF(SUMPRODUCT($I25:$IX25,IF($I$9:$IX$9=F$9,1,0))&gt;0,SUMPRODUCT($I25:$IX25,IF($I$9:$IX$9=F$9,1,0)),"")</f>
        <v/>
      </c>
      <c r="G25" s="355" t="str" cm="1">
        <f t="array" ref="G25">IF(SUMPRODUCT($I25:$IX25,IF($I$9:$IX$9=G$9,1,0))&gt;0,SUMPRODUCT($I25:$IX25,IF($I$9:$IX$9=G$9,1,0)),"")</f>
        <v/>
      </c>
      <c r="H25" s="329">
        <f t="shared" si="4"/>
        <v>0</v>
      </c>
      <c r="I25" s="205"/>
      <c r="J25" s="205"/>
      <c r="K25" s="205"/>
      <c r="L25" s="205"/>
      <c r="M25" s="205"/>
      <c r="N25" s="205"/>
      <c r="O25" s="205"/>
      <c r="P25" s="205"/>
      <c r="Q25" s="205"/>
      <c r="R25" s="205"/>
      <c r="S25" s="205"/>
      <c r="T25" s="205"/>
      <c r="U25" s="205"/>
      <c r="V25" s="205"/>
      <c r="W25" s="205"/>
      <c r="X25" s="205"/>
      <c r="Y25" s="205"/>
      <c r="Z25" s="205"/>
      <c r="AA25" s="205"/>
      <c r="AB25" s="205"/>
      <c r="AC25" s="205"/>
      <c r="AD25" s="205"/>
      <c r="AE25" s="205"/>
      <c r="AF25" s="205"/>
      <c r="AG25" s="205"/>
      <c r="AH25" s="205"/>
      <c r="AI25" s="205"/>
      <c r="AJ25" s="205"/>
      <c r="AK25" s="205"/>
      <c r="AL25" s="205"/>
      <c r="AM25" s="205"/>
      <c r="AN25" s="205"/>
      <c r="AO25" s="205"/>
      <c r="AP25" s="205"/>
      <c r="AQ25" s="205"/>
      <c r="AR25" s="205"/>
      <c r="AS25" s="205"/>
      <c r="AT25" s="205"/>
      <c r="AU25" s="205"/>
      <c r="AV25" s="205"/>
      <c r="AW25" s="205"/>
      <c r="AX25" s="205"/>
      <c r="AY25" s="205"/>
      <c r="AZ25" s="205"/>
      <c r="BA25" s="205"/>
      <c r="BB25" s="205"/>
      <c r="BC25" s="205"/>
      <c r="BD25" s="205"/>
      <c r="BE25" s="205"/>
      <c r="BF25" s="205"/>
      <c r="BG25" s="205"/>
      <c r="BH25" s="205"/>
      <c r="BI25" s="205"/>
      <c r="BJ25" s="205"/>
      <c r="BK25" s="205"/>
      <c r="BL25" s="205"/>
      <c r="BM25" s="205"/>
      <c r="BN25" s="205"/>
      <c r="BO25" s="205"/>
      <c r="BP25" s="205"/>
      <c r="BQ25" s="205"/>
      <c r="BR25" s="205"/>
      <c r="BS25" s="205"/>
      <c r="BT25" s="205"/>
      <c r="BU25" s="205"/>
      <c r="BV25" s="205"/>
      <c r="BW25" s="205"/>
      <c r="BX25" s="205"/>
      <c r="BY25" s="205"/>
      <c r="BZ25" s="205"/>
      <c r="CA25" s="205"/>
      <c r="CB25" s="205"/>
      <c r="CC25" s="205"/>
      <c r="CD25" s="205"/>
      <c r="CE25" s="205"/>
      <c r="CF25" s="205"/>
      <c r="CG25" s="205"/>
      <c r="CH25" s="205"/>
      <c r="CI25" s="205"/>
      <c r="CJ25" s="205"/>
      <c r="CK25" s="205"/>
      <c r="CL25" s="205"/>
      <c r="CM25" s="205"/>
      <c r="CN25" s="205"/>
      <c r="CO25" s="205"/>
      <c r="CP25" s="205"/>
      <c r="CQ25" s="205"/>
      <c r="CR25" s="205"/>
      <c r="CS25" s="205"/>
      <c r="CT25" s="205"/>
      <c r="CU25" s="205"/>
      <c r="CV25" s="205"/>
      <c r="CW25" s="205"/>
      <c r="CX25" s="205"/>
      <c r="CY25" s="205"/>
      <c r="CZ25" s="205"/>
      <c r="DA25" s="205"/>
      <c r="DB25" s="205"/>
      <c r="DC25" s="205"/>
      <c r="DD25" s="205"/>
      <c r="DE25" s="205"/>
      <c r="DF25" s="205"/>
      <c r="DG25" s="205"/>
      <c r="DH25" s="205"/>
      <c r="DI25" s="205"/>
      <c r="DJ25" s="205"/>
      <c r="DK25" s="205"/>
      <c r="DL25" s="205"/>
      <c r="DM25" s="205"/>
      <c r="DN25" s="205"/>
      <c r="DO25" s="205"/>
      <c r="DP25" s="205"/>
      <c r="DQ25" s="205"/>
      <c r="DR25" s="205"/>
      <c r="DS25" s="205"/>
      <c r="DT25" s="205"/>
      <c r="DU25" s="205"/>
      <c r="DV25" s="205"/>
      <c r="DW25" s="205"/>
      <c r="DX25" s="205"/>
      <c r="DY25" s="205"/>
      <c r="DZ25" s="205"/>
      <c r="EA25" s="205"/>
      <c r="EB25" s="205"/>
      <c r="EC25" s="205"/>
      <c r="ED25" s="205"/>
      <c r="EE25" s="205"/>
      <c r="EF25" s="205"/>
      <c r="EG25" s="205"/>
      <c r="EH25" s="205"/>
      <c r="EI25" s="205"/>
      <c r="EJ25" s="205"/>
      <c r="EK25" s="205"/>
      <c r="EL25" s="205"/>
      <c r="EM25" s="205"/>
      <c r="EN25" s="205"/>
      <c r="EO25" s="205"/>
      <c r="EP25" s="205"/>
      <c r="EQ25" s="205"/>
      <c r="ER25" s="205"/>
      <c r="ES25" s="205"/>
      <c r="ET25" s="205"/>
      <c r="EU25" s="205"/>
      <c r="EV25" s="205"/>
      <c r="EW25" s="205"/>
      <c r="EX25" s="205"/>
      <c r="EY25" s="205"/>
      <c r="EZ25" s="205"/>
      <c r="FA25" s="205"/>
      <c r="FB25" s="205"/>
      <c r="FC25" s="205"/>
      <c r="FD25" s="205"/>
      <c r="FE25" s="205"/>
      <c r="FF25" s="205"/>
      <c r="FG25" s="205"/>
      <c r="FH25" s="205"/>
      <c r="FI25" s="205"/>
      <c r="FJ25" s="205"/>
      <c r="FK25" s="205"/>
      <c r="FL25" s="205"/>
      <c r="FM25" s="205"/>
      <c r="FN25" s="205"/>
      <c r="FO25" s="205"/>
      <c r="FP25" s="205"/>
      <c r="FQ25" s="205"/>
      <c r="FR25" s="205"/>
      <c r="FS25" s="205"/>
      <c r="FT25" s="205"/>
      <c r="FU25" s="205"/>
      <c r="FV25" s="205"/>
      <c r="FW25" s="205"/>
      <c r="FX25" s="205"/>
      <c r="FY25" s="205"/>
      <c r="FZ25" s="205"/>
      <c r="GA25" s="205"/>
      <c r="GB25" s="205"/>
      <c r="GC25" s="205"/>
      <c r="GD25" s="205"/>
      <c r="GE25" s="205"/>
      <c r="GF25" s="205"/>
      <c r="GG25" s="205"/>
      <c r="GH25" s="205"/>
      <c r="GI25" s="205"/>
      <c r="GJ25" s="205"/>
      <c r="GK25" s="205"/>
      <c r="GL25" s="205"/>
      <c r="GM25" s="205"/>
      <c r="GN25" s="205"/>
      <c r="GO25" s="205"/>
      <c r="GP25" s="205"/>
      <c r="GQ25" s="205"/>
      <c r="GR25" s="205"/>
      <c r="GS25" s="205"/>
      <c r="GT25" s="205"/>
      <c r="GU25" s="205"/>
      <c r="GV25" s="205"/>
      <c r="GW25" s="205"/>
      <c r="GX25" s="205"/>
      <c r="GY25" s="205"/>
      <c r="GZ25" s="205"/>
      <c r="HA25" s="205"/>
      <c r="HB25" s="205"/>
      <c r="HC25" s="205"/>
      <c r="HD25" s="205"/>
      <c r="HE25" s="205"/>
      <c r="HF25" s="205"/>
      <c r="HG25" s="205"/>
      <c r="HH25" s="205"/>
      <c r="HI25" s="205"/>
      <c r="HJ25" s="205"/>
      <c r="HK25" s="205"/>
      <c r="HL25" s="205"/>
      <c r="HM25" s="205"/>
      <c r="HN25" s="205"/>
      <c r="HO25" s="205"/>
      <c r="HP25" s="205"/>
      <c r="HQ25" s="205"/>
      <c r="HR25" s="205"/>
      <c r="HS25" s="205"/>
      <c r="HT25" s="205"/>
      <c r="HU25" s="205"/>
      <c r="HV25" s="205"/>
      <c r="HW25" s="205"/>
      <c r="HX25" s="205"/>
      <c r="HY25" s="205"/>
      <c r="HZ25" s="205"/>
      <c r="IA25" s="205"/>
      <c r="IB25" s="205"/>
      <c r="IC25" s="205"/>
      <c r="ID25" s="205"/>
      <c r="IE25" s="205"/>
      <c r="IF25" s="205"/>
      <c r="IG25" s="205"/>
      <c r="IH25" s="205"/>
      <c r="II25" s="205"/>
      <c r="IJ25" s="205"/>
      <c r="IK25" s="205"/>
      <c r="IL25" s="205"/>
      <c r="IM25" s="205"/>
      <c r="IN25" s="205"/>
      <c r="IO25" s="205"/>
      <c r="IP25" s="205"/>
      <c r="IQ25" s="205"/>
      <c r="IR25" s="205"/>
      <c r="IS25" s="205"/>
      <c r="IT25" s="205"/>
      <c r="IU25" s="205"/>
      <c r="IV25" s="205"/>
      <c r="IW25" s="205"/>
      <c r="IX25" s="205"/>
    </row>
    <row r="26" spans="1:258" ht="12.75" customHeight="1" x14ac:dyDescent="0.2">
      <c r="A26" s="330">
        <f t="shared" si="5"/>
        <v>45307</v>
      </c>
      <c r="B26" s="355" t="str" cm="1">
        <f t="array" ref="B26">IF(SUMPRODUCT($I26:$IX26,IF($I$9:$IX$9=B$9,1,0))&gt;0,SUMPRODUCT($I26:$IX26,IF($I$9:$IX$9=B$9,1,0)),"")</f>
        <v/>
      </c>
      <c r="C26" s="355" t="str" cm="1">
        <f t="array" ref="C26">IF(SUMPRODUCT($I26:$IX26,IF($I$9:$IX$9=C$9,1,0))&gt;0,SUMPRODUCT($I26:$IX26,IF($I$9:$IX$9=C$9,1,0)),"")</f>
        <v/>
      </c>
      <c r="D26" s="355" t="str" cm="1">
        <f t="array" ref="D26">IF(SUMPRODUCT($I26:$IX26,IF($I$9:$IX$9=D$9,1,0))&gt;0,SUMPRODUCT($I26:$IX26,IF($I$9:$IX$9=D$9,1,0)),"")</f>
        <v/>
      </c>
      <c r="E26" s="355" t="str" cm="1">
        <f t="array" ref="E26">IF(SUMPRODUCT($I26:$IX26,IF($I$9:$IX$9=E$9,1,0))&gt;0,SUMPRODUCT($I26:$IX26,IF($I$9:$IX$9=E$9,1,0)),"")</f>
        <v/>
      </c>
      <c r="F26" s="355" t="str" cm="1">
        <f t="array" ref="F26">IF(SUMPRODUCT($I26:$IX26,IF($I$9:$IX$9=F$9,1,0))&gt;0,SUMPRODUCT($I26:$IX26,IF($I$9:$IX$9=F$9,1,0)),"")</f>
        <v/>
      </c>
      <c r="G26" s="355" t="str" cm="1">
        <f t="array" ref="G26">IF(SUMPRODUCT($I26:$IX26,IF($I$9:$IX$9=G$9,1,0))&gt;0,SUMPRODUCT($I26:$IX26,IF($I$9:$IX$9=G$9,1,0)),"")</f>
        <v/>
      </c>
      <c r="H26" s="329">
        <f t="shared" si="4"/>
        <v>0</v>
      </c>
      <c r="I26" s="205"/>
      <c r="J26" s="205"/>
      <c r="K26" s="205"/>
      <c r="L26" s="205"/>
      <c r="M26" s="205"/>
      <c r="N26" s="205"/>
      <c r="O26" s="205"/>
      <c r="P26" s="205"/>
      <c r="Q26" s="205"/>
      <c r="R26" s="205"/>
      <c r="S26" s="205"/>
      <c r="T26" s="205"/>
      <c r="U26" s="205"/>
      <c r="V26" s="205"/>
      <c r="W26" s="205"/>
      <c r="X26" s="205"/>
      <c r="Y26" s="205"/>
      <c r="Z26" s="205"/>
      <c r="AA26" s="205"/>
      <c r="AB26" s="205"/>
      <c r="AC26" s="205"/>
      <c r="AD26" s="205"/>
      <c r="AE26" s="205"/>
      <c r="AF26" s="205"/>
      <c r="AG26" s="205"/>
      <c r="AH26" s="205"/>
      <c r="AI26" s="205"/>
      <c r="AJ26" s="205"/>
      <c r="AK26" s="205"/>
      <c r="AL26" s="205"/>
      <c r="AM26" s="205"/>
      <c r="AN26" s="205"/>
      <c r="AO26" s="205"/>
      <c r="AP26" s="205"/>
      <c r="AQ26" s="205"/>
      <c r="AR26" s="205"/>
      <c r="AS26" s="205"/>
      <c r="AT26" s="205"/>
      <c r="AU26" s="205"/>
      <c r="AV26" s="205"/>
      <c r="AW26" s="205"/>
      <c r="AX26" s="205"/>
      <c r="AY26" s="205"/>
      <c r="AZ26" s="205"/>
      <c r="BA26" s="205"/>
      <c r="BB26" s="205"/>
      <c r="BC26" s="205"/>
      <c r="BD26" s="205"/>
      <c r="BE26" s="205"/>
      <c r="BF26" s="205"/>
      <c r="BG26" s="205"/>
      <c r="BH26" s="205"/>
      <c r="BI26" s="205"/>
      <c r="BJ26" s="205"/>
      <c r="BK26" s="205"/>
      <c r="BL26" s="205"/>
      <c r="BM26" s="205"/>
      <c r="BN26" s="205"/>
      <c r="BO26" s="205"/>
      <c r="BP26" s="205"/>
      <c r="BQ26" s="205"/>
      <c r="BR26" s="205"/>
      <c r="BS26" s="205"/>
      <c r="BT26" s="205"/>
      <c r="BU26" s="205"/>
      <c r="BV26" s="205"/>
      <c r="BW26" s="205"/>
      <c r="BX26" s="205"/>
      <c r="BY26" s="205"/>
      <c r="BZ26" s="205"/>
      <c r="CA26" s="205"/>
      <c r="CB26" s="205"/>
      <c r="CC26" s="205"/>
      <c r="CD26" s="205"/>
      <c r="CE26" s="205"/>
      <c r="CF26" s="205"/>
      <c r="CG26" s="205"/>
      <c r="CH26" s="205"/>
      <c r="CI26" s="205"/>
      <c r="CJ26" s="205"/>
      <c r="CK26" s="205"/>
      <c r="CL26" s="205"/>
      <c r="CM26" s="205"/>
      <c r="CN26" s="205"/>
      <c r="CO26" s="205"/>
      <c r="CP26" s="205"/>
      <c r="CQ26" s="205"/>
      <c r="CR26" s="205"/>
      <c r="CS26" s="205"/>
      <c r="CT26" s="205"/>
      <c r="CU26" s="205"/>
      <c r="CV26" s="205"/>
      <c r="CW26" s="205"/>
      <c r="CX26" s="205"/>
      <c r="CY26" s="205"/>
      <c r="CZ26" s="205"/>
      <c r="DA26" s="205"/>
      <c r="DB26" s="205"/>
      <c r="DC26" s="205"/>
      <c r="DD26" s="205"/>
      <c r="DE26" s="205"/>
      <c r="DF26" s="205"/>
      <c r="DG26" s="205"/>
      <c r="DH26" s="205"/>
      <c r="DI26" s="205"/>
      <c r="DJ26" s="205"/>
      <c r="DK26" s="205"/>
      <c r="DL26" s="205"/>
      <c r="DM26" s="205"/>
      <c r="DN26" s="205"/>
      <c r="DO26" s="205"/>
      <c r="DP26" s="205"/>
      <c r="DQ26" s="205"/>
      <c r="DR26" s="205"/>
      <c r="DS26" s="205"/>
      <c r="DT26" s="205"/>
      <c r="DU26" s="205"/>
      <c r="DV26" s="205"/>
      <c r="DW26" s="205"/>
      <c r="DX26" s="205"/>
      <c r="DY26" s="205"/>
      <c r="DZ26" s="205"/>
      <c r="EA26" s="205"/>
      <c r="EB26" s="205"/>
      <c r="EC26" s="205"/>
      <c r="ED26" s="205"/>
      <c r="EE26" s="205"/>
      <c r="EF26" s="205"/>
      <c r="EG26" s="205"/>
      <c r="EH26" s="205"/>
      <c r="EI26" s="205"/>
      <c r="EJ26" s="205"/>
      <c r="EK26" s="205"/>
      <c r="EL26" s="205"/>
      <c r="EM26" s="205"/>
      <c r="EN26" s="205"/>
      <c r="EO26" s="205"/>
      <c r="EP26" s="205"/>
      <c r="EQ26" s="205"/>
      <c r="ER26" s="205"/>
      <c r="ES26" s="205"/>
      <c r="ET26" s="205"/>
      <c r="EU26" s="205"/>
      <c r="EV26" s="205"/>
      <c r="EW26" s="205"/>
      <c r="EX26" s="205"/>
      <c r="EY26" s="205"/>
      <c r="EZ26" s="205"/>
      <c r="FA26" s="205"/>
      <c r="FB26" s="205"/>
      <c r="FC26" s="205"/>
      <c r="FD26" s="205"/>
      <c r="FE26" s="205"/>
      <c r="FF26" s="205"/>
      <c r="FG26" s="205"/>
      <c r="FH26" s="205"/>
      <c r="FI26" s="205"/>
      <c r="FJ26" s="205"/>
      <c r="FK26" s="205"/>
      <c r="FL26" s="205"/>
      <c r="FM26" s="205"/>
      <c r="FN26" s="205"/>
      <c r="FO26" s="205"/>
      <c r="FP26" s="205"/>
      <c r="FQ26" s="205"/>
      <c r="FR26" s="205"/>
      <c r="FS26" s="205"/>
      <c r="FT26" s="205"/>
      <c r="FU26" s="205"/>
      <c r="FV26" s="205"/>
      <c r="FW26" s="205"/>
      <c r="FX26" s="205"/>
      <c r="FY26" s="205"/>
      <c r="FZ26" s="205"/>
      <c r="GA26" s="205"/>
      <c r="GB26" s="205"/>
      <c r="GC26" s="205"/>
      <c r="GD26" s="205"/>
      <c r="GE26" s="205"/>
      <c r="GF26" s="205"/>
      <c r="GG26" s="205"/>
      <c r="GH26" s="205"/>
      <c r="GI26" s="205"/>
      <c r="GJ26" s="205"/>
      <c r="GK26" s="205"/>
      <c r="GL26" s="205"/>
      <c r="GM26" s="205"/>
      <c r="GN26" s="205"/>
      <c r="GO26" s="205"/>
      <c r="GP26" s="205"/>
      <c r="GQ26" s="205"/>
      <c r="GR26" s="205"/>
      <c r="GS26" s="205"/>
      <c r="GT26" s="205"/>
      <c r="GU26" s="205"/>
      <c r="GV26" s="205"/>
      <c r="GW26" s="205"/>
      <c r="GX26" s="205"/>
      <c r="GY26" s="205"/>
      <c r="GZ26" s="205"/>
      <c r="HA26" s="205"/>
      <c r="HB26" s="205"/>
      <c r="HC26" s="205"/>
      <c r="HD26" s="205"/>
      <c r="HE26" s="205"/>
      <c r="HF26" s="205"/>
      <c r="HG26" s="205"/>
      <c r="HH26" s="205"/>
      <c r="HI26" s="205"/>
      <c r="HJ26" s="205"/>
      <c r="HK26" s="205"/>
      <c r="HL26" s="205"/>
      <c r="HM26" s="205"/>
      <c r="HN26" s="205"/>
      <c r="HO26" s="205"/>
      <c r="HP26" s="205"/>
      <c r="HQ26" s="205"/>
      <c r="HR26" s="205"/>
      <c r="HS26" s="205"/>
      <c r="HT26" s="205"/>
      <c r="HU26" s="205"/>
      <c r="HV26" s="205"/>
      <c r="HW26" s="205"/>
      <c r="HX26" s="205"/>
      <c r="HY26" s="205"/>
      <c r="HZ26" s="205"/>
      <c r="IA26" s="205"/>
      <c r="IB26" s="205"/>
      <c r="IC26" s="205"/>
      <c r="ID26" s="205"/>
      <c r="IE26" s="205"/>
      <c r="IF26" s="205"/>
      <c r="IG26" s="205"/>
      <c r="IH26" s="205"/>
      <c r="II26" s="205"/>
      <c r="IJ26" s="205"/>
      <c r="IK26" s="205"/>
      <c r="IL26" s="205"/>
      <c r="IM26" s="205"/>
      <c r="IN26" s="205"/>
      <c r="IO26" s="205"/>
      <c r="IP26" s="205"/>
      <c r="IQ26" s="205"/>
      <c r="IR26" s="205"/>
      <c r="IS26" s="205"/>
      <c r="IT26" s="205"/>
      <c r="IU26" s="205"/>
      <c r="IV26" s="205"/>
      <c r="IW26" s="205"/>
      <c r="IX26" s="205"/>
    </row>
    <row r="27" spans="1:258" ht="12.75" customHeight="1" x14ac:dyDescent="0.2">
      <c r="A27" s="330">
        <f t="shared" si="5"/>
        <v>45308</v>
      </c>
      <c r="B27" s="355" t="str" cm="1">
        <f t="array" ref="B27">IF(SUMPRODUCT($I27:$IX27,IF($I$9:$IX$9=B$9,1,0))&gt;0,SUMPRODUCT($I27:$IX27,IF($I$9:$IX$9=B$9,1,0)),"")</f>
        <v/>
      </c>
      <c r="C27" s="355" t="str" cm="1">
        <f t="array" ref="C27">IF(SUMPRODUCT($I27:$IX27,IF($I$9:$IX$9=C$9,1,0))&gt;0,SUMPRODUCT($I27:$IX27,IF($I$9:$IX$9=C$9,1,0)),"")</f>
        <v/>
      </c>
      <c r="D27" s="355" t="str" cm="1">
        <f t="array" ref="D27">IF(SUMPRODUCT($I27:$IX27,IF($I$9:$IX$9=D$9,1,0))&gt;0,SUMPRODUCT($I27:$IX27,IF($I$9:$IX$9=D$9,1,0)),"")</f>
        <v/>
      </c>
      <c r="E27" s="355" t="str" cm="1">
        <f t="array" ref="E27">IF(SUMPRODUCT($I27:$IX27,IF($I$9:$IX$9=E$9,1,0))&gt;0,SUMPRODUCT($I27:$IX27,IF($I$9:$IX$9=E$9,1,0)),"")</f>
        <v/>
      </c>
      <c r="F27" s="355" t="str" cm="1">
        <f t="array" ref="F27">IF(SUMPRODUCT($I27:$IX27,IF($I$9:$IX$9=F$9,1,0))&gt;0,SUMPRODUCT($I27:$IX27,IF($I$9:$IX$9=F$9,1,0)),"")</f>
        <v/>
      </c>
      <c r="G27" s="355" t="str" cm="1">
        <f t="array" ref="G27">IF(SUMPRODUCT($I27:$IX27,IF($I$9:$IX$9=G$9,1,0))&gt;0,SUMPRODUCT($I27:$IX27,IF($I$9:$IX$9=G$9,1,0)),"")</f>
        <v/>
      </c>
      <c r="H27" s="329">
        <f t="shared" si="4"/>
        <v>0</v>
      </c>
      <c r="I27" s="205"/>
      <c r="J27" s="205"/>
      <c r="K27" s="205"/>
      <c r="L27" s="205"/>
      <c r="M27" s="205"/>
      <c r="N27" s="205"/>
      <c r="O27" s="205"/>
      <c r="P27" s="205"/>
      <c r="Q27" s="205"/>
      <c r="R27" s="205"/>
      <c r="S27" s="205"/>
      <c r="T27" s="205"/>
      <c r="U27" s="205"/>
      <c r="V27" s="205"/>
      <c r="W27" s="205"/>
      <c r="X27" s="205"/>
      <c r="Y27" s="205"/>
      <c r="Z27" s="205"/>
      <c r="AA27" s="205"/>
      <c r="AB27" s="205"/>
      <c r="AC27" s="205"/>
      <c r="AD27" s="205"/>
      <c r="AE27" s="205"/>
      <c r="AF27" s="205"/>
      <c r="AG27" s="205"/>
      <c r="AH27" s="205"/>
      <c r="AI27" s="205"/>
      <c r="AJ27" s="205"/>
      <c r="AK27" s="205"/>
      <c r="AL27" s="205"/>
      <c r="AM27" s="205"/>
      <c r="AN27" s="205"/>
      <c r="AO27" s="205"/>
      <c r="AP27" s="205"/>
      <c r="AQ27" s="205"/>
      <c r="AR27" s="205"/>
      <c r="AS27" s="205"/>
      <c r="AT27" s="205"/>
      <c r="AU27" s="205"/>
      <c r="AV27" s="205"/>
      <c r="AW27" s="205"/>
      <c r="AX27" s="205"/>
      <c r="AY27" s="205"/>
      <c r="AZ27" s="205"/>
      <c r="BA27" s="205"/>
      <c r="BB27" s="205"/>
      <c r="BC27" s="205"/>
      <c r="BD27" s="205"/>
      <c r="BE27" s="205"/>
      <c r="BF27" s="205"/>
      <c r="BG27" s="205"/>
      <c r="BH27" s="205"/>
      <c r="BI27" s="205"/>
      <c r="BJ27" s="205"/>
      <c r="BK27" s="205"/>
      <c r="BL27" s="205"/>
      <c r="BM27" s="205"/>
      <c r="BN27" s="205"/>
      <c r="BO27" s="205"/>
      <c r="BP27" s="205"/>
      <c r="BQ27" s="205"/>
      <c r="BR27" s="205"/>
      <c r="BS27" s="205"/>
      <c r="BT27" s="205"/>
      <c r="BU27" s="205"/>
      <c r="BV27" s="205"/>
      <c r="BW27" s="205"/>
      <c r="BX27" s="205"/>
      <c r="BY27" s="205"/>
      <c r="BZ27" s="205"/>
      <c r="CA27" s="205"/>
      <c r="CB27" s="205"/>
      <c r="CC27" s="205"/>
      <c r="CD27" s="205"/>
      <c r="CE27" s="205"/>
      <c r="CF27" s="205"/>
      <c r="CG27" s="205"/>
      <c r="CH27" s="205"/>
      <c r="CI27" s="205"/>
      <c r="CJ27" s="205"/>
      <c r="CK27" s="205"/>
      <c r="CL27" s="205"/>
      <c r="CM27" s="205"/>
      <c r="CN27" s="205"/>
      <c r="CO27" s="205"/>
      <c r="CP27" s="205"/>
      <c r="CQ27" s="205"/>
      <c r="CR27" s="205"/>
      <c r="CS27" s="205"/>
      <c r="CT27" s="205"/>
      <c r="CU27" s="205"/>
      <c r="CV27" s="205"/>
      <c r="CW27" s="205"/>
      <c r="CX27" s="205"/>
      <c r="CY27" s="205"/>
      <c r="CZ27" s="205"/>
      <c r="DA27" s="205"/>
      <c r="DB27" s="205"/>
      <c r="DC27" s="205"/>
      <c r="DD27" s="205"/>
      <c r="DE27" s="205"/>
      <c r="DF27" s="205"/>
      <c r="DG27" s="205"/>
      <c r="DH27" s="205"/>
      <c r="DI27" s="205"/>
      <c r="DJ27" s="205"/>
      <c r="DK27" s="205"/>
      <c r="DL27" s="205"/>
      <c r="DM27" s="205"/>
      <c r="DN27" s="205"/>
      <c r="DO27" s="205"/>
      <c r="DP27" s="205"/>
      <c r="DQ27" s="205"/>
      <c r="DR27" s="205"/>
      <c r="DS27" s="205"/>
      <c r="DT27" s="205"/>
      <c r="DU27" s="205"/>
      <c r="DV27" s="205"/>
      <c r="DW27" s="205"/>
      <c r="DX27" s="205"/>
      <c r="DY27" s="205"/>
      <c r="DZ27" s="205"/>
      <c r="EA27" s="205"/>
      <c r="EB27" s="205"/>
      <c r="EC27" s="205"/>
      <c r="ED27" s="205"/>
      <c r="EE27" s="205"/>
      <c r="EF27" s="205"/>
      <c r="EG27" s="205"/>
      <c r="EH27" s="205"/>
      <c r="EI27" s="205"/>
      <c r="EJ27" s="205"/>
      <c r="EK27" s="205"/>
      <c r="EL27" s="205"/>
      <c r="EM27" s="205"/>
      <c r="EN27" s="205"/>
      <c r="EO27" s="205"/>
      <c r="EP27" s="205"/>
      <c r="EQ27" s="205"/>
      <c r="ER27" s="205"/>
      <c r="ES27" s="205"/>
      <c r="ET27" s="205"/>
      <c r="EU27" s="205"/>
      <c r="EV27" s="205"/>
      <c r="EW27" s="205"/>
      <c r="EX27" s="205"/>
      <c r="EY27" s="205"/>
      <c r="EZ27" s="205"/>
      <c r="FA27" s="205"/>
      <c r="FB27" s="205"/>
      <c r="FC27" s="205"/>
      <c r="FD27" s="205"/>
      <c r="FE27" s="205"/>
      <c r="FF27" s="205"/>
      <c r="FG27" s="205"/>
      <c r="FH27" s="205"/>
      <c r="FI27" s="205"/>
      <c r="FJ27" s="205"/>
      <c r="FK27" s="205"/>
      <c r="FL27" s="205"/>
      <c r="FM27" s="205"/>
      <c r="FN27" s="205"/>
      <c r="FO27" s="205"/>
      <c r="FP27" s="205"/>
      <c r="FQ27" s="205"/>
      <c r="FR27" s="205"/>
      <c r="FS27" s="205"/>
      <c r="FT27" s="205"/>
      <c r="FU27" s="205"/>
      <c r="FV27" s="205"/>
      <c r="FW27" s="205"/>
      <c r="FX27" s="205"/>
      <c r="FY27" s="205"/>
      <c r="FZ27" s="205"/>
      <c r="GA27" s="205"/>
      <c r="GB27" s="205"/>
      <c r="GC27" s="205"/>
      <c r="GD27" s="205"/>
      <c r="GE27" s="205"/>
      <c r="GF27" s="205"/>
      <c r="GG27" s="205"/>
      <c r="GH27" s="205"/>
      <c r="GI27" s="205"/>
      <c r="GJ27" s="205"/>
      <c r="GK27" s="205"/>
      <c r="GL27" s="205"/>
      <c r="GM27" s="205"/>
      <c r="GN27" s="205"/>
      <c r="GO27" s="205"/>
      <c r="GP27" s="205"/>
      <c r="GQ27" s="205"/>
      <c r="GR27" s="205"/>
      <c r="GS27" s="205"/>
      <c r="GT27" s="205"/>
      <c r="GU27" s="205"/>
      <c r="GV27" s="205"/>
      <c r="GW27" s="205"/>
      <c r="GX27" s="205"/>
      <c r="GY27" s="205"/>
      <c r="GZ27" s="205"/>
      <c r="HA27" s="205"/>
      <c r="HB27" s="205"/>
      <c r="HC27" s="205"/>
      <c r="HD27" s="205"/>
      <c r="HE27" s="205"/>
      <c r="HF27" s="205"/>
      <c r="HG27" s="205"/>
      <c r="HH27" s="205"/>
      <c r="HI27" s="205"/>
      <c r="HJ27" s="205"/>
      <c r="HK27" s="205"/>
      <c r="HL27" s="205"/>
      <c r="HM27" s="205"/>
      <c r="HN27" s="205"/>
      <c r="HO27" s="205"/>
      <c r="HP27" s="205"/>
      <c r="HQ27" s="205"/>
      <c r="HR27" s="205"/>
      <c r="HS27" s="205"/>
      <c r="HT27" s="205"/>
      <c r="HU27" s="205"/>
      <c r="HV27" s="205"/>
      <c r="HW27" s="205"/>
      <c r="HX27" s="205"/>
      <c r="HY27" s="205"/>
      <c r="HZ27" s="205"/>
      <c r="IA27" s="205"/>
      <c r="IB27" s="205"/>
      <c r="IC27" s="205"/>
      <c r="ID27" s="205"/>
      <c r="IE27" s="205"/>
      <c r="IF27" s="205"/>
      <c r="IG27" s="205"/>
      <c r="IH27" s="205"/>
      <c r="II27" s="205"/>
      <c r="IJ27" s="205"/>
      <c r="IK27" s="205"/>
      <c r="IL27" s="205"/>
      <c r="IM27" s="205"/>
      <c r="IN27" s="205"/>
      <c r="IO27" s="205"/>
      <c r="IP27" s="205"/>
      <c r="IQ27" s="205"/>
      <c r="IR27" s="205"/>
      <c r="IS27" s="205"/>
      <c r="IT27" s="205"/>
      <c r="IU27" s="205"/>
      <c r="IV27" s="205"/>
      <c r="IW27" s="205"/>
      <c r="IX27" s="205"/>
    </row>
    <row r="28" spans="1:258" ht="12.75" customHeight="1" x14ac:dyDescent="0.2">
      <c r="A28" s="330">
        <f t="shared" si="5"/>
        <v>45309</v>
      </c>
      <c r="B28" s="355" t="str" cm="1">
        <f t="array" ref="B28">IF(SUMPRODUCT($I28:$IX28,IF($I$9:$IX$9=B$9,1,0))&gt;0,SUMPRODUCT($I28:$IX28,IF($I$9:$IX$9=B$9,1,0)),"")</f>
        <v/>
      </c>
      <c r="C28" s="355" t="str" cm="1">
        <f t="array" ref="C28">IF(SUMPRODUCT($I28:$IX28,IF($I$9:$IX$9=C$9,1,0))&gt;0,SUMPRODUCT($I28:$IX28,IF($I$9:$IX$9=C$9,1,0)),"")</f>
        <v/>
      </c>
      <c r="D28" s="355" t="str" cm="1">
        <f t="array" ref="D28">IF(SUMPRODUCT($I28:$IX28,IF($I$9:$IX$9=D$9,1,0))&gt;0,SUMPRODUCT($I28:$IX28,IF($I$9:$IX$9=D$9,1,0)),"")</f>
        <v/>
      </c>
      <c r="E28" s="355" t="str" cm="1">
        <f t="array" ref="E28">IF(SUMPRODUCT($I28:$IX28,IF($I$9:$IX$9=E$9,1,0))&gt;0,SUMPRODUCT($I28:$IX28,IF($I$9:$IX$9=E$9,1,0)),"")</f>
        <v/>
      </c>
      <c r="F28" s="355" t="str" cm="1">
        <f t="array" ref="F28">IF(SUMPRODUCT($I28:$IX28,IF($I$9:$IX$9=F$9,1,0))&gt;0,SUMPRODUCT($I28:$IX28,IF($I$9:$IX$9=F$9,1,0)),"")</f>
        <v/>
      </c>
      <c r="G28" s="355" t="str" cm="1">
        <f t="array" ref="G28">IF(SUMPRODUCT($I28:$IX28,IF($I$9:$IX$9=G$9,1,0))&gt;0,SUMPRODUCT($I28:$IX28,IF($I$9:$IX$9=G$9,1,0)),"")</f>
        <v/>
      </c>
      <c r="H28" s="329">
        <f t="shared" si="4"/>
        <v>0</v>
      </c>
      <c r="I28" s="205"/>
      <c r="J28" s="205"/>
      <c r="K28" s="205"/>
      <c r="L28" s="205"/>
      <c r="M28" s="205"/>
      <c r="N28" s="205"/>
      <c r="O28" s="205"/>
      <c r="P28" s="205"/>
      <c r="Q28" s="205"/>
      <c r="R28" s="205"/>
      <c r="S28" s="205"/>
      <c r="T28" s="205"/>
      <c r="U28" s="205"/>
      <c r="V28" s="205"/>
      <c r="W28" s="205"/>
      <c r="X28" s="205"/>
      <c r="Y28" s="205"/>
      <c r="Z28" s="205"/>
      <c r="AA28" s="205"/>
      <c r="AB28" s="205"/>
      <c r="AC28" s="205"/>
      <c r="AD28" s="205"/>
      <c r="AE28" s="205"/>
      <c r="AF28" s="205"/>
      <c r="AG28" s="205"/>
      <c r="AH28" s="205"/>
      <c r="AI28" s="205"/>
      <c r="AJ28" s="205"/>
      <c r="AK28" s="205"/>
      <c r="AL28" s="205"/>
      <c r="AM28" s="205"/>
      <c r="AN28" s="205"/>
      <c r="AO28" s="205"/>
      <c r="AP28" s="205"/>
      <c r="AQ28" s="205"/>
      <c r="AR28" s="205"/>
      <c r="AS28" s="205"/>
      <c r="AT28" s="205"/>
      <c r="AU28" s="205"/>
      <c r="AV28" s="205"/>
      <c r="AW28" s="205"/>
      <c r="AX28" s="205"/>
      <c r="AY28" s="205"/>
      <c r="AZ28" s="205"/>
      <c r="BA28" s="205"/>
      <c r="BB28" s="205"/>
      <c r="BC28" s="205"/>
      <c r="BD28" s="205"/>
      <c r="BE28" s="205"/>
      <c r="BF28" s="205"/>
      <c r="BG28" s="205"/>
      <c r="BH28" s="205"/>
      <c r="BI28" s="205"/>
      <c r="BJ28" s="205"/>
      <c r="BK28" s="205"/>
      <c r="BL28" s="205"/>
      <c r="BM28" s="205"/>
      <c r="BN28" s="205"/>
      <c r="BO28" s="205"/>
      <c r="BP28" s="205"/>
      <c r="BQ28" s="205"/>
      <c r="BR28" s="205"/>
      <c r="BS28" s="205"/>
      <c r="BT28" s="205"/>
      <c r="BU28" s="205"/>
      <c r="BV28" s="205"/>
      <c r="BW28" s="205"/>
      <c r="BX28" s="205"/>
      <c r="BY28" s="205"/>
      <c r="BZ28" s="205"/>
      <c r="CA28" s="205"/>
      <c r="CB28" s="205"/>
      <c r="CC28" s="205"/>
      <c r="CD28" s="205"/>
      <c r="CE28" s="205"/>
      <c r="CF28" s="205"/>
      <c r="CG28" s="205"/>
      <c r="CH28" s="205"/>
      <c r="CI28" s="205"/>
      <c r="CJ28" s="205"/>
      <c r="CK28" s="205"/>
      <c r="CL28" s="205"/>
      <c r="CM28" s="205"/>
      <c r="CN28" s="205"/>
      <c r="CO28" s="205"/>
      <c r="CP28" s="205"/>
      <c r="CQ28" s="205"/>
      <c r="CR28" s="205"/>
      <c r="CS28" s="205"/>
      <c r="CT28" s="205"/>
      <c r="CU28" s="205"/>
      <c r="CV28" s="205"/>
      <c r="CW28" s="205"/>
      <c r="CX28" s="205"/>
      <c r="CY28" s="205"/>
      <c r="CZ28" s="205"/>
      <c r="DA28" s="205"/>
      <c r="DB28" s="205"/>
      <c r="DC28" s="205"/>
      <c r="DD28" s="205"/>
      <c r="DE28" s="205"/>
      <c r="DF28" s="205"/>
      <c r="DG28" s="205"/>
      <c r="DH28" s="205"/>
      <c r="DI28" s="205"/>
      <c r="DJ28" s="205"/>
      <c r="DK28" s="205"/>
      <c r="DL28" s="205"/>
      <c r="DM28" s="205"/>
      <c r="DN28" s="205"/>
      <c r="DO28" s="205"/>
      <c r="DP28" s="205"/>
      <c r="DQ28" s="205"/>
      <c r="DR28" s="205"/>
      <c r="DS28" s="205"/>
      <c r="DT28" s="205"/>
      <c r="DU28" s="205"/>
      <c r="DV28" s="205"/>
      <c r="DW28" s="205"/>
      <c r="DX28" s="205"/>
      <c r="DY28" s="205"/>
      <c r="DZ28" s="205"/>
      <c r="EA28" s="205"/>
      <c r="EB28" s="205"/>
      <c r="EC28" s="205"/>
      <c r="ED28" s="205"/>
      <c r="EE28" s="205"/>
      <c r="EF28" s="205"/>
      <c r="EG28" s="205"/>
      <c r="EH28" s="205"/>
      <c r="EI28" s="205"/>
      <c r="EJ28" s="205"/>
      <c r="EK28" s="205"/>
      <c r="EL28" s="205"/>
      <c r="EM28" s="205"/>
      <c r="EN28" s="205"/>
      <c r="EO28" s="205"/>
      <c r="EP28" s="205"/>
      <c r="EQ28" s="205"/>
      <c r="ER28" s="205"/>
      <c r="ES28" s="205"/>
      <c r="ET28" s="205"/>
      <c r="EU28" s="205"/>
      <c r="EV28" s="205"/>
      <c r="EW28" s="205"/>
      <c r="EX28" s="205"/>
      <c r="EY28" s="205"/>
      <c r="EZ28" s="205"/>
      <c r="FA28" s="205"/>
      <c r="FB28" s="205"/>
      <c r="FC28" s="205"/>
      <c r="FD28" s="205"/>
      <c r="FE28" s="205"/>
      <c r="FF28" s="205"/>
      <c r="FG28" s="205"/>
      <c r="FH28" s="205"/>
      <c r="FI28" s="205"/>
      <c r="FJ28" s="205"/>
      <c r="FK28" s="205"/>
      <c r="FL28" s="205"/>
      <c r="FM28" s="205"/>
      <c r="FN28" s="205"/>
      <c r="FO28" s="205"/>
      <c r="FP28" s="205"/>
      <c r="FQ28" s="205"/>
      <c r="FR28" s="205"/>
      <c r="FS28" s="205"/>
      <c r="FT28" s="205"/>
      <c r="FU28" s="205"/>
      <c r="FV28" s="205"/>
      <c r="FW28" s="205"/>
      <c r="FX28" s="205"/>
      <c r="FY28" s="205"/>
      <c r="FZ28" s="205"/>
      <c r="GA28" s="205"/>
      <c r="GB28" s="205"/>
      <c r="GC28" s="205"/>
      <c r="GD28" s="205"/>
      <c r="GE28" s="205"/>
      <c r="GF28" s="205"/>
      <c r="GG28" s="205"/>
      <c r="GH28" s="205"/>
      <c r="GI28" s="205"/>
      <c r="GJ28" s="205"/>
      <c r="GK28" s="205"/>
      <c r="GL28" s="205"/>
      <c r="GM28" s="205"/>
      <c r="GN28" s="205"/>
      <c r="GO28" s="205"/>
      <c r="GP28" s="205"/>
      <c r="GQ28" s="205"/>
      <c r="GR28" s="205"/>
      <c r="GS28" s="205"/>
      <c r="GT28" s="205"/>
      <c r="GU28" s="205"/>
      <c r="GV28" s="205"/>
      <c r="GW28" s="205"/>
      <c r="GX28" s="205"/>
      <c r="GY28" s="205"/>
      <c r="GZ28" s="205"/>
      <c r="HA28" s="205"/>
      <c r="HB28" s="205"/>
      <c r="HC28" s="205"/>
      <c r="HD28" s="205"/>
      <c r="HE28" s="205"/>
      <c r="HF28" s="205"/>
      <c r="HG28" s="205"/>
      <c r="HH28" s="205"/>
      <c r="HI28" s="205"/>
      <c r="HJ28" s="205"/>
      <c r="HK28" s="205"/>
      <c r="HL28" s="205"/>
      <c r="HM28" s="205"/>
      <c r="HN28" s="205"/>
      <c r="HO28" s="205"/>
      <c r="HP28" s="205"/>
      <c r="HQ28" s="205"/>
      <c r="HR28" s="205"/>
      <c r="HS28" s="205"/>
      <c r="HT28" s="205"/>
      <c r="HU28" s="205"/>
      <c r="HV28" s="205"/>
      <c r="HW28" s="205"/>
      <c r="HX28" s="205"/>
      <c r="HY28" s="205"/>
      <c r="HZ28" s="205"/>
      <c r="IA28" s="205"/>
      <c r="IB28" s="205"/>
      <c r="IC28" s="205"/>
      <c r="ID28" s="205"/>
      <c r="IE28" s="205"/>
      <c r="IF28" s="205"/>
      <c r="IG28" s="205"/>
      <c r="IH28" s="205"/>
      <c r="II28" s="205"/>
      <c r="IJ28" s="205"/>
      <c r="IK28" s="205"/>
      <c r="IL28" s="205"/>
      <c r="IM28" s="205"/>
      <c r="IN28" s="205"/>
      <c r="IO28" s="205"/>
      <c r="IP28" s="205"/>
      <c r="IQ28" s="205"/>
      <c r="IR28" s="205"/>
      <c r="IS28" s="205"/>
      <c r="IT28" s="205"/>
      <c r="IU28" s="205"/>
      <c r="IV28" s="205"/>
      <c r="IW28" s="205"/>
      <c r="IX28" s="205"/>
    </row>
    <row r="29" spans="1:258" ht="12.75" customHeight="1" x14ac:dyDescent="0.2">
      <c r="A29" s="330">
        <f t="shared" si="5"/>
        <v>45310</v>
      </c>
      <c r="B29" s="355" t="str" cm="1">
        <f t="array" ref="B29">IF(SUMPRODUCT($I29:$IX29,IF($I$9:$IX$9=B$9,1,0))&gt;0,SUMPRODUCT($I29:$IX29,IF($I$9:$IX$9=B$9,1,0)),"")</f>
        <v/>
      </c>
      <c r="C29" s="355" t="str" cm="1">
        <f t="array" ref="C29">IF(SUMPRODUCT($I29:$IX29,IF($I$9:$IX$9=C$9,1,0))&gt;0,SUMPRODUCT($I29:$IX29,IF($I$9:$IX$9=C$9,1,0)),"")</f>
        <v/>
      </c>
      <c r="D29" s="355" t="str" cm="1">
        <f t="array" ref="D29">IF(SUMPRODUCT($I29:$IX29,IF($I$9:$IX$9=D$9,1,0))&gt;0,SUMPRODUCT($I29:$IX29,IF($I$9:$IX$9=D$9,1,0)),"")</f>
        <v/>
      </c>
      <c r="E29" s="355" t="str" cm="1">
        <f t="array" ref="E29">IF(SUMPRODUCT($I29:$IX29,IF($I$9:$IX$9=E$9,1,0))&gt;0,SUMPRODUCT($I29:$IX29,IF($I$9:$IX$9=E$9,1,0)),"")</f>
        <v/>
      </c>
      <c r="F29" s="355" t="str" cm="1">
        <f t="array" ref="F29">IF(SUMPRODUCT($I29:$IX29,IF($I$9:$IX$9=F$9,1,0))&gt;0,SUMPRODUCT($I29:$IX29,IF($I$9:$IX$9=F$9,1,0)),"")</f>
        <v/>
      </c>
      <c r="G29" s="355" t="str" cm="1">
        <f t="array" ref="G29">IF(SUMPRODUCT($I29:$IX29,IF($I$9:$IX$9=G$9,1,0))&gt;0,SUMPRODUCT($I29:$IX29,IF($I$9:$IX$9=G$9,1,0)),"")</f>
        <v/>
      </c>
      <c r="H29" s="329">
        <f t="shared" si="4"/>
        <v>0</v>
      </c>
      <c r="I29" s="205"/>
      <c r="J29" s="205"/>
      <c r="K29" s="205"/>
      <c r="L29" s="205"/>
      <c r="M29" s="205"/>
      <c r="N29" s="205"/>
      <c r="O29" s="205"/>
      <c r="P29" s="205"/>
      <c r="Q29" s="205"/>
      <c r="R29" s="205"/>
      <c r="S29" s="205"/>
      <c r="T29" s="205"/>
      <c r="U29" s="205"/>
      <c r="V29" s="205"/>
      <c r="W29" s="205"/>
      <c r="X29" s="205"/>
      <c r="Y29" s="205"/>
      <c r="Z29" s="205"/>
      <c r="AA29" s="205"/>
      <c r="AB29" s="205"/>
      <c r="AC29" s="205"/>
      <c r="AD29" s="205"/>
      <c r="AE29" s="205"/>
      <c r="AF29" s="205"/>
      <c r="AG29" s="205"/>
      <c r="AH29" s="205"/>
      <c r="AI29" s="205"/>
      <c r="AJ29" s="205"/>
      <c r="AK29" s="205"/>
      <c r="AL29" s="205"/>
      <c r="AM29" s="205"/>
      <c r="AN29" s="205"/>
      <c r="AO29" s="205"/>
      <c r="AP29" s="205"/>
      <c r="AQ29" s="205"/>
      <c r="AR29" s="205"/>
      <c r="AS29" s="205"/>
      <c r="AT29" s="205"/>
      <c r="AU29" s="205"/>
      <c r="AV29" s="205"/>
      <c r="AW29" s="205"/>
      <c r="AX29" s="205"/>
      <c r="AY29" s="205"/>
      <c r="AZ29" s="205"/>
      <c r="BA29" s="205"/>
      <c r="BB29" s="205"/>
      <c r="BC29" s="205"/>
      <c r="BD29" s="205"/>
      <c r="BE29" s="205"/>
      <c r="BF29" s="205"/>
      <c r="BG29" s="205"/>
      <c r="BH29" s="205"/>
      <c r="BI29" s="205"/>
      <c r="BJ29" s="205"/>
      <c r="BK29" s="205"/>
      <c r="BL29" s="205"/>
      <c r="BM29" s="205"/>
      <c r="BN29" s="205"/>
      <c r="BO29" s="205"/>
      <c r="BP29" s="205"/>
      <c r="BQ29" s="205"/>
      <c r="BR29" s="205"/>
      <c r="BS29" s="205"/>
      <c r="BT29" s="205"/>
      <c r="BU29" s="205"/>
      <c r="BV29" s="205"/>
      <c r="BW29" s="205"/>
      <c r="BX29" s="205"/>
      <c r="BY29" s="205"/>
      <c r="BZ29" s="205"/>
      <c r="CA29" s="205"/>
      <c r="CB29" s="205"/>
      <c r="CC29" s="205"/>
      <c r="CD29" s="205"/>
      <c r="CE29" s="205"/>
      <c r="CF29" s="205"/>
      <c r="CG29" s="205"/>
      <c r="CH29" s="205"/>
      <c r="CI29" s="205"/>
      <c r="CJ29" s="205"/>
      <c r="CK29" s="205"/>
      <c r="CL29" s="205"/>
      <c r="CM29" s="205"/>
      <c r="CN29" s="205"/>
      <c r="CO29" s="205"/>
      <c r="CP29" s="205"/>
      <c r="CQ29" s="205"/>
      <c r="CR29" s="205"/>
      <c r="CS29" s="205"/>
      <c r="CT29" s="205"/>
      <c r="CU29" s="205"/>
      <c r="CV29" s="205"/>
      <c r="CW29" s="205"/>
      <c r="CX29" s="205"/>
      <c r="CY29" s="205"/>
      <c r="CZ29" s="205"/>
      <c r="DA29" s="205"/>
      <c r="DB29" s="205"/>
      <c r="DC29" s="205"/>
      <c r="DD29" s="205"/>
      <c r="DE29" s="205"/>
      <c r="DF29" s="205"/>
      <c r="DG29" s="205"/>
      <c r="DH29" s="205"/>
      <c r="DI29" s="205"/>
      <c r="DJ29" s="205"/>
      <c r="DK29" s="205"/>
      <c r="DL29" s="205"/>
      <c r="DM29" s="205"/>
      <c r="DN29" s="205"/>
      <c r="DO29" s="205"/>
      <c r="DP29" s="205"/>
      <c r="DQ29" s="205"/>
      <c r="DR29" s="205"/>
      <c r="DS29" s="205"/>
      <c r="DT29" s="205"/>
      <c r="DU29" s="205"/>
      <c r="DV29" s="205"/>
      <c r="DW29" s="205"/>
      <c r="DX29" s="205"/>
      <c r="DY29" s="205"/>
      <c r="DZ29" s="205"/>
      <c r="EA29" s="205"/>
      <c r="EB29" s="205"/>
      <c r="EC29" s="205"/>
      <c r="ED29" s="205"/>
      <c r="EE29" s="205"/>
      <c r="EF29" s="205"/>
      <c r="EG29" s="205"/>
      <c r="EH29" s="205"/>
      <c r="EI29" s="205"/>
      <c r="EJ29" s="205"/>
      <c r="EK29" s="205"/>
      <c r="EL29" s="205"/>
      <c r="EM29" s="205"/>
      <c r="EN29" s="205"/>
      <c r="EO29" s="205"/>
      <c r="EP29" s="205"/>
      <c r="EQ29" s="205"/>
      <c r="ER29" s="205"/>
      <c r="ES29" s="205"/>
      <c r="ET29" s="205"/>
      <c r="EU29" s="205"/>
      <c r="EV29" s="205"/>
      <c r="EW29" s="205"/>
      <c r="EX29" s="205"/>
      <c r="EY29" s="205"/>
      <c r="EZ29" s="205"/>
      <c r="FA29" s="205"/>
      <c r="FB29" s="205"/>
      <c r="FC29" s="205"/>
      <c r="FD29" s="205"/>
      <c r="FE29" s="205"/>
      <c r="FF29" s="205"/>
      <c r="FG29" s="205"/>
      <c r="FH29" s="205"/>
      <c r="FI29" s="205"/>
      <c r="FJ29" s="205"/>
      <c r="FK29" s="205"/>
      <c r="FL29" s="205"/>
      <c r="FM29" s="205"/>
      <c r="FN29" s="205"/>
      <c r="FO29" s="205"/>
      <c r="FP29" s="205"/>
      <c r="FQ29" s="205"/>
      <c r="FR29" s="205"/>
      <c r="FS29" s="205"/>
      <c r="FT29" s="205"/>
      <c r="FU29" s="205"/>
      <c r="FV29" s="205"/>
      <c r="FW29" s="205"/>
      <c r="FX29" s="205"/>
      <c r="FY29" s="205"/>
      <c r="FZ29" s="205"/>
      <c r="GA29" s="205"/>
      <c r="GB29" s="205"/>
      <c r="GC29" s="205"/>
      <c r="GD29" s="205"/>
      <c r="GE29" s="205"/>
      <c r="GF29" s="205"/>
      <c r="GG29" s="205"/>
      <c r="GH29" s="205"/>
      <c r="GI29" s="205"/>
      <c r="GJ29" s="205"/>
      <c r="GK29" s="205"/>
      <c r="GL29" s="205"/>
      <c r="GM29" s="205"/>
      <c r="GN29" s="205"/>
      <c r="GO29" s="205"/>
      <c r="GP29" s="205"/>
      <c r="GQ29" s="205"/>
      <c r="GR29" s="205"/>
      <c r="GS29" s="205"/>
      <c r="GT29" s="205"/>
      <c r="GU29" s="205"/>
      <c r="GV29" s="205"/>
      <c r="GW29" s="205"/>
      <c r="GX29" s="205"/>
      <c r="GY29" s="205"/>
      <c r="GZ29" s="205"/>
      <c r="HA29" s="205"/>
      <c r="HB29" s="205"/>
      <c r="HC29" s="205"/>
      <c r="HD29" s="205"/>
      <c r="HE29" s="205"/>
      <c r="HF29" s="205"/>
      <c r="HG29" s="205"/>
      <c r="HH29" s="205"/>
      <c r="HI29" s="205"/>
      <c r="HJ29" s="205"/>
      <c r="HK29" s="205"/>
      <c r="HL29" s="205"/>
      <c r="HM29" s="205"/>
      <c r="HN29" s="205"/>
      <c r="HO29" s="205"/>
      <c r="HP29" s="205"/>
      <c r="HQ29" s="205"/>
      <c r="HR29" s="205"/>
      <c r="HS29" s="205"/>
      <c r="HT29" s="205"/>
      <c r="HU29" s="205"/>
      <c r="HV29" s="205"/>
      <c r="HW29" s="205"/>
      <c r="HX29" s="205"/>
      <c r="HY29" s="205"/>
      <c r="HZ29" s="205"/>
      <c r="IA29" s="205"/>
      <c r="IB29" s="205"/>
      <c r="IC29" s="205"/>
      <c r="ID29" s="205"/>
      <c r="IE29" s="205"/>
      <c r="IF29" s="205"/>
      <c r="IG29" s="205"/>
      <c r="IH29" s="205"/>
      <c r="II29" s="205"/>
      <c r="IJ29" s="205"/>
      <c r="IK29" s="205"/>
      <c r="IL29" s="205"/>
      <c r="IM29" s="205"/>
      <c r="IN29" s="205"/>
      <c r="IO29" s="205"/>
      <c r="IP29" s="205"/>
      <c r="IQ29" s="205"/>
      <c r="IR29" s="205"/>
      <c r="IS29" s="205"/>
      <c r="IT29" s="205"/>
      <c r="IU29" s="205"/>
      <c r="IV29" s="205"/>
      <c r="IW29" s="205"/>
      <c r="IX29" s="205"/>
    </row>
    <row r="30" spans="1:258" ht="12.75" customHeight="1" x14ac:dyDescent="0.2">
      <c r="A30" s="330">
        <f t="shared" si="5"/>
        <v>45311</v>
      </c>
      <c r="B30" s="355" t="str" cm="1">
        <f t="array" ref="B30">IF(SUMPRODUCT($I30:$IX30,IF($I$9:$IX$9=B$9,1,0))&gt;0,SUMPRODUCT($I30:$IX30,IF($I$9:$IX$9=B$9,1,0)),"")</f>
        <v/>
      </c>
      <c r="C30" s="355" t="str" cm="1">
        <f t="array" ref="C30">IF(SUMPRODUCT($I30:$IX30,IF($I$9:$IX$9=C$9,1,0))&gt;0,SUMPRODUCT($I30:$IX30,IF($I$9:$IX$9=C$9,1,0)),"")</f>
        <v/>
      </c>
      <c r="D30" s="355" t="str" cm="1">
        <f t="array" ref="D30">IF(SUMPRODUCT($I30:$IX30,IF($I$9:$IX$9=D$9,1,0))&gt;0,SUMPRODUCT($I30:$IX30,IF($I$9:$IX$9=D$9,1,0)),"")</f>
        <v/>
      </c>
      <c r="E30" s="355" t="str" cm="1">
        <f t="array" ref="E30">IF(SUMPRODUCT($I30:$IX30,IF($I$9:$IX$9=E$9,1,0))&gt;0,SUMPRODUCT($I30:$IX30,IF($I$9:$IX$9=E$9,1,0)),"")</f>
        <v/>
      </c>
      <c r="F30" s="355" t="str" cm="1">
        <f t="array" ref="F30">IF(SUMPRODUCT($I30:$IX30,IF($I$9:$IX$9=F$9,1,0))&gt;0,SUMPRODUCT($I30:$IX30,IF($I$9:$IX$9=F$9,1,0)),"")</f>
        <v/>
      </c>
      <c r="G30" s="355" t="str" cm="1">
        <f t="array" ref="G30">IF(SUMPRODUCT($I30:$IX30,IF($I$9:$IX$9=G$9,1,0))&gt;0,SUMPRODUCT($I30:$IX30,IF($I$9:$IX$9=G$9,1,0)),"")</f>
        <v/>
      </c>
      <c r="H30" s="329">
        <f t="shared" si="4"/>
        <v>0</v>
      </c>
      <c r="I30" s="205"/>
      <c r="J30" s="205"/>
      <c r="K30" s="205"/>
      <c r="L30" s="205"/>
      <c r="M30" s="205"/>
      <c r="N30" s="205"/>
      <c r="O30" s="205"/>
      <c r="P30" s="205"/>
      <c r="Q30" s="205"/>
      <c r="R30" s="205"/>
      <c r="S30" s="205"/>
      <c r="T30" s="205"/>
      <c r="U30" s="205"/>
      <c r="V30" s="205"/>
      <c r="W30" s="205"/>
      <c r="X30" s="205"/>
      <c r="Y30" s="205"/>
      <c r="Z30" s="205"/>
      <c r="AA30" s="205"/>
      <c r="AB30" s="205"/>
      <c r="AC30" s="205"/>
      <c r="AD30" s="205"/>
      <c r="AE30" s="205"/>
      <c r="AF30" s="205"/>
      <c r="AG30" s="205"/>
      <c r="AH30" s="205"/>
      <c r="AI30" s="205"/>
      <c r="AJ30" s="205"/>
      <c r="AK30" s="205"/>
      <c r="AL30" s="205"/>
      <c r="AM30" s="205"/>
      <c r="AN30" s="205"/>
      <c r="AO30" s="205"/>
      <c r="AP30" s="205"/>
      <c r="AQ30" s="205"/>
      <c r="AR30" s="205"/>
      <c r="AS30" s="205"/>
      <c r="AT30" s="205"/>
      <c r="AU30" s="205"/>
      <c r="AV30" s="205"/>
      <c r="AW30" s="205"/>
      <c r="AX30" s="205"/>
      <c r="AY30" s="205"/>
      <c r="AZ30" s="205"/>
      <c r="BA30" s="205"/>
      <c r="BB30" s="205"/>
      <c r="BC30" s="205"/>
      <c r="BD30" s="205"/>
      <c r="BE30" s="205"/>
      <c r="BF30" s="205"/>
      <c r="BG30" s="205"/>
      <c r="BH30" s="205"/>
      <c r="BI30" s="205"/>
      <c r="BJ30" s="205"/>
      <c r="BK30" s="205"/>
      <c r="BL30" s="205"/>
      <c r="BM30" s="205"/>
      <c r="BN30" s="205"/>
      <c r="BO30" s="205"/>
      <c r="BP30" s="205"/>
      <c r="BQ30" s="205"/>
      <c r="BR30" s="205"/>
      <c r="BS30" s="205"/>
      <c r="BT30" s="205"/>
      <c r="BU30" s="205"/>
      <c r="BV30" s="205"/>
      <c r="BW30" s="205"/>
      <c r="BX30" s="205"/>
      <c r="BY30" s="205"/>
      <c r="BZ30" s="205"/>
      <c r="CA30" s="205"/>
      <c r="CB30" s="205"/>
      <c r="CC30" s="205"/>
      <c r="CD30" s="205"/>
      <c r="CE30" s="205"/>
      <c r="CF30" s="205"/>
      <c r="CG30" s="205"/>
      <c r="CH30" s="205"/>
      <c r="CI30" s="205"/>
      <c r="CJ30" s="205"/>
      <c r="CK30" s="205"/>
      <c r="CL30" s="205"/>
      <c r="CM30" s="205"/>
      <c r="CN30" s="205"/>
      <c r="CO30" s="205"/>
      <c r="CP30" s="205"/>
      <c r="CQ30" s="205"/>
      <c r="CR30" s="205"/>
      <c r="CS30" s="205"/>
      <c r="CT30" s="205"/>
      <c r="CU30" s="205"/>
      <c r="CV30" s="205"/>
      <c r="CW30" s="205"/>
      <c r="CX30" s="205"/>
      <c r="CY30" s="205"/>
      <c r="CZ30" s="205"/>
      <c r="DA30" s="205"/>
      <c r="DB30" s="205"/>
      <c r="DC30" s="205"/>
      <c r="DD30" s="205"/>
      <c r="DE30" s="205"/>
      <c r="DF30" s="205"/>
      <c r="DG30" s="205"/>
      <c r="DH30" s="205"/>
      <c r="DI30" s="205"/>
      <c r="DJ30" s="205"/>
      <c r="DK30" s="205"/>
      <c r="DL30" s="205"/>
      <c r="DM30" s="205"/>
      <c r="DN30" s="205"/>
      <c r="DO30" s="205"/>
      <c r="DP30" s="205"/>
      <c r="DQ30" s="205"/>
      <c r="DR30" s="205"/>
      <c r="DS30" s="205"/>
      <c r="DT30" s="205"/>
      <c r="DU30" s="205"/>
      <c r="DV30" s="205"/>
      <c r="DW30" s="205"/>
      <c r="DX30" s="205"/>
      <c r="DY30" s="205"/>
      <c r="DZ30" s="205"/>
      <c r="EA30" s="205"/>
      <c r="EB30" s="205"/>
      <c r="EC30" s="205"/>
      <c r="ED30" s="205"/>
      <c r="EE30" s="205"/>
      <c r="EF30" s="205"/>
      <c r="EG30" s="205"/>
      <c r="EH30" s="205"/>
      <c r="EI30" s="205"/>
      <c r="EJ30" s="205"/>
      <c r="EK30" s="205"/>
      <c r="EL30" s="205"/>
      <c r="EM30" s="205"/>
      <c r="EN30" s="205"/>
      <c r="EO30" s="205"/>
      <c r="EP30" s="205"/>
      <c r="EQ30" s="205"/>
      <c r="ER30" s="205"/>
      <c r="ES30" s="205"/>
      <c r="ET30" s="205"/>
      <c r="EU30" s="205"/>
      <c r="EV30" s="205"/>
      <c r="EW30" s="205"/>
      <c r="EX30" s="205"/>
      <c r="EY30" s="205"/>
      <c r="EZ30" s="205"/>
      <c r="FA30" s="205"/>
      <c r="FB30" s="205"/>
      <c r="FC30" s="205"/>
      <c r="FD30" s="205"/>
      <c r="FE30" s="205"/>
      <c r="FF30" s="205"/>
      <c r="FG30" s="205"/>
      <c r="FH30" s="205"/>
      <c r="FI30" s="205"/>
      <c r="FJ30" s="205"/>
      <c r="FK30" s="205"/>
      <c r="FL30" s="205"/>
      <c r="FM30" s="205"/>
      <c r="FN30" s="205"/>
      <c r="FO30" s="205"/>
      <c r="FP30" s="205"/>
      <c r="FQ30" s="205"/>
      <c r="FR30" s="205"/>
      <c r="FS30" s="205"/>
      <c r="FT30" s="205"/>
      <c r="FU30" s="205"/>
      <c r="FV30" s="205"/>
      <c r="FW30" s="205"/>
      <c r="FX30" s="205"/>
      <c r="FY30" s="205"/>
      <c r="FZ30" s="205"/>
      <c r="GA30" s="205"/>
      <c r="GB30" s="205"/>
      <c r="GC30" s="205"/>
      <c r="GD30" s="205"/>
      <c r="GE30" s="205"/>
      <c r="GF30" s="205"/>
      <c r="GG30" s="205"/>
      <c r="GH30" s="205"/>
      <c r="GI30" s="205"/>
      <c r="GJ30" s="205"/>
      <c r="GK30" s="205"/>
      <c r="GL30" s="205"/>
      <c r="GM30" s="205"/>
      <c r="GN30" s="205"/>
      <c r="GO30" s="205"/>
      <c r="GP30" s="205"/>
      <c r="GQ30" s="205"/>
      <c r="GR30" s="205"/>
      <c r="GS30" s="205"/>
      <c r="GT30" s="205"/>
      <c r="GU30" s="205"/>
      <c r="GV30" s="205"/>
      <c r="GW30" s="205"/>
      <c r="GX30" s="205"/>
      <c r="GY30" s="205"/>
      <c r="GZ30" s="205"/>
      <c r="HA30" s="205"/>
      <c r="HB30" s="205"/>
      <c r="HC30" s="205"/>
      <c r="HD30" s="205"/>
      <c r="HE30" s="205"/>
      <c r="HF30" s="205"/>
      <c r="HG30" s="205"/>
      <c r="HH30" s="205"/>
      <c r="HI30" s="205"/>
      <c r="HJ30" s="205"/>
      <c r="HK30" s="205"/>
      <c r="HL30" s="205"/>
      <c r="HM30" s="205"/>
      <c r="HN30" s="205"/>
      <c r="HO30" s="205"/>
      <c r="HP30" s="205"/>
      <c r="HQ30" s="205"/>
      <c r="HR30" s="205"/>
      <c r="HS30" s="205"/>
      <c r="HT30" s="205"/>
      <c r="HU30" s="205"/>
      <c r="HV30" s="205"/>
      <c r="HW30" s="205"/>
      <c r="HX30" s="205"/>
      <c r="HY30" s="205"/>
      <c r="HZ30" s="205"/>
      <c r="IA30" s="205"/>
      <c r="IB30" s="205"/>
      <c r="IC30" s="205"/>
      <c r="ID30" s="205"/>
      <c r="IE30" s="205"/>
      <c r="IF30" s="205"/>
      <c r="IG30" s="205"/>
      <c r="IH30" s="205"/>
      <c r="II30" s="205"/>
      <c r="IJ30" s="205"/>
      <c r="IK30" s="205"/>
      <c r="IL30" s="205"/>
      <c r="IM30" s="205"/>
      <c r="IN30" s="205"/>
      <c r="IO30" s="205"/>
      <c r="IP30" s="205"/>
      <c r="IQ30" s="205"/>
      <c r="IR30" s="205"/>
      <c r="IS30" s="205"/>
      <c r="IT30" s="205"/>
      <c r="IU30" s="205"/>
      <c r="IV30" s="205"/>
      <c r="IW30" s="205"/>
      <c r="IX30" s="205"/>
    </row>
    <row r="31" spans="1:258" ht="12.75" customHeight="1" x14ac:dyDescent="0.2">
      <c r="A31" s="330">
        <f t="shared" si="5"/>
        <v>45312</v>
      </c>
      <c r="B31" s="355" t="str" cm="1">
        <f t="array" ref="B31">IF(SUMPRODUCT($I31:$IX31,IF($I$9:$IX$9=B$9,1,0))&gt;0,SUMPRODUCT($I31:$IX31,IF($I$9:$IX$9=B$9,1,0)),"")</f>
        <v/>
      </c>
      <c r="C31" s="355" t="str" cm="1">
        <f t="array" ref="C31">IF(SUMPRODUCT($I31:$IX31,IF($I$9:$IX$9=C$9,1,0))&gt;0,SUMPRODUCT($I31:$IX31,IF($I$9:$IX$9=C$9,1,0)),"")</f>
        <v/>
      </c>
      <c r="D31" s="355" t="str" cm="1">
        <f t="array" ref="D31">IF(SUMPRODUCT($I31:$IX31,IF($I$9:$IX$9=D$9,1,0))&gt;0,SUMPRODUCT($I31:$IX31,IF($I$9:$IX$9=D$9,1,0)),"")</f>
        <v/>
      </c>
      <c r="E31" s="355" t="str" cm="1">
        <f t="array" ref="E31">IF(SUMPRODUCT($I31:$IX31,IF($I$9:$IX$9=E$9,1,0))&gt;0,SUMPRODUCT($I31:$IX31,IF($I$9:$IX$9=E$9,1,0)),"")</f>
        <v/>
      </c>
      <c r="F31" s="355" t="str" cm="1">
        <f t="array" ref="F31">IF(SUMPRODUCT($I31:$IX31,IF($I$9:$IX$9=F$9,1,0))&gt;0,SUMPRODUCT($I31:$IX31,IF($I$9:$IX$9=F$9,1,0)),"")</f>
        <v/>
      </c>
      <c r="G31" s="355" t="str" cm="1">
        <f t="array" ref="G31">IF(SUMPRODUCT($I31:$IX31,IF($I$9:$IX$9=G$9,1,0))&gt;0,SUMPRODUCT($I31:$IX31,IF($I$9:$IX$9=G$9,1,0)),"")</f>
        <v/>
      </c>
      <c r="H31" s="329">
        <f t="shared" si="4"/>
        <v>0</v>
      </c>
      <c r="I31" s="205"/>
      <c r="J31" s="205"/>
      <c r="K31" s="205"/>
      <c r="L31" s="205"/>
      <c r="M31" s="205"/>
      <c r="N31" s="205"/>
      <c r="O31" s="205"/>
      <c r="P31" s="205"/>
      <c r="Q31" s="205"/>
      <c r="R31" s="205"/>
      <c r="S31" s="205"/>
      <c r="T31" s="205"/>
      <c r="U31" s="205"/>
      <c r="V31" s="205"/>
      <c r="W31" s="205"/>
      <c r="X31" s="205"/>
      <c r="Y31" s="205"/>
      <c r="Z31" s="205"/>
      <c r="AA31" s="205"/>
      <c r="AB31" s="205"/>
      <c r="AC31" s="205"/>
      <c r="AD31" s="205"/>
      <c r="AE31" s="205"/>
      <c r="AF31" s="205"/>
      <c r="AG31" s="205"/>
      <c r="AH31" s="205"/>
      <c r="AI31" s="205"/>
      <c r="AJ31" s="205"/>
      <c r="AK31" s="205"/>
      <c r="AL31" s="205"/>
      <c r="AM31" s="205"/>
      <c r="AN31" s="205"/>
      <c r="AO31" s="205"/>
      <c r="AP31" s="205"/>
      <c r="AQ31" s="205"/>
      <c r="AR31" s="205"/>
      <c r="AS31" s="205"/>
      <c r="AT31" s="205"/>
      <c r="AU31" s="205"/>
      <c r="AV31" s="205"/>
      <c r="AW31" s="205"/>
      <c r="AX31" s="205"/>
      <c r="AY31" s="205"/>
      <c r="AZ31" s="205"/>
      <c r="BA31" s="205"/>
      <c r="BB31" s="205"/>
      <c r="BC31" s="205"/>
      <c r="BD31" s="205"/>
      <c r="BE31" s="205"/>
      <c r="BF31" s="205"/>
      <c r="BG31" s="205"/>
      <c r="BH31" s="205"/>
      <c r="BI31" s="205"/>
      <c r="BJ31" s="205"/>
      <c r="BK31" s="205"/>
      <c r="BL31" s="205"/>
      <c r="BM31" s="205"/>
      <c r="BN31" s="205"/>
      <c r="BO31" s="205"/>
      <c r="BP31" s="205"/>
      <c r="BQ31" s="205"/>
      <c r="BR31" s="205"/>
      <c r="BS31" s="205"/>
      <c r="BT31" s="205"/>
      <c r="BU31" s="205"/>
      <c r="BV31" s="205"/>
      <c r="BW31" s="205"/>
      <c r="BX31" s="205"/>
      <c r="BY31" s="205"/>
      <c r="BZ31" s="205"/>
      <c r="CA31" s="205"/>
      <c r="CB31" s="205"/>
      <c r="CC31" s="205"/>
      <c r="CD31" s="205"/>
      <c r="CE31" s="205"/>
      <c r="CF31" s="205"/>
      <c r="CG31" s="205"/>
      <c r="CH31" s="205"/>
      <c r="CI31" s="205"/>
      <c r="CJ31" s="205"/>
      <c r="CK31" s="205"/>
      <c r="CL31" s="205"/>
      <c r="CM31" s="205"/>
      <c r="CN31" s="205"/>
      <c r="CO31" s="205"/>
      <c r="CP31" s="205"/>
      <c r="CQ31" s="205"/>
      <c r="CR31" s="205"/>
      <c r="CS31" s="205"/>
      <c r="CT31" s="205"/>
      <c r="CU31" s="205"/>
      <c r="CV31" s="205"/>
      <c r="CW31" s="205"/>
      <c r="CX31" s="205"/>
      <c r="CY31" s="205"/>
      <c r="CZ31" s="205"/>
      <c r="DA31" s="205"/>
      <c r="DB31" s="205"/>
      <c r="DC31" s="205"/>
      <c r="DD31" s="205"/>
      <c r="DE31" s="205"/>
      <c r="DF31" s="205"/>
      <c r="DG31" s="205"/>
      <c r="DH31" s="205"/>
      <c r="DI31" s="205"/>
      <c r="DJ31" s="205"/>
      <c r="DK31" s="205"/>
      <c r="DL31" s="205"/>
      <c r="DM31" s="205"/>
      <c r="DN31" s="205"/>
      <c r="DO31" s="205"/>
      <c r="DP31" s="205"/>
      <c r="DQ31" s="205"/>
      <c r="DR31" s="205"/>
      <c r="DS31" s="205"/>
      <c r="DT31" s="205"/>
      <c r="DU31" s="205"/>
      <c r="DV31" s="205"/>
      <c r="DW31" s="205"/>
      <c r="DX31" s="205"/>
      <c r="DY31" s="205"/>
      <c r="DZ31" s="205"/>
      <c r="EA31" s="205"/>
      <c r="EB31" s="205"/>
      <c r="EC31" s="205"/>
      <c r="ED31" s="205"/>
      <c r="EE31" s="205"/>
      <c r="EF31" s="205"/>
      <c r="EG31" s="205"/>
      <c r="EH31" s="205"/>
      <c r="EI31" s="205"/>
      <c r="EJ31" s="205"/>
      <c r="EK31" s="205"/>
      <c r="EL31" s="205"/>
      <c r="EM31" s="205"/>
      <c r="EN31" s="205"/>
      <c r="EO31" s="205"/>
      <c r="EP31" s="205"/>
      <c r="EQ31" s="205"/>
      <c r="ER31" s="205"/>
      <c r="ES31" s="205"/>
      <c r="ET31" s="205"/>
      <c r="EU31" s="205"/>
      <c r="EV31" s="205"/>
      <c r="EW31" s="205"/>
      <c r="EX31" s="205"/>
      <c r="EY31" s="205"/>
      <c r="EZ31" s="205"/>
      <c r="FA31" s="205"/>
      <c r="FB31" s="205"/>
      <c r="FC31" s="205"/>
      <c r="FD31" s="205"/>
      <c r="FE31" s="205"/>
      <c r="FF31" s="205"/>
      <c r="FG31" s="205"/>
      <c r="FH31" s="205"/>
      <c r="FI31" s="205"/>
      <c r="FJ31" s="205"/>
      <c r="FK31" s="205"/>
      <c r="FL31" s="205"/>
      <c r="FM31" s="205"/>
      <c r="FN31" s="205"/>
      <c r="FO31" s="205"/>
      <c r="FP31" s="205"/>
      <c r="FQ31" s="205"/>
      <c r="FR31" s="205"/>
      <c r="FS31" s="205"/>
      <c r="FT31" s="205"/>
      <c r="FU31" s="205"/>
      <c r="FV31" s="205"/>
      <c r="FW31" s="205"/>
      <c r="FX31" s="205"/>
      <c r="FY31" s="205"/>
      <c r="FZ31" s="205"/>
      <c r="GA31" s="205"/>
      <c r="GB31" s="205"/>
      <c r="GC31" s="205"/>
      <c r="GD31" s="205"/>
      <c r="GE31" s="205"/>
      <c r="GF31" s="205"/>
      <c r="GG31" s="205"/>
      <c r="GH31" s="205"/>
      <c r="GI31" s="205"/>
      <c r="GJ31" s="205"/>
      <c r="GK31" s="205"/>
      <c r="GL31" s="205"/>
      <c r="GM31" s="205"/>
      <c r="GN31" s="205"/>
      <c r="GO31" s="205"/>
      <c r="GP31" s="205"/>
      <c r="GQ31" s="205"/>
      <c r="GR31" s="205"/>
      <c r="GS31" s="205"/>
      <c r="GT31" s="205"/>
      <c r="GU31" s="205"/>
      <c r="GV31" s="205"/>
      <c r="GW31" s="205"/>
      <c r="GX31" s="205"/>
      <c r="GY31" s="205"/>
      <c r="GZ31" s="205"/>
      <c r="HA31" s="205"/>
      <c r="HB31" s="205"/>
      <c r="HC31" s="205"/>
      <c r="HD31" s="205"/>
      <c r="HE31" s="205"/>
      <c r="HF31" s="205"/>
      <c r="HG31" s="205"/>
      <c r="HH31" s="205"/>
      <c r="HI31" s="205"/>
      <c r="HJ31" s="205"/>
      <c r="HK31" s="205"/>
      <c r="HL31" s="205"/>
      <c r="HM31" s="205"/>
      <c r="HN31" s="205"/>
      <c r="HO31" s="205"/>
      <c r="HP31" s="205"/>
      <c r="HQ31" s="205"/>
      <c r="HR31" s="205"/>
      <c r="HS31" s="205"/>
      <c r="HT31" s="205"/>
      <c r="HU31" s="205"/>
      <c r="HV31" s="205"/>
      <c r="HW31" s="205"/>
      <c r="HX31" s="205"/>
      <c r="HY31" s="205"/>
      <c r="HZ31" s="205"/>
      <c r="IA31" s="205"/>
      <c r="IB31" s="205"/>
      <c r="IC31" s="205"/>
      <c r="ID31" s="205"/>
      <c r="IE31" s="205"/>
      <c r="IF31" s="205"/>
      <c r="IG31" s="205"/>
      <c r="IH31" s="205"/>
      <c r="II31" s="205"/>
      <c r="IJ31" s="205"/>
      <c r="IK31" s="205"/>
      <c r="IL31" s="205"/>
      <c r="IM31" s="205"/>
      <c r="IN31" s="205"/>
      <c r="IO31" s="205"/>
      <c r="IP31" s="205"/>
      <c r="IQ31" s="205"/>
      <c r="IR31" s="205"/>
      <c r="IS31" s="205"/>
      <c r="IT31" s="205"/>
      <c r="IU31" s="205"/>
      <c r="IV31" s="205"/>
      <c r="IW31" s="205"/>
      <c r="IX31" s="205"/>
    </row>
    <row r="32" spans="1:258" ht="12.75" customHeight="1" x14ac:dyDescent="0.2">
      <c r="A32" s="330">
        <f t="shared" si="5"/>
        <v>45313</v>
      </c>
      <c r="B32" s="355" t="str" cm="1">
        <f t="array" ref="B32">IF(SUMPRODUCT($I32:$IX32,IF($I$9:$IX$9=B$9,1,0))&gt;0,SUMPRODUCT($I32:$IX32,IF($I$9:$IX$9=B$9,1,0)),"")</f>
        <v/>
      </c>
      <c r="C32" s="355" t="str" cm="1">
        <f t="array" ref="C32">IF(SUMPRODUCT($I32:$IX32,IF($I$9:$IX$9=C$9,1,0))&gt;0,SUMPRODUCT($I32:$IX32,IF($I$9:$IX$9=C$9,1,0)),"")</f>
        <v/>
      </c>
      <c r="D32" s="355" t="str" cm="1">
        <f t="array" ref="D32">IF(SUMPRODUCT($I32:$IX32,IF($I$9:$IX$9=D$9,1,0))&gt;0,SUMPRODUCT($I32:$IX32,IF($I$9:$IX$9=D$9,1,0)),"")</f>
        <v/>
      </c>
      <c r="E32" s="355" t="str" cm="1">
        <f t="array" ref="E32">IF(SUMPRODUCT($I32:$IX32,IF($I$9:$IX$9=E$9,1,0))&gt;0,SUMPRODUCT($I32:$IX32,IF($I$9:$IX$9=E$9,1,0)),"")</f>
        <v/>
      </c>
      <c r="F32" s="355" t="str" cm="1">
        <f t="array" ref="F32">IF(SUMPRODUCT($I32:$IX32,IF($I$9:$IX$9=F$9,1,0))&gt;0,SUMPRODUCT($I32:$IX32,IF($I$9:$IX$9=F$9,1,0)),"")</f>
        <v/>
      </c>
      <c r="G32" s="355" t="str" cm="1">
        <f t="array" ref="G32">IF(SUMPRODUCT($I32:$IX32,IF($I$9:$IX$9=G$9,1,0))&gt;0,SUMPRODUCT($I32:$IX32,IF($I$9:$IX$9=G$9,1,0)),"")</f>
        <v/>
      </c>
      <c r="H32" s="329">
        <f t="shared" si="4"/>
        <v>0</v>
      </c>
      <c r="I32" s="205"/>
      <c r="J32" s="205"/>
      <c r="K32" s="205"/>
      <c r="L32" s="205"/>
      <c r="M32" s="205"/>
      <c r="N32" s="205"/>
      <c r="O32" s="205"/>
      <c r="P32" s="205"/>
      <c r="Q32" s="205"/>
      <c r="R32" s="205"/>
      <c r="S32" s="205"/>
      <c r="T32" s="205"/>
      <c r="U32" s="205"/>
      <c r="V32" s="205"/>
      <c r="W32" s="205"/>
      <c r="X32" s="205"/>
      <c r="Y32" s="205"/>
      <c r="Z32" s="205"/>
      <c r="AA32" s="205"/>
      <c r="AB32" s="205"/>
      <c r="AC32" s="205"/>
      <c r="AD32" s="205"/>
      <c r="AE32" s="205"/>
      <c r="AF32" s="205"/>
      <c r="AG32" s="205"/>
      <c r="AH32" s="205"/>
      <c r="AI32" s="205"/>
      <c r="AJ32" s="205"/>
      <c r="AK32" s="205"/>
      <c r="AL32" s="205"/>
      <c r="AM32" s="205"/>
      <c r="AN32" s="205"/>
      <c r="AO32" s="205"/>
      <c r="AP32" s="205"/>
      <c r="AQ32" s="205"/>
      <c r="AR32" s="205"/>
      <c r="AS32" s="205"/>
      <c r="AT32" s="205"/>
      <c r="AU32" s="205"/>
      <c r="AV32" s="205"/>
      <c r="AW32" s="205"/>
      <c r="AX32" s="205"/>
      <c r="AY32" s="205"/>
      <c r="AZ32" s="205"/>
      <c r="BA32" s="205"/>
      <c r="BB32" s="205"/>
      <c r="BC32" s="205"/>
      <c r="BD32" s="205"/>
      <c r="BE32" s="205"/>
      <c r="BF32" s="205"/>
      <c r="BG32" s="205"/>
      <c r="BH32" s="205"/>
      <c r="BI32" s="205"/>
      <c r="BJ32" s="205"/>
      <c r="BK32" s="205"/>
      <c r="BL32" s="205"/>
      <c r="BM32" s="205"/>
      <c r="BN32" s="205"/>
      <c r="BO32" s="205"/>
      <c r="BP32" s="205"/>
      <c r="BQ32" s="205"/>
      <c r="BR32" s="205"/>
      <c r="BS32" s="205"/>
      <c r="BT32" s="205"/>
      <c r="BU32" s="205"/>
      <c r="BV32" s="205"/>
      <c r="BW32" s="205"/>
      <c r="BX32" s="205"/>
      <c r="BY32" s="205"/>
      <c r="BZ32" s="205"/>
      <c r="CA32" s="205"/>
      <c r="CB32" s="205"/>
      <c r="CC32" s="205"/>
      <c r="CD32" s="205"/>
      <c r="CE32" s="205"/>
      <c r="CF32" s="205"/>
      <c r="CG32" s="205"/>
      <c r="CH32" s="205"/>
      <c r="CI32" s="205"/>
      <c r="CJ32" s="205"/>
      <c r="CK32" s="205"/>
      <c r="CL32" s="205"/>
      <c r="CM32" s="205"/>
      <c r="CN32" s="205"/>
      <c r="CO32" s="205"/>
      <c r="CP32" s="205"/>
      <c r="CQ32" s="205"/>
      <c r="CR32" s="205"/>
      <c r="CS32" s="205"/>
      <c r="CT32" s="205"/>
      <c r="CU32" s="205"/>
      <c r="CV32" s="205"/>
      <c r="CW32" s="205"/>
      <c r="CX32" s="205"/>
      <c r="CY32" s="205"/>
      <c r="CZ32" s="205"/>
      <c r="DA32" s="205"/>
      <c r="DB32" s="205"/>
      <c r="DC32" s="205"/>
      <c r="DD32" s="205"/>
      <c r="DE32" s="205"/>
      <c r="DF32" s="205"/>
      <c r="DG32" s="205"/>
      <c r="DH32" s="205"/>
      <c r="DI32" s="205"/>
      <c r="DJ32" s="205"/>
      <c r="DK32" s="205"/>
      <c r="DL32" s="205"/>
      <c r="DM32" s="205"/>
      <c r="DN32" s="205"/>
      <c r="DO32" s="205"/>
      <c r="DP32" s="205"/>
      <c r="DQ32" s="205"/>
      <c r="DR32" s="205"/>
      <c r="DS32" s="205"/>
      <c r="DT32" s="205"/>
      <c r="DU32" s="205"/>
      <c r="DV32" s="205"/>
      <c r="DW32" s="205"/>
      <c r="DX32" s="205"/>
      <c r="DY32" s="205"/>
      <c r="DZ32" s="205"/>
      <c r="EA32" s="205"/>
      <c r="EB32" s="205"/>
      <c r="EC32" s="205"/>
      <c r="ED32" s="205"/>
      <c r="EE32" s="205"/>
      <c r="EF32" s="205"/>
      <c r="EG32" s="205"/>
      <c r="EH32" s="205"/>
      <c r="EI32" s="205"/>
      <c r="EJ32" s="205"/>
      <c r="EK32" s="205"/>
      <c r="EL32" s="205"/>
      <c r="EM32" s="205"/>
      <c r="EN32" s="205"/>
      <c r="EO32" s="205"/>
      <c r="EP32" s="205"/>
      <c r="EQ32" s="205"/>
      <c r="ER32" s="205"/>
      <c r="ES32" s="205"/>
      <c r="ET32" s="205"/>
      <c r="EU32" s="205"/>
      <c r="EV32" s="205"/>
      <c r="EW32" s="205"/>
      <c r="EX32" s="205"/>
      <c r="EY32" s="205"/>
      <c r="EZ32" s="205"/>
      <c r="FA32" s="205"/>
      <c r="FB32" s="205"/>
      <c r="FC32" s="205"/>
      <c r="FD32" s="205"/>
      <c r="FE32" s="205"/>
      <c r="FF32" s="205"/>
      <c r="FG32" s="205"/>
      <c r="FH32" s="205"/>
      <c r="FI32" s="205"/>
      <c r="FJ32" s="205"/>
      <c r="FK32" s="205"/>
      <c r="FL32" s="205"/>
      <c r="FM32" s="205"/>
      <c r="FN32" s="205"/>
      <c r="FO32" s="205"/>
      <c r="FP32" s="205"/>
      <c r="FQ32" s="205"/>
      <c r="FR32" s="205"/>
      <c r="FS32" s="205"/>
      <c r="FT32" s="205"/>
      <c r="FU32" s="205"/>
      <c r="FV32" s="205"/>
      <c r="FW32" s="205"/>
      <c r="FX32" s="205"/>
      <c r="FY32" s="205"/>
      <c r="FZ32" s="205"/>
      <c r="GA32" s="205"/>
      <c r="GB32" s="205"/>
      <c r="GC32" s="205"/>
      <c r="GD32" s="205"/>
      <c r="GE32" s="205"/>
      <c r="GF32" s="205"/>
      <c r="GG32" s="205"/>
      <c r="GH32" s="205"/>
      <c r="GI32" s="205"/>
      <c r="GJ32" s="205"/>
      <c r="GK32" s="205"/>
      <c r="GL32" s="205"/>
      <c r="GM32" s="205"/>
      <c r="GN32" s="205"/>
      <c r="GO32" s="205"/>
      <c r="GP32" s="205"/>
      <c r="GQ32" s="205"/>
      <c r="GR32" s="205"/>
      <c r="GS32" s="205"/>
      <c r="GT32" s="205"/>
      <c r="GU32" s="205"/>
      <c r="GV32" s="205"/>
      <c r="GW32" s="205"/>
      <c r="GX32" s="205"/>
      <c r="GY32" s="205"/>
      <c r="GZ32" s="205"/>
      <c r="HA32" s="205"/>
      <c r="HB32" s="205"/>
      <c r="HC32" s="205"/>
      <c r="HD32" s="205"/>
      <c r="HE32" s="205"/>
      <c r="HF32" s="205"/>
      <c r="HG32" s="205"/>
      <c r="HH32" s="205"/>
      <c r="HI32" s="205"/>
      <c r="HJ32" s="205"/>
      <c r="HK32" s="205"/>
      <c r="HL32" s="205"/>
      <c r="HM32" s="205"/>
      <c r="HN32" s="205"/>
      <c r="HO32" s="205"/>
      <c r="HP32" s="205"/>
      <c r="HQ32" s="205"/>
      <c r="HR32" s="205"/>
      <c r="HS32" s="205"/>
      <c r="HT32" s="205"/>
      <c r="HU32" s="205"/>
      <c r="HV32" s="205"/>
      <c r="HW32" s="205"/>
      <c r="HX32" s="205"/>
      <c r="HY32" s="205"/>
      <c r="HZ32" s="205"/>
      <c r="IA32" s="205"/>
      <c r="IB32" s="205"/>
      <c r="IC32" s="205"/>
      <c r="ID32" s="205"/>
      <c r="IE32" s="205"/>
      <c r="IF32" s="205"/>
      <c r="IG32" s="205"/>
      <c r="IH32" s="205"/>
      <c r="II32" s="205"/>
      <c r="IJ32" s="205"/>
      <c r="IK32" s="205"/>
      <c r="IL32" s="205"/>
      <c r="IM32" s="205"/>
      <c r="IN32" s="205"/>
      <c r="IO32" s="205"/>
      <c r="IP32" s="205"/>
      <c r="IQ32" s="205"/>
      <c r="IR32" s="205"/>
      <c r="IS32" s="205"/>
      <c r="IT32" s="205"/>
      <c r="IU32" s="205"/>
      <c r="IV32" s="205"/>
      <c r="IW32" s="205"/>
      <c r="IX32" s="205"/>
    </row>
    <row r="33" spans="1:258" ht="12.75" customHeight="1" x14ac:dyDescent="0.2">
      <c r="A33" s="330">
        <f t="shared" si="5"/>
        <v>45314</v>
      </c>
      <c r="B33" s="355" t="str" cm="1">
        <f t="array" ref="B33">IF(SUMPRODUCT($I33:$IX33,IF($I$9:$IX$9=B$9,1,0))&gt;0,SUMPRODUCT($I33:$IX33,IF($I$9:$IX$9=B$9,1,0)),"")</f>
        <v/>
      </c>
      <c r="C33" s="355" t="str" cm="1">
        <f t="array" ref="C33">IF(SUMPRODUCT($I33:$IX33,IF($I$9:$IX$9=C$9,1,0))&gt;0,SUMPRODUCT($I33:$IX33,IF($I$9:$IX$9=C$9,1,0)),"")</f>
        <v/>
      </c>
      <c r="D33" s="355" t="str" cm="1">
        <f t="array" ref="D33">IF(SUMPRODUCT($I33:$IX33,IF($I$9:$IX$9=D$9,1,0))&gt;0,SUMPRODUCT($I33:$IX33,IF($I$9:$IX$9=D$9,1,0)),"")</f>
        <v/>
      </c>
      <c r="E33" s="355" t="str" cm="1">
        <f t="array" ref="E33">IF(SUMPRODUCT($I33:$IX33,IF($I$9:$IX$9=E$9,1,0))&gt;0,SUMPRODUCT($I33:$IX33,IF($I$9:$IX$9=E$9,1,0)),"")</f>
        <v/>
      </c>
      <c r="F33" s="355" t="str" cm="1">
        <f t="array" ref="F33">IF(SUMPRODUCT($I33:$IX33,IF($I$9:$IX$9=F$9,1,0))&gt;0,SUMPRODUCT($I33:$IX33,IF($I$9:$IX$9=F$9,1,0)),"")</f>
        <v/>
      </c>
      <c r="G33" s="355" t="str" cm="1">
        <f t="array" ref="G33">IF(SUMPRODUCT($I33:$IX33,IF($I$9:$IX$9=G$9,1,0))&gt;0,SUMPRODUCT($I33:$IX33,IF($I$9:$IX$9=G$9,1,0)),"")</f>
        <v/>
      </c>
      <c r="H33" s="329">
        <f t="shared" si="4"/>
        <v>0</v>
      </c>
      <c r="I33" s="205"/>
      <c r="J33" s="205"/>
      <c r="K33" s="205"/>
      <c r="L33" s="205"/>
      <c r="M33" s="205"/>
      <c r="N33" s="205"/>
      <c r="O33" s="205"/>
      <c r="P33" s="205"/>
      <c r="Q33" s="205"/>
      <c r="R33" s="205"/>
      <c r="S33" s="205"/>
      <c r="T33" s="205"/>
      <c r="U33" s="205"/>
      <c r="V33" s="205"/>
      <c r="W33" s="205"/>
      <c r="X33" s="205"/>
      <c r="Y33" s="205"/>
      <c r="Z33" s="205"/>
      <c r="AA33" s="205"/>
      <c r="AB33" s="205"/>
      <c r="AC33" s="205"/>
      <c r="AD33" s="205"/>
      <c r="AE33" s="205"/>
      <c r="AF33" s="205"/>
      <c r="AG33" s="205"/>
      <c r="AH33" s="205"/>
      <c r="AI33" s="205"/>
      <c r="AJ33" s="205"/>
      <c r="AK33" s="205"/>
      <c r="AL33" s="205"/>
      <c r="AM33" s="205"/>
      <c r="AN33" s="205"/>
      <c r="AO33" s="205"/>
      <c r="AP33" s="205"/>
      <c r="AQ33" s="205"/>
      <c r="AR33" s="205"/>
      <c r="AS33" s="205"/>
      <c r="AT33" s="205"/>
      <c r="AU33" s="205"/>
      <c r="AV33" s="205"/>
      <c r="AW33" s="205"/>
      <c r="AX33" s="205"/>
      <c r="AY33" s="205"/>
      <c r="AZ33" s="205"/>
      <c r="BA33" s="205"/>
      <c r="BB33" s="205"/>
      <c r="BC33" s="205"/>
      <c r="BD33" s="205"/>
      <c r="BE33" s="205"/>
      <c r="BF33" s="205"/>
      <c r="BG33" s="205"/>
      <c r="BH33" s="205"/>
      <c r="BI33" s="205"/>
      <c r="BJ33" s="205"/>
      <c r="BK33" s="205"/>
      <c r="BL33" s="205"/>
      <c r="BM33" s="205"/>
      <c r="BN33" s="205"/>
      <c r="BO33" s="205"/>
      <c r="BP33" s="205"/>
      <c r="BQ33" s="205"/>
      <c r="BR33" s="205"/>
      <c r="BS33" s="205"/>
      <c r="BT33" s="205"/>
      <c r="BU33" s="205"/>
      <c r="BV33" s="205"/>
      <c r="BW33" s="205"/>
      <c r="BX33" s="205"/>
      <c r="BY33" s="205"/>
      <c r="BZ33" s="205"/>
      <c r="CA33" s="205"/>
      <c r="CB33" s="205"/>
      <c r="CC33" s="205"/>
      <c r="CD33" s="205"/>
      <c r="CE33" s="205"/>
      <c r="CF33" s="205"/>
      <c r="CG33" s="205"/>
      <c r="CH33" s="205"/>
      <c r="CI33" s="205"/>
      <c r="CJ33" s="205"/>
      <c r="CK33" s="205"/>
      <c r="CL33" s="205"/>
      <c r="CM33" s="205"/>
      <c r="CN33" s="205"/>
      <c r="CO33" s="205"/>
      <c r="CP33" s="205"/>
      <c r="CQ33" s="205"/>
      <c r="CR33" s="205"/>
      <c r="CS33" s="205"/>
      <c r="CT33" s="205"/>
      <c r="CU33" s="205"/>
      <c r="CV33" s="205"/>
      <c r="CW33" s="205"/>
      <c r="CX33" s="205"/>
      <c r="CY33" s="205"/>
      <c r="CZ33" s="205"/>
      <c r="DA33" s="205"/>
      <c r="DB33" s="205"/>
      <c r="DC33" s="205"/>
      <c r="DD33" s="205"/>
      <c r="DE33" s="205"/>
      <c r="DF33" s="205"/>
      <c r="DG33" s="205"/>
      <c r="DH33" s="205"/>
      <c r="DI33" s="205"/>
      <c r="DJ33" s="205"/>
      <c r="DK33" s="205"/>
      <c r="DL33" s="205"/>
      <c r="DM33" s="205"/>
      <c r="DN33" s="205"/>
      <c r="DO33" s="205"/>
      <c r="DP33" s="205"/>
      <c r="DQ33" s="205"/>
      <c r="DR33" s="205"/>
      <c r="DS33" s="205"/>
      <c r="DT33" s="205"/>
      <c r="DU33" s="205"/>
      <c r="DV33" s="205"/>
      <c r="DW33" s="205"/>
      <c r="DX33" s="205"/>
      <c r="DY33" s="205"/>
      <c r="DZ33" s="205"/>
      <c r="EA33" s="205"/>
      <c r="EB33" s="205"/>
      <c r="EC33" s="205"/>
      <c r="ED33" s="205"/>
      <c r="EE33" s="205"/>
      <c r="EF33" s="205"/>
      <c r="EG33" s="205"/>
      <c r="EH33" s="205"/>
      <c r="EI33" s="205"/>
      <c r="EJ33" s="205"/>
      <c r="EK33" s="205"/>
      <c r="EL33" s="205"/>
      <c r="EM33" s="205"/>
      <c r="EN33" s="205"/>
      <c r="EO33" s="205"/>
      <c r="EP33" s="205"/>
      <c r="EQ33" s="205"/>
      <c r="ER33" s="205"/>
      <c r="ES33" s="205"/>
      <c r="ET33" s="205"/>
      <c r="EU33" s="205"/>
      <c r="EV33" s="205"/>
      <c r="EW33" s="205"/>
      <c r="EX33" s="205"/>
      <c r="EY33" s="205"/>
      <c r="EZ33" s="205"/>
      <c r="FA33" s="205"/>
      <c r="FB33" s="205"/>
      <c r="FC33" s="205"/>
      <c r="FD33" s="205"/>
      <c r="FE33" s="205"/>
      <c r="FF33" s="205"/>
      <c r="FG33" s="205"/>
      <c r="FH33" s="205"/>
      <c r="FI33" s="205"/>
      <c r="FJ33" s="205"/>
      <c r="FK33" s="205"/>
      <c r="FL33" s="205"/>
      <c r="FM33" s="205"/>
      <c r="FN33" s="205"/>
      <c r="FO33" s="205"/>
      <c r="FP33" s="205"/>
      <c r="FQ33" s="205"/>
      <c r="FR33" s="205"/>
      <c r="FS33" s="205"/>
      <c r="FT33" s="205"/>
      <c r="FU33" s="205"/>
      <c r="FV33" s="205"/>
      <c r="FW33" s="205"/>
      <c r="FX33" s="205"/>
      <c r="FY33" s="205"/>
      <c r="FZ33" s="205"/>
      <c r="GA33" s="205"/>
      <c r="GB33" s="205"/>
      <c r="GC33" s="205"/>
      <c r="GD33" s="205"/>
      <c r="GE33" s="205"/>
      <c r="GF33" s="205"/>
      <c r="GG33" s="205"/>
      <c r="GH33" s="205"/>
      <c r="GI33" s="205"/>
      <c r="GJ33" s="205"/>
      <c r="GK33" s="205"/>
      <c r="GL33" s="205"/>
      <c r="GM33" s="205"/>
      <c r="GN33" s="205"/>
      <c r="GO33" s="205"/>
      <c r="GP33" s="205"/>
      <c r="GQ33" s="205"/>
      <c r="GR33" s="205"/>
      <c r="GS33" s="205"/>
      <c r="GT33" s="205"/>
      <c r="GU33" s="205"/>
      <c r="GV33" s="205"/>
      <c r="GW33" s="205"/>
      <c r="GX33" s="205"/>
      <c r="GY33" s="205"/>
      <c r="GZ33" s="205"/>
      <c r="HA33" s="205"/>
      <c r="HB33" s="205"/>
      <c r="HC33" s="205"/>
      <c r="HD33" s="205"/>
      <c r="HE33" s="205"/>
      <c r="HF33" s="205"/>
      <c r="HG33" s="205"/>
      <c r="HH33" s="205"/>
      <c r="HI33" s="205"/>
      <c r="HJ33" s="205"/>
      <c r="HK33" s="205"/>
      <c r="HL33" s="205"/>
      <c r="HM33" s="205"/>
      <c r="HN33" s="205"/>
      <c r="HO33" s="205"/>
      <c r="HP33" s="205"/>
      <c r="HQ33" s="205"/>
      <c r="HR33" s="205"/>
      <c r="HS33" s="205"/>
      <c r="HT33" s="205"/>
      <c r="HU33" s="205"/>
      <c r="HV33" s="205"/>
      <c r="HW33" s="205"/>
      <c r="HX33" s="205"/>
      <c r="HY33" s="205"/>
      <c r="HZ33" s="205"/>
      <c r="IA33" s="205"/>
      <c r="IB33" s="205"/>
      <c r="IC33" s="205"/>
      <c r="ID33" s="205"/>
      <c r="IE33" s="205"/>
      <c r="IF33" s="205"/>
      <c r="IG33" s="205"/>
      <c r="IH33" s="205"/>
      <c r="II33" s="205"/>
      <c r="IJ33" s="205"/>
      <c r="IK33" s="205"/>
      <c r="IL33" s="205"/>
      <c r="IM33" s="205"/>
      <c r="IN33" s="205"/>
      <c r="IO33" s="205"/>
      <c r="IP33" s="205"/>
      <c r="IQ33" s="205"/>
      <c r="IR33" s="205"/>
      <c r="IS33" s="205"/>
      <c r="IT33" s="205"/>
      <c r="IU33" s="205"/>
      <c r="IV33" s="205"/>
      <c r="IW33" s="205"/>
      <c r="IX33" s="205"/>
    </row>
    <row r="34" spans="1:258" ht="12.75" customHeight="1" x14ac:dyDescent="0.2">
      <c r="A34" s="330">
        <f t="shared" si="5"/>
        <v>45315</v>
      </c>
      <c r="B34" s="355" t="str" cm="1">
        <f t="array" ref="B34">IF(SUMPRODUCT($I34:$IX34,IF($I$9:$IX$9=B$9,1,0))&gt;0,SUMPRODUCT($I34:$IX34,IF($I$9:$IX$9=B$9,1,0)),"")</f>
        <v/>
      </c>
      <c r="C34" s="355" t="str" cm="1">
        <f t="array" ref="C34">IF(SUMPRODUCT($I34:$IX34,IF($I$9:$IX$9=C$9,1,0))&gt;0,SUMPRODUCT($I34:$IX34,IF($I$9:$IX$9=C$9,1,0)),"")</f>
        <v/>
      </c>
      <c r="D34" s="355" t="str" cm="1">
        <f t="array" ref="D34">IF(SUMPRODUCT($I34:$IX34,IF($I$9:$IX$9=D$9,1,0))&gt;0,SUMPRODUCT($I34:$IX34,IF($I$9:$IX$9=D$9,1,0)),"")</f>
        <v/>
      </c>
      <c r="E34" s="355" t="str" cm="1">
        <f t="array" ref="E34">IF(SUMPRODUCT($I34:$IX34,IF($I$9:$IX$9=E$9,1,0))&gt;0,SUMPRODUCT($I34:$IX34,IF($I$9:$IX$9=E$9,1,0)),"")</f>
        <v/>
      </c>
      <c r="F34" s="355" t="str" cm="1">
        <f t="array" ref="F34">IF(SUMPRODUCT($I34:$IX34,IF($I$9:$IX$9=F$9,1,0))&gt;0,SUMPRODUCT($I34:$IX34,IF($I$9:$IX$9=F$9,1,0)),"")</f>
        <v/>
      </c>
      <c r="G34" s="355" t="str" cm="1">
        <f t="array" ref="G34">IF(SUMPRODUCT($I34:$IX34,IF($I$9:$IX$9=G$9,1,0))&gt;0,SUMPRODUCT($I34:$IX34,IF($I$9:$IX$9=G$9,1,0)),"")</f>
        <v/>
      </c>
      <c r="H34" s="329">
        <f t="shared" si="4"/>
        <v>0</v>
      </c>
      <c r="I34" s="205"/>
      <c r="J34" s="205"/>
      <c r="K34" s="205"/>
      <c r="L34" s="205"/>
      <c r="M34" s="205"/>
      <c r="N34" s="205"/>
      <c r="O34" s="205"/>
      <c r="P34" s="205"/>
      <c r="Q34" s="205"/>
      <c r="R34" s="205"/>
      <c r="S34" s="205"/>
      <c r="T34" s="205"/>
      <c r="U34" s="205"/>
      <c r="V34" s="205"/>
      <c r="W34" s="205"/>
      <c r="X34" s="205"/>
      <c r="Y34" s="205"/>
      <c r="Z34" s="205"/>
      <c r="AA34" s="205"/>
      <c r="AB34" s="205"/>
      <c r="AC34" s="205"/>
      <c r="AD34" s="205"/>
      <c r="AE34" s="205"/>
      <c r="AF34" s="205"/>
      <c r="AG34" s="205"/>
      <c r="AH34" s="205"/>
      <c r="AI34" s="205"/>
      <c r="AJ34" s="205"/>
      <c r="AK34" s="205"/>
      <c r="AL34" s="205"/>
      <c r="AM34" s="205"/>
      <c r="AN34" s="205"/>
      <c r="AO34" s="205"/>
      <c r="AP34" s="205"/>
      <c r="AQ34" s="205"/>
      <c r="AR34" s="205"/>
      <c r="AS34" s="205"/>
      <c r="AT34" s="205"/>
      <c r="AU34" s="205"/>
      <c r="AV34" s="205"/>
      <c r="AW34" s="205"/>
      <c r="AX34" s="205"/>
      <c r="AY34" s="205"/>
      <c r="AZ34" s="205"/>
      <c r="BA34" s="205"/>
      <c r="BB34" s="205"/>
      <c r="BC34" s="205"/>
      <c r="BD34" s="205"/>
      <c r="BE34" s="205"/>
      <c r="BF34" s="205"/>
      <c r="BG34" s="205"/>
      <c r="BH34" s="205"/>
      <c r="BI34" s="205"/>
      <c r="BJ34" s="205"/>
      <c r="BK34" s="205"/>
      <c r="BL34" s="205"/>
      <c r="BM34" s="205"/>
      <c r="BN34" s="205"/>
      <c r="BO34" s="205"/>
      <c r="BP34" s="205"/>
      <c r="BQ34" s="205"/>
      <c r="BR34" s="205"/>
      <c r="BS34" s="205"/>
      <c r="BT34" s="205"/>
      <c r="BU34" s="205"/>
      <c r="BV34" s="205"/>
      <c r="BW34" s="205"/>
      <c r="BX34" s="205"/>
      <c r="BY34" s="205"/>
      <c r="BZ34" s="205"/>
      <c r="CA34" s="205"/>
      <c r="CB34" s="205"/>
      <c r="CC34" s="205"/>
      <c r="CD34" s="205"/>
      <c r="CE34" s="205"/>
      <c r="CF34" s="205"/>
      <c r="CG34" s="205"/>
      <c r="CH34" s="205"/>
      <c r="CI34" s="205"/>
      <c r="CJ34" s="205"/>
      <c r="CK34" s="205"/>
      <c r="CL34" s="205"/>
      <c r="CM34" s="205"/>
      <c r="CN34" s="205"/>
      <c r="CO34" s="205"/>
      <c r="CP34" s="205"/>
      <c r="CQ34" s="205"/>
      <c r="CR34" s="205"/>
      <c r="CS34" s="205"/>
      <c r="CT34" s="205"/>
      <c r="CU34" s="205"/>
      <c r="CV34" s="205"/>
      <c r="CW34" s="205"/>
      <c r="CX34" s="205"/>
      <c r="CY34" s="205"/>
      <c r="CZ34" s="205"/>
      <c r="DA34" s="205"/>
      <c r="DB34" s="205"/>
      <c r="DC34" s="205"/>
      <c r="DD34" s="205"/>
      <c r="DE34" s="205"/>
      <c r="DF34" s="205"/>
      <c r="DG34" s="205"/>
      <c r="DH34" s="205"/>
      <c r="DI34" s="205"/>
      <c r="DJ34" s="205"/>
      <c r="DK34" s="205"/>
      <c r="DL34" s="205"/>
      <c r="DM34" s="205"/>
      <c r="DN34" s="205"/>
      <c r="DO34" s="205"/>
      <c r="DP34" s="205"/>
      <c r="DQ34" s="205"/>
      <c r="DR34" s="205"/>
      <c r="DS34" s="205"/>
      <c r="DT34" s="205"/>
      <c r="DU34" s="205"/>
      <c r="DV34" s="205"/>
      <c r="DW34" s="205"/>
      <c r="DX34" s="205"/>
      <c r="DY34" s="205"/>
      <c r="DZ34" s="205"/>
      <c r="EA34" s="205"/>
      <c r="EB34" s="205"/>
      <c r="EC34" s="205"/>
      <c r="ED34" s="205"/>
      <c r="EE34" s="205"/>
      <c r="EF34" s="205"/>
      <c r="EG34" s="205"/>
      <c r="EH34" s="205"/>
      <c r="EI34" s="205"/>
      <c r="EJ34" s="205"/>
      <c r="EK34" s="205"/>
      <c r="EL34" s="205"/>
      <c r="EM34" s="205"/>
      <c r="EN34" s="205"/>
      <c r="EO34" s="205"/>
      <c r="EP34" s="205"/>
      <c r="EQ34" s="205"/>
      <c r="ER34" s="205"/>
      <c r="ES34" s="205"/>
      <c r="ET34" s="205"/>
      <c r="EU34" s="205"/>
      <c r="EV34" s="205"/>
      <c r="EW34" s="205"/>
      <c r="EX34" s="205"/>
      <c r="EY34" s="205"/>
      <c r="EZ34" s="205"/>
      <c r="FA34" s="205"/>
      <c r="FB34" s="205"/>
      <c r="FC34" s="205"/>
      <c r="FD34" s="205"/>
      <c r="FE34" s="205"/>
      <c r="FF34" s="205"/>
      <c r="FG34" s="205"/>
      <c r="FH34" s="205"/>
      <c r="FI34" s="205"/>
      <c r="FJ34" s="205"/>
      <c r="FK34" s="205"/>
      <c r="FL34" s="205"/>
      <c r="FM34" s="205"/>
      <c r="FN34" s="205"/>
      <c r="FO34" s="205"/>
      <c r="FP34" s="205"/>
      <c r="FQ34" s="205"/>
      <c r="FR34" s="205"/>
      <c r="FS34" s="205"/>
      <c r="FT34" s="205"/>
      <c r="FU34" s="205"/>
      <c r="FV34" s="205"/>
      <c r="FW34" s="205"/>
      <c r="FX34" s="205"/>
      <c r="FY34" s="205"/>
      <c r="FZ34" s="205"/>
      <c r="GA34" s="205"/>
      <c r="GB34" s="205"/>
      <c r="GC34" s="205"/>
      <c r="GD34" s="205"/>
      <c r="GE34" s="205"/>
      <c r="GF34" s="205"/>
      <c r="GG34" s="205"/>
      <c r="GH34" s="205"/>
      <c r="GI34" s="205"/>
      <c r="GJ34" s="205"/>
      <c r="GK34" s="205"/>
      <c r="GL34" s="205"/>
      <c r="GM34" s="205"/>
      <c r="GN34" s="205"/>
      <c r="GO34" s="205"/>
      <c r="GP34" s="205"/>
      <c r="GQ34" s="205"/>
      <c r="GR34" s="205"/>
      <c r="GS34" s="205"/>
      <c r="GT34" s="205"/>
      <c r="GU34" s="205"/>
      <c r="GV34" s="205"/>
      <c r="GW34" s="205"/>
      <c r="GX34" s="205"/>
      <c r="GY34" s="205"/>
      <c r="GZ34" s="205"/>
      <c r="HA34" s="205"/>
      <c r="HB34" s="205"/>
      <c r="HC34" s="205"/>
      <c r="HD34" s="205"/>
      <c r="HE34" s="205"/>
      <c r="HF34" s="205"/>
      <c r="HG34" s="205"/>
      <c r="HH34" s="205"/>
      <c r="HI34" s="205"/>
      <c r="HJ34" s="205"/>
      <c r="HK34" s="205"/>
      <c r="HL34" s="205"/>
      <c r="HM34" s="205"/>
      <c r="HN34" s="205"/>
      <c r="HO34" s="205"/>
      <c r="HP34" s="205"/>
      <c r="HQ34" s="205"/>
      <c r="HR34" s="205"/>
      <c r="HS34" s="205"/>
      <c r="HT34" s="205"/>
      <c r="HU34" s="205"/>
      <c r="HV34" s="205"/>
      <c r="HW34" s="205"/>
      <c r="HX34" s="205"/>
      <c r="HY34" s="205"/>
      <c r="HZ34" s="205"/>
      <c r="IA34" s="205"/>
      <c r="IB34" s="205"/>
      <c r="IC34" s="205"/>
      <c r="ID34" s="205"/>
      <c r="IE34" s="205"/>
      <c r="IF34" s="205"/>
      <c r="IG34" s="205"/>
      <c r="IH34" s="205"/>
      <c r="II34" s="205"/>
      <c r="IJ34" s="205"/>
      <c r="IK34" s="205"/>
      <c r="IL34" s="205"/>
      <c r="IM34" s="205"/>
      <c r="IN34" s="205"/>
      <c r="IO34" s="205"/>
      <c r="IP34" s="205"/>
      <c r="IQ34" s="205"/>
      <c r="IR34" s="205"/>
      <c r="IS34" s="205"/>
      <c r="IT34" s="205"/>
      <c r="IU34" s="205"/>
      <c r="IV34" s="205"/>
      <c r="IW34" s="205"/>
      <c r="IX34" s="205"/>
    </row>
    <row r="35" spans="1:258" ht="12.75" customHeight="1" x14ac:dyDescent="0.2">
      <c r="A35" s="330">
        <f t="shared" si="5"/>
        <v>45316</v>
      </c>
      <c r="B35" s="355" t="str" cm="1">
        <f t="array" ref="B35">IF(SUMPRODUCT($I35:$IX35,IF($I$9:$IX$9=B$9,1,0))&gt;0,SUMPRODUCT($I35:$IX35,IF($I$9:$IX$9=B$9,1,0)),"")</f>
        <v/>
      </c>
      <c r="C35" s="355" t="str" cm="1">
        <f t="array" ref="C35">IF(SUMPRODUCT($I35:$IX35,IF($I$9:$IX$9=C$9,1,0))&gt;0,SUMPRODUCT($I35:$IX35,IF($I$9:$IX$9=C$9,1,0)),"")</f>
        <v/>
      </c>
      <c r="D35" s="355" t="str" cm="1">
        <f t="array" ref="D35">IF(SUMPRODUCT($I35:$IX35,IF($I$9:$IX$9=D$9,1,0))&gt;0,SUMPRODUCT($I35:$IX35,IF($I$9:$IX$9=D$9,1,0)),"")</f>
        <v/>
      </c>
      <c r="E35" s="355" t="str" cm="1">
        <f t="array" ref="E35">IF(SUMPRODUCT($I35:$IX35,IF($I$9:$IX$9=E$9,1,0))&gt;0,SUMPRODUCT($I35:$IX35,IF($I$9:$IX$9=E$9,1,0)),"")</f>
        <v/>
      </c>
      <c r="F35" s="355" t="str" cm="1">
        <f t="array" ref="F35">IF(SUMPRODUCT($I35:$IX35,IF($I$9:$IX$9=F$9,1,0))&gt;0,SUMPRODUCT($I35:$IX35,IF($I$9:$IX$9=F$9,1,0)),"")</f>
        <v/>
      </c>
      <c r="G35" s="355" t="str" cm="1">
        <f t="array" ref="G35">IF(SUMPRODUCT($I35:$IX35,IF($I$9:$IX$9=G$9,1,0))&gt;0,SUMPRODUCT($I35:$IX35,IF($I$9:$IX$9=G$9,1,0)),"")</f>
        <v/>
      </c>
      <c r="H35" s="329">
        <f t="shared" si="4"/>
        <v>0</v>
      </c>
      <c r="I35" s="205"/>
      <c r="J35" s="205"/>
      <c r="K35" s="205"/>
      <c r="L35" s="205"/>
      <c r="M35" s="205"/>
      <c r="N35" s="205"/>
      <c r="O35" s="205"/>
      <c r="P35" s="205"/>
      <c r="Q35" s="205"/>
      <c r="R35" s="205"/>
      <c r="S35" s="205"/>
      <c r="T35" s="205"/>
      <c r="U35" s="205"/>
      <c r="V35" s="205"/>
      <c r="W35" s="205"/>
      <c r="X35" s="205"/>
      <c r="Y35" s="205"/>
      <c r="Z35" s="205"/>
      <c r="AA35" s="205"/>
      <c r="AB35" s="205"/>
      <c r="AC35" s="205"/>
      <c r="AD35" s="205"/>
      <c r="AE35" s="205"/>
      <c r="AF35" s="205"/>
      <c r="AG35" s="205"/>
      <c r="AH35" s="205"/>
      <c r="AI35" s="205"/>
      <c r="AJ35" s="205"/>
      <c r="AK35" s="205"/>
      <c r="AL35" s="205"/>
      <c r="AM35" s="205"/>
      <c r="AN35" s="205"/>
      <c r="AO35" s="205"/>
      <c r="AP35" s="205"/>
      <c r="AQ35" s="205"/>
      <c r="AR35" s="205"/>
      <c r="AS35" s="205"/>
      <c r="AT35" s="205"/>
      <c r="AU35" s="205"/>
      <c r="AV35" s="205"/>
      <c r="AW35" s="205"/>
      <c r="AX35" s="205"/>
      <c r="AY35" s="205"/>
      <c r="AZ35" s="205"/>
      <c r="BA35" s="205"/>
      <c r="BB35" s="205"/>
      <c r="BC35" s="205"/>
      <c r="BD35" s="205"/>
      <c r="BE35" s="205"/>
      <c r="BF35" s="205"/>
      <c r="BG35" s="205"/>
      <c r="BH35" s="205"/>
      <c r="BI35" s="205"/>
      <c r="BJ35" s="205"/>
      <c r="BK35" s="205"/>
      <c r="BL35" s="205"/>
      <c r="BM35" s="205"/>
      <c r="BN35" s="205"/>
      <c r="BO35" s="205"/>
      <c r="BP35" s="205"/>
      <c r="BQ35" s="205"/>
      <c r="BR35" s="205"/>
      <c r="BS35" s="205"/>
      <c r="BT35" s="205"/>
      <c r="BU35" s="205"/>
      <c r="BV35" s="205"/>
      <c r="BW35" s="205"/>
      <c r="BX35" s="205"/>
      <c r="BY35" s="205"/>
      <c r="BZ35" s="205"/>
      <c r="CA35" s="205"/>
      <c r="CB35" s="205"/>
      <c r="CC35" s="205"/>
      <c r="CD35" s="205"/>
      <c r="CE35" s="205"/>
      <c r="CF35" s="205"/>
      <c r="CG35" s="205"/>
      <c r="CH35" s="205"/>
      <c r="CI35" s="205"/>
      <c r="CJ35" s="205"/>
      <c r="CK35" s="205"/>
      <c r="CL35" s="205"/>
      <c r="CM35" s="205"/>
      <c r="CN35" s="205"/>
      <c r="CO35" s="205"/>
      <c r="CP35" s="205"/>
      <c r="CQ35" s="205"/>
      <c r="CR35" s="205"/>
      <c r="CS35" s="205"/>
      <c r="CT35" s="205"/>
      <c r="CU35" s="205"/>
      <c r="CV35" s="205"/>
      <c r="CW35" s="205"/>
      <c r="CX35" s="205"/>
      <c r="CY35" s="205"/>
      <c r="CZ35" s="205"/>
      <c r="DA35" s="205"/>
      <c r="DB35" s="205"/>
      <c r="DC35" s="205"/>
      <c r="DD35" s="205"/>
      <c r="DE35" s="205"/>
      <c r="DF35" s="205"/>
      <c r="DG35" s="205"/>
      <c r="DH35" s="205"/>
      <c r="DI35" s="205"/>
      <c r="DJ35" s="205"/>
      <c r="DK35" s="205"/>
      <c r="DL35" s="205"/>
      <c r="DM35" s="205"/>
      <c r="DN35" s="205"/>
      <c r="DO35" s="205"/>
      <c r="DP35" s="205"/>
      <c r="DQ35" s="205"/>
      <c r="DR35" s="205"/>
      <c r="DS35" s="205"/>
      <c r="DT35" s="205"/>
      <c r="DU35" s="205"/>
      <c r="DV35" s="205"/>
      <c r="DW35" s="205"/>
      <c r="DX35" s="205"/>
      <c r="DY35" s="205"/>
      <c r="DZ35" s="205"/>
      <c r="EA35" s="205"/>
      <c r="EB35" s="205"/>
      <c r="EC35" s="205"/>
      <c r="ED35" s="205"/>
      <c r="EE35" s="205"/>
      <c r="EF35" s="205"/>
      <c r="EG35" s="205"/>
      <c r="EH35" s="205"/>
      <c r="EI35" s="205"/>
      <c r="EJ35" s="205"/>
      <c r="EK35" s="205"/>
      <c r="EL35" s="205"/>
      <c r="EM35" s="205"/>
      <c r="EN35" s="205"/>
      <c r="EO35" s="205"/>
      <c r="EP35" s="205"/>
      <c r="EQ35" s="205"/>
      <c r="ER35" s="205"/>
      <c r="ES35" s="205"/>
      <c r="ET35" s="205"/>
      <c r="EU35" s="205"/>
      <c r="EV35" s="205"/>
      <c r="EW35" s="205"/>
      <c r="EX35" s="205"/>
      <c r="EY35" s="205"/>
      <c r="EZ35" s="205"/>
      <c r="FA35" s="205"/>
      <c r="FB35" s="205"/>
      <c r="FC35" s="205"/>
      <c r="FD35" s="205"/>
      <c r="FE35" s="205"/>
      <c r="FF35" s="205"/>
      <c r="FG35" s="205"/>
      <c r="FH35" s="205"/>
      <c r="FI35" s="205"/>
      <c r="FJ35" s="205"/>
      <c r="FK35" s="205"/>
      <c r="FL35" s="205"/>
      <c r="FM35" s="205"/>
      <c r="FN35" s="205"/>
      <c r="FO35" s="205"/>
      <c r="FP35" s="205"/>
      <c r="FQ35" s="205"/>
      <c r="FR35" s="205"/>
      <c r="FS35" s="205"/>
      <c r="FT35" s="205"/>
      <c r="FU35" s="205"/>
      <c r="FV35" s="205"/>
      <c r="FW35" s="205"/>
      <c r="FX35" s="205"/>
      <c r="FY35" s="205"/>
      <c r="FZ35" s="205"/>
      <c r="GA35" s="205"/>
      <c r="GB35" s="205"/>
      <c r="GC35" s="205"/>
      <c r="GD35" s="205"/>
      <c r="GE35" s="205"/>
      <c r="GF35" s="205"/>
      <c r="GG35" s="205"/>
      <c r="GH35" s="205"/>
      <c r="GI35" s="205"/>
      <c r="GJ35" s="205"/>
      <c r="GK35" s="205"/>
      <c r="GL35" s="205"/>
      <c r="GM35" s="205"/>
      <c r="GN35" s="205"/>
      <c r="GO35" s="205"/>
      <c r="GP35" s="205"/>
      <c r="GQ35" s="205"/>
      <c r="GR35" s="205"/>
      <c r="GS35" s="205"/>
      <c r="GT35" s="205"/>
      <c r="GU35" s="205"/>
      <c r="GV35" s="205"/>
      <c r="GW35" s="205"/>
      <c r="GX35" s="205"/>
      <c r="GY35" s="205"/>
      <c r="GZ35" s="205"/>
      <c r="HA35" s="205"/>
      <c r="HB35" s="205"/>
      <c r="HC35" s="205"/>
      <c r="HD35" s="205"/>
      <c r="HE35" s="205"/>
      <c r="HF35" s="205"/>
      <c r="HG35" s="205"/>
      <c r="HH35" s="205"/>
      <c r="HI35" s="205"/>
      <c r="HJ35" s="205"/>
      <c r="HK35" s="205"/>
      <c r="HL35" s="205"/>
      <c r="HM35" s="205"/>
      <c r="HN35" s="205"/>
      <c r="HO35" s="205"/>
      <c r="HP35" s="205"/>
      <c r="HQ35" s="205"/>
      <c r="HR35" s="205"/>
      <c r="HS35" s="205"/>
      <c r="HT35" s="205"/>
      <c r="HU35" s="205"/>
      <c r="HV35" s="205"/>
      <c r="HW35" s="205"/>
      <c r="HX35" s="205"/>
      <c r="HY35" s="205"/>
      <c r="HZ35" s="205"/>
      <c r="IA35" s="205"/>
      <c r="IB35" s="205"/>
      <c r="IC35" s="205"/>
      <c r="ID35" s="205"/>
      <c r="IE35" s="205"/>
      <c r="IF35" s="205"/>
      <c r="IG35" s="205"/>
      <c r="IH35" s="205"/>
      <c r="II35" s="205"/>
      <c r="IJ35" s="205"/>
      <c r="IK35" s="205"/>
      <c r="IL35" s="205"/>
      <c r="IM35" s="205"/>
      <c r="IN35" s="205"/>
      <c r="IO35" s="205"/>
      <c r="IP35" s="205"/>
      <c r="IQ35" s="205"/>
      <c r="IR35" s="205"/>
      <c r="IS35" s="205"/>
      <c r="IT35" s="205"/>
      <c r="IU35" s="205"/>
      <c r="IV35" s="205"/>
      <c r="IW35" s="205"/>
      <c r="IX35" s="205"/>
    </row>
    <row r="36" spans="1:258" ht="12.75" customHeight="1" x14ac:dyDescent="0.2">
      <c r="A36" s="330">
        <f t="shared" si="5"/>
        <v>45317</v>
      </c>
      <c r="B36" s="355" t="str" cm="1">
        <f t="array" ref="B36">IF(SUMPRODUCT($I36:$IX36,IF($I$9:$IX$9=B$9,1,0))&gt;0,SUMPRODUCT($I36:$IX36,IF($I$9:$IX$9=B$9,1,0)),"")</f>
        <v/>
      </c>
      <c r="C36" s="355" t="str" cm="1">
        <f t="array" ref="C36">IF(SUMPRODUCT($I36:$IX36,IF($I$9:$IX$9=C$9,1,0))&gt;0,SUMPRODUCT($I36:$IX36,IF($I$9:$IX$9=C$9,1,0)),"")</f>
        <v/>
      </c>
      <c r="D36" s="355" t="str" cm="1">
        <f t="array" ref="D36">IF(SUMPRODUCT($I36:$IX36,IF($I$9:$IX$9=D$9,1,0))&gt;0,SUMPRODUCT($I36:$IX36,IF($I$9:$IX$9=D$9,1,0)),"")</f>
        <v/>
      </c>
      <c r="E36" s="355" t="str" cm="1">
        <f t="array" ref="E36">IF(SUMPRODUCT($I36:$IX36,IF($I$9:$IX$9=E$9,1,0))&gt;0,SUMPRODUCT($I36:$IX36,IF($I$9:$IX$9=E$9,1,0)),"")</f>
        <v/>
      </c>
      <c r="F36" s="355" t="str" cm="1">
        <f t="array" ref="F36">IF(SUMPRODUCT($I36:$IX36,IF($I$9:$IX$9=F$9,1,0))&gt;0,SUMPRODUCT($I36:$IX36,IF($I$9:$IX$9=F$9,1,0)),"")</f>
        <v/>
      </c>
      <c r="G36" s="355" t="str" cm="1">
        <f t="array" ref="G36">IF(SUMPRODUCT($I36:$IX36,IF($I$9:$IX$9=G$9,1,0))&gt;0,SUMPRODUCT($I36:$IX36,IF($I$9:$IX$9=G$9,1,0)),"")</f>
        <v/>
      </c>
      <c r="H36" s="329">
        <f t="shared" si="4"/>
        <v>0</v>
      </c>
      <c r="I36" s="205"/>
      <c r="J36" s="205"/>
      <c r="K36" s="205"/>
      <c r="L36" s="205"/>
      <c r="M36" s="205"/>
      <c r="N36" s="205"/>
      <c r="O36" s="205"/>
      <c r="P36" s="205"/>
      <c r="Q36" s="205"/>
      <c r="R36" s="205"/>
      <c r="S36" s="205"/>
      <c r="T36" s="205"/>
      <c r="U36" s="205"/>
      <c r="V36" s="205"/>
      <c r="W36" s="205"/>
      <c r="X36" s="205"/>
      <c r="Y36" s="205"/>
      <c r="Z36" s="205"/>
      <c r="AA36" s="205"/>
      <c r="AB36" s="205"/>
      <c r="AC36" s="205"/>
      <c r="AD36" s="205"/>
      <c r="AE36" s="205"/>
      <c r="AF36" s="205"/>
      <c r="AG36" s="205"/>
      <c r="AH36" s="205"/>
      <c r="AI36" s="205"/>
      <c r="AJ36" s="205"/>
      <c r="AK36" s="205"/>
      <c r="AL36" s="205"/>
      <c r="AM36" s="205"/>
      <c r="AN36" s="205"/>
      <c r="AO36" s="205"/>
      <c r="AP36" s="205"/>
      <c r="AQ36" s="205"/>
      <c r="AR36" s="205"/>
      <c r="AS36" s="205"/>
      <c r="AT36" s="205"/>
      <c r="AU36" s="205"/>
      <c r="AV36" s="205"/>
      <c r="AW36" s="205"/>
      <c r="AX36" s="205"/>
      <c r="AY36" s="205"/>
      <c r="AZ36" s="205"/>
      <c r="BA36" s="205"/>
      <c r="BB36" s="205"/>
      <c r="BC36" s="205"/>
      <c r="BD36" s="205"/>
      <c r="BE36" s="205"/>
      <c r="BF36" s="205"/>
      <c r="BG36" s="205"/>
      <c r="BH36" s="205"/>
      <c r="BI36" s="205"/>
      <c r="BJ36" s="205"/>
      <c r="BK36" s="205"/>
      <c r="BL36" s="205"/>
      <c r="BM36" s="205"/>
      <c r="BN36" s="205"/>
      <c r="BO36" s="205"/>
      <c r="BP36" s="205"/>
      <c r="BQ36" s="205"/>
      <c r="BR36" s="205"/>
      <c r="BS36" s="205"/>
      <c r="BT36" s="205"/>
      <c r="BU36" s="205"/>
      <c r="BV36" s="205"/>
      <c r="BW36" s="205"/>
      <c r="BX36" s="205"/>
      <c r="BY36" s="205"/>
      <c r="BZ36" s="205"/>
      <c r="CA36" s="205"/>
      <c r="CB36" s="205"/>
      <c r="CC36" s="205"/>
      <c r="CD36" s="205"/>
      <c r="CE36" s="205"/>
      <c r="CF36" s="205"/>
      <c r="CG36" s="205"/>
      <c r="CH36" s="205"/>
      <c r="CI36" s="205"/>
      <c r="CJ36" s="205"/>
      <c r="CK36" s="205"/>
      <c r="CL36" s="205"/>
      <c r="CM36" s="205"/>
      <c r="CN36" s="205"/>
      <c r="CO36" s="205"/>
      <c r="CP36" s="205"/>
      <c r="CQ36" s="205"/>
      <c r="CR36" s="205"/>
      <c r="CS36" s="205"/>
      <c r="CT36" s="205"/>
      <c r="CU36" s="205"/>
      <c r="CV36" s="205"/>
      <c r="CW36" s="205"/>
      <c r="CX36" s="205"/>
      <c r="CY36" s="205"/>
      <c r="CZ36" s="205"/>
      <c r="DA36" s="205"/>
      <c r="DB36" s="205"/>
      <c r="DC36" s="205"/>
      <c r="DD36" s="205"/>
      <c r="DE36" s="205"/>
      <c r="DF36" s="205"/>
      <c r="DG36" s="205"/>
      <c r="DH36" s="205"/>
      <c r="DI36" s="205"/>
      <c r="DJ36" s="205"/>
      <c r="DK36" s="205"/>
      <c r="DL36" s="205"/>
      <c r="DM36" s="205"/>
      <c r="DN36" s="205"/>
      <c r="DO36" s="205"/>
      <c r="DP36" s="205"/>
      <c r="DQ36" s="205"/>
      <c r="DR36" s="205"/>
      <c r="DS36" s="205"/>
      <c r="DT36" s="205"/>
      <c r="DU36" s="205"/>
      <c r="DV36" s="205"/>
      <c r="DW36" s="205"/>
      <c r="DX36" s="205"/>
      <c r="DY36" s="205"/>
      <c r="DZ36" s="205"/>
      <c r="EA36" s="205"/>
      <c r="EB36" s="205"/>
      <c r="EC36" s="205"/>
      <c r="ED36" s="205"/>
      <c r="EE36" s="205"/>
      <c r="EF36" s="205"/>
      <c r="EG36" s="205"/>
      <c r="EH36" s="205"/>
      <c r="EI36" s="205"/>
      <c r="EJ36" s="205"/>
      <c r="EK36" s="205"/>
      <c r="EL36" s="205"/>
      <c r="EM36" s="205"/>
      <c r="EN36" s="205"/>
      <c r="EO36" s="205"/>
      <c r="EP36" s="205"/>
      <c r="EQ36" s="205"/>
      <c r="ER36" s="205"/>
      <c r="ES36" s="205"/>
      <c r="ET36" s="205"/>
      <c r="EU36" s="205"/>
      <c r="EV36" s="205"/>
      <c r="EW36" s="205"/>
      <c r="EX36" s="205"/>
      <c r="EY36" s="205"/>
      <c r="EZ36" s="205"/>
      <c r="FA36" s="205"/>
      <c r="FB36" s="205"/>
      <c r="FC36" s="205"/>
      <c r="FD36" s="205"/>
      <c r="FE36" s="205"/>
      <c r="FF36" s="205"/>
      <c r="FG36" s="205"/>
      <c r="FH36" s="205"/>
      <c r="FI36" s="205"/>
      <c r="FJ36" s="205"/>
      <c r="FK36" s="205"/>
      <c r="FL36" s="205"/>
      <c r="FM36" s="205"/>
      <c r="FN36" s="205"/>
      <c r="FO36" s="205"/>
      <c r="FP36" s="205"/>
      <c r="FQ36" s="205"/>
      <c r="FR36" s="205"/>
      <c r="FS36" s="205"/>
      <c r="FT36" s="205"/>
      <c r="FU36" s="205"/>
      <c r="FV36" s="205"/>
      <c r="FW36" s="205"/>
      <c r="FX36" s="205"/>
      <c r="FY36" s="205"/>
      <c r="FZ36" s="205"/>
      <c r="GA36" s="205"/>
      <c r="GB36" s="205"/>
      <c r="GC36" s="205"/>
      <c r="GD36" s="205"/>
      <c r="GE36" s="205"/>
      <c r="GF36" s="205"/>
      <c r="GG36" s="205"/>
      <c r="GH36" s="205"/>
      <c r="GI36" s="205"/>
      <c r="GJ36" s="205"/>
      <c r="GK36" s="205"/>
      <c r="GL36" s="205"/>
      <c r="GM36" s="205"/>
      <c r="GN36" s="205"/>
      <c r="GO36" s="205"/>
      <c r="GP36" s="205"/>
      <c r="GQ36" s="205"/>
      <c r="GR36" s="205"/>
      <c r="GS36" s="205"/>
      <c r="GT36" s="205"/>
      <c r="GU36" s="205"/>
      <c r="GV36" s="205"/>
      <c r="GW36" s="205"/>
      <c r="GX36" s="205"/>
      <c r="GY36" s="205"/>
      <c r="GZ36" s="205"/>
      <c r="HA36" s="205"/>
      <c r="HB36" s="205"/>
      <c r="HC36" s="205"/>
      <c r="HD36" s="205"/>
      <c r="HE36" s="205"/>
      <c r="HF36" s="205"/>
      <c r="HG36" s="205"/>
      <c r="HH36" s="205"/>
      <c r="HI36" s="205"/>
      <c r="HJ36" s="205"/>
      <c r="HK36" s="205"/>
      <c r="HL36" s="205"/>
      <c r="HM36" s="205"/>
      <c r="HN36" s="205"/>
      <c r="HO36" s="205"/>
      <c r="HP36" s="205"/>
      <c r="HQ36" s="205"/>
      <c r="HR36" s="205"/>
      <c r="HS36" s="205"/>
      <c r="HT36" s="205"/>
      <c r="HU36" s="205"/>
      <c r="HV36" s="205"/>
      <c r="HW36" s="205"/>
      <c r="HX36" s="205"/>
      <c r="HY36" s="205"/>
      <c r="HZ36" s="205"/>
      <c r="IA36" s="205"/>
      <c r="IB36" s="205"/>
      <c r="IC36" s="205"/>
      <c r="ID36" s="205"/>
      <c r="IE36" s="205"/>
      <c r="IF36" s="205"/>
      <c r="IG36" s="205"/>
      <c r="IH36" s="205"/>
      <c r="II36" s="205"/>
      <c r="IJ36" s="205"/>
      <c r="IK36" s="205"/>
      <c r="IL36" s="205"/>
      <c r="IM36" s="205"/>
      <c r="IN36" s="205"/>
      <c r="IO36" s="205"/>
      <c r="IP36" s="205"/>
      <c r="IQ36" s="205"/>
      <c r="IR36" s="205"/>
      <c r="IS36" s="205"/>
      <c r="IT36" s="205"/>
      <c r="IU36" s="205"/>
      <c r="IV36" s="205"/>
      <c r="IW36" s="205"/>
      <c r="IX36" s="205"/>
    </row>
    <row r="37" spans="1:258" ht="12.75" customHeight="1" x14ac:dyDescent="0.2">
      <c r="A37" s="330">
        <f t="shared" si="5"/>
        <v>45318</v>
      </c>
      <c r="B37" s="355" t="str" cm="1">
        <f t="array" ref="B37">IF(SUMPRODUCT($I37:$IX37,IF($I$9:$IX$9=B$9,1,0))&gt;0,SUMPRODUCT($I37:$IX37,IF($I$9:$IX$9=B$9,1,0)),"")</f>
        <v/>
      </c>
      <c r="C37" s="355" t="str" cm="1">
        <f t="array" ref="C37">IF(SUMPRODUCT($I37:$IX37,IF($I$9:$IX$9=C$9,1,0))&gt;0,SUMPRODUCT($I37:$IX37,IF($I$9:$IX$9=C$9,1,0)),"")</f>
        <v/>
      </c>
      <c r="D37" s="355" t="str" cm="1">
        <f t="array" ref="D37">IF(SUMPRODUCT($I37:$IX37,IF($I$9:$IX$9=D$9,1,0))&gt;0,SUMPRODUCT($I37:$IX37,IF($I$9:$IX$9=D$9,1,0)),"")</f>
        <v/>
      </c>
      <c r="E37" s="355" t="str" cm="1">
        <f t="array" ref="E37">IF(SUMPRODUCT($I37:$IX37,IF($I$9:$IX$9=E$9,1,0))&gt;0,SUMPRODUCT($I37:$IX37,IF($I$9:$IX$9=E$9,1,0)),"")</f>
        <v/>
      </c>
      <c r="F37" s="355" t="str" cm="1">
        <f t="array" ref="F37">IF(SUMPRODUCT($I37:$IX37,IF($I$9:$IX$9=F$9,1,0))&gt;0,SUMPRODUCT($I37:$IX37,IF($I$9:$IX$9=F$9,1,0)),"")</f>
        <v/>
      </c>
      <c r="G37" s="355" t="str" cm="1">
        <f t="array" ref="G37">IF(SUMPRODUCT($I37:$IX37,IF($I$9:$IX$9=G$9,1,0))&gt;0,SUMPRODUCT($I37:$IX37,IF($I$9:$IX$9=G$9,1,0)),"")</f>
        <v/>
      </c>
      <c r="H37" s="329">
        <f t="shared" si="4"/>
        <v>0</v>
      </c>
      <c r="I37" s="205"/>
      <c r="J37" s="205"/>
      <c r="K37" s="205"/>
      <c r="L37" s="205"/>
      <c r="M37" s="205"/>
      <c r="N37" s="205"/>
      <c r="O37" s="205"/>
      <c r="P37" s="205"/>
      <c r="Q37" s="205"/>
      <c r="R37" s="205"/>
      <c r="S37" s="205"/>
      <c r="T37" s="205"/>
      <c r="U37" s="205"/>
      <c r="V37" s="205"/>
      <c r="W37" s="205"/>
      <c r="X37" s="205"/>
      <c r="Y37" s="205"/>
      <c r="Z37" s="205"/>
      <c r="AA37" s="205"/>
      <c r="AB37" s="205"/>
      <c r="AC37" s="205"/>
      <c r="AD37" s="205"/>
      <c r="AE37" s="205"/>
      <c r="AF37" s="205"/>
      <c r="AG37" s="205"/>
      <c r="AH37" s="205"/>
      <c r="AI37" s="205"/>
      <c r="AJ37" s="205"/>
      <c r="AK37" s="205"/>
      <c r="AL37" s="205"/>
      <c r="AM37" s="205"/>
      <c r="AN37" s="205"/>
      <c r="AO37" s="205"/>
      <c r="AP37" s="205"/>
      <c r="AQ37" s="205"/>
      <c r="AR37" s="205"/>
      <c r="AS37" s="205"/>
      <c r="AT37" s="205"/>
      <c r="AU37" s="205"/>
      <c r="AV37" s="205"/>
      <c r="AW37" s="205"/>
      <c r="AX37" s="205"/>
      <c r="AY37" s="205"/>
      <c r="AZ37" s="205"/>
      <c r="BA37" s="205"/>
      <c r="BB37" s="205"/>
      <c r="BC37" s="205"/>
      <c r="BD37" s="205"/>
      <c r="BE37" s="205"/>
      <c r="BF37" s="205"/>
      <c r="BG37" s="205"/>
      <c r="BH37" s="205"/>
      <c r="BI37" s="205"/>
      <c r="BJ37" s="205"/>
      <c r="BK37" s="205"/>
      <c r="BL37" s="205"/>
      <c r="BM37" s="205"/>
      <c r="BN37" s="205"/>
      <c r="BO37" s="205"/>
      <c r="BP37" s="205"/>
      <c r="BQ37" s="205"/>
      <c r="BR37" s="205"/>
      <c r="BS37" s="205"/>
      <c r="BT37" s="205"/>
      <c r="BU37" s="205"/>
      <c r="BV37" s="205"/>
      <c r="BW37" s="205"/>
      <c r="BX37" s="205"/>
      <c r="BY37" s="205"/>
      <c r="BZ37" s="205"/>
      <c r="CA37" s="205"/>
      <c r="CB37" s="205"/>
      <c r="CC37" s="205"/>
      <c r="CD37" s="205"/>
      <c r="CE37" s="205"/>
      <c r="CF37" s="205"/>
      <c r="CG37" s="205"/>
      <c r="CH37" s="205"/>
      <c r="CI37" s="205"/>
      <c r="CJ37" s="205"/>
      <c r="CK37" s="205"/>
      <c r="CL37" s="205"/>
      <c r="CM37" s="205"/>
      <c r="CN37" s="205"/>
      <c r="CO37" s="205"/>
      <c r="CP37" s="205"/>
      <c r="CQ37" s="205"/>
      <c r="CR37" s="205"/>
      <c r="CS37" s="205"/>
      <c r="CT37" s="205"/>
      <c r="CU37" s="205"/>
      <c r="CV37" s="205"/>
      <c r="CW37" s="205"/>
      <c r="CX37" s="205"/>
      <c r="CY37" s="205"/>
      <c r="CZ37" s="205"/>
      <c r="DA37" s="205"/>
      <c r="DB37" s="205"/>
      <c r="DC37" s="205"/>
      <c r="DD37" s="205"/>
      <c r="DE37" s="205"/>
      <c r="DF37" s="205"/>
      <c r="DG37" s="205"/>
      <c r="DH37" s="205"/>
      <c r="DI37" s="205"/>
      <c r="DJ37" s="205"/>
      <c r="DK37" s="205"/>
      <c r="DL37" s="205"/>
      <c r="DM37" s="205"/>
      <c r="DN37" s="205"/>
      <c r="DO37" s="205"/>
      <c r="DP37" s="205"/>
      <c r="DQ37" s="205"/>
      <c r="DR37" s="205"/>
      <c r="DS37" s="205"/>
      <c r="DT37" s="205"/>
      <c r="DU37" s="205"/>
      <c r="DV37" s="205"/>
      <c r="DW37" s="205"/>
      <c r="DX37" s="205"/>
      <c r="DY37" s="205"/>
      <c r="DZ37" s="205"/>
      <c r="EA37" s="205"/>
      <c r="EB37" s="205"/>
      <c r="EC37" s="205"/>
      <c r="ED37" s="205"/>
      <c r="EE37" s="205"/>
      <c r="EF37" s="205"/>
      <c r="EG37" s="205"/>
      <c r="EH37" s="205"/>
      <c r="EI37" s="205"/>
      <c r="EJ37" s="205"/>
      <c r="EK37" s="205"/>
      <c r="EL37" s="205"/>
      <c r="EM37" s="205"/>
      <c r="EN37" s="205"/>
      <c r="EO37" s="205"/>
      <c r="EP37" s="205"/>
      <c r="EQ37" s="205"/>
      <c r="ER37" s="205"/>
      <c r="ES37" s="205"/>
      <c r="ET37" s="205"/>
      <c r="EU37" s="205"/>
      <c r="EV37" s="205"/>
      <c r="EW37" s="205"/>
      <c r="EX37" s="205"/>
      <c r="EY37" s="205"/>
      <c r="EZ37" s="205"/>
      <c r="FA37" s="205"/>
      <c r="FB37" s="205"/>
      <c r="FC37" s="205"/>
      <c r="FD37" s="205"/>
      <c r="FE37" s="205"/>
      <c r="FF37" s="205"/>
      <c r="FG37" s="205"/>
      <c r="FH37" s="205"/>
      <c r="FI37" s="205"/>
      <c r="FJ37" s="205"/>
      <c r="FK37" s="205"/>
      <c r="FL37" s="205"/>
      <c r="FM37" s="205"/>
      <c r="FN37" s="205"/>
      <c r="FO37" s="205"/>
      <c r="FP37" s="205"/>
      <c r="FQ37" s="205"/>
      <c r="FR37" s="205"/>
      <c r="FS37" s="205"/>
      <c r="FT37" s="205"/>
      <c r="FU37" s="205"/>
      <c r="FV37" s="205"/>
      <c r="FW37" s="205"/>
      <c r="FX37" s="205"/>
      <c r="FY37" s="205"/>
      <c r="FZ37" s="205"/>
      <c r="GA37" s="205"/>
      <c r="GB37" s="205"/>
      <c r="GC37" s="205"/>
      <c r="GD37" s="205"/>
      <c r="GE37" s="205"/>
      <c r="GF37" s="205"/>
      <c r="GG37" s="205"/>
      <c r="GH37" s="205"/>
      <c r="GI37" s="205"/>
      <c r="GJ37" s="205"/>
      <c r="GK37" s="205"/>
      <c r="GL37" s="205"/>
      <c r="GM37" s="205"/>
      <c r="GN37" s="205"/>
      <c r="GO37" s="205"/>
      <c r="GP37" s="205"/>
      <c r="GQ37" s="205"/>
      <c r="GR37" s="205"/>
      <c r="GS37" s="205"/>
      <c r="GT37" s="205"/>
      <c r="GU37" s="205"/>
      <c r="GV37" s="205"/>
      <c r="GW37" s="205"/>
      <c r="GX37" s="205"/>
      <c r="GY37" s="205"/>
      <c r="GZ37" s="205"/>
      <c r="HA37" s="205"/>
      <c r="HB37" s="205"/>
      <c r="HC37" s="205"/>
      <c r="HD37" s="205"/>
      <c r="HE37" s="205"/>
      <c r="HF37" s="205"/>
      <c r="HG37" s="205"/>
      <c r="HH37" s="205"/>
      <c r="HI37" s="205"/>
      <c r="HJ37" s="205"/>
      <c r="HK37" s="205"/>
      <c r="HL37" s="205"/>
      <c r="HM37" s="205"/>
      <c r="HN37" s="205"/>
      <c r="HO37" s="205"/>
      <c r="HP37" s="205"/>
      <c r="HQ37" s="205"/>
      <c r="HR37" s="205"/>
      <c r="HS37" s="205"/>
      <c r="HT37" s="205"/>
      <c r="HU37" s="205"/>
      <c r="HV37" s="205"/>
      <c r="HW37" s="205"/>
      <c r="HX37" s="205"/>
      <c r="HY37" s="205"/>
      <c r="HZ37" s="205"/>
      <c r="IA37" s="205"/>
      <c r="IB37" s="205"/>
      <c r="IC37" s="205"/>
      <c r="ID37" s="205"/>
      <c r="IE37" s="205"/>
      <c r="IF37" s="205"/>
      <c r="IG37" s="205"/>
      <c r="IH37" s="205"/>
      <c r="II37" s="205"/>
      <c r="IJ37" s="205"/>
      <c r="IK37" s="205"/>
      <c r="IL37" s="205"/>
      <c r="IM37" s="205"/>
      <c r="IN37" s="205"/>
      <c r="IO37" s="205"/>
      <c r="IP37" s="205"/>
      <c r="IQ37" s="205"/>
      <c r="IR37" s="205"/>
      <c r="IS37" s="205"/>
      <c r="IT37" s="205"/>
      <c r="IU37" s="205"/>
      <c r="IV37" s="205"/>
      <c r="IW37" s="205"/>
      <c r="IX37" s="205"/>
    </row>
    <row r="38" spans="1:258" ht="12.75" customHeight="1" x14ac:dyDescent="0.2">
      <c r="A38" s="330">
        <f t="shared" si="5"/>
        <v>45319</v>
      </c>
      <c r="B38" s="355" t="str" cm="1">
        <f t="array" ref="B38">IF(SUMPRODUCT($I38:$IX38,IF($I$9:$IX$9=B$9,1,0))&gt;0,SUMPRODUCT($I38:$IX38,IF($I$9:$IX$9=B$9,1,0)),"")</f>
        <v/>
      </c>
      <c r="C38" s="355" t="str" cm="1">
        <f t="array" ref="C38">IF(SUMPRODUCT($I38:$IX38,IF($I$9:$IX$9=C$9,1,0))&gt;0,SUMPRODUCT($I38:$IX38,IF($I$9:$IX$9=C$9,1,0)),"")</f>
        <v/>
      </c>
      <c r="D38" s="355" t="str" cm="1">
        <f t="array" ref="D38">IF(SUMPRODUCT($I38:$IX38,IF($I$9:$IX$9=D$9,1,0))&gt;0,SUMPRODUCT($I38:$IX38,IF($I$9:$IX$9=D$9,1,0)),"")</f>
        <v/>
      </c>
      <c r="E38" s="355" t="str" cm="1">
        <f t="array" ref="E38">IF(SUMPRODUCT($I38:$IX38,IF($I$9:$IX$9=E$9,1,0))&gt;0,SUMPRODUCT($I38:$IX38,IF($I$9:$IX$9=E$9,1,0)),"")</f>
        <v/>
      </c>
      <c r="F38" s="355" t="str" cm="1">
        <f t="array" ref="F38">IF(SUMPRODUCT($I38:$IX38,IF($I$9:$IX$9=F$9,1,0))&gt;0,SUMPRODUCT($I38:$IX38,IF($I$9:$IX$9=F$9,1,0)),"")</f>
        <v/>
      </c>
      <c r="G38" s="355" t="str" cm="1">
        <f t="array" ref="G38">IF(SUMPRODUCT($I38:$IX38,IF($I$9:$IX$9=G$9,1,0))&gt;0,SUMPRODUCT($I38:$IX38,IF($I$9:$IX$9=G$9,1,0)),"")</f>
        <v/>
      </c>
      <c r="H38" s="329">
        <f t="shared" si="4"/>
        <v>0</v>
      </c>
      <c r="I38" s="205"/>
      <c r="J38" s="205"/>
      <c r="K38" s="205"/>
      <c r="L38" s="205"/>
      <c r="M38" s="205"/>
      <c r="N38" s="205"/>
      <c r="O38" s="205"/>
      <c r="P38" s="205"/>
      <c r="Q38" s="205"/>
      <c r="R38" s="205"/>
      <c r="S38" s="205"/>
      <c r="T38" s="205"/>
      <c r="U38" s="205"/>
      <c r="V38" s="205"/>
      <c r="W38" s="205"/>
      <c r="X38" s="205"/>
      <c r="Y38" s="205"/>
      <c r="Z38" s="205"/>
      <c r="AA38" s="205"/>
      <c r="AB38" s="205"/>
      <c r="AC38" s="205"/>
      <c r="AD38" s="205"/>
      <c r="AE38" s="205"/>
      <c r="AF38" s="205"/>
      <c r="AG38" s="205"/>
      <c r="AH38" s="205"/>
      <c r="AI38" s="205"/>
      <c r="AJ38" s="205"/>
      <c r="AK38" s="205"/>
      <c r="AL38" s="205"/>
      <c r="AM38" s="205"/>
      <c r="AN38" s="205"/>
      <c r="AO38" s="205"/>
      <c r="AP38" s="205"/>
      <c r="AQ38" s="205"/>
      <c r="AR38" s="205"/>
      <c r="AS38" s="205"/>
      <c r="AT38" s="205"/>
      <c r="AU38" s="205"/>
      <c r="AV38" s="205"/>
      <c r="AW38" s="205"/>
      <c r="AX38" s="205"/>
      <c r="AY38" s="205"/>
      <c r="AZ38" s="205"/>
      <c r="BA38" s="205"/>
      <c r="BB38" s="205"/>
      <c r="BC38" s="205"/>
      <c r="BD38" s="205"/>
      <c r="BE38" s="205"/>
      <c r="BF38" s="205"/>
      <c r="BG38" s="205"/>
      <c r="BH38" s="205"/>
      <c r="BI38" s="205"/>
      <c r="BJ38" s="205"/>
      <c r="BK38" s="205"/>
      <c r="BL38" s="205"/>
      <c r="BM38" s="205"/>
      <c r="BN38" s="205"/>
      <c r="BO38" s="205"/>
      <c r="BP38" s="205"/>
      <c r="BQ38" s="205"/>
      <c r="BR38" s="205"/>
      <c r="BS38" s="205"/>
      <c r="BT38" s="205"/>
      <c r="BU38" s="205"/>
      <c r="BV38" s="205"/>
      <c r="BW38" s="205"/>
      <c r="BX38" s="205"/>
      <c r="BY38" s="205"/>
      <c r="BZ38" s="205"/>
      <c r="CA38" s="205"/>
      <c r="CB38" s="205"/>
      <c r="CC38" s="205"/>
      <c r="CD38" s="205"/>
      <c r="CE38" s="205"/>
      <c r="CF38" s="205"/>
      <c r="CG38" s="205"/>
      <c r="CH38" s="205"/>
      <c r="CI38" s="205"/>
      <c r="CJ38" s="205"/>
      <c r="CK38" s="205"/>
      <c r="CL38" s="205"/>
      <c r="CM38" s="205"/>
      <c r="CN38" s="205"/>
      <c r="CO38" s="205"/>
      <c r="CP38" s="205"/>
      <c r="CQ38" s="205"/>
      <c r="CR38" s="205"/>
      <c r="CS38" s="205"/>
      <c r="CT38" s="205"/>
      <c r="CU38" s="205"/>
      <c r="CV38" s="205"/>
      <c r="CW38" s="205"/>
      <c r="CX38" s="205"/>
      <c r="CY38" s="205"/>
      <c r="CZ38" s="205"/>
      <c r="DA38" s="205"/>
      <c r="DB38" s="205"/>
      <c r="DC38" s="205"/>
      <c r="DD38" s="205"/>
      <c r="DE38" s="205"/>
      <c r="DF38" s="205"/>
      <c r="DG38" s="205"/>
      <c r="DH38" s="205"/>
      <c r="DI38" s="205"/>
      <c r="DJ38" s="205"/>
      <c r="DK38" s="205"/>
      <c r="DL38" s="205"/>
      <c r="DM38" s="205"/>
      <c r="DN38" s="205"/>
      <c r="DO38" s="205"/>
      <c r="DP38" s="205"/>
      <c r="DQ38" s="205"/>
      <c r="DR38" s="205"/>
      <c r="DS38" s="205"/>
      <c r="DT38" s="205"/>
      <c r="DU38" s="205"/>
      <c r="DV38" s="205"/>
      <c r="DW38" s="205"/>
      <c r="DX38" s="205"/>
      <c r="DY38" s="205"/>
      <c r="DZ38" s="205"/>
      <c r="EA38" s="205"/>
      <c r="EB38" s="205"/>
      <c r="EC38" s="205"/>
      <c r="ED38" s="205"/>
      <c r="EE38" s="205"/>
      <c r="EF38" s="205"/>
      <c r="EG38" s="205"/>
      <c r="EH38" s="205"/>
      <c r="EI38" s="205"/>
      <c r="EJ38" s="205"/>
      <c r="EK38" s="205"/>
      <c r="EL38" s="205"/>
      <c r="EM38" s="205"/>
      <c r="EN38" s="205"/>
      <c r="EO38" s="205"/>
      <c r="EP38" s="205"/>
      <c r="EQ38" s="205"/>
      <c r="ER38" s="205"/>
      <c r="ES38" s="205"/>
      <c r="ET38" s="205"/>
      <c r="EU38" s="205"/>
      <c r="EV38" s="205"/>
      <c r="EW38" s="205"/>
      <c r="EX38" s="205"/>
      <c r="EY38" s="205"/>
      <c r="EZ38" s="205"/>
      <c r="FA38" s="205"/>
      <c r="FB38" s="205"/>
      <c r="FC38" s="205"/>
      <c r="FD38" s="205"/>
      <c r="FE38" s="205"/>
      <c r="FF38" s="205"/>
      <c r="FG38" s="205"/>
      <c r="FH38" s="205"/>
      <c r="FI38" s="205"/>
      <c r="FJ38" s="205"/>
      <c r="FK38" s="205"/>
      <c r="FL38" s="205"/>
      <c r="FM38" s="205"/>
      <c r="FN38" s="205"/>
      <c r="FO38" s="205"/>
      <c r="FP38" s="205"/>
      <c r="FQ38" s="205"/>
      <c r="FR38" s="205"/>
      <c r="FS38" s="205"/>
      <c r="FT38" s="205"/>
      <c r="FU38" s="205"/>
      <c r="FV38" s="205"/>
      <c r="FW38" s="205"/>
      <c r="FX38" s="205"/>
      <c r="FY38" s="205"/>
      <c r="FZ38" s="205"/>
      <c r="GA38" s="205"/>
      <c r="GB38" s="205"/>
      <c r="GC38" s="205"/>
      <c r="GD38" s="205"/>
      <c r="GE38" s="205"/>
      <c r="GF38" s="205"/>
      <c r="GG38" s="205"/>
      <c r="GH38" s="205"/>
      <c r="GI38" s="205"/>
      <c r="GJ38" s="205"/>
      <c r="GK38" s="205"/>
      <c r="GL38" s="205"/>
      <c r="GM38" s="205"/>
      <c r="GN38" s="205"/>
      <c r="GO38" s="205"/>
      <c r="GP38" s="205"/>
      <c r="GQ38" s="205"/>
      <c r="GR38" s="205"/>
      <c r="GS38" s="205"/>
      <c r="GT38" s="205"/>
      <c r="GU38" s="205"/>
      <c r="GV38" s="205"/>
      <c r="GW38" s="205"/>
      <c r="GX38" s="205"/>
      <c r="GY38" s="205"/>
      <c r="GZ38" s="205"/>
      <c r="HA38" s="205"/>
      <c r="HB38" s="205"/>
      <c r="HC38" s="205"/>
      <c r="HD38" s="205"/>
      <c r="HE38" s="205"/>
      <c r="HF38" s="205"/>
      <c r="HG38" s="205"/>
      <c r="HH38" s="205"/>
      <c r="HI38" s="205"/>
      <c r="HJ38" s="205"/>
      <c r="HK38" s="205"/>
      <c r="HL38" s="205"/>
      <c r="HM38" s="205"/>
      <c r="HN38" s="205"/>
      <c r="HO38" s="205"/>
      <c r="HP38" s="205"/>
      <c r="HQ38" s="205"/>
      <c r="HR38" s="205"/>
      <c r="HS38" s="205"/>
      <c r="HT38" s="205"/>
      <c r="HU38" s="205"/>
      <c r="HV38" s="205"/>
      <c r="HW38" s="205"/>
      <c r="HX38" s="205"/>
      <c r="HY38" s="205"/>
      <c r="HZ38" s="205"/>
      <c r="IA38" s="205"/>
      <c r="IB38" s="205"/>
      <c r="IC38" s="205"/>
      <c r="ID38" s="205"/>
      <c r="IE38" s="205"/>
      <c r="IF38" s="205"/>
      <c r="IG38" s="205"/>
      <c r="IH38" s="205"/>
      <c r="II38" s="205"/>
      <c r="IJ38" s="205"/>
      <c r="IK38" s="205"/>
      <c r="IL38" s="205"/>
      <c r="IM38" s="205"/>
      <c r="IN38" s="205"/>
      <c r="IO38" s="205"/>
      <c r="IP38" s="205"/>
      <c r="IQ38" s="205"/>
      <c r="IR38" s="205"/>
      <c r="IS38" s="205"/>
      <c r="IT38" s="205"/>
      <c r="IU38" s="205"/>
      <c r="IV38" s="205"/>
      <c r="IW38" s="205"/>
      <c r="IX38" s="205"/>
    </row>
    <row r="39" spans="1:258" ht="12.75" customHeight="1" x14ac:dyDescent="0.2">
      <c r="A39" s="330">
        <f t="shared" si="5"/>
        <v>45320</v>
      </c>
      <c r="B39" s="355" t="str" cm="1">
        <f t="array" ref="B39">IF(SUMPRODUCT($I39:$IX39,IF($I$9:$IX$9=B$9,1,0))&gt;0,SUMPRODUCT($I39:$IX39,IF($I$9:$IX$9=B$9,1,0)),"")</f>
        <v/>
      </c>
      <c r="C39" s="355" t="str" cm="1">
        <f t="array" ref="C39">IF(SUMPRODUCT($I39:$IX39,IF($I$9:$IX$9=C$9,1,0))&gt;0,SUMPRODUCT($I39:$IX39,IF($I$9:$IX$9=C$9,1,0)),"")</f>
        <v/>
      </c>
      <c r="D39" s="355" t="str" cm="1">
        <f t="array" ref="D39">IF(SUMPRODUCT($I39:$IX39,IF($I$9:$IX$9=D$9,1,0))&gt;0,SUMPRODUCT($I39:$IX39,IF($I$9:$IX$9=D$9,1,0)),"")</f>
        <v/>
      </c>
      <c r="E39" s="355" t="str" cm="1">
        <f t="array" ref="E39">IF(SUMPRODUCT($I39:$IX39,IF($I$9:$IX$9=E$9,1,0))&gt;0,SUMPRODUCT($I39:$IX39,IF($I$9:$IX$9=E$9,1,0)),"")</f>
        <v/>
      </c>
      <c r="F39" s="355" t="str" cm="1">
        <f t="array" ref="F39">IF(SUMPRODUCT($I39:$IX39,IF($I$9:$IX$9=F$9,1,0))&gt;0,SUMPRODUCT($I39:$IX39,IF($I$9:$IX$9=F$9,1,0)),"")</f>
        <v/>
      </c>
      <c r="G39" s="355" t="str" cm="1">
        <f t="array" ref="G39">IF(SUMPRODUCT($I39:$IX39,IF($I$9:$IX$9=G$9,1,0))&gt;0,SUMPRODUCT($I39:$IX39,IF($I$9:$IX$9=G$9,1,0)),"")</f>
        <v/>
      </c>
      <c r="H39" s="329">
        <f t="shared" si="4"/>
        <v>0</v>
      </c>
      <c r="I39" s="205"/>
      <c r="J39" s="205"/>
      <c r="K39" s="205"/>
      <c r="L39" s="205"/>
      <c r="M39" s="205"/>
      <c r="N39" s="205"/>
      <c r="O39" s="205"/>
      <c r="P39" s="205"/>
      <c r="Q39" s="205"/>
      <c r="R39" s="205"/>
      <c r="S39" s="205"/>
      <c r="T39" s="205"/>
      <c r="U39" s="205"/>
      <c r="V39" s="205"/>
      <c r="W39" s="205"/>
      <c r="X39" s="205"/>
      <c r="Y39" s="205"/>
      <c r="Z39" s="205"/>
      <c r="AA39" s="205"/>
      <c r="AB39" s="205"/>
      <c r="AC39" s="205"/>
      <c r="AD39" s="205"/>
      <c r="AE39" s="205"/>
      <c r="AF39" s="205"/>
      <c r="AG39" s="205"/>
      <c r="AH39" s="205"/>
      <c r="AI39" s="205"/>
      <c r="AJ39" s="205"/>
      <c r="AK39" s="205"/>
      <c r="AL39" s="205"/>
      <c r="AM39" s="205"/>
      <c r="AN39" s="205"/>
      <c r="AO39" s="205"/>
      <c r="AP39" s="205"/>
      <c r="AQ39" s="205"/>
      <c r="AR39" s="205"/>
      <c r="AS39" s="205"/>
      <c r="AT39" s="205"/>
      <c r="AU39" s="205"/>
      <c r="AV39" s="205"/>
      <c r="AW39" s="205"/>
      <c r="AX39" s="205"/>
      <c r="AY39" s="205"/>
      <c r="AZ39" s="205"/>
      <c r="BA39" s="205"/>
      <c r="BB39" s="205"/>
      <c r="BC39" s="205"/>
      <c r="BD39" s="205"/>
      <c r="BE39" s="205"/>
      <c r="BF39" s="205"/>
      <c r="BG39" s="205"/>
      <c r="BH39" s="205"/>
      <c r="BI39" s="205"/>
      <c r="BJ39" s="205"/>
      <c r="BK39" s="205"/>
      <c r="BL39" s="205"/>
      <c r="BM39" s="205"/>
      <c r="BN39" s="205"/>
      <c r="BO39" s="205"/>
      <c r="BP39" s="205"/>
      <c r="BQ39" s="205"/>
      <c r="BR39" s="205"/>
      <c r="BS39" s="205"/>
      <c r="BT39" s="205"/>
      <c r="BU39" s="205"/>
      <c r="BV39" s="205"/>
      <c r="BW39" s="205"/>
      <c r="BX39" s="205"/>
      <c r="BY39" s="205"/>
      <c r="BZ39" s="205"/>
      <c r="CA39" s="205"/>
      <c r="CB39" s="205"/>
      <c r="CC39" s="205"/>
      <c r="CD39" s="205"/>
      <c r="CE39" s="205"/>
      <c r="CF39" s="205"/>
      <c r="CG39" s="205"/>
      <c r="CH39" s="205"/>
      <c r="CI39" s="205"/>
      <c r="CJ39" s="205"/>
      <c r="CK39" s="205"/>
      <c r="CL39" s="205"/>
      <c r="CM39" s="205"/>
      <c r="CN39" s="205"/>
      <c r="CO39" s="205"/>
      <c r="CP39" s="205"/>
      <c r="CQ39" s="205"/>
      <c r="CR39" s="205"/>
      <c r="CS39" s="205"/>
      <c r="CT39" s="205"/>
      <c r="CU39" s="205"/>
      <c r="CV39" s="205"/>
      <c r="CW39" s="205"/>
      <c r="CX39" s="205"/>
      <c r="CY39" s="205"/>
      <c r="CZ39" s="205"/>
      <c r="DA39" s="205"/>
      <c r="DB39" s="205"/>
      <c r="DC39" s="205"/>
      <c r="DD39" s="205"/>
      <c r="DE39" s="205"/>
      <c r="DF39" s="205"/>
      <c r="DG39" s="205"/>
      <c r="DH39" s="205"/>
      <c r="DI39" s="205"/>
      <c r="DJ39" s="205"/>
      <c r="DK39" s="205"/>
      <c r="DL39" s="205"/>
      <c r="DM39" s="205"/>
      <c r="DN39" s="205"/>
      <c r="DO39" s="205"/>
      <c r="DP39" s="205"/>
      <c r="DQ39" s="205"/>
      <c r="DR39" s="205"/>
      <c r="DS39" s="205"/>
      <c r="DT39" s="205"/>
      <c r="DU39" s="205"/>
      <c r="DV39" s="205"/>
      <c r="DW39" s="205"/>
      <c r="DX39" s="205"/>
      <c r="DY39" s="205"/>
      <c r="DZ39" s="205"/>
      <c r="EA39" s="205"/>
      <c r="EB39" s="205"/>
      <c r="EC39" s="205"/>
      <c r="ED39" s="205"/>
      <c r="EE39" s="205"/>
      <c r="EF39" s="205"/>
      <c r="EG39" s="205"/>
      <c r="EH39" s="205"/>
      <c r="EI39" s="205"/>
      <c r="EJ39" s="205"/>
      <c r="EK39" s="205"/>
      <c r="EL39" s="205"/>
      <c r="EM39" s="205"/>
      <c r="EN39" s="205"/>
      <c r="EO39" s="205"/>
      <c r="EP39" s="205"/>
      <c r="EQ39" s="205"/>
      <c r="ER39" s="205"/>
      <c r="ES39" s="205"/>
      <c r="ET39" s="205"/>
      <c r="EU39" s="205"/>
      <c r="EV39" s="205"/>
      <c r="EW39" s="205"/>
      <c r="EX39" s="205"/>
      <c r="EY39" s="205"/>
      <c r="EZ39" s="205"/>
      <c r="FA39" s="205"/>
      <c r="FB39" s="205"/>
      <c r="FC39" s="205"/>
      <c r="FD39" s="205"/>
      <c r="FE39" s="205"/>
      <c r="FF39" s="205"/>
      <c r="FG39" s="205"/>
      <c r="FH39" s="205"/>
      <c r="FI39" s="205"/>
      <c r="FJ39" s="205"/>
      <c r="FK39" s="205"/>
      <c r="FL39" s="205"/>
      <c r="FM39" s="205"/>
      <c r="FN39" s="205"/>
      <c r="FO39" s="205"/>
      <c r="FP39" s="205"/>
      <c r="FQ39" s="205"/>
      <c r="FR39" s="205"/>
      <c r="FS39" s="205"/>
      <c r="FT39" s="205"/>
      <c r="FU39" s="205"/>
      <c r="FV39" s="205"/>
      <c r="FW39" s="205"/>
      <c r="FX39" s="205"/>
      <c r="FY39" s="205"/>
      <c r="FZ39" s="205"/>
      <c r="GA39" s="205"/>
      <c r="GB39" s="205"/>
      <c r="GC39" s="205"/>
      <c r="GD39" s="205"/>
      <c r="GE39" s="205"/>
      <c r="GF39" s="205"/>
      <c r="GG39" s="205"/>
      <c r="GH39" s="205"/>
      <c r="GI39" s="205"/>
      <c r="GJ39" s="205"/>
      <c r="GK39" s="205"/>
      <c r="GL39" s="205"/>
      <c r="GM39" s="205"/>
      <c r="GN39" s="205"/>
      <c r="GO39" s="205"/>
      <c r="GP39" s="205"/>
      <c r="GQ39" s="205"/>
      <c r="GR39" s="205"/>
      <c r="GS39" s="205"/>
      <c r="GT39" s="205"/>
      <c r="GU39" s="205"/>
      <c r="GV39" s="205"/>
      <c r="GW39" s="205"/>
      <c r="GX39" s="205"/>
      <c r="GY39" s="205"/>
      <c r="GZ39" s="205"/>
      <c r="HA39" s="205"/>
      <c r="HB39" s="205"/>
      <c r="HC39" s="205"/>
      <c r="HD39" s="205"/>
      <c r="HE39" s="205"/>
      <c r="HF39" s="205"/>
      <c r="HG39" s="205"/>
      <c r="HH39" s="205"/>
      <c r="HI39" s="205"/>
      <c r="HJ39" s="205"/>
      <c r="HK39" s="205"/>
      <c r="HL39" s="205"/>
      <c r="HM39" s="205"/>
      <c r="HN39" s="205"/>
      <c r="HO39" s="205"/>
      <c r="HP39" s="205"/>
      <c r="HQ39" s="205"/>
      <c r="HR39" s="205"/>
      <c r="HS39" s="205"/>
      <c r="HT39" s="205"/>
      <c r="HU39" s="205"/>
      <c r="HV39" s="205"/>
      <c r="HW39" s="205"/>
      <c r="HX39" s="205"/>
      <c r="HY39" s="205"/>
      <c r="HZ39" s="205"/>
      <c r="IA39" s="205"/>
      <c r="IB39" s="205"/>
      <c r="IC39" s="205"/>
      <c r="ID39" s="205"/>
      <c r="IE39" s="205"/>
      <c r="IF39" s="205"/>
      <c r="IG39" s="205"/>
      <c r="IH39" s="205"/>
      <c r="II39" s="205"/>
      <c r="IJ39" s="205"/>
      <c r="IK39" s="205"/>
      <c r="IL39" s="205"/>
      <c r="IM39" s="205"/>
      <c r="IN39" s="205"/>
      <c r="IO39" s="205"/>
      <c r="IP39" s="205"/>
      <c r="IQ39" s="205"/>
      <c r="IR39" s="205"/>
      <c r="IS39" s="205"/>
      <c r="IT39" s="205"/>
      <c r="IU39" s="205"/>
      <c r="IV39" s="205"/>
      <c r="IW39" s="205"/>
      <c r="IX39" s="205"/>
    </row>
    <row r="40" spans="1:258" ht="12.75" customHeight="1" x14ac:dyDescent="0.2">
      <c r="A40" s="330">
        <f t="shared" si="5"/>
        <v>45321</v>
      </c>
      <c r="B40" s="355" t="str" cm="1">
        <f t="array" ref="B40">IF(SUMPRODUCT($I40:$IX40,IF($I$9:$IX$9=B$9,1,0))&gt;0,SUMPRODUCT($I40:$IX40,IF($I$9:$IX$9=B$9,1,0)),"")</f>
        <v/>
      </c>
      <c r="C40" s="355" t="str" cm="1">
        <f t="array" ref="C40">IF(SUMPRODUCT($I40:$IX40,IF($I$9:$IX$9=C$9,1,0))&gt;0,SUMPRODUCT($I40:$IX40,IF($I$9:$IX$9=C$9,1,0)),"")</f>
        <v/>
      </c>
      <c r="D40" s="355" t="str" cm="1">
        <f t="array" ref="D40">IF(SUMPRODUCT($I40:$IX40,IF($I$9:$IX$9=D$9,1,0))&gt;0,SUMPRODUCT($I40:$IX40,IF($I$9:$IX$9=D$9,1,0)),"")</f>
        <v/>
      </c>
      <c r="E40" s="355" t="str" cm="1">
        <f t="array" ref="E40">IF(SUMPRODUCT($I40:$IX40,IF($I$9:$IX$9=E$9,1,0))&gt;0,SUMPRODUCT($I40:$IX40,IF($I$9:$IX$9=E$9,1,0)),"")</f>
        <v/>
      </c>
      <c r="F40" s="355" t="str" cm="1">
        <f t="array" ref="F40">IF(SUMPRODUCT($I40:$IX40,IF($I$9:$IX$9=F$9,1,0))&gt;0,SUMPRODUCT($I40:$IX40,IF($I$9:$IX$9=F$9,1,0)),"")</f>
        <v/>
      </c>
      <c r="G40" s="355" t="str" cm="1">
        <f t="array" ref="G40">IF(SUMPRODUCT($I40:$IX40,IF($I$9:$IX$9=G$9,1,0))&gt;0,SUMPRODUCT($I40:$IX40,IF($I$9:$IX$9=G$9,1,0)),"")</f>
        <v/>
      </c>
      <c r="H40" s="329">
        <f t="shared" si="4"/>
        <v>0</v>
      </c>
      <c r="I40" s="205"/>
      <c r="J40" s="205"/>
      <c r="K40" s="205"/>
      <c r="L40" s="205"/>
      <c r="M40" s="205"/>
      <c r="N40" s="205"/>
      <c r="O40" s="205"/>
      <c r="P40" s="205"/>
      <c r="Q40" s="205"/>
      <c r="R40" s="205"/>
      <c r="S40" s="205"/>
      <c r="T40" s="205"/>
      <c r="U40" s="205"/>
      <c r="V40" s="205"/>
      <c r="W40" s="205"/>
      <c r="X40" s="205"/>
      <c r="Y40" s="205"/>
      <c r="Z40" s="205"/>
      <c r="AA40" s="205"/>
      <c r="AB40" s="205"/>
      <c r="AC40" s="205"/>
      <c r="AD40" s="205"/>
      <c r="AE40" s="205"/>
      <c r="AF40" s="205"/>
      <c r="AG40" s="205"/>
      <c r="AH40" s="205"/>
      <c r="AI40" s="205"/>
      <c r="AJ40" s="205"/>
      <c r="AK40" s="205"/>
      <c r="AL40" s="205"/>
      <c r="AM40" s="205"/>
      <c r="AN40" s="205"/>
      <c r="AO40" s="205"/>
      <c r="AP40" s="205"/>
      <c r="AQ40" s="205"/>
      <c r="AR40" s="205"/>
      <c r="AS40" s="205"/>
      <c r="AT40" s="205"/>
      <c r="AU40" s="205"/>
      <c r="AV40" s="205"/>
      <c r="AW40" s="205"/>
      <c r="AX40" s="205"/>
      <c r="AY40" s="205"/>
      <c r="AZ40" s="205"/>
      <c r="BA40" s="205"/>
      <c r="BB40" s="205"/>
      <c r="BC40" s="205"/>
      <c r="BD40" s="205"/>
      <c r="BE40" s="205"/>
      <c r="BF40" s="205"/>
      <c r="BG40" s="205"/>
      <c r="BH40" s="205"/>
      <c r="BI40" s="205"/>
      <c r="BJ40" s="205"/>
      <c r="BK40" s="205"/>
      <c r="BL40" s="205"/>
      <c r="BM40" s="205"/>
      <c r="BN40" s="205"/>
      <c r="BO40" s="205"/>
      <c r="BP40" s="205"/>
      <c r="BQ40" s="205"/>
      <c r="BR40" s="205"/>
      <c r="BS40" s="205"/>
      <c r="BT40" s="205"/>
      <c r="BU40" s="205"/>
      <c r="BV40" s="205"/>
      <c r="BW40" s="205"/>
      <c r="BX40" s="205"/>
      <c r="BY40" s="205"/>
      <c r="BZ40" s="205"/>
      <c r="CA40" s="205"/>
      <c r="CB40" s="205"/>
      <c r="CC40" s="205"/>
      <c r="CD40" s="205"/>
      <c r="CE40" s="205"/>
      <c r="CF40" s="205"/>
      <c r="CG40" s="205"/>
      <c r="CH40" s="205"/>
      <c r="CI40" s="205"/>
      <c r="CJ40" s="205"/>
      <c r="CK40" s="205"/>
      <c r="CL40" s="205"/>
      <c r="CM40" s="205"/>
      <c r="CN40" s="205"/>
      <c r="CO40" s="205"/>
      <c r="CP40" s="205"/>
      <c r="CQ40" s="205"/>
      <c r="CR40" s="205"/>
      <c r="CS40" s="205"/>
      <c r="CT40" s="205"/>
      <c r="CU40" s="205"/>
      <c r="CV40" s="205"/>
      <c r="CW40" s="205"/>
      <c r="CX40" s="205"/>
      <c r="CY40" s="205"/>
      <c r="CZ40" s="205"/>
      <c r="DA40" s="205"/>
      <c r="DB40" s="205"/>
      <c r="DC40" s="205"/>
      <c r="DD40" s="205"/>
      <c r="DE40" s="205"/>
      <c r="DF40" s="205"/>
      <c r="DG40" s="205"/>
      <c r="DH40" s="205"/>
      <c r="DI40" s="205"/>
      <c r="DJ40" s="205"/>
      <c r="DK40" s="205"/>
      <c r="DL40" s="205"/>
      <c r="DM40" s="205"/>
      <c r="DN40" s="205"/>
      <c r="DO40" s="205"/>
      <c r="DP40" s="205"/>
      <c r="DQ40" s="205"/>
      <c r="DR40" s="205"/>
      <c r="DS40" s="205"/>
      <c r="DT40" s="205"/>
      <c r="DU40" s="205"/>
      <c r="DV40" s="205"/>
      <c r="DW40" s="205"/>
      <c r="DX40" s="205"/>
      <c r="DY40" s="205"/>
      <c r="DZ40" s="205"/>
      <c r="EA40" s="205"/>
      <c r="EB40" s="205"/>
      <c r="EC40" s="205"/>
      <c r="ED40" s="205"/>
      <c r="EE40" s="205"/>
      <c r="EF40" s="205"/>
      <c r="EG40" s="205"/>
      <c r="EH40" s="205"/>
      <c r="EI40" s="205"/>
      <c r="EJ40" s="205"/>
      <c r="EK40" s="205"/>
      <c r="EL40" s="205"/>
      <c r="EM40" s="205"/>
      <c r="EN40" s="205"/>
      <c r="EO40" s="205"/>
      <c r="EP40" s="205"/>
      <c r="EQ40" s="205"/>
      <c r="ER40" s="205"/>
      <c r="ES40" s="205"/>
      <c r="ET40" s="205"/>
      <c r="EU40" s="205"/>
      <c r="EV40" s="205"/>
      <c r="EW40" s="205"/>
      <c r="EX40" s="205"/>
      <c r="EY40" s="205"/>
      <c r="EZ40" s="205"/>
      <c r="FA40" s="205"/>
      <c r="FB40" s="205"/>
      <c r="FC40" s="205"/>
      <c r="FD40" s="205"/>
      <c r="FE40" s="205"/>
      <c r="FF40" s="205"/>
      <c r="FG40" s="205"/>
      <c r="FH40" s="205"/>
      <c r="FI40" s="205"/>
      <c r="FJ40" s="205"/>
      <c r="FK40" s="205"/>
      <c r="FL40" s="205"/>
      <c r="FM40" s="205"/>
      <c r="FN40" s="205"/>
      <c r="FO40" s="205"/>
      <c r="FP40" s="205"/>
      <c r="FQ40" s="205"/>
      <c r="FR40" s="205"/>
      <c r="FS40" s="205"/>
      <c r="FT40" s="205"/>
      <c r="FU40" s="205"/>
      <c r="FV40" s="205"/>
      <c r="FW40" s="205"/>
      <c r="FX40" s="205"/>
      <c r="FY40" s="205"/>
      <c r="FZ40" s="205"/>
      <c r="GA40" s="205"/>
      <c r="GB40" s="205"/>
      <c r="GC40" s="205"/>
      <c r="GD40" s="205"/>
      <c r="GE40" s="205"/>
      <c r="GF40" s="205"/>
      <c r="GG40" s="205"/>
      <c r="GH40" s="205"/>
      <c r="GI40" s="205"/>
      <c r="GJ40" s="205"/>
      <c r="GK40" s="205"/>
      <c r="GL40" s="205"/>
      <c r="GM40" s="205"/>
      <c r="GN40" s="205"/>
      <c r="GO40" s="205"/>
      <c r="GP40" s="205"/>
      <c r="GQ40" s="205"/>
      <c r="GR40" s="205"/>
      <c r="GS40" s="205"/>
      <c r="GT40" s="205"/>
      <c r="GU40" s="205"/>
      <c r="GV40" s="205"/>
      <c r="GW40" s="205"/>
      <c r="GX40" s="205"/>
      <c r="GY40" s="205"/>
      <c r="GZ40" s="205"/>
      <c r="HA40" s="205"/>
      <c r="HB40" s="205"/>
      <c r="HC40" s="205"/>
      <c r="HD40" s="205"/>
      <c r="HE40" s="205"/>
      <c r="HF40" s="205"/>
      <c r="HG40" s="205"/>
      <c r="HH40" s="205"/>
      <c r="HI40" s="205"/>
      <c r="HJ40" s="205"/>
      <c r="HK40" s="205"/>
      <c r="HL40" s="205"/>
      <c r="HM40" s="205"/>
      <c r="HN40" s="205"/>
      <c r="HO40" s="205"/>
      <c r="HP40" s="205"/>
      <c r="HQ40" s="205"/>
      <c r="HR40" s="205"/>
      <c r="HS40" s="205"/>
      <c r="HT40" s="205"/>
      <c r="HU40" s="205"/>
      <c r="HV40" s="205"/>
      <c r="HW40" s="205"/>
      <c r="HX40" s="205"/>
      <c r="HY40" s="205"/>
      <c r="HZ40" s="205"/>
      <c r="IA40" s="205"/>
      <c r="IB40" s="205"/>
      <c r="IC40" s="205"/>
      <c r="ID40" s="205"/>
      <c r="IE40" s="205"/>
      <c r="IF40" s="205"/>
      <c r="IG40" s="205"/>
      <c r="IH40" s="205"/>
      <c r="II40" s="205"/>
      <c r="IJ40" s="205"/>
      <c r="IK40" s="205"/>
      <c r="IL40" s="205"/>
      <c r="IM40" s="205"/>
      <c r="IN40" s="205"/>
      <c r="IO40" s="205"/>
      <c r="IP40" s="205"/>
      <c r="IQ40" s="205"/>
      <c r="IR40" s="205"/>
      <c r="IS40" s="205"/>
      <c r="IT40" s="205"/>
      <c r="IU40" s="205"/>
      <c r="IV40" s="205"/>
      <c r="IW40" s="205"/>
      <c r="IX40" s="205"/>
    </row>
    <row r="41" spans="1:258" ht="12.75" customHeight="1" x14ac:dyDescent="0.2">
      <c r="A41" s="330">
        <f t="shared" si="5"/>
        <v>45322</v>
      </c>
      <c r="B41" s="355" t="str" cm="1">
        <f t="array" ref="B41">IF(SUMPRODUCT($I41:$IX41,IF($I$9:$IX$9=B$9,1,0))&gt;0,SUMPRODUCT($I41:$IX41,IF($I$9:$IX$9=B$9,1,0)),"")</f>
        <v/>
      </c>
      <c r="C41" s="355" t="str" cm="1">
        <f t="array" ref="C41">IF(SUMPRODUCT($I41:$IX41,IF($I$9:$IX$9=C$9,1,0))&gt;0,SUMPRODUCT($I41:$IX41,IF($I$9:$IX$9=C$9,1,0)),"")</f>
        <v/>
      </c>
      <c r="D41" s="355" t="str" cm="1">
        <f t="array" ref="D41">IF(SUMPRODUCT($I41:$IX41,IF($I$9:$IX$9=D$9,1,0))&gt;0,SUMPRODUCT($I41:$IX41,IF($I$9:$IX$9=D$9,1,0)),"")</f>
        <v/>
      </c>
      <c r="E41" s="355" t="str" cm="1">
        <f t="array" ref="E41">IF(SUMPRODUCT($I41:$IX41,IF($I$9:$IX$9=E$9,1,0))&gt;0,SUMPRODUCT($I41:$IX41,IF($I$9:$IX$9=E$9,1,0)),"")</f>
        <v/>
      </c>
      <c r="F41" s="355" t="str" cm="1">
        <f t="array" ref="F41">IF(SUMPRODUCT($I41:$IX41,IF($I$9:$IX$9=F$9,1,0))&gt;0,SUMPRODUCT($I41:$IX41,IF($I$9:$IX$9=F$9,1,0)),"")</f>
        <v/>
      </c>
      <c r="G41" s="355" t="str" cm="1">
        <f t="array" ref="G41">IF(SUMPRODUCT($I41:$IX41,IF($I$9:$IX$9=G$9,1,0))&gt;0,SUMPRODUCT($I41:$IX41,IF($I$9:$IX$9=G$9,1,0)),"")</f>
        <v/>
      </c>
      <c r="H41" s="329">
        <f t="shared" si="4"/>
        <v>0</v>
      </c>
      <c r="I41" s="205"/>
      <c r="J41" s="205"/>
      <c r="K41" s="205"/>
      <c r="L41" s="205"/>
      <c r="M41" s="205"/>
      <c r="N41" s="205"/>
      <c r="O41" s="205"/>
      <c r="P41" s="205"/>
      <c r="Q41" s="205"/>
      <c r="R41" s="205"/>
      <c r="S41" s="205"/>
      <c r="T41" s="205"/>
      <c r="U41" s="205"/>
      <c r="V41" s="205"/>
      <c r="W41" s="205"/>
      <c r="X41" s="205"/>
      <c r="Y41" s="205"/>
      <c r="Z41" s="205"/>
      <c r="AA41" s="205"/>
      <c r="AB41" s="205"/>
      <c r="AC41" s="205"/>
      <c r="AD41" s="205"/>
      <c r="AE41" s="205"/>
      <c r="AF41" s="205"/>
      <c r="AG41" s="205"/>
      <c r="AH41" s="205"/>
      <c r="AI41" s="205"/>
      <c r="AJ41" s="205"/>
      <c r="AK41" s="205"/>
      <c r="AL41" s="205"/>
      <c r="AM41" s="205"/>
      <c r="AN41" s="205"/>
      <c r="AO41" s="205"/>
      <c r="AP41" s="205"/>
      <c r="AQ41" s="205"/>
      <c r="AR41" s="205"/>
      <c r="AS41" s="205"/>
      <c r="AT41" s="205"/>
      <c r="AU41" s="205"/>
      <c r="AV41" s="205"/>
      <c r="AW41" s="205"/>
      <c r="AX41" s="205"/>
      <c r="AY41" s="205"/>
      <c r="AZ41" s="205"/>
      <c r="BA41" s="205"/>
      <c r="BB41" s="205"/>
      <c r="BC41" s="205"/>
      <c r="BD41" s="205"/>
      <c r="BE41" s="205"/>
      <c r="BF41" s="205"/>
      <c r="BG41" s="205"/>
      <c r="BH41" s="205"/>
      <c r="BI41" s="205"/>
      <c r="BJ41" s="205"/>
      <c r="BK41" s="205"/>
      <c r="BL41" s="205"/>
      <c r="BM41" s="205"/>
      <c r="BN41" s="205"/>
      <c r="BO41" s="205"/>
      <c r="BP41" s="205"/>
      <c r="BQ41" s="205"/>
      <c r="BR41" s="205"/>
      <c r="BS41" s="205"/>
      <c r="BT41" s="205"/>
      <c r="BU41" s="205"/>
      <c r="BV41" s="205"/>
      <c r="BW41" s="205"/>
      <c r="BX41" s="205"/>
      <c r="BY41" s="205"/>
      <c r="BZ41" s="205"/>
      <c r="CA41" s="205"/>
      <c r="CB41" s="205"/>
      <c r="CC41" s="205"/>
      <c r="CD41" s="205"/>
      <c r="CE41" s="205"/>
      <c r="CF41" s="205"/>
      <c r="CG41" s="205"/>
      <c r="CH41" s="205"/>
      <c r="CI41" s="205"/>
      <c r="CJ41" s="205"/>
      <c r="CK41" s="205"/>
      <c r="CL41" s="205"/>
      <c r="CM41" s="205"/>
      <c r="CN41" s="205"/>
      <c r="CO41" s="205"/>
      <c r="CP41" s="205"/>
      <c r="CQ41" s="205"/>
      <c r="CR41" s="205"/>
      <c r="CS41" s="205"/>
      <c r="CT41" s="205"/>
      <c r="CU41" s="205"/>
      <c r="CV41" s="205"/>
      <c r="CW41" s="205"/>
      <c r="CX41" s="205"/>
      <c r="CY41" s="205"/>
      <c r="CZ41" s="205"/>
      <c r="DA41" s="205"/>
      <c r="DB41" s="205"/>
      <c r="DC41" s="205"/>
      <c r="DD41" s="205"/>
      <c r="DE41" s="205"/>
      <c r="DF41" s="205"/>
      <c r="DG41" s="205"/>
      <c r="DH41" s="205"/>
      <c r="DI41" s="205"/>
      <c r="DJ41" s="205"/>
      <c r="DK41" s="205"/>
      <c r="DL41" s="205"/>
      <c r="DM41" s="205"/>
      <c r="DN41" s="205"/>
      <c r="DO41" s="205"/>
      <c r="DP41" s="205"/>
      <c r="DQ41" s="205"/>
      <c r="DR41" s="205"/>
      <c r="DS41" s="205"/>
      <c r="DT41" s="205"/>
      <c r="DU41" s="205"/>
      <c r="DV41" s="205"/>
      <c r="DW41" s="205"/>
      <c r="DX41" s="205"/>
      <c r="DY41" s="205"/>
      <c r="DZ41" s="205"/>
      <c r="EA41" s="205"/>
      <c r="EB41" s="205"/>
      <c r="EC41" s="205"/>
      <c r="ED41" s="205"/>
      <c r="EE41" s="205"/>
      <c r="EF41" s="205"/>
      <c r="EG41" s="205"/>
      <c r="EH41" s="205"/>
      <c r="EI41" s="205"/>
      <c r="EJ41" s="205"/>
      <c r="EK41" s="205"/>
      <c r="EL41" s="205"/>
      <c r="EM41" s="205"/>
      <c r="EN41" s="205"/>
      <c r="EO41" s="205"/>
      <c r="EP41" s="205"/>
      <c r="EQ41" s="205"/>
      <c r="ER41" s="205"/>
      <c r="ES41" s="205"/>
      <c r="ET41" s="205"/>
      <c r="EU41" s="205"/>
      <c r="EV41" s="205"/>
      <c r="EW41" s="205"/>
      <c r="EX41" s="205"/>
      <c r="EY41" s="205"/>
      <c r="EZ41" s="205"/>
      <c r="FA41" s="205"/>
      <c r="FB41" s="205"/>
      <c r="FC41" s="205"/>
      <c r="FD41" s="205"/>
      <c r="FE41" s="205"/>
      <c r="FF41" s="205"/>
      <c r="FG41" s="205"/>
      <c r="FH41" s="205"/>
      <c r="FI41" s="205"/>
      <c r="FJ41" s="205"/>
      <c r="FK41" s="205"/>
      <c r="FL41" s="205"/>
      <c r="FM41" s="205"/>
      <c r="FN41" s="205"/>
      <c r="FO41" s="205"/>
      <c r="FP41" s="205"/>
      <c r="FQ41" s="205"/>
      <c r="FR41" s="205"/>
      <c r="FS41" s="205"/>
      <c r="FT41" s="205"/>
      <c r="FU41" s="205"/>
      <c r="FV41" s="205"/>
      <c r="FW41" s="205"/>
      <c r="FX41" s="205"/>
      <c r="FY41" s="205"/>
      <c r="FZ41" s="205"/>
      <c r="GA41" s="205"/>
      <c r="GB41" s="205"/>
      <c r="GC41" s="205"/>
      <c r="GD41" s="205"/>
      <c r="GE41" s="205"/>
      <c r="GF41" s="205"/>
      <c r="GG41" s="205"/>
      <c r="GH41" s="205"/>
      <c r="GI41" s="205"/>
      <c r="GJ41" s="205"/>
      <c r="GK41" s="205"/>
      <c r="GL41" s="205"/>
      <c r="GM41" s="205"/>
      <c r="GN41" s="205"/>
      <c r="GO41" s="205"/>
      <c r="GP41" s="205"/>
      <c r="GQ41" s="205"/>
      <c r="GR41" s="205"/>
      <c r="GS41" s="205"/>
      <c r="GT41" s="205"/>
      <c r="GU41" s="205"/>
      <c r="GV41" s="205"/>
      <c r="GW41" s="205"/>
      <c r="GX41" s="205"/>
      <c r="GY41" s="205"/>
      <c r="GZ41" s="205"/>
      <c r="HA41" s="205"/>
      <c r="HB41" s="205"/>
      <c r="HC41" s="205"/>
      <c r="HD41" s="205"/>
      <c r="HE41" s="205"/>
      <c r="HF41" s="205"/>
      <c r="HG41" s="205"/>
      <c r="HH41" s="205"/>
      <c r="HI41" s="205"/>
      <c r="HJ41" s="205"/>
      <c r="HK41" s="205"/>
      <c r="HL41" s="205"/>
      <c r="HM41" s="205"/>
      <c r="HN41" s="205"/>
      <c r="HO41" s="205"/>
      <c r="HP41" s="205"/>
      <c r="HQ41" s="205"/>
      <c r="HR41" s="205"/>
      <c r="HS41" s="205"/>
      <c r="HT41" s="205"/>
      <c r="HU41" s="205"/>
      <c r="HV41" s="205"/>
      <c r="HW41" s="205"/>
      <c r="HX41" s="205"/>
      <c r="HY41" s="205"/>
      <c r="HZ41" s="205"/>
      <c r="IA41" s="205"/>
      <c r="IB41" s="205"/>
      <c r="IC41" s="205"/>
      <c r="ID41" s="205"/>
      <c r="IE41" s="205"/>
      <c r="IF41" s="205"/>
      <c r="IG41" s="205"/>
      <c r="IH41" s="205"/>
      <c r="II41" s="205"/>
      <c r="IJ41" s="205"/>
      <c r="IK41" s="205"/>
      <c r="IL41" s="205"/>
      <c r="IM41" s="205"/>
      <c r="IN41" s="205"/>
      <c r="IO41" s="205"/>
      <c r="IP41" s="205"/>
      <c r="IQ41" s="205"/>
      <c r="IR41" s="205"/>
      <c r="IS41" s="205"/>
      <c r="IT41" s="205"/>
      <c r="IU41" s="205"/>
      <c r="IV41" s="205"/>
      <c r="IW41" s="205"/>
      <c r="IX41" s="205"/>
    </row>
    <row r="42" spans="1:258" ht="12.75" customHeight="1" x14ac:dyDescent="0.2">
      <c r="A42" s="330">
        <f t="shared" si="5"/>
        <v>45323</v>
      </c>
      <c r="B42" s="355" t="str" cm="1">
        <f t="array" ref="B42">IF(SUMPRODUCT($I42:$IX42,IF($I$9:$IX$9=B$9,1,0))&gt;0,SUMPRODUCT($I42:$IX42,IF($I$9:$IX$9=B$9,1,0)),"")</f>
        <v/>
      </c>
      <c r="C42" s="355" t="str" cm="1">
        <f t="array" ref="C42">IF(SUMPRODUCT($I42:$IX42,IF($I$9:$IX$9=C$9,1,0))&gt;0,SUMPRODUCT($I42:$IX42,IF($I$9:$IX$9=C$9,1,0)),"")</f>
        <v/>
      </c>
      <c r="D42" s="355" t="str" cm="1">
        <f t="array" ref="D42">IF(SUMPRODUCT($I42:$IX42,IF($I$9:$IX$9=D$9,1,0))&gt;0,SUMPRODUCT($I42:$IX42,IF($I$9:$IX$9=D$9,1,0)),"")</f>
        <v/>
      </c>
      <c r="E42" s="355" t="str" cm="1">
        <f t="array" ref="E42">IF(SUMPRODUCT($I42:$IX42,IF($I$9:$IX$9=E$9,1,0))&gt;0,SUMPRODUCT($I42:$IX42,IF($I$9:$IX$9=E$9,1,0)),"")</f>
        <v/>
      </c>
      <c r="F42" s="355" t="str" cm="1">
        <f t="array" ref="F42">IF(SUMPRODUCT($I42:$IX42,IF($I$9:$IX$9=F$9,1,0))&gt;0,SUMPRODUCT($I42:$IX42,IF($I$9:$IX$9=F$9,1,0)),"")</f>
        <v/>
      </c>
      <c r="G42" s="355" t="str" cm="1">
        <f t="array" ref="G42">IF(SUMPRODUCT($I42:$IX42,IF($I$9:$IX$9=G$9,1,0))&gt;0,SUMPRODUCT($I42:$IX42,IF($I$9:$IX$9=G$9,1,0)),"")</f>
        <v/>
      </c>
      <c r="H42" s="329">
        <f t="shared" si="4"/>
        <v>0</v>
      </c>
      <c r="I42" s="205"/>
      <c r="J42" s="205"/>
      <c r="K42" s="205"/>
      <c r="L42" s="205"/>
      <c r="M42" s="205"/>
      <c r="N42" s="205"/>
      <c r="O42" s="205"/>
      <c r="P42" s="205"/>
      <c r="Q42" s="205"/>
      <c r="R42" s="205"/>
      <c r="S42" s="205"/>
      <c r="T42" s="205"/>
      <c r="U42" s="205"/>
      <c r="V42" s="205"/>
      <c r="W42" s="205"/>
      <c r="X42" s="205"/>
      <c r="Y42" s="205"/>
      <c r="Z42" s="205"/>
      <c r="AA42" s="205"/>
      <c r="AB42" s="205"/>
      <c r="AC42" s="205"/>
      <c r="AD42" s="205"/>
      <c r="AE42" s="205"/>
      <c r="AF42" s="205"/>
      <c r="AG42" s="205"/>
      <c r="AH42" s="205"/>
      <c r="AI42" s="205"/>
      <c r="AJ42" s="205"/>
      <c r="AK42" s="205"/>
      <c r="AL42" s="205"/>
      <c r="AM42" s="205"/>
      <c r="AN42" s="205"/>
      <c r="AO42" s="205"/>
      <c r="AP42" s="205"/>
      <c r="AQ42" s="205"/>
      <c r="AR42" s="205"/>
      <c r="AS42" s="205"/>
      <c r="AT42" s="205"/>
      <c r="AU42" s="205"/>
      <c r="AV42" s="205"/>
      <c r="AW42" s="205"/>
      <c r="AX42" s="205"/>
      <c r="AY42" s="205"/>
      <c r="AZ42" s="205"/>
      <c r="BA42" s="205"/>
      <c r="BB42" s="205"/>
      <c r="BC42" s="205"/>
      <c r="BD42" s="205"/>
      <c r="BE42" s="205"/>
      <c r="BF42" s="205"/>
      <c r="BG42" s="205"/>
      <c r="BH42" s="205"/>
      <c r="BI42" s="205"/>
      <c r="BJ42" s="205"/>
      <c r="BK42" s="205"/>
      <c r="BL42" s="205"/>
      <c r="BM42" s="205"/>
      <c r="BN42" s="205"/>
      <c r="BO42" s="205"/>
      <c r="BP42" s="205"/>
      <c r="BQ42" s="205"/>
      <c r="BR42" s="205"/>
      <c r="BS42" s="205"/>
      <c r="BT42" s="205"/>
      <c r="BU42" s="205"/>
      <c r="BV42" s="205"/>
      <c r="BW42" s="205"/>
      <c r="BX42" s="205"/>
      <c r="BY42" s="205"/>
      <c r="BZ42" s="205"/>
      <c r="CA42" s="205"/>
      <c r="CB42" s="205"/>
      <c r="CC42" s="205"/>
      <c r="CD42" s="205"/>
      <c r="CE42" s="205"/>
      <c r="CF42" s="205"/>
      <c r="CG42" s="205"/>
      <c r="CH42" s="205"/>
      <c r="CI42" s="205"/>
      <c r="CJ42" s="205"/>
      <c r="CK42" s="205"/>
      <c r="CL42" s="205"/>
      <c r="CM42" s="205"/>
      <c r="CN42" s="205"/>
      <c r="CO42" s="205"/>
      <c r="CP42" s="205"/>
      <c r="CQ42" s="205"/>
      <c r="CR42" s="205"/>
      <c r="CS42" s="205"/>
      <c r="CT42" s="205"/>
      <c r="CU42" s="205"/>
      <c r="CV42" s="205"/>
      <c r="CW42" s="205"/>
      <c r="CX42" s="205"/>
      <c r="CY42" s="205"/>
      <c r="CZ42" s="205"/>
      <c r="DA42" s="205"/>
      <c r="DB42" s="205"/>
      <c r="DC42" s="205"/>
      <c r="DD42" s="205"/>
      <c r="DE42" s="205"/>
      <c r="DF42" s="205"/>
      <c r="DG42" s="205"/>
      <c r="DH42" s="205"/>
      <c r="DI42" s="205"/>
      <c r="DJ42" s="205"/>
      <c r="DK42" s="205"/>
      <c r="DL42" s="205"/>
      <c r="DM42" s="205"/>
      <c r="DN42" s="205"/>
      <c r="DO42" s="205"/>
      <c r="DP42" s="205"/>
      <c r="DQ42" s="205"/>
      <c r="DR42" s="205"/>
      <c r="DS42" s="205"/>
      <c r="DT42" s="205"/>
      <c r="DU42" s="205"/>
      <c r="DV42" s="205"/>
      <c r="DW42" s="205"/>
      <c r="DX42" s="205"/>
      <c r="DY42" s="205"/>
      <c r="DZ42" s="205"/>
      <c r="EA42" s="205"/>
      <c r="EB42" s="205"/>
      <c r="EC42" s="205"/>
      <c r="ED42" s="205"/>
      <c r="EE42" s="205"/>
      <c r="EF42" s="205"/>
      <c r="EG42" s="205"/>
      <c r="EH42" s="205"/>
      <c r="EI42" s="205"/>
      <c r="EJ42" s="205"/>
      <c r="EK42" s="205"/>
      <c r="EL42" s="205"/>
      <c r="EM42" s="205"/>
      <c r="EN42" s="205"/>
      <c r="EO42" s="205"/>
      <c r="EP42" s="205"/>
      <c r="EQ42" s="205"/>
      <c r="ER42" s="205"/>
      <c r="ES42" s="205"/>
      <c r="ET42" s="205"/>
      <c r="EU42" s="205"/>
      <c r="EV42" s="205"/>
      <c r="EW42" s="205"/>
      <c r="EX42" s="205"/>
      <c r="EY42" s="205"/>
      <c r="EZ42" s="205"/>
      <c r="FA42" s="205"/>
      <c r="FB42" s="205"/>
      <c r="FC42" s="205"/>
      <c r="FD42" s="205"/>
      <c r="FE42" s="205"/>
      <c r="FF42" s="205"/>
      <c r="FG42" s="205"/>
      <c r="FH42" s="205"/>
      <c r="FI42" s="205"/>
      <c r="FJ42" s="205"/>
      <c r="FK42" s="205"/>
      <c r="FL42" s="205"/>
      <c r="FM42" s="205"/>
      <c r="FN42" s="205"/>
      <c r="FO42" s="205"/>
      <c r="FP42" s="205"/>
      <c r="FQ42" s="205"/>
      <c r="FR42" s="205"/>
      <c r="FS42" s="205"/>
      <c r="FT42" s="205"/>
      <c r="FU42" s="205"/>
      <c r="FV42" s="205"/>
      <c r="FW42" s="205"/>
      <c r="FX42" s="205"/>
      <c r="FY42" s="205"/>
      <c r="FZ42" s="205"/>
      <c r="GA42" s="205"/>
      <c r="GB42" s="205"/>
      <c r="GC42" s="205"/>
      <c r="GD42" s="205"/>
      <c r="GE42" s="205"/>
      <c r="GF42" s="205"/>
      <c r="GG42" s="205"/>
      <c r="GH42" s="205"/>
      <c r="GI42" s="205"/>
      <c r="GJ42" s="205"/>
      <c r="GK42" s="205"/>
      <c r="GL42" s="205"/>
      <c r="GM42" s="205"/>
      <c r="GN42" s="205"/>
      <c r="GO42" s="205"/>
      <c r="GP42" s="205"/>
      <c r="GQ42" s="205"/>
      <c r="GR42" s="205"/>
      <c r="GS42" s="205"/>
      <c r="GT42" s="205"/>
      <c r="GU42" s="205"/>
      <c r="GV42" s="205"/>
      <c r="GW42" s="205"/>
      <c r="GX42" s="205"/>
      <c r="GY42" s="205"/>
      <c r="GZ42" s="205"/>
      <c r="HA42" s="205"/>
      <c r="HB42" s="205"/>
      <c r="HC42" s="205"/>
      <c r="HD42" s="205"/>
      <c r="HE42" s="205"/>
      <c r="HF42" s="205"/>
      <c r="HG42" s="205"/>
      <c r="HH42" s="205"/>
      <c r="HI42" s="205"/>
      <c r="HJ42" s="205"/>
      <c r="HK42" s="205"/>
      <c r="HL42" s="205"/>
      <c r="HM42" s="205"/>
      <c r="HN42" s="205"/>
      <c r="HO42" s="205"/>
      <c r="HP42" s="205"/>
      <c r="HQ42" s="205"/>
      <c r="HR42" s="205"/>
      <c r="HS42" s="205"/>
      <c r="HT42" s="205"/>
      <c r="HU42" s="205"/>
      <c r="HV42" s="205"/>
      <c r="HW42" s="205"/>
      <c r="HX42" s="205"/>
      <c r="HY42" s="205"/>
      <c r="HZ42" s="205"/>
      <c r="IA42" s="205"/>
      <c r="IB42" s="205"/>
      <c r="IC42" s="205"/>
      <c r="ID42" s="205"/>
      <c r="IE42" s="205"/>
      <c r="IF42" s="205"/>
      <c r="IG42" s="205"/>
      <c r="IH42" s="205"/>
      <c r="II42" s="205"/>
      <c r="IJ42" s="205"/>
      <c r="IK42" s="205"/>
      <c r="IL42" s="205"/>
      <c r="IM42" s="205"/>
      <c r="IN42" s="205"/>
      <c r="IO42" s="205"/>
      <c r="IP42" s="205"/>
      <c r="IQ42" s="205"/>
      <c r="IR42" s="205"/>
      <c r="IS42" s="205"/>
      <c r="IT42" s="205"/>
      <c r="IU42" s="205"/>
      <c r="IV42" s="205"/>
      <c r="IW42" s="205"/>
      <c r="IX42" s="205"/>
    </row>
    <row r="43" spans="1:258" ht="12.75" customHeight="1" x14ac:dyDescent="0.2">
      <c r="A43" s="330">
        <f t="shared" si="5"/>
        <v>45324</v>
      </c>
      <c r="B43" s="355" t="str" cm="1">
        <f t="array" ref="B43">IF(SUMPRODUCT($I43:$IX43,IF($I$9:$IX$9=B$9,1,0))&gt;0,SUMPRODUCT($I43:$IX43,IF($I$9:$IX$9=B$9,1,0)),"")</f>
        <v/>
      </c>
      <c r="C43" s="355" t="str" cm="1">
        <f t="array" ref="C43">IF(SUMPRODUCT($I43:$IX43,IF($I$9:$IX$9=C$9,1,0))&gt;0,SUMPRODUCT($I43:$IX43,IF($I$9:$IX$9=C$9,1,0)),"")</f>
        <v/>
      </c>
      <c r="D43" s="355" t="str" cm="1">
        <f t="array" ref="D43">IF(SUMPRODUCT($I43:$IX43,IF($I$9:$IX$9=D$9,1,0))&gt;0,SUMPRODUCT($I43:$IX43,IF($I$9:$IX$9=D$9,1,0)),"")</f>
        <v/>
      </c>
      <c r="E43" s="355" t="str" cm="1">
        <f t="array" ref="E43">IF(SUMPRODUCT($I43:$IX43,IF($I$9:$IX$9=E$9,1,0))&gt;0,SUMPRODUCT($I43:$IX43,IF($I$9:$IX$9=E$9,1,0)),"")</f>
        <v/>
      </c>
      <c r="F43" s="355" t="str" cm="1">
        <f t="array" ref="F43">IF(SUMPRODUCT($I43:$IX43,IF($I$9:$IX$9=F$9,1,0))&gt;0,SUMPRODUCT($I43:$IX43,IF($I$9:$IX$9=F$9,1,0)),"")</f>
        <v/>
      </c>
      <c r="G43" s="355" t="str" cm="1">
        <f t="array" ref="G43">IF(SUMPRODUCT($I43:$IX43,IF($I$9:$IX$9=G$9,1,0))&gt;0,SUMPRODUCT($I43:$IX43,IF($I$9:$IX$9=G$9,1,0)),"")</f>
        <v/>
      </c>
      <c r="H43" s="329">
        <f t="shared" si="4"/>
        <v>0</v>
      </c>
      <c r="I43" s="205"/>
      <c r="J43" s="205"/>
      <c r="K43" s="205"/>
      <c r="L43" s="205"/>
      <c r="M43" s="205"/>
      <c r="N43" s="205"/>
      <c r="O43" s="205"/>
      <c r="P43" s="205"/>
      <c r="Q43" s="205"/>
      <c r="R43" s="205"/>
      <c r="S43" s="205"/>
      <c r="T43" s="205"/>
      <c r="U43" s="205"/>
      <c r="V43" s="205"/>
      <c r="W43" s="205"/>
      <c r="X43" s="205"/>
      <c r="Y43" s="205"/>
      <c r="Z43" s="205"/>
      <c r="AA43" s="205"/>
      <c r="AB43" s="205"/>
      <c r="AC43" s="205"/>
      <c r="AD43" s="205"/>
      <c r="AE43" s="205"/>
      <c r="AF43" s="205"/>
      <c r="AG43" s="205"/>
      <c r="AH43" s="205"/>
      <c r="AI43" s="205"/>
      <c r="AJ43" s="205"/>
      <c r="AK43" s="205"/>
      <c r="AL43" s="205"/>
      <c r="AM43" s="205"/>
      <c r="AN43" s="205"/>
      <c r="AO43" s="205"/>
      <c r="AP43" s="205"/>
      <c r="AQ43" s="205"/>
      <c r="AR43" s="205"/>
      <c r="AS43" s="205"/>
      <c r="AT43" s="205"/>
      <c r="AU43" s="205"/>
      <c r="AV43" s="205"/>
      <c r="AW43" s="205"/>
      <c r="AX43" s="205"/>
      <c r="AY43" s="205"/>
      <c r="AZ43" s="205"/>
      <c r="BA43" s="205"/>
      <c r="BB43" s="205"/>
      <c r="BC43" s="205"/>
      <c r="BD43" s="205"/>
      <c r="BE43" s="205"/>
      <c r="BF43" s="205"/>
      <c r="BG43" s="205"/>
      <c r="BH43" s="205"/>
      <c r="BI43" s="205"/>
      <c r="BJ43" s="205"/>
      <c r="BK43" s="205"/>
      <c r="BL43" s="205"/>
      <c r="BM43" s="205"/>
      <c r="BN43" s="205"/>
      <c r="BO43" s="205"/>
      <c r="BP43" s="205"/>
      <c r="BQ43" s="205"/>
      <c r="BR43" s="205"/>
      <c r="BS43" s="205"/>
      <c r="BT43" s="205"/>
      <c r="BU43" s="205"/>
      <c r="BV43" s="205"/>
      <c r="BW43" s="205"/>
      <c r="BX43" s="205"/>
      <c r="BY43" s="205"/>
      <c r="BZ43" s="205"/>
      <c r="CA43" s="205"/>
      <c r="CB43" s="205"/>
      <c r="CC43" s="205"/>
      <c r="CD43" s="205"/>
      <c r="CE43" s="205"/>
      <c r="CF43" s="205"/>
      <c r="CG43" s="205"/>
      <c r="CH43" s="205"/>
      <c r="CI43" s="205"/>
      <c r="CJ43" s="205"/>
      <c r="CK43" s="205"/>
      <c r="CL43" s="205"/>
      <c r="CM43" s="205"/>
      <c r="CN43" s="205"/>
      <c r="CO43" s="205"/>
      <c r="CP43" s="205"/>
      <c r="CQ43" s="205"/>
      <c r="CR43" s="205"/>
      <c r="CS43" s="205"/>
      <c r="CT43" s="205"/>
      <c r="CU43" s="205"/>
      <c r="CV43" s="205"/>
      <c r="CW43" s="205"/>
      <c r="CX43" s="205"/>
      <c r="CY43" s="205"/>
      <c r="CZ43" s="205"/>
      <c r="DA43" s="205"/>
      <c r="DB43" s="205"/>
      <c r="DC43" s="205"/>
      <c r="DD43" s="205"/>
      <c r="DE43" s="205"/>
      <c r="DF43" s="205"/>
      <c r="DG43" s="205"/>
      <c r="DH43" s="205"/>
      <c r="DI43" s="205"/>
      <c r="DJ43" s="205"/>
      <c r="DK43" s="205"/>
      <c r="DL43" s="205"/>
      <c r="DM43" s="205"/>
      <c r="DN43" s="205"/>
      <c r="DO43" s="205"/>
      <c r="DP43" s="205"/>
      <c r="DQ43" s="205"/>
      <c r="DR43" s="205"/>
      <c r="DS43" s="205"/>
      <c r="DT43" s="205"/>
      <c r="DU43" s="205"/>
      <c r="DV43" s="205"/>
      <c r="DW43" s="205"/>
      <c r="DX43" s="205"/>
      <c r="DY43" s="205"/>
      <c r="DZ43" s="205"/>
      <c r="EA43" s="205"/>
      <c r="EB43" s="205"/>
      <c r="EC43" s="205"/>
      <c r="ED43" s="205"/>
      <c r="EE43" s="205"/>
      <c r="EF43" s="205"/>
      <c r="EG43" s="205"/>
      <c r="EH43" s="205"/>
      <c r="EI43" s="205"/>
      <c r="EJ43" s="205"/>
      <c r="EK43" s="205"/>
      <c r="EL43" s="205"/>
      <c r="EM43" s="205"/>
      <c r="EN43" s="205"/>
      <c r="EO43" s="205"/>
      <c r="EP43" s="205"/>
      <c r="EQ43" s="205"/>
      <c r="ER43" s="205"/>
      <c r="ES43" s="205"/>
      <c r="ET43" s="205"/>
      <c r="EU43" s="205"/>
      <c r="EV43" s="205"/>
      <c r="EW43" s="205"/>
      <c r="EX43" s="205"/>
      <c r="EY43" s="205"/>
      <c r="EZ43" s="205"/>
      <c r="FA43" s="205"/>
      <c r="FB43" s="205"/>
      <c r="FC43" s="205"/>
      <c r="FD43" s="205"/>
      <c r="FE43" s="205"/>
      <c r="FF43" s="205"/>
      <c r="FG43" s="205"/>
      <c r="FH43" s="205"/>
      <c r="FI43" s="205"/>
      <c r="FJ43" s="205"/>
      <c r="FK43" s="205"/>
      <c r="FL43" s="205"/>
      <c r="FM43" s="205"/>
      <c r="FN43" s="205"/>
      <c r="FO43" s="205"/>
      <c r="FP43" s="205"/>
      <c r="FQ43" s="205"/>
      <c r="FR43" s="205"/>
      <c r="FS43" s="205"/>
      <c r="FT43" s="205"/>
      <c r="FU43" s="205"/>
      <c r="FV43" s="205"/>
      <c r="FW43" s="205"/>
      <c r="FX43" s="205"/>
      <c r="FY43" s="205"/>
      <c r="FZ43" s="205"/>
      <c r="GA43" s="205"/>
      <c r="GB43" s="205"/>
      <c r="GC43" s="205"/>
      <c r="GD43" s="205"/>
      <c r="GE43" s="205"/>
      <c r="GF43" s="205"/>
      <c r="GG43" s="205"/>
      <c r="GH43" s="205"/>
      <c r="GI43" s="205"/>
      <c r="GJ43" s="205"/>
      <c r="GK43" s="205"/>
      <c r="GL43" s="205"/>
      <c r="GM43" s="205"/>
      <c r="GN43" s="205"/>
      <c r="GO43" s="205"/>
      <c r="GP43" s="205"/>
      <c r="GQ43" s="205"/>
      <c r="GR43" s="205"/>
      <c r="GS43" s="205"/>
      <c r="GT43" s="205"/>
      <c r="GU43" s="205"/>
      <c r="GV43" s="205"/>
      <c r="GW43" s="205"/>
      <c r="GX43" s="205"/>
      <c r="GY43" s="205"/>
      <c r="GZ43" s="205"/>
      <c r="HA43" s="205"/>
      <c r="HB43" s="205"/>
      <c r="HC43" s="205"/>
      <c r="HD43" s="205"/>
      <c r="HE43" s="205"/>
      <c r="HF43" s="205"/>
      <c r="HG43" s="205"/>
      <c r="HH43" s="205"/>
      <c r="HI43" s="205"/>
      <c r="HJ43" s="205"/>
      <c r="HK43" s="205"/>
      <c r="HL43" s="205"/>
      <c r="HM43" s="205"/>
      <c r="HN43" s="205"/>
      <c r="HO43" s="205"/>
      <c r="HP43" s="205"/>
      <c r="HQ43" s="205"/>
      <c r="HR43" s="205"/>
      <c r="HS43" s="205"/>
      <c r="HT43" s="205"/>
      <c r="HU43" s="205"/>
      <c r="HV43" s="205"/>
      <c r="HW43" s="205"/>
      <c r="HX43" s="205"/>
      <c r="HY43" s="205"/>
      <c r="HZ43" s="205"/>
      <c r="IA43" s="205"/>
      <c r="IB43" s="205"/>
      <c r="IC43" s="205"/>
      <c r="ID43" s="205"/>
      <c r="IE43" s="205"/>
      <c r="IF43" s="205"/>
      <c r="IG43" s="205"/>
      <c r="IH43" s="205"/>
      <c r="II43" s="205"/>
      <c r="IJ43" s="205"/>
      <c r="IK43" s="205"/>
      <c r="IL43" s="205"/>
      <c r="IM43" s="205"/>
      <c r="IN43" s="205"/>
      <c r="IO43" s="205"/>
      <c r="IP43" s="205"/>
      <c r="IQ43" s="205"/>
      <c r="IR43" s="205"/>
      <c r="IS43" s="205"/>
      <c r="IT43" s="205"/>
      <c r="IU43" s="205"/>
      <c r="IV43" s="205"/>
      <c r="IW43" s="205"/>
      <c r="IX43" s="205"/>
    </row>
    <row r="44" spans="1:258" ht="12.75" customHeight="1" x14ac:dyDescent="0.2">
      <c r="A44" s="330">
        <f t="shared" si="5"/>
        <v>45325</v>
      </c>
      <c r="B44" s="355" t="str" cm="1">
        <f t="array" ref="B44">IF(SUMPRODUCT($I44:$IX44,IF($I$9:$IX$9=B$9,1,0))&gt;0,SUMPRODUCT($I44:$IX44,IF($I$9:$IX$9=B$9,1,0)),"")</f>
        <v/>
      </c>
      <c r="C44" s="355" t="str" cm="1">
        <f t="array" ref="C44">IF(SUMPRODUCT($I44:$IX44,IF($I$9:$IX$9=C$9,1,0))&gt;0,SUMPRODUCT($I44:$IX44,IF($I$9:$IX$9=C$9,1,0)),"")</f>
        <v/>
      </c>
      <c r="D44" s="355" t="str" cm="1">
        <f t="array" ref="D44">IF(SUMPRODUCT($I44:$IX44,IF($I$9:$IX$9=D$9,1,0))&gt;0,SUMPRODUCT($I44:$IX44,IF($I$9:$IX$9=D$9,1,0)),"")</f>
        <v/>
      </c>
      <c r="E44" s="355" t="str" cm="1">
        <f t="array" ref="E44">IF(SUMPRODUCT($I44:$IX44,IF($I$9:$IX$9=E$9,1,0))&gt;0,SUMPRODUCT($I44:$IX44,IF($I$9:$IX$9=E$9,1,0)),"")</f>
        <v/>
      </c>
      <c r="F44" s="355" t="str" cm="1">
        <f t="array" ref="F44">IF(SUMPRODUCT($I44:$IX44,IF($I$9:$IX$9=F$9,1,0))&gt;0,SUMPRODUCT($I44:$IX44,IF($I$9:$IX$9=F$9,1,0)),"")</f>
        <v/>
      </c>
      <c r="G44" s="355" t="str" cm="1">
        <f t="array" ref="G44">IF(SUMPRODUCT($I44:$IX44,IF($I$9:$IX$9=G$9,1,0))&gt;0,SUMPRODUCT($I44:$IX44,IF($I$9:$IX$9=G$9,1,0)),"")</f>
        <v/>
      </c>
      <c r="H44" s="329">
        <f t="shared" si="4"/>
        <v>0</v>
      </c>
      <c r="I44" s="205"/>
      <c r="J44" s="205"/>
      <c r="K44" s="205"/>
      <c r="L44" s="205"/>
      <c r="M44" s="205"/>
      <c r="N44" s="205"/>
      <c r="O44" s="205"/>
      <c r="P44" s="205"/>
      <c r="Q44" s="205"/>
      <c r="R44" s="205"/>
      <c r="S44" s="205"/>
      <c r="T44" s="205"/>
      <c r="U44" s="205"/>
      <c r="V44" s="205"/>
      <c r="W44" s="205"/>
      <c r="X44" s="205"/>
      <c r="Y44" s="205"/>
      <c r="Z44" s="205"/>
      <c r="AA44" s="205"/>
      <c r="AB44" s="205"/>
      <c r="AC44" s="205"/>
      <c r="AD44" s="205"/>
      <c r="AE44" s="205"/>
      <c r="AF44" s="205"/>
      <c r="AG44" s="205"/>
      <c r="AH44" s="205"/>
      <c r="AI44" s="205"/>
      <c r="AJ44" s="205"/>
      <c r="AK44" s="205"/>
      <c r="AL44" s="205"/>
      <c r="AM44" s="205"/>
      <c r="AN44" s="205"/>
      <c r="AO44" s="205"/>
      <c r="AP44" s="205"/>
      <c r="AQ44" s="205"/>
      <c r="AR44" s="205"/>
      <c r="AS44" s="205"/>
      <c r="AT44" s="205"/>
      <c r="AU44" s="205"/>
      <c r="AV44" s="205"/>
      <c r="AW44" s="205"/>
      <c r="AX44" s="205"/>
      <c r="AY44" s="205"/>
      <c r="AZ44" s="205"/>
      <c r="BA44" s="205"/>
      <c r="BB44" s="205"/>
      <c r="BC44" s="205"/>
      <c r="BD44" s="205"/>
      <c r="BE44" s="205"/>
      <c r="BF44" s="205"/>
      <c r="BG44" s="205"/>
      <c r="BH44" s="205"/>
      <c r="BI44" s="205"/>
      <c r="BJ44" s="205"/>
      <c r="BK44" s="205"/>
      <c r="BL44" s="205"/>
      <c r="BM44" s="205"/>
      <c r="BN44" s="205"/>
      <c r="BO44" s="205"/>
      <c r="BP44" s="205"/>
      <c r="BQ44" s="205"/>
      <c r="BR44" s="205"/>
      <c r="BS44" s="205"/>
      <c r="BT44" s="205"/>
      <c r="BU44" s="205"/>
      <c r="BV44" s="205"/>
      <c r="BW44" s="205"/>
      <c r="BX44" s="205"/>
      <c r="BY44" s="205"/>
      <c r="BZ44" s="205"/>
      <c r="CA44" s="205"/>
      <c r="CB44" s="205"/>
      <c r="CC44" s="205"/>
      <c r="CD44" s="205"/>
      <c r="CE44" s="205"/>
      <c r="CF44" s="205"/>
      <c r="CG44" s="205"/>
      <c r="CH44" s="205"/>
      <c r="CI44" s="205"/>
      <c r="CJ44" s="205"/>
      <c r="CK44" s="205"/>
      <c r="CL44" s="205"/>
      <c r="CM44" s="205"/>
      <c r="CN44" s="205"/>
      <c r="CO44" s="205"/>
      <c r="CP44" s="205"/>
      <c r="CQ44" s="205"/>
      <c r="CR44" s="205"/>
      <c r="CS44" s="205"/>
      <c r="CT44" s="205"/>
      <c r="CU44" s="205"/>
      <c r="CV44" s="205"/>
      <c r="CW44" s="205"/>
      <c r="CX44" s="205"/>
      <c r="CY44" s="205"/>
      <c r="CZ44" s="205"/>
      <c r="DA44" s="205"/>
      <c r="DB44" s="205"/>
      <c r="DC44" s="205"/>
      <c r="DD44" s="205"/>
      <c r="DE44" s="205"/>
      <c r="DF44" s="205"/>
      <c r="DG44" s="205"/>
      <c r="DH44" s="205"/>
      <c r="DI44" s="205"/>
      <c r="DJ44" s="205"/>
      <c r="DK44" s="205"/>
      <c r="DL44" s="205"/>
      <c r="DM44" s="205"/>
      <c r="DN44" s="205"/>
      <c r="DO44" s="205"/>
      <c r="DP44" s="205"/>
      <c r="DQ44" s="205"/>
      <c r="DR44" s="205"/>
      <c r="DS44" s="205"/>
      <c r="DT44" s="205"/>
      <c r="DU44" s="205"/>
      <c r="DV44" s="205"/>
      <c r="DW44" s="205"/>
      <c r="DX44" s="205"/>
      <c r="DY44" s="205"/>
      <c r="DZ44" s="205"/>
      <c r="EA44" s="205"/>
      <c r="EB44" s="205"/>
      <c r="EC44" s="205"/>
      <c r="ED44" s="205"/>
      <c r="EE44" s="205"/>
      <c r="EF44" s="205"/>
      <c r="EG44" s="205"/>
      <c r="EH44" s="205"/>
      <c r="EI44" s="205"/>
      <c r="EJ44" s="205"/>
      <c r="EK44" s="205"/>
      <c r="EL44" s="205"/>
      <c r="EM44" s="205"/>
      <c r="EN44" s="205"/>
      <c r="EO44" s="205"/>
      <c r="EP44" s="205"/>
      <c r="EQ44" s="205"/>
      <c r="ER44" s="205"/>
      <c r="ES44" s="205"/>
      <c r="ET44" s="205"/>
      <c r="EU44" s="205"/>
      <c r="EV44" s="205"/>
      <c r="EW44" s="205"/>
      <c r="EX44" s="205"/>
      <c r="EY44" s="205"/>
      <c r="EZ44" s="205"/>
      <c r="FA44" s="205"/>
      <c r="FB44" s="205"/>
      <c r="FC44" s="205"/>
      <c r="FD44" s="205"/>
      <c r="FE44" s="205"/>
      <c r="FF44" s="205"/>
      <c r="FG44" s="205"/>
      <c r="FH44" s="205"/>
      <c r="FI44" s="205"/>
      <c r="FJ44" s="205"/>
      <c r="FK44" s="205"/>
      <c r="FL44" s="205"/>
      <c r="FM44" s="205"/>
      <c r="FN44" s="205"/>
      <c r="FO44" s="205"/>
      <c r="FP44" s="205"/>
      <c r="FQ44" s="205"/>
      <c r="FR44" s="205"/>
      <c r="FS44" s="205"/>
      <c r="FT44" s="205"/>
      <c r="FU44" s="205"/>
      <c r="FV44" s="205"/>
      <c r="FW44" s="205"/>
      <c r="FX44" s="205"/>
      <c r="FY44" s="205"/>
      <c r="FZ44" s="205"/>
      <c r="GA44" s="205"/>
      <c r="GB44" s="205"/>
      <c r="GC44" s="205"/>
      <c r="GD44" s="205"/>
      <c r="GE44" s="205"/>
      <c r="GF44" s="205"/>
      <c r="GG44" s="205"/>
      <c r="GH44" s="205"/>
      <c r="GI44" s="205"/>
      <c r="GJ44" s="205"/>
      <c r="GK44" s="205"/>
      <c r="GL44" s="205"/>
      <c r="GM44" s="205"/>
      <c r="GN44" s="205"/>
      <c r="GO44" s="205"/>
      <c r="GP44" s="205"/>
      <c r="GQ44" s="205"/>
      <c r="GR44" s="205"/>
      <c r="GS44" s="205"/>
      <c r="GT44" s="205"/>
      <c r="GU44" s="205"/>
      <c r="GV44" s="205"/>
      <c r="GW44" s="205"/>
      <c r="GX44" s="205"/>
      <c r="GY44" s="205"/>
      <c r="GZ44" s="205"/>
      <c r="HA44" s="205"/>
      <c r="HB44" s="205"/>
      <c r="HC44" s="205"/>
      <c r="HD44" s="205"/>
      <c r="HE44" s="205"/>
      <c r="HF44" s="205"/>
      <c r="HG44" s="205"/>
      <c r="HH44" s="205"/>
      <c r="HI44" s="205"/>
      <c r="HJ44" s="205"/>
      <c r="HK44" s="205"/>
      <c r="HL44" s="205"/>
      <c r="HM44" s="205"/>
      <c r="HN44" s="205"/>
      <c r="HO44" s="205"/>
      <c r="HP44" s="205"/>
      <c r="HQ44" s="205"/>
      <c r="HR44" s="205"/>
      <c r="HS44" s="205"/>
      <c r="HT44" s="205"/>
      <c r="HU44" s="205"/>
      <c r="HV44" s="205"/>
      <c r="HW44" s="205"/>
      <c r="HX44" s="205"/>
      <c r="HY44" s="205"/>
      <c r="HZ44" s="205"/>
      <c r="IA44" s="205"/>
      <c r="IB44" s="205"/>
      <c r="IC44" s="205"/>
      <c r="ID44" s="205"/>
      <c r="IE44" s="205"/>
      <c r="IF44" s="205"/>
      <c r="IG44" s="205"/>
      <c r="IH44" s="205"/>
      <c r="II44" s="205"/>
      <c r="IJ44" s="205"/>
      <c r="IK44" s="205"/>
      <c r="IL44" s="205"/>
      <c r="IM44" s="205"/>
      <c r="IN44" s="205"/>
      <c r="IO44" s="205"/>
      <c r="IP44" s="205"/>
      <c r="IQ44" s="205"/>
      <c r="IR44" s="205"/>
      <c r="IS44" s="205"/>
      <c r="IT44" s="205"/>
      <c r="IU44" s="205"/>
      <c r="IV44" s="205"/>
      <c r="IW44" s="205"/>
      <c r="IX44" s="205"/>
    </row>
    <row r="45" spans="1:258" ht="12.75" customHeight="1" x14ac:dyDescent="0.2">
      <c r="A45" s="330">
        <f t="shared" si="5"/>
        <v>45326</v>
      </c>
      <c r="B45" s="355" t="str" cm="1">
        <f t="array" ref="B45">IF(SUMPRODUCT($I45:$IX45,IF($I$9:$IX$9=B$9,1,0))&gt;0,SUMPRODUCT($I45:$IX45,IF($I$9:$IX$9=B$9,1,0)),"")</f>
        <v/>
      </c>
      <c r="C45" s="355" t="str" cm="1">
        <f t="array" ref="C45">IF(SUMPRODUCT($I45:$IX45,IF($I$9:$IX$9=C$9,1,0))&gt;0,SUMPRODUCT($I45:$IX45,IF($I$9:$IX$9=C$9,1,0)),"")</f>
        <v/>
      </c>
      <c r="D45" s="355" t="str" cm="1">
        <f t="array" ref="D45">IF(SUMPRODUCT($I45:$IX45,IF($I$9:$IX$9=D$9,1,0))&gt;0,SUMPRODUCT($I45:$IX45,IF($I$9:$IX$9=D$9,1,0)),"")</f>
        <v/>
      </c>
      <c r="E45" s="355" t="str" cm="1">
        <f t="array" ref="E45">IF(SUMPRODUCT($I45:$IX45,IF($I$9:$IX$9=E$9,1,0))&gt;0,SUMPRODUCT($I45:$IX45,IF($I$9:$IX$9=E$9,1,0)),"")</f>
        <v/>
      </c>
      <c r="F45" s="355" t="str" cm="1">
        <f t="array" ref="F45">IF(SUMPRODUCT($I45:$IX45,IF($I$9:$IX$9=F$9,1,0))&gt;0,SUMPRODUCT($I45:$IX45,IF($I$9:$IX$9=F$9,1,0)),"")</f>
        <v/>
      </c>
      <c r="G45" s="355" t="str" cm="1">
        <f t="array" ref="G45">IF(SUMPRODUCT($I45:$IX45,IF($I$9:$IX$9=G$9,1,0))&gt;0,SUMPRODUCT($I45:$IX45,IF($I$9:$IX$9=G$9,1,0)),"")</f>
        <v/>
      </c>
      <c r="H45" s="329">
        <f t="shared" si="4"/>
        <v>0</v>
      </c>
      <c r="I45" s="205"/>
      <c r="J45" s="205"/>
      <c r="K45" s="205"/>
      <c r="L45" s="205"/>
      <c r="M45" s="205"/>
      <c r="N45" s="205"/>
      <c r="O45" s="205"/>
      <c r="P45" s="205"/>
      <c r="Q45" s="205"/>
      <c r="R45" s="205"/>
      <c r="S45" s="205"/>
      <c r="T45" s="205"/>
      <c r="U45" s="205"/>
      <c r="V45" s="205"/>
      <c r="W45" s="205"/>
      <c r="X45" s="205"/>
      <c r="Y45" s="205"/>
      <c r="Z45" s="205"/>
      <c r="AA45" s="205"/>
      <c r="AB45" s="205"/>
      <c r="AC45" s="205"/>
      <c r="AD45" s="205"/>
      <c r="AE45" s="205"/>
      <c r="AF45" s="205"/>
      <c r="AG45" s="205"/>
      <c r="AH45" s="205"/>
      <c r="AI45" s="205"/>
      <c r="AJ45" s="205"/>
      <c r="AK45" s="205"/>
      <c r="AL45" s="205"/>
      <c r="AM45" s="205"/>
      <c r="AN45" s="205"/>
      <c r="AO45" s="205"/>
      <c r="AP45" s="205"/>
      <c r="AQ45" s="205"/>
      <c r="AR45" s="205"/>
      <c r="AS45" s="205"/>
      <c r="AT45" s="205"/>
      <c r="AU45" s="205"/>
      <c r="AV45" s="205"/>
      <c r="AW45" s="205"/>
      <c r="AX45" s="205"/>
      <c r="AY45" s="205"/>
      <c r="AZ45" s="205"/>
      <c r="BA45" s="205"/>
      <c r="BB45" s="205"/>
      <c r="BC45" s="205"/>
      <c r="BD45" s="205"/>
      <c r="BE45" s="205"/>
      <c r="BF45" s="205"/>
      <c r="BG45" s="205"/>
      <c r="BH45" s="205"/>
      <c r="BI45" s="205"/>
      <c r="BJ45" s="205"/>
      <c r="BK45" s="205"/>
      <c r="BL45" s="205"/>
      <c r="BM45" s="205"/>
      <c r="BN45" s="205"/>
      <c r="BO45" s="205"/>
      <c r="BP45" s="205"/>
      <c r="BQ45" s="205"/>
      <c r="BR45" s="205"/>
      <c r="BS45" s="205"/>
      <c r="BT45" s="205"/>
      <c r="BU45" s="205"/>
      <c r="BV45" s="205"/>
      <c r="BW45" s="205"/>
      <c r="BX45" s="205"/>
      <c r="BY45" s="205"/>
      <c r="BZ45" s="205"/>
      <c r="CA45" s="205"/>
      <c r="CB45" s="205"/>
      <c r="CC45" s="205"/>
      <c r="CD45" s="205"/>
      <c r="CE45" s="205"/>
      <c r="CF45" s="205"/>
      <c r="CG45" s="205"/>
      <c r="CH45" s="205"/>
      <c r="CI45" s="205"/>
      <c r="CJ45" s="205"/>
      <c r="CK45" s="205"/>
      <c r="CL45" s="205"/>
      <c r="CM45" s="205"/>
      <c r="CN45" s="205"/>
      <c r="CO45" s="205"/>
      <c r="CP45" s="205"/>
      <c r="CQ45" s="205"/>
      <c r="CR45" s="205"/>
      <c r="CS45" s="205"/>
      <c r="CT45" s="205"/>
      <c r="CU45" s="205"/>
      <c r="CV45" s="205"/>
      <c r="CW45" s="205"/>
      <c r="CX45" s="205"/>
      <c r="CY45" s="205"/>
      <c r="CZ45" s="205"/>
      <c r="DA45" s="205"/>
      <c r="DB45" s="205"/>
      <c r="DC45" s="205"/>
      <c r="DD45" s="205"/>
      <c r="DE45" s="205"/>
      <c r="DF45" s="205"/>
      <c r="DG45" s="205"/>
      <c r="DH45" s="205"/>
      <c r="DI45" s="205"/>
      <c r="DJ45" s="205"/>
      <c r="DK45" s="205"/>
      <c r="DL45" s="205"/>
      <c r="DM45" s="205"/>
      <c r="DN45" s="205"/>
      <c r="DO45" s="205"/>
      <c r="DP45" s="205"/>
      <c r="DQ45" s="205"/>
      <c r="DR45" s="205"/>
      <c r="DS45" s="205"/>
      <c r="DT45" s="205"/>
      <c r="DU45" s="205"/>
      <c r="DV45" s="205"/>
      <c r="DW45" s="205"/>
      <c r="DX45" s="205"/>
      <c r="DY45" s="205"/>
      <c r="DZ45" s="205"/>
      <c r="EA45" s="205"/>
      <c r="EB45" s="205"/>
      <c r="EC45" s="205"/>
      <c r="ED45" s="205"/>
      <c r="EE45" s="205"/>
      <c r="EF45" s="205"/>
      <c r="EG45" s="205"/>
      <c r="EH45" s="205"/>
      <c r="EI45" s="205"/>
      <c r="EJ45" s="205"/>
      <c r="EK45" s="205"/>
      <c r="EL45" s="205"/>
      <c r="EM45" s="205"/>
      <c r="EN45" s="205"/>
      <c r="EO45" s="205"/>
      <c r="EP45" s="205"/>
      <c r="EQ45" s="205"/>
      <c r="ER45" s="205"/>
      <c r="ES45" s="205"/>
      <c r="ET45" s="205"/>
      <c r="EU45" s="205"/>
      <c r="EV45" s="205"/>
      <c r="EW45" s="205"/>
      <c r="EX45" s="205"/>
      <c r="EY45" s="205"/>
      <c r="EZ45" s="205"/>
      <c r="FA45" s="205"/>
      <c r="FB45" s="205"/>
      <c r="FC45" s="205"/>
      <c r="FD45" s="205"/>
      <c r="FE45" s="205"/>
      <c r="FF45" s="205"/>
      <c r="FG45" s="205"/>
      <c r="FH45" s="205"/>
      <c r="FI45" s="205"/>
      <c r="FJ45" s="205"/>
      <c r="FK45" s="205"/>
      <c r="FL45" s="205"/>
      <c r="FM45" s="205"/>
      <c r="FN45" s="205"/>
      <c r="FO45" s="205"/>
      <c r="FP45" s="205"/>
      <c r="FQ45" s="205"/>
      <c r="FR45" s="205"/>
      <c r="FS45" s="205"/>
      <c r="FT45" s="205"/>
      <c r="FU45" s="205"/>
      <c r="FV45" s="205"/>
      <c r="FW45" s="205"/>
      <c r="FX45" s="205"/>
      <c r="FY45" s="205"/>
      <c r="FZ45" s="205"/>
      <c r="GA45" s="205"/>
      <c r="GB45" s="205"/>
      <c r="GC45" s="205"/>
      <c r="GD45" s="205"/>
      <c r="GE45" s="205"/>
      <c r="GF45" s="205"/>
      <c r="GG45" s="205"/>
      <c r="GH45" s="205"/>
      <c r="GI45" s="205"/>
      <c r="GJ45" s="205"/>
      <c r="GK45" s="205"/>
      <c r="GL45" s="205"/>
      <c r="GM45" s="205"/>
      <c r="GN45" s="205"/>
      <c r="GO45" s="205"/>
      <c r="GP45" s="205"/>
      <c r="GQ45" s="205"/>
      <c r="GR45" s="205"/>
      <c r="GS45" s="205"/>
      <c r="GT45" s="205"/>
      <c r="GU45" s="205"/>
      <c r="GV45" s="205"/>
      <c r="GW45" s="205"/>
      <c r="GX45" s="205"/>
      <c r="GY45" s="205"/>
      <c r="GZ45" s="205"/>
      <c r="HA45" s="205"/>
      <c r="HB45" s="205"/>
      <c r="HC45" s="205"/>
      <c r="HD45" s="205"/>
      <c r="HE45" s="205"/>
      <c r="HF45" s="205"/>
      <c r="HG45" s="205"/>
      <c r="HH45" s="205"/>
      <c r="HI45" s="205"/>
      <c r="HJ45" s="205"/>
      <c r="HK45" s="205"/>
      <c r="HL45" s="205"/>
      <c r="HM45" s="205"/>
      <c r="HN45" s="205"/>
      <c r="HO45" s="205"/>
      <c r="HP45" s="205"/>
      <c r="HQ45" s="205"/>
      <c r="HR45" s="205"/>
      <c r="HS45" s="205"/>
      <c r="HT45" s="205"/>
      <c r="HU45" s="205"/>
      <c r="HV45" s="205"/>
      <c r="HW45" s="205"/>
      <c r="HX45" s="205"/>
      <c r="HY45" s="205"/>
      <c r="HZ45" s="205"/>
      <c r="IA45" s="205"/>
      <c r="IB45" s="205"/>
      <c r="IC45" s="205"/>
      <c r="ID45" s="205"/>
      <c r="IE45" s="205"/>
      <c r="IF45" s="205"/>
      <c r="IG45" s="205"/>
      <c r="IH45" s="205"/>
      <c r="II45" s="205"/>
      <c r="IJ45" s="205"/>
      <c r="IK45" s="205"/>
      <c r="IL45" s="205"/>
      <c r="IM45" s="205"/>
      <c r="IN45" s="205"/>
      <c r="IO45" s="205"/>
      <c r="IP45" s="205"/>
      <c r="IQ45" s="205"/>
      <c r="IR45" s="205"/>
      <c r="IS45" s="205"/>
      <c r="IT45" s="205"/>
      <c r="IU45" s="205"/>
      <c r="IV45" s="205"/>
      <c r="IW45" s="205"/>
      <c r="IX45" s="205"/>
    </row>
    <row r="46" spans="1:258" ht="12.75" customHeight="1" x14ac:dyDescent="0.2">
      <c r="A46" s="330">
        <f t="shared" si="5"/>
        <v>45327</v>
      </c>
      <c r="B46" s="355" t="str" cm="1">
        <f t="array" ref="B46">IF(SUMPRODUCT($I46:$IX46,IF($I$9:$IX$9=B$9,1,0))&gt;0,SUMPRODUCT($I46:$IX46,IF($I$9:$IX$9=B$9,1,0)),"")</f>
        <v/>
      </c>
      <c r="C46" s="355" t="str" cm="1">
        <f t="array" ref="C46">IF(SUMPRODUCT($I46:$IX46,IF($I$9:$IX$9=C$9,1,0))&gt;0,SUMPRODUCT($I46:$IX46,IF($I$9:$IX$9=C$9,1,0)),"")</f>
        <v/>
      </c>
      <c r="D46" s="355" t="str" cm="1">
        <f t="array" ref="D46">IF(SUMPRODUCT($I46:$IX46,IF($I$9:$IX$9=D$9,1,0))&gt;0,SUMPRODUCT($I46:$IX46,IF($I$9:$IX$9=D$9,1,0)),"")</f>
        <v/>
      </c>
      <c r="E46" s="355" t="str" cm="1">
        <f t="array" ref="E46">IF(SUMPRODUCT($I46:$IX46,IF($I$9:$IX$9=E$9,1,0))&gt;0,SUMPRODUCT($I46:$IX46,IF($I$9:$IX$9=E$9,1,0)),"")</f>
        <v/>
      </c>
      <c r="F46" s="355" t="str" cm="1">
        <f t="array" ref="F46">IF(SUMPRODUCT($I46:$IX46,IF($I$9:$IX$9=F$9,1,0))&gt;0,SUMPRODUCT($I46:$IX46,IF($I$9:$IX$9=F$9,1,0)),"")</f>
        <v/>
      </c>
      <c r="G46" s="355" t="str" cm="1">
        <f t="array" ref="G46">IF(SUMPRODUCT($I46:$IX46,IF($I$9:$IX$9=G$9,1,0))&gt;0,SUMPRODUCT($I46:$IX46,IF($I$9:$IX$9=G$9,1,0)),"")</f>
        <v/>
      </c>
      <c r="H46" s="329">
        <f t="shared" si="4"/>
        <v>0</v>
      </c>
      <c r="I46" s="205"/>
      <c r="J46" s="205"/>
      <c r="K46" s="205"/>
      <c r="L46" s="205"/>
      <c r="M46" s="205"/>
      <c r="N46" s="205"/>
      <c r="O46" s="205"/>
      <c r="P46" s="205"/>
      <c r="Q46" s="205"/>
      <c r="R46" s="205"/>
      <c r="S46" s="205"/>
      <c r="T46" s="205"/>
      <c r="U46" s="205"/>
      <c r="V46" s="205"/>
      <c r="W46" s="205"/>
      <c r="X46" s="205"/>
      <c r="Y46" s="205"/>
      <c r="Z46" s="205"/>
      <c r="AA46" s="205"/>
      <c r="AB46" s="205"/>
      <c r="AC46" s="205"/>
      <c r="AD46" s="205"/>
      <c r="AE46" s="205"/>
      <c r="AF46" s="205"/>
      <c r="AG46" s="205"/>
      <c r="AH46" s="205"/>
      <c r="AI46" s="205"/>
      <c r="AJ46" s="205"/>
      <c r="AK46" s="205"/>
      <c r="AL46" s="205"/>
      <c r="AM46" s="205"/>
      <c r="AN46" s="205"/>
      <c r="AO46" s="205"/>
      <c r="AP46" s="205"/>
      <c r="AQ46" s="205"/>
      <c r="AR46" s="205"/>
      <c r="AS46" s="205"/>
      <c r="AT46" s="205"/>
      <c r="AU46" s="205"/>
      <c r="AV46" s="205"/>
      <c r="AW46" s="205"/>
      <c r="AX46" s="205"/>
      <c r="AY46" s="205"/>
      <c r="AZ46" s="205"/>
      <c r="BA46" s="205"/>
      <c r="BB46" s="205"/>
      <c r="BC46" s="205"/>
      <c r="BD46" s="205"/>
      <c r="BE46" s="205"/>
      <c r="BF46" s="205"/>
      <c r="BG46" s="205"/>
      <c r="BH46" s="205"/>
      <c r="BI46" s="205"/>
      <c r="BJ46" s="205"/>
      <c r="BK46" s="205"/>
      <c r="BL46" s="205"/>
      <c r="BM46" s="205"/>
      <c r="BN46" s="205"/>
      <c r="BO46" s="205"/>
      <c r="BP46" s="205"/>
      <c r="BQ46" s="205"/>
      <c r="BR46" s="205"/>
      <c r="BS46" s="205"/>
      <c r="BT46" s="205"/>
      <c r="BU46" s="205"/>
      <c r="BV46" s="205"/>
      <c r="BW46" s="205"/>
      <c r="BX46" s="205"/>
      <c r="BY46" s="205"/>
      <c r="BZ46" s="205"/>
      <c r="CA46" s="205"/>
      <c r="CB46" s="205"/>
      <c r="CC46" s="205"/>
      <c r="CD46" s="205"/>
      <c r="CE46" s="205"/>
      <c r="CF46" s="205"/>
      <c r="CG46" s="205"/>
      <c r="CH46" s="205"/>
      <c r="CI46" s="205"/>
      <c r="CJ46" s="205"/>
      <c r="CK46" s="205"/>
      <c r="CL46" s="205"/>
      <c r="CM46" s="205"/>
      <c r="CN46" s="205"/>
      <c r="CO46" s="205"/>
      <c r="CP46" s="205"/>
      <c r="CQ46" s="205"/>
      <c r="CR46" s="205"/>
      <c r="CS46" s="205"/>
      <c r="CT46" s="205"/>
      <c r="CU46" s="205"/>
      <c r="CV46" s="205"/>
      <c r="CW46" s="205"/>
      <c r="CX46" s="205"/>
      <c r="CY46" s="205"/>
      <c r="CZ46" s="205"/>
      <c r="DA46" s="205"/>
      <c r="DB46" s="205"/>
      <c r="DC46" s="205"/>
      <c r="DD46" s="205"/>
      <c r="DE46" s="205"/>
      <c r="DF46" s="205"/>
      <c r="DG46" s="205"/>
      <c r="DH46" s="205"/>
      <c r="DI46" s="205"/>
      <c r="DJ46" s="205"/>
      <c r="DK46" s="205"/>
      <c r="DL46" s="205"/>
      <c r="DM46" s="205"/>
      <c r="DN46" s="205"/>
      <c r="DO46" s="205"/>
      <c r="DP46" s="205"/>
      <c r="DQ46" s="205"/>
      <c r="DR46" s="205"/>
      <c r="DS46" s="205"/>
      <c r="DT46" s="205"/>
      <c r="DU46" s="205"/>
      <c r="DV46" s="205"/>
      <c r="DW46" s="205"/>
      <c r="DX46" s="205"/>
      <c r="DY46" s="205"/>
      <c r="DZ46" s="205"/>
      <c r="EA46" s="205"/>
      <c r="EB46" s="205"/>
      <c r="EC46" s="205"/>
      <c r="ED46" s="205"/>
      <c r="EE46" s="205"/>
      <c r="EF46" s="205"/>
      <c r="EG46" s="205"/>
      <c r="EH46" s="205"/>
      <c r="EI46" s="205"/>
      <c r="EJ46" s="205"/>
      <c r="EK46" s="205"/>
      <c r="EL46" s="205"/>
      <c r="EM46" s="205"/>
      <c r="EN46" s="205"/>
      <c r="EO46" s="205"/>
      <c r="EP46" s="205"/>
      <c r="EQ46" s="205"/>
      <c r="ER46" s="205"/>
      <c r="ES46" s="205"/>
      <c r="ET46" s="205"/>
      <c r="EU46" s="205"/>
      <c r="EV46" s="205"/>
      <c r="EW46" s="205"/>
      <c r="EX46" s="205"/>
      <c r="EY46" s="205"/>
      <c r="EZ46" s="205"/>
      <c r="FA46" s="205"/>
      <c r="FB46" s="205"/>
      <c r="FC46" s="205"/>
      <c r="FD46" s="205"/>
      <c r="FE46" s="205"/>
      <c r="FF46" s="205"/>
      <c r="FG46" s="205"/>
      <c r="FH46" s="205"/>
      <c r="FI46" s="205"/>
      <c r="FJ46" s="205"/>
      <c r="FK46" s="205"/>
      <c r="FL46" s="205"/>
      <c r="FM46" s="205"/>
      <c r="FN46" s="205"/>
      <c r="FO46" s="205"/>
      <c r="FP46" s="205"/>
      <c r="FQ46" s="205"/>
      <c r="FR46" s="205"/>
      <c r="FS46" s="205"/>
      <c r="FT46" s="205"/>
      <c r="FU46" s="205"/>
      <c r="FV46" s="205"/>
      <c r="FW46" s="205"/>
      <c r="FX46" s="205"/>
      <c r="FY46" s="205"/>
      <c r="FZ46" s="205"/>
      <c r="GA46" s="205"/>
      <c r="GB46" s="205"/>
      <c r="GC46" s="205"/>
      <c r="GD46" s="205"/>
      <c r="GE46" s="205"/>
      <c r="GF46" s="205"/>
      <c r="GG46" s="205"/>
      <c r="GH46" s="205"/>
      <c r="GI46" s="205"/>
      <c r="GJ46" s="205"/>
      <c r="GK46" s="205"/>
      <c r="GL46" s="205"/>
      <c r="GM46" s="205"/>
      <c r="GN46" s="205"/>
      <c r="GO46" s="205"/>
      <c r="GP46" s="205"/>
      <c r="GQ46" s="205"/>
      <c r="GR46" s="205"/>
      <c r="GS46" s="205"/>
      <c r="GT46" s="205"/>
      <c r="GU46" s="205"/>
      <c r="GV46" s="205"/>
      <c r="GW46" s="205"/>
      <c r="GX46" s="205"/>
      <c r="GY46" s="205"/>
      <c r="GZ46" s="205"/>
      <c r="HA46" s="205"/>
      <c r="HB46" s="205"/>
      <c r="HC46" s="205"/>
      <c r="HD46" s="205"/>
      <c r="HE46" s="205"/>
      <c r="HF46" s="205"/>
      <c r="HG46" s="205"/>
      <c r="HH46" s="205"/>
      <c r="HI46" s="205"/>
      <c r="HJ46" s="205"/>
      <c r="HK46" s="205"/>
      <c r="HL46" s="205"/>
      <c r="HM46" s="205"/>
      <c r="HN46" s="205"/>
      <c r="HO46" s="205"/>
      <c r="HP46" s="205"/>
      <c r="HQ46" s="205"/>
      <c r="HR46" s="205"/>
      <c r="HS46" s="205"/>
      <c r="HT46" s="205"/>
      <c r="HU46" s="205"/>
      <c r="HV46" s="205"/>
      <c r="HW46" s="205"/>
      <c r="HX46" s="205"/>
      <c r="HY46" s="205"/>
      <c r="HZ46" s="205"/>
      <c r="IA46" s="205"/>
      <c r="IB46" s="205"/>
      <c r="IC46" s="205"/>
      <c r="ID46" s="205"/>
      <c r="IE46" s="205"/>
      <c r="IF46" s="205"/>
      <c r="IG46" s="205"/>
      <c r="IH46" s="205"/>
      <c r="II46" s="205"/>
      <c r="IJ46" s="205"/>
      <c r="IK46" s="205"/>
      <c r="IL46" s="205"/>
      <c r="IM46" s="205"/>
      <c r="IN46" s="205"/>
      <c r="IO46" s="205"/>
      <c r="IP46" s="205"/>
      <c r="IQ46" s="205"/>
      <c r="IR46" s="205"/>
      <c r="IS46" s="205"/>
      <c r="IT46" s="205"/>
      <c r="IU46" s="205"/>
      <c r="IV46" s="205"/>
      <c r="IW46" s="205"/>
      <c r="IX46" s="205"/>
    </row>
    <row r="47" spans="1:258" ht="12.75" customHeight="1" x14ac:dyDescent="0.2">
      <c r="A47" s="330">
        <f t="shared" si="5"/>
        <v>45328</v>
      </c>
      <c r="B47" s="355" t="str" cm="1">
        <f t="array" ref="B47">IF(SUMPRODUCT($I47:$IX47,IF($I$9:$IX$9=B$9,1,0))&gt;0,SUMPRODUCT($I47:$IX47,IF($I$9:$IX$9=B$9,1,0)),"")</f>
        <v/>
      </c>
      <c r="C47" s="355" t="str" cm="1">
        <f t="array" ref="C47">IF(SUMPRODUCT($I47:$IX47,IF($I$9:$IX$9=C$9,1,0))&gt;0,SUMPRODUCT($I47:$IX47,IF($I$9:$IX$9=C$9,1,0)),"")</f>
        <v/>
      </c>
      <c r="D47" s="355" t="str" cm="1">
        <f t="array" ref="D47">IF(SUMPRODUCT($I47:$IX47,IF($I$9:$IX$9=D$9,1,0))&gt;0,SUMPRODUCT($I47:$IX47,IF($I$9:$IX$9=D$9,1,0)),"")</f>
        <v/>
      </c>
      <c r="E47" s="355" t="str" cm="1">
        <f t="array" ref="E47">IF(SUMPRODUCT($I47:$IX47,IF($I$9:$IX$9=E$9,1,0))&gt;0,SUMPRODUCT($I47:$IX47,IF($I$9:$IX$9=E$9,1,0)),"")</f>
        <v/>
      </c>
      <c r="F47" s="355" t="str" cm="1">
        <f t="array" ref="F47">IF(SUMPRODUCT($I47:$IX47,IF($I$9:$IX$9=F$9,1,0))&gt;0,SUMPRODUCT($I47:$IX47,IF($I$9:$IX$9=F$9,1,0)),"")</f>
        <v/>
      </c>
      <c r="G47" s="355" t="str" cm="1">
        <f t="array" ref="G47">IF(SUMPRODUCT($I47:$IX47,IF($I$9:$IX$9=G$9,1,0))&gt;0,SUMPRODUCT($I47:$IX47,IF($I$9:$IX$9=G$9,1,0)),"")</f>
        <v/>
      </c>
      <c r="H47" s="329">
        <f t="shared" si="4"/>
        <v>0</v>
      </c>
      <c r="I47" s="205"/>
      <c r="J47" s="205"/>
      <c r="K47" s="205"/>
      <c r="L47" s="205"/>
      <c r="M47" s="205"/>
      <c r="N47" s="205"/>
      <c r="O47" s="205"/>
      <c r="P47" s="205"/>
      <c r="Q47" s="205"/>
      <c r="R47" s="205"/>
      <c r="S47" s="205"/>
      <c r="T47" s="205"/>
      <c r="U47" s="205"/>
      <c r="V47" s="205"/>
      <c r="W47" s="205"/>
      <c r="X47" s="205"/>
      <c r="Y47" s="205"/>
      <c r="Z47" s="205"/>
      <c r="AA47" s="205"/>
      <c r="AB47" s="205"/>
      <c r="AC47" s="205"/>
      <c r="AD47" s="205"/>
      <c r="AE47" s="205"/>
      <c r="AF47" s="205"/>
      <c r="AG47" s="205"/>
      <c r="AH47" s="205"/>
      <c r="AI47" s="205"/>
      <c r="AJ47" s="205"/>
      <c r="AK47" s="205"/>
      <c r="AL47" s="205"/>
      <c r="AM47" s="205"/>
      <c r="AN47" s="205"/>
      <c r="AO47" s="205"/>
      <c r="AP47" s="205"/>
      <c r="AQ47" s="205"/>
      <c r="AR47" s="205"/>
      <c r="AS47" s="205"/>
      <c r="AT47" s="205"/>
      <c r="AU47" s="205"/>
      <c r="AV47" s="205"/>
      <c r="AW47" s="205"/>
      <c r="AX47" s="205"/>
      <c r="AY47" s="205"/>
      <c r="AZ47" s="205"/>
      <c r="BA47" s="205"/>
      <c r="BB47" s="205"/>
      <c r="BC47" s="205"/>
      <c r="BD47" s="205"/>
      <c r="BE47" s="205"/>
      <c r="BF47" s="205"/>
      <c r="BG47" s="205"/>
      <c r="BH47" s="205"/>
      <c r="BI47" s="205"/>
      <c r="BJ47" s="205"/>
      <c r="BK47" s="205"/>
      <c r="BL47" s="205"/>
      <c r="BM47" s="205"/>
      <c r="BN47" s="205"/>
      <c r="BO47" s="205"/>
      <c r="BP47" s="205"/>
      <c r="BQ47" s="205"/>
      <c r="BR47" s="205"/>
      <c r="BS47" s="205"/>
      <c r="BT47" s="205"/>
      <c r="BU47" s="205"/>
      <c r="BV47" s="205"/>
      <c r="BW47" s="205"/>
      <c r="BX47" s="205"/>
      <c r="BY47" s="205"/>
      <c r="BZ47" s="205"/>
      <c r="CA47" s="205"/>
      <c r="CB47" s="205"/>
      <c r="CC47" s="205"/>
      <c r="CD47" s="205"/>
      <c r="CE47" s="205"/>
      <c r="CF47" s="205"/>
      <c r="CG47" s="205"/>
      <c r="CH47" s="205"/>
      <c r="CI47" s="205"/>
      <c r="CJ47" s="205"/>
      <c r="CK47" s="205"/>
      <c r="CL47" s="205"/>
      <c r="CM47" s="205"/>
      <c r="CN47" s="205"/>
      <c r="CO47" s="205"/>
      <c r="CP47" s="205"/>
      <c r="CQ47" s="205"/>
      <c r="CR47" s="205"/>
      <c r="CS47" s="205"/>
      <c r="CT47" s="205"/>
      <c r="CU47" s="205"/>
      <c r="CV47" s="205"/>
      <c r="CW47" s="205"/>
      <c r="CX47" s="205"/>
      <c r="CY47" s="205"/>
      <c r="CZ47" s="205"/>
      <c r="DA47" s="205"/>
      <c r="DB47" s="205"/>
      <c r="DC47" s="205"/>
      <c r="DD47" s="205"/>
      <c r="DE47" s="205"/>
      <c r="DF47" s="205"/>
      <c r="DG47" s="205"/>
      <c r="DH47" s="205"/>
      <c r="DI47" s="205"/>
      <c r="DJ47" s="205"/>
      <c r="DK47" s="205"/>
      <c r="DL47" s="205"/>
      <c r="DM47" s="205"/>
      <c r="DN47" s="205"/>
      <c r="DO47" s="205"/>
      <c r="DP47" s="205"/>
      <c r="DQ47" s="205"/>
      <c r="DR47" s="205"/>
      <c r="DS47" s="205"/>
      <c r="DT47" s="205"/>
      <c r="DU47" s="205"/>
      <c r="DV47" s="205"/>
      <c r="DW47" s="205"/>
      <c r="DX47" s="205"/>
      <c r="DY47" s="205"/>
      <c r="DZ47" s="205"/>
      <c r="EA47" s="205"/>
      <c r="EB47" s="205"/>
      <c r="EC47" s="205"/>
      <c r="ED47" s="205"/>
      <c r="EE47" s="205"/>
      <c r="EF47" s="205"/>
      <c r="EG47" s="205"/>
      <c r="EH47" s="205"/>
      <c r="EI47" s="205"/>
      <c r="EJ47" s="205"/>
      <c r="EK47" s="205"/>
      <c r="EL47" s="205"/>
      <c r="EM47" s="205"/>
      <c r="EN47" s="205"/>
      <c r="EO47" s="205"/>
      <c r="EP47" s="205"/>
      <c r="EQ47" s="205"/>
      <c r="ER47" s="205"/>
      <c r="ES47" s="205"/>
      <c r="ET47" s="205"/>
      <c r="EU47" s="205"/>
      <c r="EV47" s="205"/>
      <c r="EW47" s="205"/>
      <c r="EX47" s="205"/>
      <c r="EY47" s="205"/>
      <c r="EZ47" s="205"/>
      <c r="FA47" s="205"/>
      <c r="FB47" s="205"/>
      <c r="FC47" s="205"/>
      <c r="FD47" s="205"/>
      <c r="FE47" s="205"/>
      <c r="FF47" s="205"/>
      <c r="FG47" s="205"/>
      <c r="FH47" s="205"/>
      <c r="FI47" s="205"/>
      <c r="FJ47" s="205"/>
      <c r="FK47" s="205"/>
      <c r="FL47" s="205"/>
      <c r="FM47" s="205"/>
      <c r="FN47" s="205"/>
      <c r="FO47" s="205"/>
      <c r="FP47" s="205"/>
      <c r="FQ47" s="205"/>
      <c r="FR47" s="205"/>
      <c r="FS47" s="205"/>
      <c r="FT47" s="205"/>
      <c r="FU47" s="205"/>
      <c r="FV47" s="205"/>
      <c r="FW47" s="205"/>
      <c r="FX47" s="205"/>
      <c r="FY47" s="205"/>
      <c r="FZ47" s="205"/>
      <c r="GA47" s="205"/>
      <c r="GB47" s="205"/>
      <c r="GC47" s="205"/>
      <c r="GD47" s="205"/>
      <c r="GE47" s="205"/>
      <c r="GF47" s="205"/>
      <c r="GG47" s="205"/>
      <c r="GH47" s="205"/>
      <c r="GI47" s="205"/>
      <c r="GJ47" s="205"/>
      <c r="GK47" s="205"/>
      <c r="GL47" s="205"/>
      <c r="GM47" s="205"/>
      <c r="GN47" s="205"/>
      <c r="GO47" s="205"/>
      <c r="GP47" s="205"/>
      <c r="GQ47" s="205"/>
      <c r="GR47" s="205"/>
      <c r="GS47" s="205"/>
      <c r="GT47" s="205"/>
      <c r="GU47" s="205"/>
      <c r="GV47" s="205"/>
      <c r="GW47" s="205"/>
      <c r="GX47" s="205"/>
      <c r="GY47" s="205"/>
      <c r="GZ47" s="205"/>
      <c r="HA47" s="205"/>
      <c r="HB47" s="205"/>
      <c r="HC47" s="205"/>
      <c r="HD47" s="205"/>
      <c r="HE47" s="205"/>
      <c r="HF47" s="205"/>
      <c r="HG47" s="205"/>
      <c r="HH47" s="205"/>
      <c r="HI47" s="205"/>
      <c r="HJ47" s="205"/>
      <c r="HK47" s="205"/>
      <c r="HL47" s="205"/>
      <c r="HM47" s="205"/>
      <c r="HN47" s="205"/>
      <c r="HO47" s="205"/>
      <c r="HP47" s="205"/>
      <c r="HQ47" s="205"/>
      <c r="HR47" s="205"/>
      <c r="HS47" s="205"/>
      <c r="HT47" s="205"/>
      <c r="HU47" s="205"/>
      <c r="HV47" s="205"/>
      <c r="HW47" s="205"/>
      <c r="HX47" s="205"/>
      <c r="HY47" s="205"/>
      <c r="HZ47" s="205"/>
      <c r="IA47" s="205"/>
      <c r="IB47" s="205"/>
      <c r="IC47" s="205"/>
      <c r="ID47" s="205"/>
      <c r="IE47" s="205"/>
      <c r="IF47" s="205"/>
      <c r="IG47" s="205"/>
      <c r="IH47" s="205"/>
      <c r="II47" s="205"/>
      <c r="IJ47" s="205"/>
      <c r="IK47" s="205"/>
      <c r="IL47" s="205"/>
      <c r="IM47" s="205"/>
      <c r="IN47" s="205"/>
      <c r="IO47" s="205"/>
      <c r="IP47" s="205"/>
      <c r="IQ47" s="205"/>
      <c r="IR47" s="205"/>
      <c r="IS47" s="205"/>
      <c r="IT47" s="205"/>
      <c r="IU47" s="205"/>
      <c r="IV47" s="205"/>
      <c r="IW47" s="205"/>
      <c r="IX47" s="205"/>
    </row>
    <row r="48" spans="1:258" ht="12.75" customHeight="1" x14ac:dyDescent="0.2">
      <c r="A48" s="330">
        <f t="shared" si="5"/>
        <v>45329</v>
      </c>
      <c r="B48" s="355" t="str" cm="1">
        <f t="array" ref="B48">IF(SUMPRODUCT($I48:$IX48,IF($I$9:$IX$9=B$9,1,0))&gt;0,SUMPRODUCT($I48:$IX48,IF($I$9:$IX$9=B$9,1,0)),"")</f>
        <v/>
      </c>
      <c r="C48" s="355" t="str" cm="1">
        <f t="array" ref="C48">IF(SUMPRODUCT($I48:$IX48,IF($I$9:$IX$9=C$9,1,0))&gt;0,SUMPRODUCT($I48:$IX48,IF($I$9:$IX$9=C$9,1,0)),"")</f>
        <v/>
      </c>
      <c r="D48" s="355" t="str" cm="1">
        <f t="array" ref="D48">IF(SUMPRODUCT($I48:$IX48,IF($I$9:$IX$9=D$9,1,0))&gt;0,SUMPRODUCT($I48:$IX48,IF($I$9:$IX$9=D$9,1,0)),"")</f>
        <v/>
      </c>
      <c r="E48" s="355" t="str" cm="1">
        <f t="array" ref="E48">IF(SUMPRODUCT($I48:$IX48,IF($I$9:$IX$9=E$9,1,0))&gt;0,SUMPRODUCT($I48:$IX48,IF($I$9:$IX$9=E$9,1,0)),"")</f>
        <v/>
      </c>
      <c r="F48" s="355" t="str" cm="1">
        <f t="array" ref="F48">IF(SUMPRODUCT($I48:$IX48,IF($I$9:$IX$9=F$9,1,0))&gt;0,SUMPRODUCT($I48:$IX48,IF($I$9:$IX$9=F$9,1,0)),"")</f>
        <v/>
      </c>
      <c r="G48" s="355" t="str" cm="1">
        <f t="array" ref="G48">IF(SUMPRODUCT($I48:$IX48,IF($I$9:$IX$9=G$9,1,0))&gt;0,SUMPRODUCT($I48:$IX48,IF($I$9:$IX$9=G$9,1,0)),"")</f>
        <v/>
      </c>
      <c r="H48" s="329">
        <f t="shared" si="4"/>
        <v>0</v>
      </c>
      <c r="I48" s="205"/>
      <c r="J48" s="205"/>
      <c r="K48" s="205"/>
      <c r="L48" s="205"/>
      <c r="M48" s="205"/>
      <c r="N48" s="205"/>
      <c r="O48" s="205"/>
      <c r="P48" s="205"/>
      <c r="Q48" s="205"/>
      <c r="R48" s="205"/>
      <c r="S48" s="205"/>
      <c r="T48" s="205"/>
      <c r="U48" s="205"/>
      <c r="V48" s="205"/>
      <c r="W48" s="205"/>
      <c r="X48" s="205"/>
      <c r="Y48" s="205"/>
      <c r="Z48" s="205"/>
      <c r="AA48" s="205"/>
      <c r="AB48" s="205"/>
      <c r="AC48" s="205"/>
      <c r="AD48" s="205"/>
      <c r="AE48" s="205"/>
      <c r="AF48" s="205"/>
      <c r="AG48" s="205"/>
      <c r="AH48" s="205"/>
      <c r="AI48" s="205"/>
      <c r="AJ48" s="205"/>
      <c r="AK48" s="205"/>
      <c r="AL48" s="205"/>
      <c r="AM48" s="205"/>
      <c r="AN48" s="205"/>
      <c r="AO48" s="205"/>
      <c r="AP48" s="205"/>
      <c r="AQ48" s="205"/>
      <c r="AR48" s="205"/>
      <c r="AS48" s="205"/>
      <c r="AT48" s="205"/>
      <c r="AU48" s="205"/>
      <c r="AV48" s="205"/>
      <c r="AW48" s="205"/>
      <c r="AX48" s="205"/>
      <c r="AY48" s="205"/>
      <c r="AZ48" s="205"/>
      <c r="BA48" s="205"/>
      <c r="BB48" s="205"/>
      <c r="BC48" s="205"/>
      <c r="BD48" s="205"/>
      <c r="BE48" s="205"/>
      <c r="BF48" s="205"/>
      <c r="BG48" s="205"/>
      <c r="BH48" s="205"/>
      <c r="BI48" s="205"/>
      <c r="BJ48" s="205"/>
      <c r="BK48" s="205"/>
      <c r="BL48" s="205"/>
      <c r="BM48" s="205"/>
      <c r="BN48" s="205"/>
      <c r="BO48" s="205"/>
      <c r="BP48" s="205"/>
      <c r="BQ48" s="205"/>
      <c r="BR48" s="205"/>
      <c r="BS48" s="205"/>
      <c r="BT48" s="205"/>
      <c r="BU48" s="205"/>
      <c r="BV48" s="205"/>
      <c r="BW48" s="205"/>
      <c r="BX48" s="205"/>
      <c r="BY48" s="205"/>
      <c r="BZ48" s="205"/>
      <c r="CA48" s="205"/>
      <c r="CB48" s="205"/>
      <c r="CC48" s="205"/>
      <c r="CD48" s="205"/>
      <c r="CE48" s="205"/>
      <c r="CF48" s="205"/>
      <c r="CG48" s="205"/>
      <c r="CH48" s="205"/>
      <c r="CI48" s="205"/>
      <c r="CJ48" s="205"/>
      <c r="CK48" s="205"/>
      <c r="CL48" s="205"/>
      <c r="CM48" s="205"/>
      <c r="CN48" s="205"/>
      <c r="CO48" s="205"/>
      <c r="CP48" s="205"/>
      <c r="CQ48" s="205"/>
      <c r="CR48" s="205"/>
      <c r="CS48" s="205"/>
      <c r="CT48" s="205"/>
      <c r="CU48" s="205"/>
      <c r="CV48" s="205"/>
      <c r="CW48" s="205"/>
      <c r="CX48" s="205"/>
      <c r="CY48" s="205"/>
      <c r="CZ48" s="205"/>
      <c r="DA48" s="205"/>
      <c r="DB48" s="205"/>
      <c r="DC48" s="205"/>
      <c r="DD48" s="205"/>
      <c r="DE48" s="205"/>
      <c r="DF48" s="205"/>
      <c r="DG48" s="205"/>
      <c r="DH48" s="205"/>
      <c r="DI48" s="205"/>
      <c r="DJ48" s="205"/>
      <c r="DK48" s="205"/>
      <c r="DL48" s="205"/>
      <c r="DM48" s="205"/>
      <c r="DN48" s="205"/>
      <c r="DO48" s="205"/>
      <c r="DP48" s="205"/>
      <c r="DQ48" s="205"/>
      <c r="DR48" s="205"/>
      <c r="DS48" s="205"/>
      <c r="DT48" s="205"/>
      <c r="DU48" s="205"/>
      <c r="DV48" s="205"/>
      <c r="DW48" s="205"/>
      <c r="DX48" s="205"/>
      <c r="DY48" s="205"/>
      <c r="DZ48" s="205"/>
      <c r="EA48" s="205"/>
      <c r="EB48" s="205"/>
      <c r="EC48" s="205"/>
      <c r="ED48" s="205"/>
      <c r="EE48" s="205"/>
      <c r="EF48" s="205"/>
      <c r="EG48" s="205"/>
      <c r="EH48" s="205"/>
      <c r="EI48" s="205"/>
      <c r="EJ48" s="205"/>
      <c r="EK48" s="205"/>
      <c r="EL48" s="205"/>
      <c r="EM48" s="205"/>
      <c r="EN48" s="205"/>
      <c r="EO48" s="205"/>
      <c r="EP48" s="205"/>
      <c r="EQ48" s="205"/>
      <c r="ER48" s="205"/>
      <c r="ES48" s="205"/>
      <c r="ET48" s="205"/>
      <c r="EU48" s="205"/>
      <c r="EV48" s="205"/>
      <c r="EW48" s="205"/>
      <c r="EX48" s="205"/>
      <c r="EY48" s="205"/>
      <c r="EZ48" s="205"/>
      <c r="FA48" s="205"/>
      <c r="FB48" s="205"/>
      <c r="FC48" s="205"/>
      <c r="FD48" s="205"/>
      <c r="FE48" s="205"/>
      <c r="FF48" s="205"/>
      <c r="FG48" s="205"/>
      <c r="FH48" s="205"/>
      <c r="FI48" s="205"/>
      <c r="FJ48" s="205"/>
      <c r="FK48" s="205"/>
      <c r="FL48" s="205"/>
      <c r="FM48" s="205"/>
      <c r="FN48" s="205"/>
      <c r="FO48" s="205"/>
      <c r="FP48" s="205"/>
      <c r="FQ48" s="205"/>
      <c r="FR48" s="205"/>
      <c r="FS48" s="205"/>
      <c r="FT48" s="205"/>
      <c r="FU48" s="205"/>
      <c r="FV48" s="205"/>
      <c r="FW48" s="205"/>
      <c r="FX48" s="205"/>
      <c r="FY48" s="205"/>
      <c r="FZ48" s="205"/>
      <c r="GA48" s="205"/>
      <c r="GB48" s="205"/>
      <c r="GC48" s="205"/>
      <c r="GD48" s="205"/>
      <c r="GE48" s="205"/>
      <c r="GF48" s="205"/>
      <c r="GG48" s="205"/>
      <c r="GH48" s="205"/>
      <c r="GI48" s="205"/>
      <c r="GJ48" s="205"/>
      <c r="GK48" s="205"/>
      <c r="GL48" s="205"/>
      <c r="GM48" s="205"/>
      <c r="GN48" s="205"/>
      <c r="GO48" s="205"/>
      <c r="GP48" s="205"/>
      <c r="GQ48" s="205"/>
      <c r="GR48" s="205"/>
      <c r="GS48" s="205"/>
      <c r="GT48" s="205"/>
      <c r="GU48" s="205"/>
      <c r="GV48" s="205"/>
      <c r="GW48" s="205"/>
      <c r="GX48" s="205"/>
      <c r="GY48" s="205"/>
      <c r="GZ48" s="205"/>
      <c r="HA48" s="205"/>
      <c r="HB48" s="205"/>
      <c r="HC48" s="205"/>
      <c r="HD48" s="205"/>
      <c r="HE48" s="205"/>
      <c r="HF48" s="205"/>
      <c r="HG48" s="205"/>
      <c r="HH48" s="205"/>
      <c r="HI48" s="205"/>
      <c r="HJ48" s="205"/>
      <c r="HK48" s="205"/>
      <c r="HL48" s="205"/>
      <c r="HM48" s="205"/>
      <c r="HN48" s="205"/>
      <c r="HO48" s="205"/>
      <c r="HP48" s="205"/>
      <c r="HQ48" s="205"/>
      <c r="HR48" s="205"/>
      <c r="HS48" s="205"/>
      <c r="HT48" s="205"/>
      <c r="HU48" s="205"/>
      <c r="HV48" s="205"/>
      <c r="HW48" s="205"/>
      <c r="HX48" s="205"/>
      <c r="HY48" s="205"/>
      <c r="HZ48" s="205"/>
      <c r="IA48" s="205"/>
      <c r="IB48" s="205"/>
      <c r="IC48" s="205"/>
      <c r="ID48" s="205"/>
      <c r="IE48" s="205"/>
      <c r="IF48" s="205"/>
      <c r="IG48" s="205"/>
      <c r="IH48" s="205"/>
      <c r="II48" s="205"/>
      <c r="IJ48" s="205"/>
      <c r="IK48" s="205"/>
      <c r="IL48" s="205"/>
      <c r="IM48" s="205"/>
      <c r="IN48" s="205"/>
      <c r="IO48" s="205"/>
      <c r="IP48" s="205"/>
      <c r="IQ48" s="205"/>
      <c r="IR48" s="205"/>
      <c r="IS48" s="205"/>
      <c r="IT48" s="205"/>
      <c r="IU48" s="205"/>
      <c r="IV48" s="205"/>
      <c r="IW48" s="205"/>
      <c r="IX48" s="205"/>
    </row>
    <row r="49" spans="1:258" ht="12.75" customHeight="1" x14ac:dyDescent="0.2">
      <c r="A49" s="330">
        <f t="shared" si="5"/>
        <v>45330</v>
      </c>
      <c r="B49" s="355" t="str" cm="1">
        <f t="array" ref="B49">IF(SUMPRODUCT($I49:$IX49,IF($I$9:$IX$9=B$9,1,0))&gt;0,SUMPRODUCT($I49:$IX49,IF($I$9:$IX$9=B$9,1,0)),"")</f>
        <v/>
      </c>
      <c r="C49" s="355" t="str" cm="1">
        <f t="array" ref="C49">IF(SUMPRODUCT($I49:$IX49,IF($I$9:$IX$9=C$9,1,0))&gt;0,SUMPRODUCT($I49:$IX49,IF($I$9:$IX$9=C$9,1,0)),"")</f>
        <v/>
      </c>
      <c r="D49" s="355" t="str" cm="1">
        <f t="array" ref="D49">IF(SUMPRODUCT($I49:$IX49,IF($I$9:$IX$9=D$9,1,0))&gt;0,SUMPRODUCT($I49:$IX49,IF($I$9:$IX$9=D$9,1,0)),"")</f>
        <v/>
      </c>
      <c r="E49" s="355" t="str" cm="1">
        <f t="array" ref="E49">IF(SUMPRODUCT($I49:$IX49,IF($I$9:$IX$9=E$9,1,0))&gt;0,SUMPRODUCT($I49:$IX49,IF($I$9:$IX$9=E$9,1,0)),"")</f>
        <v/>
      </c>
      <c r="F49" s="355" t="str" cm="1">
        <f t="array" ref="F49">IF(SUMPRODUCT($I49:$IX49,IF($I$9:$IX$9=F$9,1,0))&gt;0,SUMPRODUCT($I49:$IX49,IF($I$9:$IX$9=F$9,1,0)),"")</f>
        <v/>
      </c>
      <c r="G49" s="355" t="str" cm="1">
        <f t="array" ref="G49">IF(SUMPRODUCT($I49:$IX49,IF($I$9:$IX$9=G$9,1,0))&gt;0,SUMPRODUCT($I49:$IX49,IF($I$9:$IX$9=G$9,1,0)),"")</f>
        <v/>
      </c>
      <c r="H49" s="329">
        <f t="shared" si="4"/>
        <v>0</v>
      </c>
      <c r="I49" s="205"/>
      <c r="J49" s="205"/>
      <c r="K49" s="205"/>
      <c r="L49" s="205"/>
      <c r="M49" s="205"/>
      <c r="N49" s="205"/>
      <c r="O49" s="205"/>
      <c r="P49" s="205"/>
      <c r="Q49" s="205"/>
      <c r="R49" s="205"/>
      <c r="S49" s="205"/>
      <c r="T49" s="205"/>
      <c r="U49" s="205"/>
      <c r="V49" s="205"/>
      <c r="W49" s="205"/>
      <c r="X49" s="205"/>
      <c r="Y49" s="205"/>
      <c r="Z49" s="205"/>
      <c r="AA49" s="205"/>
      <c r="AB49" s="205"/>
      <c r="AC49" s="205"/>
      <c r="AD49" s="205"/>
      <c r="AE49" s="205"/>
      <c r="AF49" s="205"/>
      <c r="AG49" s="205"/>
      <c r="AH49" s="205"/>
      <c r="AI49" s="205"/>
      <c r="AJ49" s="205"/>
      <c r="AK49" s="205"/>
      <c r="AL49" s="205"/>
      <c r="AM49" s="205"/>
      <c r="AN49" s="205"/>
      <c r="AO49" s="205"/>
      <c r="AP49" s="205"/>
      <c r="AQ49" s="205"/>
      <c r="AR49" s="205"/>
      <c r="AS49" s="205"/>
      <c r="AT49" s="205"/>
      <c r="AU49" s="205"/>
      <c r="AV49" s="205"/>
      <c r="AW49" s="205"/>
      <c r="AX49" s="205"/>
      <c r="AY49" s="205"/>
      <c r="AZ49" s="205"/>
      <c r="BA49" s="205"/>
      <c r="BB49" s="205"/>
      <c r="BC49" s="205"/>
      <c r="BD49" s="205"/>
      <c r="BE49" s="205"/>
      <c r="BF49" s="205"/>
      <c r="BG49" s="205"/>
      <c r="BH49" s="205"/>
      <c r="BI49" s="205"/>
      <c r="BJ49" s="205"/>
      <c r="BK49" s="205"/>
      <c r="BL49" s="205"/>
      <c r="BM49" s="205"/>
      <c r="BN49" s="205"/>
      <c r="BO49" s="205"/>
      <c r="BP49" s="205"/>
      <c r="BQ49" s="205"/>
      <c r="BR49" s="205"/>
      <c r="BS49" s="205"/>
      <c r="BT49" s="205"/>
      <c r="BU49" s="205"/>
      <c r="BV49" s="205"/>
      <c r="BW49" s="205"/>
      <c r="BX49" s="205"/>
      <c r="BY49" s="205"/>
      <c r="BZ49" s="205"/>
      <c r="CA49" s="205"/>
      <c r="CB49" s="205"/>
      <c r="CC49" s="205"/>
      <c r="CD49" s="205"/>
      <c r="CE49" s="205"/>
      <c r="CF49" s="205"/>
      <c r="CG49" s="205"/>
      <c r="CH49" s="205"/>
      <c r="CI49" s="205"/>
      <c r="CJ49" s="205"/>
      <c r="CK49" s="205"/>
      <c r="CL49" s="205"/>
      <c r="CM49" s="205"/>
      <c r="CN49" s="205"/>
      <c r="CO49" s="205"/>
      <c r="CP49" s="205"/>
      <c r="CQ49" s="205"/>
      <c r="CR49" s="205"/>
      <c r="CS49" s="205"/>
      <c r="CT49" s="205"/>
      <c r="CU49" s="205"/>
      <c r="CV49" s="205"/>
      <c r="CW49" s="205"/>
      <c r="CX49" s="205"/>
      <c r="CY49" s="205"/>
      <c r="CZ49" s="205"/>
      <c r="DA49" s="205"/>
      <c r="DB49" s="205"/>
      <c r="DC49" s="205"/>
      <c r="DD49" s="205"/>
      <c r="DE49" s="205"/>
      <c r="DF49" s="205"/>
      <c r="DG49" s="205"/>
      <c r="DH49" s="205"/>
      <c r="DI49" s="205"/>
      <c r="DJ49" s="205"/>
      <c r="DK49" s="205"/>
      <c r="DL49" s="205"/>
      <c r="DM49" s="205"/>
      <c r="DN49" s="205"/>
      <c r="DO49" s="205"/>
      <c r="DP49" s="205"/>
      <c r="DQ49" s="205"/>
      <c r="DR49" s="205"/>
      <c r="DS49" s="205"/>
      <c r="DT49" s="205"/>
      <c r="DU49" s="205"/>
      <c r="DV49" s="205"/>
      <c r="DW49" s="205"/>
      <c r="DX49" s="205"/>
      <c r="DY49" s="205"/>
      <c r="DZ49" s="205"/>
      <c r="EA49" s="205"/>
      <c r="EB49" s="205"/>
      <c r="EC49" s="205"/>
      <c r="ED49" s="205"/>
      <c r="EE49" s="205"/>
      <c r="EF49" s="205"/>
      <c r="EG49" s="205"/>
      <c r="EH49" s="205"/>
      <c r="EI49" s="205"/>
      <c r="EJ49" s="205"/>
      <c r="EK49" s="205"/>
      <c r="EL49" s="205"/>
      <c r="EM49" s="205"/>
      <c r="EN49" s="205"/>
      <c r="EO49" s="205"/>
      <c r="EP49" s="205"/>
      <c r="EQ49" s="205"/>
      <c r="ER49" s="205"/>
      <c r="ES49" s="205"/>
      <c r="ET49" s="205"/>
      <c r="EU49" s="205"/>
      <c r="EV49" s="205"/>
      <c r="EW49" s="205"/>
      <c r="EX49" s="205"/>
      <c r="EY49" s="205"/>
      <c r="EZ49" s="205"/>
      <c r="FA49" s="205"/>
      <c r="FB49" s="205"/>
      <c r="FC49" s="205"/>
      <c r="FD49" s="205"/>
      <c r="FE49" s="205"/>
      <c r="FF49" s="205"/>
      <c r="FG49" s="205"/>
      <c r="FH49" s="205"/>
      <c r="FI49" s="205"/>
      <c r="FJ49" s="205"/>
      <c r="FK49" s="205"/>
      <c r="FL49" s="205"/>
      <c r="FM49" s="205"/>
      <c r="FN49" s="205"/>
      <c r="FO49" s="205"/>
      <c r="FP49" s="205"/>
      <c r="FQ49" s="205"/>
      <c r="FR49" s="205"/>
      <c r="FS49" s="205"/>
      <c r="FT49" s="205"/>
      <c r="FU49" s="205"/>
      <c r="FV49" s="205"/>
      <c r="FW49" s="205"/>
      <c r="FX49" s="205"/>
      <c r="FY49" s="205"/>
      <c r="FZ49" s="205"/>
      <c r="GA49" s="205"/>
      <c r="GB49" s="205"/>
      <c r="GC49" s="205"/>
      <c r="GD49" s="205"/>
      <c r="GE49" s="205"/>
      <c r="GF49" s="205"/>
      <c r="GG49" s="205"/>
      <c r="GH49" s="205"/>
      <c r="GI49" s="205"/>
      <c r="GJ49" s="205"/>
      <c r="GK49" s="205"/>
      <c r="GL49" s="205"/>
      <c r="GM49" s="205"/>
      <c r="GN49" s="205"/>
      <c r="GO49" s="205"/>
      <c r="GP49" s="205"/>
      <c r="GQ49" s="205"/>
      <c r="GR49" s="205"/>
      <c r="GS49" s="205"/>
      <c r="GT49" s="205"/>
      <c r="GU49" s="205"/>
      <c r="GV49" s="205"/>
      <c r="GW49" s="205"/>
      <c r="GX49" s="205"/>
      <c r="GY49" s="205"/>
      <c r="GZ49" s="205"/>
      <c r="HA49" s="205"/>
      <c r="HB49" s="205"/>
      <c r="HC49" s="205"/>
      <c r="HD49" s="205"/>
      <c r="HE49" s="205"/>
      <c r="HF49" s="205"/>
      <c r="HG49" s="205"/>
      <c r="HH49" s="205"/>
      <c r="HI49" s="205"/>
      <c r="HJ49" s="205"/>
      <c r="HK49" s="205"/>
      <c r="HL49" s="205"/>
      <c r="HM49" s="205"/>
      <c r="HN49" s="205"/>
      <c r="HO49" s="205"/>
      <c r="HP49" s="205"/>
      <c r="HQ49" s="205"/>
      <c r="HR49" s="205"/>
      <c r="HS49" s="205"/>
      <c r="HT49" s="205"/>
      <c r="HU49" s="205"/>
      <c r="HV49" s="205"/>
      <c r="HW49" s="205"/>
      <c r="HX49" s="205"/>
      <c r="HY49" s="205"/>
      <c r="HZ49" s="205"/>
      <c r="IA49" s="205"/>
      <c r="IB49" s="205"/>
      <c r="IC49" s="205"/>
      <c r="ID49" s="205"/>
      <c r="IE49" s="205"/>
      <c r="IF49" s="205"/>
      <c r="IG49" s="205"/>
      <c r="IH49" s="205"/>
      <c r="II49" s="205"/>
      <c r="IJ49" s="205"/>
      <c r="IK49" s="205"/>
      <c r="IL49" s="205"/>
      <c r="IM49" s="205"/>
      <c r="IN49" s="205"/>
      <c r="IO49" s="205"/>
      <c r="IP49" s="205"/>
      <c r="IQ49" s="205"/>
      <c r="IR49" s="205"/>
      <c r="IS49" s="205"/>
      <c r="IT49" s="205"/>
      <c r="IU49" s="205"/>
      <c r="IV49" s="205"/>
      <c r="IW49" s="205"/>
      <c r="IX49" s="205"/>
    </row>
    <row r="50" spans="1:258" ht="12.75" customHeight="1" x14ac:dyDescent="0.2">
      <c r="A50" s="330">
        <f t="shared" si="5"/>
        <v>45331</v>
      </c>
      <c r="B50" s="355" t="str" cm="1">
        <f t="array" ref="B50">IF(SUMPRODUCT($I50:$IX50,IF($I$9:$IX$9=B$9,1,0))&gt;0,SUMPRODUCT($I50:$IX50,IF($I$9:$IX$9=B$9,1,0)),"")</f>
        <v/>
      </c>
      <c r="C50" s="355" t="str" cm="1">
        <f t="array" ref="C50">IF(SUMPRODUCT($I50:$IX50,IF($I$9:$IX$9=C$9,1,0))&gt;0,SUMPRODUCT($I50:$IX50,IF($I$9:$IX$9=C$9,1,0)),"")</f>
        <v/>
      </c>
      <c r="D50" s="355" t="str" cm="1">
        <f t="array" ref="D50">IF(SUMPRODUCT($I50:$IX50,IF($I$9:$IX$9=D$9,1,0))&gt;0,SUMPRODUCT($I50:$IX50,IF($I$9:$IX$9=D$9,1,0)),"")</f>
        <v/>
      </c>
      <c r="E50" s="355" t="str" cm="1">
        <f t="array" ref="E50">IF(SUMPRODUCT($I50:$IX50,IF($I$9:$IX$9=E$9,1,0))&gt;0,SUMPRODUCT($I50:$IX50,IF($I$9:$IX$9=E$9,1,0)),"")</f>
        <v/>
      </c>
      <c r="F50" s="355" t="str" cm="1">
        <f t="array" ref="F50">IF(SUMPRODUCT($I50:$IX50,IF($I$9:$IX$9=F$9,1,0))&gt;0,SUMPRODUCT($I50:$IX50,IF($I$9:$IX$9=F$9,1,0)),"")</f>
        <v/>
      </c>
      <c r="G50" s="355" t="str" cm="1">
        <f t="array" ref="G50">IF(SUMPRODUCT($I50:$IX50,IF($I$9:$IX$9=G$9,1,0))&gt;0,SUMPRODUCT($I50:$IX50,IF($I$9:$IX$9=G$9,1,0)),"")</f>
        <v/>
      </c>
      <c r="H50" s="329">
        <f t="shared" si="4"/>
        <v>0</v>
      </c>
      <c r="I50" s="205"/>
      <c r="J50" s="205"/>
      <c r="K50" s="205"/>
      <c r="L50" s="205"/>
      <c r="M50" s="205"/>
      <c r="N50" s="205"/>
      <c r="O50" s="205"/>
      <c r="P50" s="205"/>
      <c r="Q50" s="205"/>
      <c r="R50" s="205"/>
      <c r="S50" s="205"/>
      <c r="T50" s="205"/>
      <c r="U50" s="205"/>
      <c r="V50" s="205"/>
      <c r="W50" s="205"/>
      <c r="X50" s="205"/>
      <c r="Y50" s="205"/>
      <c r="Z50" s="205"/>
      <c r="AA50" s="205"/>
      <c r="AB50" s="205"/>
      <c r="AC50" s="205"/>
      <c r="AD50" s="205"/>
      <c r="AE50" s="205"/>
      <c r="AF50" s="205"/>
      <c r="AG50" s="205"/>
      <c r="AH50" s="205"/>
      <c r="AI50" s="205"/>
      <c r="AJ50" s="205"/>
      <c r="AK50" s="205"/>
      <c r="AL50" s="205"/>
      <c r="AM50" s="205"/>
      <c r="AN50" s="205"/>
      <c r="AO50" s="205"/>
      <c r="AP50" s="205"/>
      <c r="AQ50" s="205"/>
      <c r="AR50" s="205"/>
      <c r="AS50" s="205"/>
      <c r="AT50" s="205"/>
      <c r="AU50" s="205"/>
      <c r="AV50" s="205"/>
      <c r="AW50" s="205"/>
      <c r="AX50" s="205"/>
      <c r="AY50" s="205"/>
      <c r="AZ50" s="205"/>
      <c r="BA50" s="205"/>
      <c r="BB50" s="205"/>
      <c r="BC50" s="205"/>
      <c r="BD50" s="205"/>
      <c r="BE50" s="205"/>
      <c r="BF50" s="205"/>
      <c r="BG50" s="205"/>
      <c r="BH50" s="205"/>
      <c r="BI50" s="205"/>
      <c r="BJ50" s="205"/>
      <c r="BK50" s="205"/>
      <c r="BL50" s="205"/>
      <c r="BM50" s="205"/>
      <c r="BN50" s="205"/>
      <c r="BO50" s="205"/>
      <c r="BP50" s="205"/>
      <c r="BQ50" s="205"/>
      <c r="BR50" s="205"/>
      <c r="BS50" s="205"/>
      <c r="BT50" s="205"/>
      <c r="BU50" s="205"/>
      <c r="BV50" s="205"/>
      <c r="BW50" s="205"/>
      <c r="BX50" s="205"/>
      <c r="BY50" s="205"/>
      <c r="BZ50" s="205"/>
      <c r="CA50" s="205"/>
      <c r="CB50" s="205"/>
      <c r="CC50" s="205"/>
      <c r="CD50" s="205"/>
      <c r="CE50" s="205"/>
      <c r="CF50" s="205"/>
      <c r="CG50" s="205"/>
      <c r="CH50" s="205"/>
      <c r="CI50" s="205"/>
      <c r="CJ50" s="205"/>
      <c r="CK50" s="205"/>
      <c r="CL50" s="205"/>
      <c r="CM50" s="205"/>
      <c r="CN50" s="205"/>
      <c r="CO50" s="205"/>
      <c r="CP50" s="205"/>
      <c r="CQ50" s="205"/>
      <c r="CR50" s="205"/>
      <c r="CS50" s="205"/>
      <c r="CT50" s="205"/>
      <c r="CU50" s="205"/>
      <c r="CV50" s="205"/>
      <c r="CW50" s="205"/>
      <c r="CX50" s="205"/>
      <c r="CY50" s="205"/>
      <c r="CZ50" s="205"/>
      <c r="DA50" s="205"/>
      <c r="DB50" s="205"/>
      <c r="DC50" s="205"/>
      <c r="DD50" s="205"/>
      <c r="DE50" s="205"/>
      <c r="DF50" s="205"/>
      <c r="DG50" s="205"/>
      <c r="DH50" s="205"/>
      <c r="DI50" s="205"/>
      <c r="DJ50" s="205"/>
      <c r="DK50" s="205"/>
      <c r="DL50" s="205"/>
      <c r="DM50" s="205"/>
      <c r="DN50" s="205"/>
      <c r="DO50" s="205"/>
      <c r="DP50" s="205"/>
      <c r="DQ50" s="205"/>
      <c r="DR50" s="205"/>
      <c r="DS50" s="205"/>
      <c r="DT50" s="205"/>
      <c r="DU50" s="205"/>
      <c r="DV50" s="205"/>
      <c r="DW50" s="205"/>
      <c r="DX50" s="205"/>
      <c r="DY50" s="205"/>
      <c r="DZ50" s="205"/>
      <c r="EA50" s="205"/>
      <c r="EB50" s="205"/>
      <c r="EC50" s="205"/>
      <c r="ED50" s="205"/>
      <c r="EE50" s="205"/>
      <c r="EF50" s="205"/>
      <c r="EG50" s="205"/>
      <c r="EH50" s="205"/>
      <c r="EI50" s="205"/>
      <c r="EJ50" s="205"/>
      <c r="EK50" s="205"/>
      <c r="EL50" s="205"/>
      <c r="EM50" s="205"/>
      <c r="EN50" s="205"/>
      <c r="EO50" s="205"/>
      <c r="EP50" s="205"/>
      <c r="EQ50" s="205"/>
      <c r="ER50" s="205"/>
      <c r="ES50" s="205"/>
      <c r="ET50" s="205"/>
      <c r="EU50" s="205"/>
      <c r="EV50" s="205"/>
      <c r="EW50" s="205"/>
      <c r="EX50" s="205"/>
      <c r="EY50" s="205"/>
      <c r="EZ50" s="205"/>
      <c r="FA50" s="205"/>
      <c r="FB50" s="205"/>
      <c r="FC50" s="205"/>
      <c r="FD50" s="205"/>
      <c r="FE50" s="205"/>
      <c r="FF50" s="205"/>
      <c r="FG50" s="205"/>
      <c r="FH50" s="205"/>
      <c r="FI50" s="205"/>
      <c r="FJ50" s="205"/>
      <c r="FK50" s="205"/>
      <c r="FL50" s="205"/>
      <c r="FM50" s="205"/>
      <c r="FN50" s="205"/>
      <c r="FO50" s="205"/>
      <c r="FP50" s="205"/>
      <c r="FQ50" s="205"/>
      <c r="FR50" s="205"/>
      <c r="FS50" s="205"/>
      <c r="FT50" s="205"/>
      <c r="FU50" s="205"/>
      <c r="FV50" s="205"/>
      <c r="FW50" s="205"/>
      <c r="FX50" s="205"/>
      <c r="FY50" s="205"/>
      <c r="FZ50" s="205"/>
      <c r="GA50" s="205"/>
      <c r="GB50" s="205"/>
      <c r="GC50" s="205"/>
      <c r="GD50" s="205"/>
      <c r="GE50" s="205"/>
      <c r="GF50" s="205"/>
      <c r="GG50" s="205"/>
      <c r="GH50" s="205"/>
      <c r="GI50" s="205"/>
      <c r="GJ50" s="205"/>
      <c r="GK50" s="205"/>
      <c r="GL50" s="205"/>
      <c r="GM50" s="205"/>
      <c r="GN50" s="205"/>
      <c r="GO50" s="205"/>
      <c r="GP50" s="205"/>
      <c r="GQ50" s="205"/>
      <c r="GR50" s="205"/>
      <c r="GS50" s="205"/>
      <c r="GT50" s="205"/>
      <c r="GU50" s="205"/>
      <c r="GV50" s="205"/>
      <c r="GW50" s="205"/>
      <c r="GX50" s="205"/>
      <c r="GY50" s="205"/>
      <c r="GZ50" s="205"/>
      <c r="HA50" s="205"/>
      <c r="HB50" s="205"/>
      <c r="HC50" s="205"/>
      <c r="HD50" s="205"/>
      <c r="HE50" s="205"/>
      <c r="HF50" s="205"/>
      <c r="HG50" s="205"/>
      <c r="HH50" s="205"/>
      <c r="HI50" s="205"/>
      <c r="HJ50" s="205"/>
      <c r="HK50" s="205"/>
      <c r="HL50" s="205"/>
      <c r="HM50" s="205"/>
      <c r="HN50" s="205"/>
      <c r="HO50" s="205"/>
      <c r="HP50" s="205"/>
      <c r="HQ50" s="205"/>
      <c r="HR50" s="205"/>
      <c r="HS50" s="205"/>
      <c r="HT50" s="205"/>
      <c r="HU50" s="205"/>
      <c r="HV50" s="205"/>
      <c r="HW50" s="205"/>
      <c r="HX50" s="205"/>
      <c r="HY50" s="205"/>
      <c r="HZ50" s="205"/>
      <c r="IA50" s="205"/>
      <c r="IB50" s="205"/>
      <c r="IC50" s="205"/>
      <c r="ID50" s="205"/>
      <c r="IE50" s="205"/>
      <c r="IF50" s="205"/>
      <c r="IG50" s="205"/>
      <c r="IH50" s="205"/>
      <c r="II50" s="205"/>
      <c r="IJ50" s="205"/>
      <c r="IK50" s="205"/>
      <c r="IL50" s="205"/>
      <c r="IM50" s="205"/>
      <c r="IN50" s="205"/>
      <c r="IO50" s="205"/>
      <c r="IP50" s="205"/>
      <c r="IQ50" s="205"/>
      <c r="IR50" s="205"/>
      <c r="IS50" s="205"/>
      <c r="IT50" s="205"/>
      <c r="IU50" s="205"/>
      <c r="IV50" s="205"/>
      <c r="IW50" s="205"/>
      <c r="IX50" s="205"/>
    </row>
    <row r="51" spans="1:258" ht="12.75" customHeight="1" x14ac:dyDescent="0.2">
      <c r="A51" s="330">
        <f t="shared" si="5"/>
        <v>45332</v>
      </c>
      <c r="B51" s="355" t="str" cm="1">
        <f t="array" ref="B51">IF(SUMPRODUCT($I51:$IX51,IF($I$9:$IX$9=B$9,1,0))&gt;0,SUMPRODUCT($I51:$IX51,IF($I$9:$IX$9=B$9,1,0)),"")</f>
        <v/>
      </c>
      <c r="C51" s="355" t="str" cm="1">
        <f t="array" ref="C51">IF(SUMPRODUCT($I51:$IX51,IF($I$9:$IX$9=C$9,1,0))&gt;0,SUMPRODUCT($I51:$IX51,IF($I$9:$IX$9=C$9,1,0)),"")</f>
        <v/>
      </c>
      <c r="D51" s="355" t="str" cm="1">
        <f t="array" ref="D51">IF(SUMPRODUCT($I51:$IX51,IF($I$9:$IX$9=D$9,1,0))&gt;0,SUMPRODUCT($I51:$IX51,IF($I$9:$IX$9=D$9,1,0)),"")</f>
        <v/>
      </c>
      <c r="E51" s="355" t="str" cm="1">
        <f t="array" ref="E51">IF(SUMPRODUCT($I51:$IX51,IF($I$9:$IX$9=E$9,1,0))&gt;0,SUMPRODUCT($I51:$IX51,IF($I$9:$IX$9=E$9,1,0)),"")</f>
        <v/>
      </c>
      <c r="F51" s="355" t="str" cm="1">
        <f t="array" ref="F51">IF(SUMPRODUCT($I51:$IX51,IF($I$9:$IX$9=F$9,1,0))&gt;0,SUMPRODUCT($I51:$IX51,IF($I$9:$IX$9=F$9,1,0)),"")</f>
        <v/>
      </c>
      <c r="G51" s="355" t="str" cm="1">
        <f t="array" ref="G51">IF(SUMPRODUCT($I51:$IX51,IF($I$9:$IX$9=G$9,1,0))&gt;0,SUMPRODUCT($I51:$IX51,IF($I$9:$IX$9=G$9,1,0)),"")</f>
        <v/>
      </c>
      <c r="H51" s="329">
        <f t="shared" si="4"/>
        <v>0</v>
      </c>
      <c r="I51" s="205"/>
      <c r="J51" s="205"/>
      <c r="K51" s="205"/>
      <c r="L51" s="205"/>
      <c r="M51" s="205"/>
      <c r="N51" s="205"/>
      <c r="O51" s="205"/>
      <c r="P51" s="205"/>
      <c r="Q51" s="205"/>
      <c r="R51" s="205"/>
      <c r="S51" s="205"/>
      <c r="T51" s="205"/>
      <c r="U51" s="205"/>
      <c r="V51" s="205"/>
      <c r="W51" s="205"/>
      <c r="X51" s="205"/>
      <c r="Y51" s="205"/>
      <c r="Z51" s="205"/>
      <c r="AA51" s="205"/>
      <c r="AB51" s="205"/>
      <c r="AC51" s="205"/>
      <c r="AD51" s="205"/>
      <c r="AE51" s="205"/>
      <c r="AF51" s="205"/>
      <c r="AG51" s="205"/>
      <c r="AH51" s="205"/>
      <c r="AI51" s="205"/>
      <c r="AJ51" s="205"/>
      <c r="AK51" s="205"/>
      <c r="AL51" s="205"/>
      <c r="AM51" s="205"/>
      <c r="AN51" s="205"/>
      <c r="AO51" s="205"/>
      <c r="AP51" s="205"/>
      <c r="AQ51" s="205"/>
      <c r="AR51" s="205"/>
      <c r="AS51" s="205"/>
      <c r="AT51" s="205"/>
      <c r="AU51" s="205"/>
      <c r="AV51" s="205"/>
      <c r="AW51" s="205"/>
      <c r="AX51" s="205"/>
      <c r="AY51" s="205"/>
      <c r="AZ51" s="205"/>
      <c r="BA51" s="205"/>
      <c r="BB51" s="205"/>
      <c r="BC51" s="205"/>
      <c r="BD51" s="205"/>
      <c r="BE51" s="205"/>
      <c r="BF51" s="205"/>
      <c r="BG51" s="205"/>
      <c r="BH51" s="205"/>
      <c r="BI51" s="205"/>
      <c r="BJ51" s="205"/>
      <c r="BK51" s="205"/>
      <c r="BL51" s="205"/>
      <c r="BM51" s="205"/>
      <c r="BN51" s="205"/>
      <c r="BO51" s="205"/>
      <c r="BP51" s="205"/>
      <c r="BQ51" s="205"/>
      <c r="BR51" s="205"/>
      <c r="BS51" s="205"/>
      <c r="BT51" s="205"/>
      <c r="BU51" s="205"/>
      <c r="BV51" s="205"/>
      <c r="BW51" s="205"/>
      <c r="BX51" s="205"/>
      <c r="BY51" s="205"/>
      <c r="BZ51" s="205"/>
      <c r="CA51" s="205"/>
      <c r="CB51" s="205"/>
      <c r="CC51" s="205"/>
      <c r="CD51" s="205"/>
      <c r="CE51" s="205"/>
      <c r="CF51" s="205"/>
      <c r="CG51" s="205"/>
      <c r="CH51" s="205"/>
      <c r="CI51" s="205"/>
      <c r="CJ51" s="205"/>
      <c r="CK51" s="205"/>
      <c r="CL51" s="205"/>
      <c r="CM51" s="205"/>
      <c r="CN51" s="205"/>
      <c r="CO51" s="205"/>
      <c r="CP51" s="205"/>
      <c r="CQ51" s="205"/>
      <c r="CR51" s="205"/>
      <c r="CS51" s="205"/>
      <c r="CT51" s="205"/>
      <c r="CU51" s="205"/>
      <c r="CV51" s="205"/>
      <c r="CW51" s="205"/>
      <c r="CX51" s="205"/>
      <c r="CY51" s="205"/>
      <c r="CZ51" s="205"/>
      <c r="DA51" s="205"/>
      <c r="DB51" s="205"/>
      <c r="DC51" s="205"/>
      <c r="DD51" s="205"/>
      <c r="DE51" s="205"/>
      <c r="DF51" s="205"/>
      <c r="DG51" s="205"/>
      <c r="DH51" s="205"/>
      <c r="DI51" s="205"/>
      <c r="DJ51" s="205"/>
      <c r="DK51" s="205"/>
      <c r="DL51" s="205"/>
      <c r="DM51" s="205"/>
      <c r="DN51" s="205"/>
      <c r="DO51" s="205"/>
      <c r="DP51" s="205"/>
      <c r="DQ51" s="205"/>
      <c r="DR51" s="205"/>
      <c r="DS51" s="205"/>
      <c r="DT51" s="205"/>
      <c r="DU51" s="205"/>
      <c r="DV51" s="205"/>
      <c r="DW51" s="205"/>
      <c r="DX51" s="205"/>
      <c r="DY51" s="205"/>
      <c r="DZ51" s="205"/>
      <c r="EA51" s="205"/>
      <c r="EB51" s="205"/>
      <c r="EC51" s="205"/>
      <c r="ED51" s="205"/>
      <c r="EE51" s="205"/>
      <c r="EF51" s="205"/>
      <c r="EG51" s="205"/>
      <c r="EH51" s="205"/>
      <c r="EI51" s="205"/>
      <c r="EJ51" s="205"/>
      <c r="EK51" s="205"/>
      <c r="EL51" s="205"/>
      <c r="EM51" s="205"/>
      <c r="EN51" s="205"/>
      <c r="EO51" s="205"/>
      <c r="EP51" s="205"/>
      <c r="EQ51" s="205"/>
      <c r="ER51" s="205"/>
      <c r="ES51" s="205"/>
      <c r="ET51" s="205"/>
      <c r="EU51" s="205"/>
      <c r="EV51" s="205"/>
      <c r="EW51" s="205"/>
      <c r="EX51" s="205"/>
      <c r="EY51" s="205"/>
      <c r="EZ51" s="205"/>
      <c r="FA51" s="205"/>
      <c r="FB51" s="205"/>
      <c r="FC51" s="205"/>
      <c r="FD51" s="205"/>
      <c r="FE51" s="205"/>
      <c r="FF51" s="205"/>
      <c r="FG51" s="205"/>
      <c r="FH51" s="205"/>
      <c r="FI51" s="205"/>
      <c r="FJ51" s="205"/>
      <c r="FK51" s="205"/>
      <c r="FL51" s="205"/>
      <c r="FM51" s="205"/>
      <c r="FN51" s="205"/>
      <c r="FO51" s="205"/>
      <c r="FP51" s="205"/>
      <c r="FQ51" s="205"/>
      <c r="FR51" s="205"/>
      <c r="FS51" s="205"/>
      <c r="FT51" s="205"/>
      <c r="FU51" s="205"/>
      <c r="FV51" s="205"/>
      <c r="FW51" s="205"/>
      <c r="FX51" s="205"/>
      <c r="FY51" s="205"/>
      <c r="FZ51" s="205"/>
      <c r="GA51" s="205"/>
      <c r="GB51" s="205"/>
      <c r="GC51" s="205"/>
      <c r="GD51" s="205"/>
      <c r="GE51" s="205"/>
      <c r="GF51" s="205"/>
      <c r="GG51" s="205"/>
      <c r="GH51" s="205"/>
      <c r="GI51" s="205"/>
      <c r="GJ51" s="205"/>
      <c r="GK51" s="205"/>
      <c r="GL51" s="205"/>
      <c r="GM51" s="205"/>
      <c r="GN51" s="205"/>
      <c r="GO51" s="205"/>
      <c r="GP51" s="205"/>
      <c r="GQ51" s="205"/>
      <c r="GR51" s="205"/>
      <c r="GS51" s="205"/>
      <c r="GT51" s="205"/>
      <c r="GU51" s="205"/>
      <c r="GV51" s="205"/>
      <c r="GW51" s="205"/>
      <c r="GX51" s="205"/>
      <c r="GY51" s="205"/>
      <c r="GZ51" s="205"/>
      <c r="HA51" s="205"/>
      <c r="HB51" s="205"/>
      <c r="HC51" s="205"/>
      <c r="HD51" s="205"/>
      <c r="HE51" s="205"/>
      <c r="HF51" s="205"/>
      <c r="HG51" s="205"/>
      <c r="HH51" s="205"/>
      <c r="HI51" s="205"/>
      <c r="HJ51" s="205"/>
      <c r="HK51" s="205"/>
      <c r="HL51" s="205"/>
      <c r="HM51" s="205"/>
      <c r="HN51" s="205"/>
      <c r="HO51" s="205"/>
      <c r="HP51" s="205"/>
      <c r="HQ51" s="205"/>
      <c r="HR51" s="205"/>
      <c r="HS51" s="205"/>
      <c r="HT51" s="205"/>
      <c r="HU51" s="205"/>
      <c r="HV51" s="205"/>
      <c r="HW51" s="205"/>
      <c r="HX51" s="205"/>
      <c r="HY51" s="205"/>
      <c r="HZ51" s="205"/>
      <c r="IA51" s="205"/>
      <c r="IB51" s="205"/>
      <c r="IC51" s="205"/>
      <c r="ID51" s="205"/>
      <c r="IE51" s="205"/>
      <c r="IF51" s="205"/>
      <c r="IG51" s="205"/>
      <c r="IH51" s="205"/>
      <c r="II51" s="205"/>
      <c r="IJ51" s="205"/>
      <c r="IK51" s="205"/>
      <c r="IL51" s="205"/>
      <c r="IM51" s="205"/>
      <c r="IN51" s="205"/>
      <c r="IO51" s="205"/>
      <c r="IP51" s="205"/>
      <c r="IQ51" s="205"/>
      <c r="IR51" s="205"/>
      <c r="IS51" s="205"/>
      <c r="IT51" s="205"/>
      <c r="IU51" s="205"/>
      <c r="IV51" s="205"/>
      <c r="IW51" s="205"/>
      <c r="IX51" s="205"/>
    </row>
    <row r="52" spans="1:258" ht="12.75" customHeight="1" x14ac:dyDescent="0.2">
      <c r="A52" s="330">
        <f t="shared" si="5"/>
        <v>45333</v>
      </c>
      <c r="B52" s="355" t="str" cm="1">
        <f t="array" ref="B52">IF(SUMPRODUCT($I52:$IX52,IF($I$9:$IX$9=B$9,1,0))&gt;0,SUMPRODUCT($I52:$IX52,IF($I$9:$IX$9=B$9,1,0)),"")</f>
        <v/>
      </c>
      <c r="C52" s="355" t="str" cm="1">
        <f t="array" ref="C52">IF(SUMPRODUCT($I52:$IX52,IF($I$9:$IX$9=C$9,1,0))&gt;0,SUMPRODUCT($I52:$IX52,IF($I$9:$IX$9=C$9,1,0)),"")</f>
        <v/>
      </c>
      <c r="D52" s="355" t="str" cm="1">
        <f t="array" ref="D52">IF(SUMPRODUCT($I52:$IX52,IF($I$9:$IX$9=D$9,1,0))&gt;0,SUMPRODUCT($I52:$IX52,IF($I$9:$IX$9=D$9,1,0)),"")</f>
        <v/>
      </c>
      <c r="E52" s="355" t="str" cm="1">
        <f t="array" ref="E52">IF(SUMPRODUCT($I52:$IX52,IF($I$9:$IX$9=E$9,1,0))&gt;0,SUMPRODUCT($I52:$IX52,IF($I$9:$IX$9=E$9,1,0)),"")</f>
        <v/>
      </c>
      <c r="F52" s="355" t="str" cm="1">
        <f t="array" ref="F52">IF(SUMPRODUCT($I52:$IX52,IF($I$9:$IX$9=F$9,1,0))&gt;0,SUMPRODUCT($I52:$IX52,IF($I$9:$IX$9=F$9,1,0)),"")</f>
        <v/>
      </c>
      <c r="G52" s="355" t="str" cm="1">
        <f t="array" ref="G52">IF(SUMPRODUCT($I52:$IX52,IF($I$9:$IX$9=G$9,1,0))&gt;0,SUMPRODUCT($I52:$IX52,IF($I$9:$IX$9=G$9,1,0)),"")</f>
        <v/>
      </c>
      <c r="H52" s="329">
        <f t="shared" si="4"/>
        <v>0</v>
      </c>
      <c r="I52" s="205"/>
      <c r="J52" s="205"/>
      <c r="K52" s="205"/>
      <c r="L52" s="205"/>
      <c r="M52" s="205"/>
      <c r="N52" s="205"/>
      <c r="O52" s="205"/>
      <c r="P52" s="205"/>
      <c r="Q52" s="205"/>
      <c r="R52" s="205"/>
      <c r="S52" s="205"/>
      <c r="T52" s="205"/>
      <c r="U52" s="205"/>
      <c r="V52" s="205"/>
      <c r="W52" s="205"/>
      <c r="X52" s="205"/>
      <c r="Y52" s="205"/>
      <c r="Z52" s="205"/>
      <c r="AA52" s="205"/>
      <c r="AB52" s="205"/>
      <c r="AC52" s="205"/>
      <c r="AD52" s="205"/>
      <c r="AE52" s="205"/>
      <c r="AF52" s="205"/>
      <c r="AG52" s="205"/>
      <c r="AH52" s="205"/>
      <c r="AI52" s="205"/>
      <c r="AJ52" s="205"/>
      <c r="AK52" s="205"/>
      <c r="AL52" s="205"/>
      <c r="AM52" s="205"/>
      <c r="AN52" s="205"/>
      <c r="AO52" s="205"/>
      <c r="AP52" s="205"/>
      <c r="AQ52" s="205"/>
      <c r="AR52" s="205"/>
      <c r="AS52" s="205"/>
      <c r="AT52" s="205"/>
      <c r="AU52" s="205"/>
      <c r="AV52" s="205"/>
      <c r="AW52" s="205"/>
      <c r="AX52" s="205"/>
      <c r="AY52" s="205"/>
      <c r="AZ52" s="205"/>
      <c r="BA52" s="205"/>
      <c r="BB52" s="205"/>
      <c r="BC52" s="205"/>
      <c r="BD52" s="205"/>
      <c r="BE52" s="205"/>
      <c r="BF52" s="205"/>
      <c r="BG52" s="205"/>
      <c r="BH52" s="205"/>
      <c r="BI52" s="205"/>
      <c r="BJ52" s="205"/>
      <c r="BK52" s="205"/>
      <c r="BL52" s="205"/>
      <c r="BM52" s="205"/>
      <c r="BN52" s="205"/>
      <c r="BO52" s="205"/>
      <c r="BP52" s="205"/>
      <c r="BQ52" s="205"/>
      <c r="BR52" s="205"/>
      <c r="BS52" s="205"/>
      <c r="BT52" s="205"/>
      <c r="BU52" s="205"/>
      <c r="BV52" s="205"/>
      <c r="BW52" s="205"/>
      <c r="BX52" s="205"/>
      <c r="BY52" s="205"/>
      <c r="BZ52" s="205"/>
      <c r="CA52" s="205"/>
      <c r="CB52" s="205"/>
      <c r="CC52" s="205"/>
      <c r="CD52" s="205"/>
      <c r="CE52" s="205"/>
      <c r="CF52" s="205"/>
      <c r="CG52" s="205"/>
      <c r="CH52" s="205"/>
      <c r="CI52" s="205"/>
      <c r="CJ52" s="205"/>
      <c r="CK52" s="205"/>
      <c r="CL52" s="205"/>
      <c r="CM52" s="205"/>
      <c r="CN52" s="205"/>
      <c r="CO52" s="205"/>
      <c r="CP52" s="205"/>
      <c r="CQ52" s="205"/>
      <c r="CR52" s="205"/>
      <c r="CS52" s="205"/>
      <c r="CT52" s="205"/>
      <c r="CU52" s="205"/>
      <c r="CV52" s="205"/>
      <c r="CW52" s="205"/>
      <c r="CX52" s="205"/>
      <c r="CY52" s="205"/>
      <c r="CZ52" s="205"/>
      <c r="DA52" s="205"/>
      <c r="DB52" s="205"/>
      <c r="DC52" s="205"/>
      <c r="DD52" s="205"/>
      <c r="DE52" s="205"/>
      <c r="DF52" s="205"/>
      <c r="DG52" s="205"/>
      <c r="DH52" s="205"/>
      <c r="DI52" s="205"/>
      <c r="DJ52" s="205"/>
      <c r="DK52" s="205"/>
      <c r="DL52" s="205"/>
      <c r="DM52" s="205"/>
      <c r="DN52" s="205"/>
      <c r="DO52" s="205"/>
      <c r="DP52" s="205"/>
      <c r="DQ52" s="205"/>
      <c r="DR52" s="205"/>
      <c r="DS52" s="205"/>
      <c r="DT52" s="205"/>
      <c r="DU52" s="205"/>
      <c r="DV52" s="205"/>
      <c r="DW52" s="205"/>
      <c r="DX52" s="205"/>
      <c r="DY52" s="205"/>
      <c r="DZ52" s="205"/>
      <c r="EA52" s="205"/>
      <c r="EB52" s="205"/>
      <c r="EC52" s="205"/>
      <c r="ED52" s="205"/>
      <c r="EE52" s="205"/>
      <c r="EF52" s="205"/>
      <c r="EG52" s="205"/>
      <c r="EH52" s="205"/>
      <c r="EI52" s="205"/>
      <c r="EJ52" s="205"/>
      <c r="EK52" s="205"/>
      <c r="EL52" s="205"/>
      <c r="EM52" s="205"/>
      <c r="EN52" s="205"/>
      <c r="EO52" s="205"/>
      <c r="EP52" s="205"/>
      <c r="EQ52" s="205"/>
      <c r="ER52" s="205"/>
      <c r="ES52" s="205"/>
      <c r="ET52" s="205"/>
      <c r="EU52" s="205"/>
      <c r="EV52" s="205"/>
      <c r="EW52" s="205"/>
      <c r="EX52" s="205"/>
      <c r="EY52" s="205"/>
      <c r="EZ52" s="205"/>
      <c r="FA52" s="205"/>
      <c r="FB52" s="205"/>
      <c r="FC52" s="205"/>
      <c r="FD52" s="205"/>
      <c r="FE52" s="205"/>
      <c r="FF52" s="205"/>
      <c r="FG52" s="205"/>
      <c r="FH52" s="205"/>
      <c r="FI52" s="205"/>
      <c r="FJ52" s="205"/>
      <c r="FK52" s="205"/>
      <c r="FL52" s="205"/>
      <c r="FM52" s="205"/>
      <c r="FN52" s="205"/>
      <c r="FO52" s="205"/>
      <c r="FP52" s="205"/>
      <c r="FQ52" s="205"/>
      <c r="FR52" s="205"/>
      <c r="FS52" s="205"/>
      <c r="FT52" s="205"/>
      <c r="FU52" s="205"/>
      <c r="FV52" s="205"/>
      <c r="FW52" s="205"/>
      <c r="FX52" s="205"/>
      <c r="FY52" s="205"/>
      <c r="FZ52" s="205"/>
      <c r="GA52" s="205"/>
      <c r="GB52" s="205"/>
      <c r="GC52" s="205"/>
      <c r="GD52" s="205"/>
      <c r="GE52" s="205"/>
      <c r="GF52" s="205"/>
      <c r="GG52" s="205"/>
      <c r="GH52" s="205"/>
      <c r="GI52" s="205"/>
      <c r="GJ52" s="205"/>
      <c r="GK52" s="205"/>
      <c r="GL52" s="205"/>
      <c r="GM52" s="205"/>
      <c r="GN52" s="205"/>
      <c r="GO52" s="205"/>
      <c r="GP52" s="205"/>
      <c r="GQ52" s="205"/>
      <c r="GR52" s="205"/>
      <c r="GS52" s="205"/>
      <c r="GT52" s="205"/>
      <c r="GU52" s="205"/>
      <c r="GV52" s="205"/>
      <c r="GW52" s="205"/>
      <c r="GX52" s="205"/>
      <c r="GY52" s="205"/>
      <c r="GZ52" s="205"/>
      <c r="HA52" s="205"/>
      <c r="HB52" s="205"/>
      <c r="HC52" s="205"/>
      <c r="HD52" s="205"/>
      <c r="HE52" s="205"/>
      <c r="HF52" s="205"/>
      <c r="HG52" s="205"/>
      <c r="HH52" s="205"/>
      <c r="HI52" s="205"/>
      <c r="HJ52" s="205"/>
      <c r="HK52" s="205"/>
      <c r="HL52" s="205"/>
      <c r="HM52" s="205"/>
      <c r="HN52" s="205"/>
      <c r="HO52" s="205"/>
      <c r="HP52" s="205"/>
      <c r="HQ52" s="205"/>
      <c r="HR52" s="205"/>
      <c r="HS52" s="205"/>
      <c r="HT52" s="205"/>
      <c r="HU52" s="205"/>
      <c r="HV52" s="205"/>
      <c r="HW52" s="205"/>
      <c r="HX52" s="205"/>
      <c r="HY52" s="205"/>
      <c r="HZ52" s="205"/>
      <c r="IA52" s="205"/>
      <c r="IB52" s="205"/>
      <c r="IC52" s="205"/>
      <c r="ID52" s="205"/>
      <c r="IE52" s="205"/>
      <c r="IF52" s="205"/>
      <c r="IG52" s="205"/>
      <c r="IH52" s="205"/>
      <c r="II52" s="205"/>
      <c r="IJ52" s="205"/>
      <c r="IK52" s="205"/>
      <c r="IL52" s="205"/>
      <c r="IM52" s="205"/>
      <c r="IN52" s="205"/>
      <c r="IO52" s="205"/>
      <c r="IP52" s="205"/>
      <c r="IQ52" s="205"/>
      <c r="IR52" s="205"/>
      <c r="IS52" s="205"/>
      <c r="IT52" s="205"/>
      <c r="IU52" s="205"/>
      <c r="IV52" s="205"/>
      <c r="IW52" s="205"/>
      <c r="IX52" s="205"/>
    </row>
    <row r="53" spans="1:258" ht="12.75" customHeight="1" x14ac:dyDescent="0.2">
      <c r="A53" s="330">
        <f t="shared" si="5"/>
        <v>45334</v>
      </c>
      <c r="B53" s="355" t="str" cm="1">
        <f t="array" ref="B53">IF(SUMPRODUCT($I53:$IX53,IF($I$9:$IX$9=B$9,1,0))&gt;0,SUMPRODUCT($I53:$IX53,IF($I$9:$IX$9=B$9,1,0)),"")</f>
        <v/>
      </c>
      <c r="C53" s="355" t="str" cm="1">
        <f t="array" ref="C53">IF(SUMPRODUCT($I53:$IX53,IF($I$9:$IX$9=C$9,1,0))&gt;0,SUMPRODUCT($I53:$IX53,IF($I$9:$IX$9=C$9,1,0)),"")</f>
        <v/>
      </c>
      <c r="D53" s="355" t="str" cm="1">
        <f t="array" ref="D53">IF(SUMPRODUCT($I53:$IX53,IF($I$9:$IX$9=D$9,1,0))&gt;0,SUMPRODUCT($I53:$IX53,IF($I$9:$IX$9=D$9,1,0)),"")</f>
        <v/>
      </c>
      <c r="E53" s="355" t="str" cm="1">
        <f t="array" ref="E53">IF(SUMPRODUCT($I53:$IX53,IF($I$9:$IX$9=E$9,1,0))&gt;0,SUMPRODUCT($I53:$IX53,IF($I$9:$IX$9=E$9,1,0)),"")</f>
        <v/>
      </c>
      <c r="F53" s="355" t="str" cm="1">
        <f t="array" ref="F53">IF(SUMPRODUCT($I53:$IX53,IF($I$9:$IX$9=F$9,1,0))&gt;0,SUMPRODUCT($I53:$IX53,IF($I$9:$IX$9=F$9,1,0)),"")</f>
        <v/>
      </c>
      <c r="G53" s="355" t="str" cm="1">
        <f t="array" ref="G53">IF(SUMPRODUCT($I53:$IX53,IF($I$9:$IX$9=G$9,1,0))&gt;0,SUMPRODUCT($I53:$IX53,IF($I$9:$IX$9=G$9,1,0)),"")</f>
        <v/>
      </c>
      <c r="H53" s="329">
        <f t="shared" si="4"/>
        <v>0</v>
      </c>
      <c r="I53" s="205"/>
      <c r="J53" s="205"/>
      <c r="K53" s="205"/>
      <c r="L53" s="205"/>
      <c r="M53" s="205"/>
      <c r="N53" s="205"/>
      <c r="O53" s="205"/>
      <c r="P53" s="205"/>
      <c r="Q53" s="205"/>
      <c r="R53" s="205"/>
      <c r="S53" s="205"/>
      <c r="T53" s="205"/>
      <c r="U53" s="205"/>
      <c r="V53" s="205"/>
      <c r="W53" s="205"/>
      <c r="X53" s="205"/>
      <c r="Y53" s="205"/>
      <c r="Z53" s="205"/>
      <c r="AA53" s="205"/>
      <c r="AB53" s="205"/>
      <c r="AC53" s="205"/>
      <c r="AD53" s="205"/>
      <c r="AE53" s="205"/>
      <c r="AF53" s="205"/>
      <c r="AG53" s="205"/>
      <c r="AH53" s="205"/>
      <c r="AI53" s="205"/>
      <c r="AJ53" s="205"/>
      <c r="AK53" s="205"/>
      <c r="AL53" s="205"/>
      <c r="AM53" s="205"/>
      <c r="AN53" s="205"/>
      <c r="AO53" s="205"/>
      <c r="AP53" s="205"/>
      <c r="AQ53" s="205"/>
      <c r="AR53" s="205"/>
      <c r="AS53" s="205"/>
      <c r="AT53" s="205"/>
      <c r="AU53" s="205"/>
      <c r="AV53" s="205"/>
      <c r="AW53" s="205"/>
      <c r="AX53" s="205"/>
      <c r="AY53" s="205"/>
      <c r="AZ53" s="205"/>
      <c r="BA53" s="205"/>
      <c r="BB53" s="205"/>
      <c r="BC53" s="205"/>
      <c r="BD53" s="205"/>
      <c r="BE53" s="205"/>
      <c r="BF53" s="205"/>
      <c r="BG53" s="205"/>
      <c r="BH53" s="205"/>
      <c r="BI53" s="205"/>
      <c r="BJ53" s="205"/>
      <c r="BK53" s="205"/>
      <c r="BL53" s="205"/>
      <c r="BM53" s="205"/>
      <c r="BN53" s="205"/>
      <c r="BO53" s="205"/>
      <c r="BP53" s="205"/>
      <c r="BQ53" s="205"/>
      <c r="BR53" s="205"/>
      <c r="BS53" s="205"/>
      <c r="BT53" s="205"/>
      <c r="BU53" s="205"/>
      <c r="BV53" s="205"/>
      <c r="BW53" s="205"/>
      <c r="BX53" s="205"/>
      <c r="BY53" s="205"/>
      <c r="BZ53" s="205"/>
      <c r="CA53" s="205"/>
      <c r="CB53" s="205"/>
      <c r="CC53" s="205"/>
      <c r="CD53" s="205"/>
      <c r="CE53" s="205"/>
      <c r="CF53" s="205"/>
      <c r="CG53" s="205"/>
      <c r="CH53" s="205"/>
      <c r="CI53" s="205"/>
      <c r="CJ53" s="205"/>
      <c r="CK53" s="205"/>
      <c r="CL53" s="205"/>
      <c r="CM53" s="205"/>
      <c r="CN53" s="205"/>
      <c r="CO53" s="205"/>
      <c r="CP53" s="205"/>
      <c r="CQ53" s="205"/>
      <c r="CR53" s="205"/>
      <c r="CS53" s="205"/>
      <c r="CT53" s="205"/>
      <c r="CU53" s="205"/>
      <c r="CV53" s="205"/>
      <c r="CW53" s="205"/>
      <c r="CX53" s="205"/>
      <c r="CY53" s="205"/>
      <c r="CZ53" s="205"/>
      <c r="DA53" s="205"/>
      <c r="DB53" s="205"/>
      <c r="DC53" s="205"/>
      <c r="DD53" s="205"/>
      <c r="DE53" s="205"/>
      <c r="DF53" s="205"/>
      <c r="DG53" s="205"/>
      <c r="DH53" s="205"/>
      <c r="DI53" s="205"/>
      <c r="DJ53" s="205"/>
      <c r="DK53" s="205"/>
      <c r="DL53" s="205"/>
      <c r="DM53" s="205"/>
      <c r="DN53" s="205"/>
      <c r="DO53" s="205"/>
      <c r="DP53" s="205"/>
      <c r="DQ53" s="205"/>
      <c r="DR53" s="205"/>
      <c r="DS53" s="205"/>
      <c r="DT53" s="205"/>
      <c r="DU53" s="205"/>
      <c r="DV53" s="205"/>
      <c r="DW53" s="205"/>
      <c r="DX53" s="205"/>
      <c r="DY53" s="205"/>
      <c r="DZ53" s="205"/>
      <c r="EA53" s="205"/>
      <c r="EB53" s="205"/>
      <c r="EC53" s="205"/>
      <c r="ED53" s="205"/>
      <c r="EE53" s="205"/>
      <c r="EF53" s="205"/>
      <c r="EG53" s="205"/>
      <c r="EH53" s="205"/>
      <c r="EI53" s="205"/>
      <c r="EJ53" s="205"/>
      <c r="EK53" s="205"/>
      <c r="EL53" s="205"/>
      <c r="EM53" s="205"/>
      <c r="EN53" s="205"/>
      <c r="EO53" s="205"/>
      <c r="EP53" s="205"/>
      <c r="EQ53" s="205"/>
      <c r="ER53" s="205"/>
      <c r="ES53" s="205"/>
      <c r="ET53" s="205"/>
      <c r="EU53" s="205"/>
      <c r="EV53" s="205"/>
      <c r="EW53" s="205"/>
      <c r="EX53" s="205"/>
      <c r="EY53" s="205"/>
      <c r="EZ53" s="205"/>
      <c r="FA53" s="205"/>
      <c r="FB53" s="205"/>
      <c r="FC53" s="205"/>
      <c r="FD53" s="205"/>
      <c r="FE53" s="205"/>
      <c r="FF53" s="205"/>
      <c r="FG53" s="205"/>
      <c r="FH53" s="205"/>
      <c r="FI53" s="205"/>
      <c r="FJ53" s="205"/>
      <c r="FK53" s="205"/>
      <c r="FL53" s="205"/>
      <c r="FM53" s="205"/>
      <c r="FN53" s="205"/>
      <c r="FO53" s="205"/>
      <c r="FP53" s="205"/>
      <c r="FQ53" s="205"/>
      <c r="FR53" s="205"/>
      <c r="FS53" s="205"/>
      <c r="FT53" s="205"/>
      <c r="FU53" s="205"/>
      <c r="FV53" s="205"/>
      <c r="FW53" s="205"/>
      <c r="FX53" s="205"/>
      <c r="FY53" s="205"/>
      <c r="FZ53" s="205"/>
      <c r="GA53" s="205"/>
      <c r="GB53" s="205"/>
      <c r="GC53" s="205"/>
      <c r="GD53" s="205"/>
      <c r="GE53" s="205"/>
      <c r="GF53" s="205"/>
      <c r="GG53" s="205"/>
      <c r="GH53" s="205"/>
      <c r="GI53" s="205"/>
      <c r="GJ53" s="205"/>
      <c r="GK53" s="205"/>
      <c r="GL53" s="205"/>
      <c r="GM53" s="205"/>
      <c r="GN53" s="205"/>
      <c r="GO53" s="205"/>
      <c r="GP53" s="205"/>
      <c r="GQ53" s="205"/>
      <c r="GR53" s="205"/>
      <c r="GS53" s="205"/>
      <c r="GT53" s="205"/>
      <c r="GU53" s="205"/>
      <c r="GV53" s="205"/>
      <c r="GW53" s="205"/>
      <c r="GX53" s="205"/>
      <c r="GY53" s="205"/>
      <c r="GZ53" s="205"/>
      <c r="HA53" s="205"/>
      <c r="HB53" s="205"/>
      <c r="HC53" s="205"/>
      <c r="HD53" s="205"/>
      <c r="HE53" s="205"/>
      <c r="HF53" s="205"/>
      <c r="HG53" s="205"/>
      <c r="HH53" s="205"/>
      <c r="HI53" s="205"/>
      <c r="HJ53" s="205"/>
      <c r="HK53" s="205"/>
      <c r="HL53" s="205"/>
      <c r="HM53" s="205"/>
      <c r="HN53" s="205"/>
      <c r="HO53" s="205"/>
      <c r="HP53" s="205"/>
      <c r="HQ53" s="205"/>
      <c r="HR53" s="205"/>
      <c r="HS53" s="205"/>
      <c r="HT53" s="205"/>
      <c r="HU53" s="205"/>
      <c r="HV53" s="205"/>
      <c r="HW53" s="205"/>
      <c r="HX53" s="205"/>
      <c r="HY53" s="205"/>
      <c r="HZ53" s="205"/>
      <c r="IA53" s="205"/>
      <c r="IB53" s="205"/>
      <c r="IC53" s="205"/>
      <c r="ID53" s="205"/>
      <c r="IE53" s="205"/>
      <c r="IF53" s="205"/>
      <c r="IG53" s="205"/>
      <c r="IH53" s="205"/>
      <c r="II53" s="205"/>
      <c r="IJ53" s="205"/>
      <c r="IK53" s="205"/>
      <c r="IL53" s="205"/>
      <c r="IM53" s="205"/>
      <c r="IN53" s="205"/>
      <c r="IO53" s="205"/>
      <c r="IP53" s="205"/>
      <c r="IQ53" s="205"/>
      <c r="IR53" s="205"/>
      <c r="IS53" s="205"/>
      <c r="IT53" s="205"/>
      <c r="IU53" s="205"/>
      <c r="IV53" s="205"/>
      <c r="IW53" s="205"/>
      <c r="IX53" s="205"/>
    </row>
    <row r="54" spans="1:258" ht="12.75" customHeight="1" x14ac:dyDescent="0.2">
      <c r="A54" s="330">
        <f t="shared" si="5"/>
        <v>45335</v>
      </c>
      <c r="B54" s="355" t="str" cm="1">
        <f t="array" ref="B54">IF(SUMPRODUCT($I54:$IX54,IF($I$9:$IX$9=B$9,1,0))&gt;0,SUMPRODUCT($I54:$IX54,IF($I$9:$IX$9=B$9,1,0)),"")</f>
        <v/>
      </c>
      <c r="C54" s="355" t="str" cm="1">
        <f t="array" ref="C54">IF(SUMPRODUCT($I54:$IX54,IF($I$9:$IX$9=C$9,1,0))&gt;0,SUMPRODUCT($I54:$IX54,IF($I$9:$IX$9=C$9,1,0)),"")</f>
        <v/>
      </c>
      <c r="D54" s="355" t="str" cm="1">
        <f t="array" ref="D54">IF(SUMPRODUCT($I54:$IX54,IF($I$9:$IX$9=D$9,1,0))&gt;0,SUMPRODUCT($I54:$IX54,IF($I$9:$IX$9=D$9,1,0)),"")</f>
        <v/>
      </c>
      <c r="E54" s="355" t="str" cm="1">
        <f t="array" ref="E54">IF(SUMPRODUCT($I54:$IX54,IF($I$9:$IX$9=E$9,1,0))&gt;0,SUMPRODUCT($I54:$IX54,IF($I$9:$IX$9=E$9,1,0)),"")</f>
        <v/>
      </c>
      <c r="F54" s="355" t="str" cm="1">
        <f t="array" ref="F54">IF(SUMPRODUCT($I54:$IX54,IF($I$9:$IX$9=F$9,1,0))&gt;0,SUMPRODUCT($I54:$IX54,IF($I$9:$IX$9=F$9,1,0)),"")</f>
        <v/>
      </c>
      <c r="G54" s="355" t="str" cm="1">
        <f t="array" ref="G54">IF(SUMPRODUCT($I54:$IX54,IF($I$9:$IX$9=G$9,1,0))&gt;0,SUMPRODUCT($I54:$IX54,IF($I$9:$IX$9=G$9,1,0)),"")</f>
        <v/>
      </c>
      <c r="H54" s="329">
        <f t="shared" si="4"/>
        <v>0</v>
      </c>
      <c r="I54" s="205"/>
      <c r="J54" s="205"/>
      <c r="K54" s="205"/>
      <c r="L54" s="205"/>
      <c r="M54" s="205"/>
      <c r="N54" s="205"/>
      <c r="O54" s="205"/>
      <c r="P54" s="205"/>
      <c r="Q54" s="205"/>
      <c r="R54" s="205"/>
      <c r="S54" s="205"/>
      <c r="T54" s="205"/>
      <c r="U54" s="205"/>
      <c r="V54" s="205"/>
      <c r="W54" s="205"/>
      <c r="X54" s="205"/>
      <c r="Y54" s="205"/>
      <c r="Z54" s="205"/>
      <c r="AA54" s="205"/>
      <c r="AB54" s="205"/>
      <c r="AC54" s="205"/>
      <c r="AD54" s="205"/>
      <c r="AE54" s="205"/>
      <c r="AF54" s="205"/>
      <c r="AG54" s="205"/>
      <c r="AH54" s="205"/>
      <c r="AI54" s="205"/>
      <c r="AJ54" s="205"/>
      <c r="AK54" s="205"/>
      <c r="AL54" s="205"/>
      <c r="AM54" s="205"/>
      <c r="AN54" s="205"/>
      <c r="AO54" s="205"/>
      <c r="AP54" s="205"/>
      <c r="AQ54" s="205"/>
      <c r="AR54" s="205"/>
      <c r="AS54" s="205"/>
      <c r="AT54" s="205"/>
      <c r="AU54" s="205"/>
      <c r="AV54" s="205"/>
      <c r="AW54" s="205"/>
      <c r="AX54" s="205"/>
      <c r="AY54" s="205"/>
      <c r="AZ54" s="205"/>
      <c r="BA54" s="205"/>
      <c r="BB54" s="205"/>
      <c r="BC54" s="205"/>
      <c r="BD54" s="205"/>
      <c r="BE54" s="205"/>
      <c r="BF54" s="205"/>
      <c r="BG54" s="205"/>
      <c r="BH54" s="205"/>
      <c r="BI54" s="205"/>
      <c r="BJ54" s="205"/>
      <c r="BK54" s="205"/>
      <c r="BL54" s="205"/>
      <c r="BM54" s="205"/>
      <c r="BN54" s="205"/>
      <c r="BO54" s="205"/>
      <c r="BP54" s="205"/>
      <c r="BQ54" s="205"/>
      <c r="BR54" s="205"/>
      <c r="BS54" s="205"/>
      <c r="BT54" s="205"/>
      <c r="BU54" s="205"/>
      <c r="BV54" s="205"/>
      <c r="BW54" s="205"/>
      <c r="BX54" s="205"/>
      <c r="BY54" s="205"/>
      <c r="BZ54" s="205"/>
      <c r="CA54" s="205"/>
      <c r="CB54" s="205"/>
      <c r="CC54" s="205"/>
      <c r="CD54" s="205"/>
      <c r="CE54" s="205"/>
      <c r="CF54" s="205"/>
      <c r="CG54" s="205"/>
      <c r="CH54" s="205"/>
      <c r="CI54" s="205"/>
      <c r="CJ54" s="205"/>
      <c r="CK54" s="205"/>
      <c r="CL54" s="205"/>
      <c r="CM54" s="205"/>
      <c r="CN54" s="205"/>
      <c r="CO54" s="205"/>
      <c r="CP54" s="205"/>
      <c r="CQ54" s="205"/>
      <c r="CR54" s="205"/>
      <c r="CS54" s="205"/>
      <c r="CT54" s="205"/>
      <c r="CU54" s="205"/>
      <c r="CV54" s="205"/>
      <c r="CW54" s="205"/>
      <c r="CX54" s="205"/>
      <c r="CY54" s="205"/>
      <c r="CZ54" s="205"/>
      <c r="DA54" s="205"/>
      <c r="DB54" s="205"/>
      <c r="DC54" s="205"/>
      <c r="DD54" s="205"/>
      <c r="DE54" s="205"/>
      <c r="DF54" s="205"/>
      <c r="DG54" s="205"/>
      <c r="DH54" s="205"/>
      <c r="DI54" s="205"/>
      <c r="DJ54" s="205"/>
      <c r="DK54" s="205"/>
      <c r="DL54" s="205"/>
      <c r="DM54" s="205"/>
      <c r="DN54" s="205"/>
      <c r="DO54" s="205"/>
      <c r="DP54" s="205"/>
      <c r="DQ54" s="205"/>
      <c r="DR54" s="205"/>
      <c r="DS54" s="205"/>
      <c r="DT54" s="205"/>
      <c r="DU54" s="205"/>
      <c r="DV54" s="205"/>
      <c r="DW54" s="205"/>
      <c r="DX54" s="205"/>
      <c r="DY54" s="205"/>
      <c r="DZ54" s="205"/>
      <c r="EA54" s="205"/>
      <c r="EB54" s="205"/>
      <c r="EC54" s="205"/>
      <c r="ED54" s="205"/>
      <c r="EE54" s="205"/>
      <c r="EF54" s="205"/>
      <c r="EG54" s="205"/>
      <c r="EH54" s="205"/>
      <c r="EI54" s="205"/>
      <c r="EJ54" s="205"/>
      <c r="EK54" s="205"/>
      <c r="EL54" s="205"/>
      <c r="EM54" s="205"/>
      <c r="EN54" s="205"/>
      <c r="EO54" s="205"/>
      <c r="EP54" s="205"/>
      <c r="EQ54" s="205"/>
      <c r="ER54" s="205"/>
      <c r="ES54" s="205"/>
      <c r="ET54" s="205"/>
      <c r="EU54" s="205"/>
      <c r="EV54" s="205"/>
      <c r="EW54" s="205"/>
      <c r="EX54" s="205"/>
      <c r="EY54" s="205"/>
      <c r="EZ54" s="205"/>
      <c r="FA54" s="205"/>
      <c r="FB54" s="205"/>
      <c r="FC54" s="205"/>
      <c r="FD54" s="205"/>
      <c r="FE54" s="205"/>
      <c r="FF54" s="205"/>
      <c r="FG54" s="205"/>
      <c r="FH54" s="205"/>
      <c r="FI54" s="205"/>
      <c r="FJ54" s="205"/>
      <c r="FK54" s="205"/>
      <c r="FL54" s="205"/>
      <c r="FM54" s="205"/>
      <c r="FN54" s="205"/>
      <c r="FO54" s="205"/>
      <c r="FP54" s="205"/>
      <c r="FQ54" s="205"/>
      <c r="FR54" s="205"/>
      <c r="FS54" s="205"/>
      <c r="FT54" s="205"/>
      <c r="FU54" s="205"/>
      <c r="FV54" s="205"/>
      <c r="FW54" s="205"/>
      <c r="FX54" s="205"/>
      <c r="FY54" s="205"/>
      <c r="FZ54" s="205"/>
      <c r="GA54" s="205"/>
      <c r="GB54" s="205"/>
      <c r="GC54" s="205"/>
      <c r="GD54" s="205"/>
      <c r="GE54" s="205"/>
      <c r="GF54" s="205"/>
      <c r="GG54" s="205"/>
      <c r="GH54" s="205"/>
      <c r="GI54" s="205"/>
      <c r="GJ54" s="205"/>
      <c r="GK54" s="205"/>
      <c r="GL54" s="205"/>
      <c r="GM54" s="205"/>
      <c r="GN54" s="205"/>
      <c r="GO54" s="205"/>
      <c r="GP54" s="205"/>
      <c r="GQ54" s="205"/>
      <c r="GR54" s="205"/>
      <c r="GS54" s="205"/>
      <c r="GT54" s="205"/>
      <c r="GU54" s="205"/>
      <c r="GV54" s="205"/>
      <c r="GW54" s="205"/>
      <c r="GX54" s="205"/>
      <c r="GY54" s="205"/>
      <c r="GZ54" s="205"/>
      <c r="HA54" s="205"/>
      <c r="HB54" s="205"/>
      <c r="HC54" s="205"/>
      <c r="HD54" s="205"/>
      <c r="HE54" s="205"/>
      <c r="HF54" s="205"/>
      <c r="HG54" s="205"/>
      <c r="HH54" s="205"/>
      <c r="HI54" s="205"/>
      <c r="HJ54" s="205"/>
      <c r="HK54" s="205"/>
      <c r="HL54" s="205"/>
      <c r="HM54" s="205"/>
      <c r="HN54" s="205"/>
      <c r="HO54" s="205"/>
      <c r="HP54" s="205"/>
      <c r="HQ54" s="205"/>
      <c r="HR54" s="205"/>
      <c r="HS54" s="205"/>
      <c r="HT54" s="205"/>
      <c r="HU54" s="205"/>
      <c r="HV54" s="205"/>
      <c r="HW54" s="205"/>
      <c r="HX54" s="205"/>
      <c r="HY54" s="205"/>
      <c r="HZ54" s="205"/>
      <c r="IA54" s="205"/>
      <c r="IB54" s="205"/>
      <c r="IC54" s="205"/>
      <c r="ID54" s="205"/>
      <c r="IE54" s="205"/>
      <c r="IF54" s="205"/>
      <c r="IG54" s="205"/>
      <c r="IH54" s="205"/>
      <c r="II54" s="205"/>
      <c r="IJ54" s="205"/>
      <c r="IK54" s="205"/>
      <c r="IL54" s="205"/>
      <c r="IM54" s="205"/>
      <c r="IN54" s="205"/>
      <c r="IO54" s="205"/>
      <c r="IP54" s="205"/>
      <c r="IQ54" s="205"/>
      <c r="IR54" s="205"/>
      <c r="IS54" s="205"/>
      <c r="IT54" s="205"/>
      <c r="IU54" s="205"/>
      <c r="IV54" s="205"/>
      <c r="IW54" s="205"/>
      <c r="IX54" s="205"/>
    </row>
    <row r="55" spans="1:258" ht="12.75" customHeight="1" x14ac:dyDescent="0.2">
      <c r="A55" s="330">
        <f t="shared" si="5"/>
        <v>45336</v>
      </c>
      <c r="B55" s="355" t="str" cm="1">
        <f t="array" ref="B55">IF(SUMPRODUCT($I55:$IX55,IF($I$9:$IX$9=B$9,1,0))&gt;0,SUMPRODUCT($I55:$IX55,IF($I$9:$IX$9=B$9,1,0)),"")</f>
        <v/>
      </c>
      <c r="C55" s="355" t="str" cm="1">
        <f t="array" ref="C55">IF(SUMPRODUCT($I55:$IX55,IF($I$9:$IX$9=C$9,1,0))&gt;0,SUMPRODUCT($I55:$IX55,IF($I$9:$IX$9=C$9,1,0)),"")</f>
        <v/>
      </c>
      <c r="D55" s="355" t="str" cm="1">
        <f t="array" ref="D55">IF(SUMPRODUCT($I55:$IX55,IF($I$9:$IX$9=D$9,1,0))&gt;0,SUMPRODUCT($I55:$IX55,IF($I$9:$IX$9=D$9,1,0)),"")</f>
        <v/>
      </c>
      <c r="E55" s="355" t="str" cm="1">
        <f t="array" ref="E55">IF(SUMPRODUCT($I55:$IX55,IF($I$9:$IX$9=E$9,1,0))&gt;0,SUMPRODUCT($I55:$IX55,IF($I$9:$IX$9=E$9,1,0)),"")</f>
        <v/>
      </c>
      <c r="F55" s="355" t="str" cm="1">
        <f t="array" ref="F55">IF(SUMPRODUCT($I55:$IX55,IF($I$9:$IX$9=F$9,1,0))&gt;0,SUMPRODUCT($I55:$IX55,IF($I$9:$IX$9=F$9,1,0)),"")</f>
        <v/>
      </c>
      <c r="G55" s="355" t="str" cm="1">
        <f t="array" ref="G55">IF(SUMPRODUCT($I55:$IX55,IF($I$9:$IX$9=G$9,1,0))&gt;0,SUMPRODUCT($I55:$IX55,IF($I$9:$IX$9=G$9,1,0)),"")</f>
        <v/>
      </c>
      <c r="H55" s="329">
        <f t="shared" si="4"/>
        <v>0</v>
      </c>
      <c r="I55" s="205"/>
      <c r="J55" s="205"/>
      <c r="K55" s="205"/>
      <c r="L55" s="205"/>
      <c r="M55" s="205"/>
      <c r="N55" s="205"/>
      <c r="O55" s="205"/>
      <c r="P55" s="205"/>
      <c r="Q55" s="205"/>
      <c r="R55" s="205"/>
      <c r="S55" s="205"/>
      <c r="T55" s="205"/>
      <c r="U55" s="205"/>
      <c r="V55" s="205"/>
      <c r="W55" s="205"/>
      <c r="X55" s="205"/>
      <c r="Y55" s="205"/>
      <c r="Z55" s="205"/>
      <c r="AA55" s="205"/>
      <c r="AB55" s="205"/>
      <c r="AC55" s="205"/>
      <c r="AD55" s="205"/>
      <c r="AE55" s="205"/>
      <c r="AF55" s="205"/>
      <c r="AG55" s="205"/>
      <c r="AH55" s="205"/>
      <c r="AI55" s="205"/>
      <c r="AJ55" s="205"/>
      <c r="AK55" s="205"/>
      <c r="AL55" s="205"/>
      <c r="AM55" s="205"/>
      <c r="AN55" s="205"/>
      <c r="AO55" s="205"/>
      <c r="AP55" s="205"/>
      <c r="AQ55" s="205"/>
      <c r="AR55" s="205"/>
      <c r="AS55" s="205"/>
      <c r="AT55" s="205"/>
      <c r="AU55" s="205"/>
      <c r="AV55" s="205"/>
      <c r="AW55" s="205"/>
      <c r="AX55" s="205"/>
      <c r="AY55" s="205"/>
      <c r="AZ55" s="205"/>
      <c r="BA55" s="205"/>
      <c r="BB55" s="205"/>
      <c r="BC55" s="205"/>
      <c r="BD55" s="205"/>
      <c r="BE55" s="205"/>
      <c r="BF55" s="205"/>
      <c r="BG55" s="205"/>
      <c r="BH55" s="205"/>
      <c r="BI55" s="205"/>
      <c r="BJ55" s="205"/>
      <c r="BK55" s="205"/>
      <c r="BL55" s="205"/>
      <c r="BM55" s="205"/>
      <c r="BN55" s="205"/>
      <c r="BO55" s="205"/>
      <c r="BP55" s="205"/>
      <c r="BQ55" s="205"/>
      <c r="BR55" s="205"/>
      <c r="BS55" s="205"/>
      <c r="BT55" s="205"/>
      <c r="BU55" s="205"/>
      <c r="BV55" s="205"/>
      <c r="BW55" s="205"/>
      <c r="BX55" s="205"/>
      <c r="BY55" s="205"/>
      <c r="BZ55" s="205"/>
      <c r="CA55" s="205"/>
      <c r="CB55" s="205"/>
      <c r="CC55" s="205"/>
      <c r="CD55" s="205"/>
      <c r="CE55" s="205"/>
      <c r="CF55" s="205"/>
      <c r="CG55" s="205"/>
      <c r="CH55" s="205"/>
      <c r="CI55" s="205"/>
      <c r="CJ55" s="205"/>
      <c r="CK55" s="205"/>
      <c r="CL55" s="205"/>
      <c r="CM55" s="205"/>
      <c r="CN55" s="205"/>
      <c r="CO55" s="205"/>
      <c r="CP55" s="205"/>
      <c r="CQ55" s="205"/>
      <c r="CR55" s="205"/>
      <c r="CS55" s="205"/>
      <c r="CT55" s="205"/>
      <c r="CU55" s="205"/>
      <c r="CV55" s="205"/>
      <c r="CW55" s="205"/>
      <c r="CX55" s="205"/>
      <c r="CY55" s="205"/>
      <c r="CZ55" s="205"/>
      <c r="DA55" s="205"/>
      <c r="DB55" s="205"/>
      <c r="DC55" s="205"/>
      <c r="DD55" s="205"/>
      <c r="DE55" s="205"/>
      <c r="DF55" s="205"/>
      <c r="DG55" s="205"/>
      <c r="DH55" s="205"/>
      <c r="DI55" s="205"/>
      <c r="DJ55" s="205"/>
      <c r="DK55" s="205"/>
      <c r="DL55" s="205"/>
      <c r="DM55" s="205"/>
      <c r="DN55" s="205"/>
      <c r="DO55" s="205"/>
      <c r="DP55" s="205"/>
      <c r="DQ55" s="205"/>
      <c r="DR55" s="205"/>
      <c r="DS55" s="205"/>
      <c r="DT55" s="205"/>
      <c r="DU55" s="205"/>
      <c r="DV55" s="205"/>
      <c r="DW55" s="205"/>
      <c r="DX55" s="205"/>
      <c r="DY55" s="205"/>
      <c r="DZ55" s="205"/>
      <c r="EA55" s="205"/>
      <c r="EB55" s="205"/>
      <c r="EC55" s="205"/>
      <c r="ED55" s="205"/>
      <c r="EE55" s="205"/>
      <c r="EF55" s="205"/>
      <c r="EG55" s="205"/>
      <c r="EH55" s="205"/>
      <c r="EI55" s="205"/>
      <c r="EJ55" s="205"/>
      <c r="EK55" s="205"/>
      <c r="EL55" s="205"/>
      <c r="EM55" s="205"/>
      <c r="EN55" s="205"/>
      <c r="EO55" s="205"/>
      <c r="EP55" s="205"/>
      <c r="EQ55" s="205"/>
      <c r="ER55" s="205"/>
      <c r="ES55" s="205"/>
      <c r="ET55" s="205"/>
      <c r="EU55" s="205"/>
      <c r="EV55" s="205"/>
      <c r="EW55" s="205"/>
      <c r="EX55" s="205"/>
      <c r="EY55" s="205"/>
      <c r="EZ55" s="205"/>
      <c r="FA55" s="205"/>
      <c r="FB55" s="205"/>
      <c r="FC55" s="205"/>
      <c r="FD55" s="205"/>
      <c r="FE55" s="205"/>
      <c r="FF55" s="205"/>
      <c r="FG55" s="205"/>
      <c r="FH55" s="205"/>
      <c r="FI55" s="205"/>
      <c r="FJ55" s="205"/>
      <c r="FK55" s="205"/>
      <c r="FL55" s="205"/>
      <c r="FM55" s="205"/>
      <c r="FN55" s="205"/>
      <c r="FO55" s="205"/>
      <c r="FP55" s="205"/>
      <c r="FQ55" s="205"/>
      <c r="FR55" s="205"/>
      <c r="FS55" s="205"/>
      <c r="FT55" s="205"/>
      <c r="FU55" s="205"/>
      <c r="FV55" s="205"/>
      <c r="FW55" s="205"/>
      <c r="FX55" s="205"/>
      <c r="FY55" s="205"/>
      <c r="FZ55" s="205"/>
      <c r="GA55" s="205"/>
      <c r="GB55" s="205"/>
      <c r="GC55" s="205"/>
      <c r="GD55" s="205"/>
      <c r="GE55" s="205"/>
      <c r="GF55" s="205"/>
      <c r="GG55" s="205"/>
      <c r="GH55" s="205"/>
      <c r="GI55" s="205"/>
      <c r="GJ55" s="205"/>
      <c r="GK55" s="205"/>
      <c r="GL55" s="205"/>
      <c r="GM55" s="205"/>
      <c r="GN55" s="205"/>
      <c r="GO55" s="205"/>
      <c r="GP55" s="205"/>
      <c r="GQ55" s="205"/>
      <c r="GR55" s="205"/>
      <c r="GS55" s="205"/>
      <c r="GT55" s="205"/>
      <c r="GU55" s="205"/>
      <c r="GV55" s="205"/>
      <c r="GW55" s="205"/>
      <c r="GX55" s="205"/>
      <c r="GY55" s="205"/>
      <c r="GZ55" s="205"/>
      <c r="HA55" s="205"/>
      <c r="HB55" s="205"/>
      <c r="HC55" s="205"/>
      <c r="HD55" s="205"/>
      <c r="HE55" s="205"/>
      <c r="HF55" s="205"/>
      <c r="HG55" s="205"/>
      <c r="HH55" s="205"/>
      <c r="HI55" s="205"/>
      <c r="HJ55" s="205"/>
      <c r="HK55" s="205"/>
      <c r="HL55" s="205"/>
      <c r="HM55" s="205"/>
      <c r="HN55" s="205"/>
      <c r="HO55" s="205"/>
      <c r="HP55" s="205"/>
      <c r="HQ55" s="205"/>
      <c r="HR55" s="205"/>
      <c r="HS55" s="205"/>
      <c r="HT55" s="205"/>
      <c r="HU55" s="205"/>
      <c r="HV55" s="205"/>
      <c r="HW55" s="205"/>
      <c r="HX55" s="205"/>
      <c r="HY55" s="205"/>
      <c r="HZ55" s="205"/>
      <c r="IA55" s="205"/>
      <c r="IB55" s="205"/>
      <c r="IC55" s="205"/>
      <c r="ID55" s="205"/>
      <c r="IE55" s="205"/>
      <c r="IF55" s="205"/>
      <c r="IG55" s="205"/>
      <c r="IH55" s="205"/>
      <c r="II55" s="205"/>
      <c r="IJ55" s="205"/>
      <c r="IK55" s="205"/>
      <c r="IL55" s="205"/>
      <c r="IM55" s="205"/>
      <c r="IN55" s="205"/>
      <c r="IO55" s="205"/>
      <c r="IP55" s="205"/>
      <c r="IQ55" s="205"/>
      <c r="IR55" s="205"/>
      <c r="IS55" s="205"/>
      <c r="IT55" s="205"/>
      <c r="IU55" s="205"/>
      <c r="IV55" s="205"/>
      <c r="IW55" s="205"/>
      <c r="IX55" s="205"/>
    </row>
    <row r="56" spans="1:258" ht="12.75" customHeight="1" x14ac:dyDescent="0.2">
      <c r="A56" s="330">
        <f t="shared" si="5"/>
        <v>45337</v>
      </c>
      <c r="B56" s="355" t="str" cm="1">
        <f t="array" ref="B56">IF(SUMPRODUCT($I56:$IX56,IF($I$9:$IX$9=B$9,1,0))&gt;0,SUMPRODUCT($I56:$IX56,IF($I$9:$IX$9=B$9,1,0)),"")</f>
        <v/>
      </c>
      <c r="C56" s="355" t="str" cm="1">
        <f t="array" ref="C56">IF(SUMPRODUCT($I56:$IX56,IF($I$9:$IX$9=C$9,1,0))&gt;0,SUMPRODUCT($I56:$IX56,IF($I$9:$IX$9=C$9,1,0)),"")</f>
        <v/>
      </c>
      <c r="D56" s="355" t="str" cm="1">
        <f t="array" ref="D56">IF(SUMPRODUCT($I56:$IX56,IF($I$9:$IX$9=D$9,1,0))&gt;0,SUMPRODUCT($I56:$IX56,IF($I$9:$IX$9=D$9,1,0)),"")</f>
        <v/>
      </c>
      <c r="E56" s="355" t="str" cm="1">
        <f t="array" ref="E56">IF(SUMPRODUCT($I56:$IX56,IF($I$9:$IX$9=E$9,1,0))&gt;0,SUMPRODUCT($I56:$IX56,IF($I$9:$IX$9=E$9,1,0)),"")</f>
        <v/>
      </c>
      <c r="F56" s="355" t="str" cm="1">
        <f t="array" ref="F56">IF(SUMPRODUCT($I56:$IX56,IF($I$9:$IX$9=F$9,1,0))&gt;0,SUMPRODUCT($I56:$IX56,IF($I$9:$IX$9=F$9,1,0)),"")</f>
        <v/>
      </c>
      <c r="G56" s="355" t="str" cm="1">
        <f t="array" ref="G56">IF(SUMPRODUCT($I56:$IX56,IF($I$9:$IX$9=G$9,1,0))&gt;0,SUMPRODUCT($I56:$IX56,IF($I$9:$IX$9=G$9,1,0)),"")</f>
        <v/>
      </c>
      <c r="H56" s="329">
        <f t="shared" si="4"/>
        <v>0</v>
      </c>
      <c r="I56" s="205"/>
      <c r="J56" s="205"/>
      <c r="K56" s="205"/>
      <c r="L56" s="205"/>
      <c r="M56" s="205"/>
      <c r="N56" s="205"/>
      <c r="O56" s="205"/>
      <c r="P56" s="205"/>
      <c r="Q56" s="205"/>
      <c r="R56" s="205"/>
      <c r="S56" s="205"/>
      <c r="T56" s="205"/>
      <c r="U56" s="205"/>
      <c r="V56" s="205"/>
      <c r="W56" s="205"/>
      <c r="X56" s="205"/>
      <c r="Y56" s="205"/>
      <c r="Z56" s="205"/>
      <c r="AA56" s="205"/>
      <c r="AB56" s="205"/>
      <c r="AC56" s="205"/>
      <c r="AD56" s="205"/>
      <c r="AE56" s="205"/>
      <c r="AF56" s="205"/>
      <c r="AG56" s="205"/>
      <c r="AH56" s="205"/>
      <c r="AI56" s="205"/>
      <c r="AJ56" s="205"/>
      <c r="AK56" s="205"/>
      <c r="AL56" s="205"/>
      <c r="AM56" s="205"/>
      <c r="AN56" s="205"/>
      <c r="AO56" s="205"/>
      <c r="AP56" s="205"/>
      <c r="AQ56" s="205"/>
      <c r="AR56" s="205"/>
      <c r="AS56" s="205"/>
      <c r="AT56" s="205"/>
      <c r="AU56" s="205"/>
      <c r="AV56" s="205"/>
      <c r="AW56" s="205"/>
      <c r="AX56" s="205"/>
      <c r="AY56" s="205"/>
      <c r="AZ56" s="205"/>
      <c r="BA56" s="205"/>
      <c r="BB56" s="205"/>
      <c r="BC56" s="205"/>
      <c r="BD56" s="205"/>
      <c r="BE56" s="205"/>
      <c r="BF56" s="205"/>
      <c r="BG56" s="205"/>
      <c r="BH56" s="205"/>
      <c r="BI56" s="205"/>
      <c r="BJ56" s="205"/>
      <c r="BK56" s="205"/>
      <c r="BL56" s="205"/>
      <c r="BM56" s="205"/>
      <c r="BN56" s="205"/>
      <c r="BO56" s="205"/>
      <c r="BP56" s="205"/>
      <c r="BQ56" s="205"/>
      <c r="BR56" s="205"/>
      <c r="BS56" s="205"/>
      <c r="BT56" s="205"/>
      <c r="BU56" s="205"/>
      <c r="BV56" s="205"/>
      <c r="BW56" s="205"/>
      <c r="BX56" s="205"/>
      <c r="BY56" s="205"/>
      <c r="BZ56" s="205"/>
      <c r="CA56" s="205"/>
      <c r="CB56" s="205"/>
      <c r="CC56" s="205"/>
      <c r="CD56" s="205"/>
      <c r="CE56" s="205"/>
      <c r="CF56" s="205"/>
      <c r="CG56" s="205"/>
      <c r="CH56" s="205"/>
      <c r="CI56" s="205"/>
      <c r="CJ56" s="205"/>
      <c r="CK56" s="205"/>
      <c r="CL56" s="205"/>
      <c r="CM56" s="205"/>
      <c r="CN56" s="205"/>
      <c r="CO56" s="205"/>
      <c r="CP56" s="205"/>
      <c r="CQ56" s="205"/>
      <c r="CR56" s="205"/>
      <c r="CS56" s="205"/>
      <c r="CT56" s="205"/>
      <c r="CU56" s="205"/>
      <c r="CV56" s="205"/>
      <c r="CW56" s="205"/>
      <c r="CX56" s="205"/>
      <c r="CY56" s="205"/>
      <c r="CZ56" s="205"/>
      <c r="DA56" s="205"/>
      <c r="DB56" s="205"/>
      <c r="DC56" s="205"/>
      <c r="DD56" s="205"/>
      <c r="DE56" s="205"/>
      <c r="DF56" s="205"/>
      <c r="DG56" s="205"/>
      <c r="DH56" s="205"/>
      <c r="DI56" s="205"/>
      <c r="DJ56" s="205"/>
      <c r="DK56" s="205"/>
      <c r="DL56" s="205"/>
      <c r="DM56" s="205"/>
      <c r="DN56" s="205"/>
      <c r="DO56" s="205"/>
      <c r="DP56" s="205"/>
      <c r="DQ56" s="205"/>
      <c r="DR56" s="205"/>
      <c r="DS56" s="205"/>
      <c r="DT56" s="205"/>
      <c r="DU56" s="205"/>
      <c r="DV56" s="205"/>
      <c r="DW56" s="205"/>
      <c r="DX56" s="205"/>
      <c r="DY56" s="205"/>
      <c r="DZ56" s="205"/>
      <c r="EA56" s="205"/>
      <c r="EB56" s="205"/>
      <c r="EC56" s="205"/>
      <c r="ED56" s="205"/>
      <c r="EE56" s="205"/>
      <c r="EF56" s="205"/>
      <c r="EG56" s="205"/>
      <c r="EH56" s="205"/>
      <c r="EI56" s="205"/>
      <c r="EJ56" s="205"/>
      <c r="EK56" s="205"/>
      <c r="EL56" s="205"/>
      <c r="EM56" s="205"/>
      <c r="EN56" s="205"/>
      <c r="EO56" s="205"/>
      <c r="EP56" s="205"/>
      <c r="EQ56" s="205"/>
      <c r="ER56" s="205"/>
      <c r="ES56" s="205"/>
      <c r="ET56" s="205"/>
      <c r="EU56" s="205"/>
      <c r="EV56" s="205"/>
      <c r="EW56" s="205"/>
      <c r="EX56" s="205"/>
      <c r="EY56" s="205"/>
      <c r="EZ56" s="205"/>
      <c r="FA56" s="205"/>
      <c r="FB56" s="205"/>
      <c r="FC56" s="205"/>
      <c r="FD56" s="205"/>
      <c r="FE56" s="205"/>
      <c r="FF56" s="205"/>
      <c r="FG56" s="205"/>
      <c r="FH56" s="205"/>
      <c r="FI56" s="205"/>
      <c r="FJ56" s="205"/>
      <c r="FK56" s="205"/>
      <c r="FL56" s="205"/>
      <c r="FM56" s="205"/>
      <c r="FN56" s="205"/>
      <c r="FO56" s="205"/>
      <c r="FP56" s="205"/>
      <c r="FQ56" s="205"/>
      <c r="FR56" s="205"/>
      <c r="FS56" s="205"/>
      <c r="FT56" s="205"/>
      <c r="FU56" s="205"/>
      <c r="FV56" s="205"/>
      <c r="FW56" s="205"/>
      <c r="FX56" s="205"/>
      <c r="FY56" s="205"/>
      <c r="FZ56" s="205"/>
      <c r="GA56" s="205"/>
      <c r="GB56" s="205"/>
      <c r="GC56" s="205"/>
      <c r="GD56" s="205"/>
      <c r="GE56" s="205"/>
      <c r="GF56" s="205"/>
      <c r="GG56" s="205"/>
      <c r="GH56" s="205"/>
      <c r="GI56" s="205"/>
      <c r="GJ56" s="205"/>
      <c r="GK56" s="205"/>
      <c r="GL56" s="205"/>
      <c r="GM56" s="205"/>
      <c r="GN56" s="205"/>
      <c r="GO56" s="205"/>
      <c r="GP56" s="205"/>
      <c r="GQ56" s="205"/>
      <c r="GR56" s="205"/>
      <c r="GS56" s="205"/>
      <c r="GT56" s="205"/>
      <c r="GU56" s="205"/>
      <c r="GV56" s="205"/>
      <c r="GW56" s="205"/>
      <c r="GX56" s="205"/>
      <c r="GY56" s="205"/>
      <c r="GZ56" s="205"/>
      <c r="HA56" s="205"/>
      <c r="HB56" s="205"/>
      <c r="HC56" s="205"/>
      <c r="HD56" s="205"/>
      <c r="HE56" s="205"/>
      <c r="HF56" s="205"/>
      <c r="HG56" s="205"/>
      <c r="HH56" s="205"/>
      <c r="HI56" s="205"/>
      <c r="HJ56" s="205"/>
      <c r="HK56" s="205"/>
      <c r="HL56" s="205"/>
      <c r="HM56" s="205"/>
      <c r="HN56" s="205"/>
      <c r="HO56" s="205"/>
      <c r="HP56" s="205"/>
      <c r="HQ56" s="205"/>
      <c r="HR56" s="205"/>
      <c r="HS56" s="205"/>
      <c r="HT56" s="205"/>
      <c r="HU56" s="205"/>
      <c r="HV56" s="205"/>
      <c r="HW56" s="205"/>
      <c r="HX56" s="205"/>
      <c r="HY56" s="205"/>
      <c r="HZ56" s="205"/>
      <c r="IA56" s="205"/>
      <c r="IB56" s="205"/>
      <c r="IC56" s="205"/>
      <c r="ID56" s="205"/>
      <c r="IE56" s="205"/>
      <c r="IF56" s="205"/>
      <c r="IG56" s="205"/>
      <c r="IH56" s="205"/>
      <c r="II56" s="205"/>
      <c r="IJ56" s="205"/>
      <c r="IK56" s="205"/>
      <c r="IL56" s="205"/>
      <c r="IM56" s="205"/>
      <c r="IN56" s="205"/>
      <c r="IO56" s="205"/>
      <c r="IP56" s="205"/>
      <c r="IQ56" s="205"/>
      <c r="IR56" s="205"/>
      <c r="IS56" s="205"/>
      <c r="IT56" s="205"/>
      <c r="IU56" s="205"/>
      <c r="IV56" s="205"/>
      <c r="IW56" s="205"/>
      <c r="IX56" s="205"/>
    </row>
    <row r="57" spans="1:258" ht="12.75" customHeight="1" x14ac:dyDescent="0.2">
      <c r="A57" s="330">
        <f t="shared" si="5"/>
        <v>45338</v>
      </c>
      <c r="B57" s="355" t="str" cm="1">
        <f t="array" ref="B57">IF(SUMPRODUCT($I57:$IX57,IF($I$9:$IX$9=B$9,1,0))&gt;0,SUMPRODUCT($I57:$IX57,IF($I$9:$IX$9=B$9,1,0)),"")</f>
        <v/>
      </c>
      <c r="C57" s="355" t="str" cm="1">
        <f t="array" ref="C57">IF(SUMPRODUCT($I57:$IX57,IF($I$9:$IX$9=C$9,1,0))&gt;0,SUMPRODUCT($I57:$IX57,IF($I$9:$IX$9=C$9,1,0)),"")</f>
        <v/>
      </c>
      <c r="D57" s="355" t="str" cm="1">
        <f t="array" ref="D57">IF(SUMPRODUCT($I57:$IX57,IF($I$9:$IX$9=D$9,1,0))&gt;0,SUMPRODUCT($I57:$IX57,IF($I$9:$IX$9=D$9,1,0)),"")</f>
        <v/>
      </c>
      <c r="E57" s="355" t="str" cm="1">
        <f t="array" ref="E57">IF(SUMPRODUCT($I57:$IX57,IF($I$9:$IX$9=E$9,1,0))&gt;0,SUMPRODUCT($I57:$IX57,IF($I$9:$IX$9=E$9,1,0)),"")</f>
        <v/>
      </c>
      <c r="F57" s="355" t="str" cm="1">
        <f t="array" ref="F57">IF(SUMPRODUCT($I57:$IX57,IF($I$9:$IX$9=F$9,1,0))&gt;0,SUMPRODUCT($I57:$IX57,IF($I$9:$IX$9=F$9,1,0)),"")</f>
        <v/>
      </c>
      <c r="G57" s="355" t="str" cm="1">
        <f t="array" ref="G57">IF(SUMPRODUCT($I57:$IX57,IF($I$9:$IX$9=G$9,1,0))&gt;0,SUMPRODUCT($I57:$IX57,IF($I$9:$IX$9=G$9,1,0)),"")</f>
        <v/>
      </c>
      <c r="H57" s="329">
        <f t="shared" si="4"/>
        <v>0</v>
      </c>
      <c r="I57" s="205"/>
      <c r="J57" s="205"/>
      <c r="K57" s="205"/>
      <c r="L57" s="205"/>
      <c r="M57" s="205"/>
      <c r="N57" s="205"/>
      <c r="O57" s="205"/>
      <c r="P57" s="205"/>
      <c r="Q57" s="205"/>
      <c r="R57" s="205"/>
      <c r="S57" s="205"/>
      <c r="T57" s="205"/>
      <c r="U57" s="205"/>
      <c r="V57" s="205"/>
      <c r="W57" s="205"/>
      <c r="X57" s="205"/>
      <c r="Y57" s="205"/>
      <c r="Z57" s="205"/>
      <c r="AA57" s="205"/>
      <c r="AB57" s="205"/>
      <c r="AC57" s="205"/>
      <c r="AD57" s="205"/>
      <c r="AE57" s="205"/>
      <c r="AF57" s="205"/>
      <c r="AG57" s="205"/>
      <c r="AH57" s="205"/>
      <c r="AI57" s="205"/>
      <c r="AJ57" s="205"/>
      <c r="AK57" s="205"/>
      <c r="AL57" s="205"/>
      <c r="AM57" s="205"/>
      <c r="AN57" s="205"/>
      <c r="AO57" s="205"/>
      <c r="AP57" s="205"/>
      <c r="AQ57" s="205"/>
      <c r="AR57" s="205"/>
      <c r="AS57" s="205"/>
      <c r="AT57" s="205"/>
      <c r="AU57" s="205"/>
      <c r="AV57" s="205"/>
      <c r="AW57" s="205"/>
      <c r="AX57" s="205"/>
      <c r="AY57" s="205"/>
      <c r="AZ57" s="205"/>
      <c r="BA57" s="205"/>
      <c r="BB57" s="205"/>
      <c r="BC57" s="205"/>
      <c r="BD57" s="205"/>
      <c r="BE57" s="205"/>
      <c r="BF57" s="205"/>
      <c r="BG57" s="205"/>
      <c r="BH57" s="205"/>
      <c r="BI57" s="205"/>
      <c r="BJ57" s="205"/>
      <c r="BK57" s="205"/>
      <c r="BL57" s="205"/>
      <c r="BM57" s="205"/>
      <c r="BN57" s="205"/>
      <c r="BO57" s="205"/>
      <c r="BP57" s="205"/>
      <c r="BQ57" s="205"/>
      <c r="BR57" s="205"/>
      <c r="BS57" s="205"/>
      <c r="BT57" s="205"/>
      <c r="BU57" s="205"/>
      <c r="BV57" s="205"/>
      <c r="BW57" s="205"/>
      <c r="BX57" s="205"/>
      <c r="BY57" s="205"/>
      <c r="BZ57" s="205"/>
      <c r="CA57" s="205"/>
      <c r="CB57" s="205"/>
      <c r="CC57" s="205"/>
      <c r="CD57" s="205"/>
      <c r="CE57" s="205"/>
      <c r="CF57" s="205"/>
      <c r="CG57" s="205"/>
      <c r="CH57" s="205"/>
      <c r="CI57" s="205"/>
      <c r="CJ57" s="205"/>
      <c r="CK57" s="205"/>
      <c r="CL57" s="205"/>
      <c r="CM57" s="205"/>
      <c r="CN57" s="205"/>
      <c r="CO57" s="205"/>
      <c r="CP57" s="205"/>
      <c r="CQ57" s="205"/>
      <c r="CR57" s="205"/>
      <c r="CS57" s="205"/>
      <c r="CT57" s="205"/>
      <c r="CU57" s="205"/>
      <c r="CV57" s="205"/>
      <c r="CW57" s="205"/>
      <c r="CX57" s="205"/>
      <c r="CY57" s="205"/>
      <c r="CZ57" s="205"/>
      <c r="DA57" s="205"/>
      <c r="DB57" s="205"/>
      <c r="DC57" s="205"/>
      <c r="DD57" s="205"/>
      <c r="DE57" s="205"/>
      <c r="DF57" s="205"/>
      <c r="DG57" s="205"/>
      <c r="DH57" s="205"/>
      <c r="DI57" s="205"/>
      <c r="DJ57" s="205"/>
      <c r="DK57" s="205"/>
      <c r="DL57" s="205"/>
      <c r="DM57" s="205"/>
      <c r="DN57" s="205"/>
      <c r="DO57" s="205"/>
      <c r="DP57" s="205"/>
      <c r="DQ57" s="205"/>
      <c r="DR57" s="205"/>
      <c r="DS57" s="205"/>
      <c r="DT57" s="205"/>
      <c r="DU57" s="205"/>
      <c r="DV57" s="205"/>
      <c r="DW57" s="205"/>
      <c r="DX57" s="205"/>
      <c r="DY57" s="205"/>
      <c r="DZ57" s="205"/>
      <c r="EA57" s="205"/>
      <c r="EB57" s="205"/>
      <c r="EC57" s="205"/>
      <c r="ED57" s="205"/>
      <c r="EE57" s="205"/>
      <c r="EF57" s="205"/>
      <c r="EG57" s="205"/>
      <c r="EH57" s="205"/>
      <c r="EI57" s="205"/>
      <c r="EJ57" s="205"/>
      <c r="EK57" s="205"/>
      <c r="EL57" s="205"/>
      <c r="EM57" s="205"/>
      <c r="EN57" s="205"/>
      <c r="EO57" s="205"/>
      <c r="EP57" s="205"/>
      <c r="EQ57" s="205"/>
      <c r="ER57" s="205"/>
      <c r="ES57" s="205"/>
      <c r="ET57" s="205"/>
      <c r="EU57" s="205"/>
      <c r="EV57" s="205"/>
      <c r="EW57" s="205"/>
      <c r="EX57" s="205"/>
      <c r="EY57" s="205"/>
      <c r="EZ57" s="205"/>
      <c r="FA57" s="205"/>
      <c r="FB57" s="205"/>
      <c r="FC57" s="205"/>
      <c r="FD57" s="205"/>
      <c r="FE57" s="205"/>
      <c r="FF57" s="205"/>
      <c r="FG57" s="205"/>
      <c r="FH57" s="205"/>
      <c r="FI57" s="205"/>
      <c r="FJ57" s="205"/>
      <c r="FK57" s="205"/>
      <c r="FL57" s="205"/>
      <c r="FM57" s="205"/>
      <c r="FN57" s="205"/>
      <c r="FO57" s="205"/>
      <c r="FP57" s="205"/>
      <c r="FQ57" s="205"/>
      <c r="FR57" s="205"/>
      <c r="FS57" s="205"/>
      <c r="FT57" s="205"/>
      <c r="FU57" s="205"/>
      <c r="FV57" s="205"/>
      <c r="FW57" s="205"/>
      <c r="FX57" s="205"/>
      <c r="FY57" s="205"/>
      <c r="FZ57" s="205"/>
      <c r="GA57" s="205"/>
      <c r="GB57" s="205"/>
      <c r="GC57" s="205"/>
      <c r="GD57" s="205"/>
      <c r="GE57" s="205"/>
      <c r="GF57" s="205"/>
      <c r="GG57" s="205"/>
      <c r="GH57" s="205"/>
      <c r="GI57" s="205"/>
      <c r="GJ57" s="205"/>
      <c r="GK57" s="205"/>
      <c r="GL57" s="205"/>
      <c r="GM57" s="205"/>
      <c r="GN57" s="205"/>
      <c r="GO57" s="205"/>
      <c r="GP57" s="205"/>
      <c r="GQ57" s="205"/>
      <c r="GR57" s="205"/>
      <c r="GS57" s="205"/>
      <c r="GT57" s="205"/>
      <c r="GU57" s="205"/>
      <c r="GV57" s="205"/>
      <c r="GW57" s="205"/>
      <c r="GX57" s="205"/>
      <c r="GY57" s="205"/>
      <c r="GZ57" s="205"/>
      <c r="HA57" s="205"/>
      <c r="HB57" s="205"/>
      <c r="HC57" s="205"/>
      <c r="HD57" s="205"/>
      <c r="HE57" s="205"/>
      <c r="HF57" s="205"/>
      <c r="HG57" s="205"/>
      <c r="HH57" s="205"/>
      <c r="HI57" s="205"/>
      <c r="HJ57" s="205"/>
      <c r="HK57" s="205"/>
      <c r="HL57" s="205"/>
      <c r="HM57" s="205"/>
      <c r="HN57" s="205"/>
      <c r="HO57" s="205"/>
      <c r="HP57" s="205"/>
      <c r="HQ57" s="205"/>
      <c r="HR57" s="205"/>
      <c r="HS57" s="205"/>
      <c r="HT57" s="205"/>
      <c r="HU57" s="205"/>
      <c r="HV57" s="205"/>
      <c r="HW57" s="205"/>
      <c r="HX57" s="205"/>
      <c r="HY57" s="205"/>
      <c r="HZ57" s="205"/>
      <c r="IA57" s="205"/>
      <c r="IB57" s="205"/>
      <c r="IC57" s="205"/>
      <c r="ID57" s="205"/>
      <c r="IE57" s="205"/>
      <c r="IF57" s="205"/>
      <c r="IG57" s="205"/>
      <c r="IH57" s="205"/>
      <c r="II57" s="205"/>
      <c r="IJ57" s="205"/>
      <c r="IK57" s="205"/>
      <c r="IL57" s="205"/>
      <c r="IM57" s="205"/>
      <c r="IN57" s="205"/>
      <c r="IO57" s="205"/>
      <c r="IP57" s="205"/>
      <c r="IQ57" s="205"/>
      <c r="IR57" s="205"/>
      <c r="IS57" s="205"/>
      <c r="IT57" s="205"/>
      <c r="IU57" s="205"/>
      <c r="IV57" s="205"/>
      <c r="IW57" s="205"/>
      <c r="IX57" s="205"/>
    </row>
    <row r="58" spans="1:258" ht="12.75" customHeight="1" x14ac:dyDescent="0.2">
      <c r="A58" s="330">
        <f t="shared" si="5"/>
        <v>45339</v>
      </c>
      <c r="B58" s="355" t="str" cm="1">
        <f t="array" ref="B58">IF(SUMPRODUCT($I58:$IX58,IF($I$9:$IX$9=B$9,1,0))&gt;0,SUMPRODUCT($I58:$IX58,IF($I$9:$IX$9=B$9,1,0)),"")</f>
        <v/>
      </c>
      <c r="C58" s="355" t="str" cm="1">
        <f t="array" ref="C58">IF(SUMPRODUCT($I58:$IX58,IF($I$9:$IX$9=C$9,1,0))&gt;0,SUMPRODUCT($I58:$IX58,IF($I$9:$IX$9=C$9,1,0)),"")</f>
        <v/>
      </c>
      <c r="D58" s="355" t="str" cm="1">
        <f t="array" ref="D58">IF(SUMPRODUCT($I58:$IX58,IF($I$9:$IX$9=D$9,1,0))&gt;0,SUMPRODUCT($I58:$IX58,IF($I$9:$IX$9=D$9,1,0)),"")</f>
        <v/>
      </c>
      <c r="E58" s="355" t="str" cm="1">
        <f t="array" ref="E58">IF(SUMPRODUCT($I58:$IX58,IF($I$9:$IX$9=E$9,1,0))&gt;0,SUMPRODUCT($I58:$IX58,IF($I$9:$IX$9=E$9,1,0)),"")</f>
        <v/>
      </c>
      <c r="F58" s="355" t="str" cm="1">
        <f t="array" ref="F58">IF(SUMPRODUCT($I58:$IX58,IF($I$9:$IX$9=F$9,1,0))&gt;0,SUMPRODUCT($I58:$IX58,IF($I$9:$IX$9=F$9,1,0)),"")</f>
        <v/>
      </c>
      <c r="G58" s="355" t="str" cm="1">
        <f t="array" ref="G58">IF(SUMPRODUCT($I58:$IX58,IF($I$9:$IX$9=G$9,1,0))&gt;0,SUMPRODUCT($I58:$IX58,IF($I$9:$IX$9=G$9,1,0)),"")</f>
        <v/>
      </c>
      <c r="H58" s="329">
        <f t="shared" si="4"/>
        <v>0</v>
      </c>
      <c r="I58" s="205"/>
      <c r="J58" s="205"/>
      <c r="K58" s="205"/>
      <c r="L58" s="205"/>
      <c r="M58" s="205"/>
      <c r="N58" s="205"/>
      <c r="O58" s="205"/>
      <c r="P58" s="205"/>
      <c r="Q58" s="205"/>
      <c r="R58" s="205"/>
      <c r="S58" s="205"/>
      <c r="T58" s="205"/>
      <c r="U58" s="205"/>
      <c r="V58" s="205"/>
      <c r="W58" s="205"/>
      <c r="X58" s="205"/>
      <c r="Y58" s="205"/>
      <c r="Z58" s="205"/>
      <c r="AA58" s="205"/>
      <c r="AB58" s="205"/>
      <c r="AC58" s="205"/>
      <c r="AD58" s="205"/>
      <c r="AE58" s="205"/>
      <c r="AF58" s="205"/>
      <c r="AG58" s="205"/>
      <c r="AH58" s="205"/>
      <c r="AI58" s="205"/>
      <c r="AJ58" s="205"/>
      <c r="AK58" s="205"/>
      <c r="AL58" s="205"/>
      <c r="AM58" s="205"/>
      <c r="AN58" s="205"/>
      <c r="AO58" s="205"/>
      <c r="AP58" s="205"/>
      <c r="AQ58" s="205"/>
      <c r="AR58" s="205"/>
      <c r="AS58" s="205"/>
      <c r="AT58" s="205"/>
      <c r="AU58" s="205"/>
      <c r="AV58" s="205"/>
      <c r="AW58" s="205"/>
      <c r="AX58" s="205"/>
      <c r="AY58" s="205"/>
      <c r="AZ58" s="205"/>
      <c r="BA58" s="205"/>
      <c r="BB58" s="205"/>
      <c r="BC58" s="205"/>
      <c r="BD58" s="205"/>
      <c r="BE58" s="205"/>
      <c r="BF58" s="205"/>
      <c r="BG58" s="205"/>
      <c r="BH58" s="205"/>
      <c r="BI58" s="205"/>
      <c r="BJ58" s="205"/>
      <c r="BK58" s="205"/>
      <c r="BL58" s="205"/>
      <c r="BM58" s="205"/>
      <c r="BN58" s="205"/>
      <c r="BO58" s="205"/>
      <c r="BP58" s="205"/>
      <c r="BQ58" s="205"/>
      <c r="BR58" s="205"/>
      <c r="BS58" s="205"/>
      <c r="BT58" s="205"/>
      <c r="BU58" s="205"/>
      <c r="BV58" s="205"/>
      <c r="BW58" s="205"/>
      <c r="BX58" s="205"/>
      <c r="BY58" s="205"/>
      <c r="BZ58" s="205"/>
      <c r="CA58" s="205"/>
      <c r="CB58" s="205"/>
      <c r="CC58" s="205"/>
      <c r="CD58" s="205"/>
      <c r="CE58" s="205"/>
      <c r="CF58" s="205"/>
      <c r="CG58" s="205"/>
      <c r="CH58" s="205"/>
      <c r="CI58" s="205"/>
      <c r="CJ58" s="205"/>
      <c r="CK58" s="205"/>
      <c r="CL58" s="205"/>
      <c r="CM58" s="205"/>
      <c r="CN58" s="205"/>
      <c r="CO58" s="205"/>
      <c r="CP58" s="205"/>
      <c r="CQ58" s="205"/>
      <c r="CR58" s="205"/>
      <c r="CS58" s="205"/>
      <c r="CT58" s="205"/>
      <c r="CU58" s="205"/>
      <c r="CV58" s="205"/>
      <c r="CW58" s="205"/>
      <c r="CX58" s="205"/>
      <c r="CY58" s="205"/>
      <c r="CZ58" s="205"/>
      <c r="DA58" s="205"/>
      <c r="DB58" s="205"/>
      <c r="DC58" s="205"/>
      <c r="DD58" s="205"/>
      <c r="DE58" s="205"/>
      <c r="DF58" s="205"/>
      <c r="DG58" s="205"/>
      <c r="DH58" s="205"/>
      <c r="DI58" s="205"/>
      <c r="DJ58" s="205"/>
      <c r="DK58" s="205"/>
      <c r="DL58" s="205"/>
      <c r="DM58" s="205"/>
      <c r="DN58" s="205"/>
      <c r="DO58" s="205"/>
      <c r="DP58" s="205"/>
      <c r="DQ58" s="205"/>
      <c r="DR58" s="205"/>
      <c r="DS58" s="205"/>
      <c r="DT58" s="205"/>
      <c r="DU58" s="205"/>
      <c r="DV58" s="205"/>
      <c r="DW58" s="205"/>
      <c r="DX58" s="205"/>
      <c r="DY58" s="205"/>
      <c r="DZ58" s="205"/>
      <c r="EA58" s="205"/>
      <c r="EB58" s="205"/>
      <c r="EC58" s="205"/>
      <c r="ED58" s="205"/>
      <c r="EE58" s="205"/>
      <c r="EF58" s="205"/>
      <c r="EG58" s="205"/>
      <c r="EH58" s="205"/>
      <c r="EI58" s="205"/>
      <c r="EJ58" s="205"/>
      <c r="EK58" s="205"/>
      <c r="EL58" s="205"/>
      <c r="EM58" s="205"/>
      <c r="EN58" s="205"/>
      <c r="EO58" s="205"/>
      <c r="EP58" s="205"/>
      <c r="EQ58" s="205"/>
      <c r="ER58" s="205"/>
      <c r="ES58" s="205"/>
      <c r="ET58" s="205"/>
      <c r="EU58" s="205"/>
      <c r="EV58" s="205"/>
      <c r="EW58" s="205"/>
      <c r="EX58" s="205"/>
      <c r="EY58" s="205"/>
      <c r="EZ58" s="205"/>
      <c r="FA58" s="205"/>
      <c r="FB58" s="205"/>
      <c r="FC58" s="205"/>
      <c r="FD58" s="205"/>
      <c r="FE58" s="205"/>
      <c r="FF58" s="205"/>
      <c r="FG58" s="205"/>
      <c r="FH58" s="205"/>
      <c r="FI58" s="205"/>
      <c r="FJ58" s="205"/>
      <c r="FK58" s="205"/>
      <c r="FL58" s="205"/>
      <c r="FM58" s="205"/>
      <c r="FN58" s="205"/>
      <c r="FO58" s="205"/>
      <c r="FP58" s="205"/>
      <c r="FQ58" s="205"/>
      <c r="FR58" s="205"/>
      <c r="FS58" s="205"/>
      <c r="FT58" s="205"/>
      <c r="FU58" s="205"/>
      <c r="FV58" s="205"/>
      <c r="FW58" s="205"/>
      <c r="FX58" s="205"/>
      <c r="FY58" s="205"/>
      <c r="FZ58" s="205"/>
      <c r="GA58" s="205"/>
      <c r="GB58" s="205"/>
      <c r="GC58" s="205"/>
      <c r="GD58" s="205"/>
      <c r="GE58" s="205"/>
      <c r="GF58" s="205"/>
      <c r="GG58" s="205"/>
      <c r="GH58" s="205"/>
      <c r="GI58" s="205"/>
      <c r="GJ58" s="205"/>
      <c r="GK58" s="205"/>
      <c r="GL58" s="205"/>
      <c r="GM58" s="205"/>
      <c r="GN58" s="205"/>
      <c r="GO58" s="205"/>
      <c r="GP58" s="205"/>
      <c r="GQ58" s="205"/>
      <c r="GR58" s="205"/>
      <c r="GS58" s="205"/>
      <c r="GT58" s="205"/>
      <c r="GU58" s="205"/>
      <c r="GV58" s="205"/>
      <c r="GW58" s="205"/>
      <c r="GX58" s="205"/>
      <c r="GY58" s="205"/>
      <c r="GZ58" s="205"/>
      <c r="HA58" s="205"/>
      <c r="HB58" s="205"/>
      <c r="HC58" s="205"/>
      <c r="HD58" s="205"/>
      <c r="HE58" s="205"/>
      <c r="HF58" s="205"/>
      <c r="HG58" s="205"/>
      <c r="HH58" s="205"/>
      <c r="HI58" s="205"/>
      <c r="HJ58" s="205"/>
      <c r="HK58" s="205"/>
      <c r="HL58" s="205"/>
      <c r="HM58" s="205"/>
      <c r="HN58" s="205"/>
      <c r="HO58" s="205"/>
      <c r="HP58" s="205"/>
      <c r="HQ58" s="205"/>
      <c r="HR58" s="205"/>
      <c r="HS58" s="205"/>
      <c r="HT58" s="205"/>
      <c r="HU58" s="205"/>
      <c r="HV58" s="205"/>
      <c r="HW58" s="205"/>
      <c r="HX58" s="205"/>
      <c r="HY58" s="205"/>
      <c r="HZ58" s="205"/>
      <c r="IA58" s="205"/>
      <c r="IB58" s="205"/>
      <c r="IC58" s="205"/>
      <c r="ID58" s="205"/>
      <c r="IE58" s="205"/>
      <c r="IF58" s="205"/>
      <c r="IG58" s="205"/>
      <c r="IH58" s="205"/>
      <c r="II58" s="205"/>
      <c r="IJ58" s="205"/>
      <c r="IK58" s="205"/>
      <c r="IL58" s="205"/>
      <c r="IM58" s="205"/>
      <c r="IN58" s="205"/>
      <c r="IO58" s="205"/>
      <c r="IP58" s="205"/>
      <c r="IQ58" s="205"/>
      <c r="IR58" s="205"/>
      <c r="IS58" s="205"/>
      <c r="IT58" s="205"/>
      <c r="IU58" s="205"/>
      <c r="IV58" s="205"/>
      <c r="IW58" s="205"/>
      <c r="IX58" s="205"/>
    </row>
    <row r="59" spans="1:258" ht="12.75" customHeight="1" x14ac:dyDescent="0.2">
      <c r="A59" s="330">
        <f t="shared" si="5"/>
        <v>45340</v>
      </c>
      <c r="B59" s="355" t="str" cm="1">
        <f t="array" ref="B59">IF(SUMPRODUCT($I59:$IX59,IF($I$9:$IX$9=B$9,1,0))&gt;0,SUMPRODUCT($I59:$IX59,IF($I$9:$IX$9=B$9,1,0)),"")</f>
        <v/>
      </c>
      <c r="C59" s="355" t="str" cm="1">
        <f t="array" ref="C59">IF(SUMPRODUCT($I59:$IX59,IF($I$9:$IX$9=C$9,1,0))&gt;0,SUMPRODUCT($I59:$IX59,IF($I$9:$IX$9=C$9,1,0)),"")</f>
        <v/>
      </c>
      <c r="D59" s="355" t="str" cm="1">
        <f t="array" ref="D59">IF(SUMPRODUCT($I59:$IX59,IF($I$9:$IX$9=D$9,1,0))&gt;0,SUMPRODUCT($I59:$IX59,IF($I$9:$IX$9=D$9,1,0)),"")</f>
        <v/>
      </c>
      <c r="E59" s="355" t="str" cm="1">
        <f t="array" ref="E59">IF(SUMPRODUCT($I59:$IX59,IF($I$9:$IX$9=E$9,1,0))&gt;0,SUMPRODUCT($I59:$IX59,IF($I$9:$IX$9=E$9,1,0)),"")</f>
        <v/>
      </c>
      <c r="F59" s="355" t="str" cm="1">
        <f t="array" ref="F59">IF(SUMPRODUCT($I59:$IX59,IF($I$9:$IX$9=F$9,1,0))&gt;0,SUMPRODUCT($I59:$IX59,IF($I$9:$IX$9=F$9,1,0)),"")</f>
        <v/>
      </c>
      <c r="G59" s="355" t="str" cm="1">
        <f t="array" ref="G59">IF(SUMPRODUCT($I59:$IX59,IF($I$9:$IX$9=G$9,1,0))&gt;0,SUMPRODUCT($I59:$IX59,IF($I$9:$IX$9=G$9,1,0)),"")</f>
        <v/>
      </c>
      <c r="H59" s="329">
        <f t="shared" si="4"/>
        <v>0</v>
      </c>
      <c r="I59" s="205"/>
      <c r="J59" s="205"/>
      <c r="K59" s="205"/>
      <c r="L59" s="205"/>
      <c r="M59" s="205"/>
      <c r="N59" s="205"/>
      <c r="O59" s="205"/>
      <c r="P59" s="205"/>
      <c r="Q59" s="205"/>
      <c r="R59" s="205"/>
      <c r="S59" s="205"/>
      <c r="T59" s="205"/>
      <c r="U59" s="205"/>
      <c r="V59" s="205"/>
      <c r="W59" s="205"/>
      <c r="X59" s="205"/>
      <c r="Y59" s="205"/>
      <c r="Z59" s="205"/>
      <c r="AA59" s="205"/>
      <c r="AB59" s="205"/>
      <c r="AC59" s="205"/>
      <c r="AD59" s="205"/>
      <c r="AE59" s="205"/>
      <c r="AF59" s="205"/>
      <c r="AG59" s="205"/>
      <c r="AH59" s="205"/>
      <c r="AI59" s="205"/>
      <c r="AJ59" s="205"/>
      <c r="AK59" s="205"/>
      <c r="AL59" s="205"/>
      <c r="AM59" s="205"/>
      <c r="AN59" s="205"/>
      <c r="AO59" s="205"/>
      <c r="AP59" s="205"/>
      <c r="AQ59" s="205"/>
      <c r="AR59" s="205"/>
      <c r="AS59" s="205"/>
      <c r="AT59" s="205"/>
      <c r="AU59" s="205"/>
      <c r="AV59" s="205"/>
      <c r="AW59" s="205"/>
      <c r="AX59" s="205"/>
      <c r="AY59" s="205"/>
      <c r="AZ59" s="205"/>
      <c r="BA59" s="205"/>
      <c r="BB59" s="205"/>
      <c r="BC59" s="205"/>
      <c r="BD59" s="205"/>
      <c r="BE59" s="205"/>
      <c r="BF59" s="205"/>
      <c r="BG59" s="205"/>
      <c r="BH59" s="205"/>
      <c r="BI59" s="205"/>
      <c r="BJ59" s="205"/>
      <c r="BK59" s="205"/>
      <c r="BL59" s="205"/>
      <c r="BM59" s="205"/>
      <c r="BN59" s="205"/>
      <c r="BO59" s="205"/>
      <c r="BP59" s="205"/>
      <c r="BQ59" s="205"/>
      <c r="BR59" s="205"/>
      <c r="BS59" s="205"/>
      <c r="BT59" s="205"/>
      <c r="BU59" s="205"/>
      <c r="BV59" s="205"/>
      <c r="BW59" s="205"/>
      <c r="BX59" s="205"/>
      <c r="BY59" s="205"/>
      <c r="BZ59" s="205"/>
      <c r="CA59" s="205"/>
      <c r="CB59" s="205"/>
      <c r="CC59" s="205"/>
      <c r="CD59" s="205"/>
      <c r="CE59" s="205"/>
      <c r="CF59" s="205"/>
      <c r="CG59" s="205"/>
      <c r="CH59" s="205"/>
      <c r="CI59" s="205"/>
      <c r="CJ59" s="205"/>
      <c r="CK59" s="205"/>
      <c r="CL59" s="205"/>
      <c r="CM59" s="205"/>
      <c r="CN59" s="205"/>
      <c r="CO59" s="205"/>
      <c r="CP59" s="205"/>
      <c r="CQ59" s="205"/>
      <c r="CR59" s="205"/>
      <c r="CS59" s="205"/>
      <c r="CT59" s="205"/>
      <c r="CU59" s="205"/>
      <c r="CV59" s="205"/>
      <c r="CW59" s="205"/>
      <c r="CX59" s="205"/>
      <c r="CY59" s="205"/>
      <c r="CZ59" s="205"/>
      <c r="DA59" s="205"/>
      <c r="DB59" s="205"/>
      <c r="DC59" s="205"/>
      <c r="DD59" s="205"/>
      <c r="DE59" s="205"/>
      <c r="DF59" s="205"/>
      <c r="DG59" s="205"/>
      <c r="DH59" s="205"/>
      <c r="DI59" s="205"/>
      <c r="DJ59" s="205"/>
      <c r="DK59" s="205"/>
      <c r="DL59" s="205"/>
      <c r="DM59" s="205"/>
      <c r="DN59" s="205"/>
      <c r="DO59" s="205"/>
      <c r="DP59" s="205"/>
      <c r="DQ59" s="205"/>
      <c r="DR59" s="205"/>
      <c r="DS59" s="205"/>
      <c r="DT59" s="205"/>
      <c r="DU59" s="205"/>
      <c r="DV59" s="205"/>
      <c r="DW59" s="205"/>
      <c r="DX59" s="205"/>
      <c r="DY59" s="205"/>
      <c r="DZ59" s="205"/>
      <c r="EA59" s="205"/>
      <c r="EB59" s="205"/>
      <c r="EC59" s="205"/>
      <c r="ED59" s="205"/>
      <c r="EE59" s="205"/>
      <c r="EF59" s="205"/>
      <c r="EG59" s="205"/>
      <c r="EH59" s="205"/>
      <c r="EI59" s="205"/>
      <c r="EJ59" s="205"/>
      <c r="EK59" s="205"/>
      <c r="EL59" s="205"/>
      <c r="EM59" s="205"/>
      <c r="EN59" s="205"/>
      <c r="EO59" s="205"/>
      <c r="EP59" s="205"/>
      <c r="EQ59" s="205"/>
      <c r="ER59" s="205"/>
      <c r="ES59" s="205"/>
      <c r="ET59" s="205"/>
      <c r="EU59" s="205"/>
      <c r="EV59" s="205"/>
      <c r="EW59" s="205"/>
      <c r="EX59" s="205"/>
      <c r="EY59" s="205"/>
      <c r="EZ59" s="205"/>
      <c r="FA59" s="205"/>
      <c r="FB59" s="205"/>
      <c r="FC59" s="205"/>
      <c r="FD59" s="205"/>
      <c r="FE59" s="205"/>
      <c r="FF59" s="205"/>
      <c r="FG59" s="205"/>
      <c r="FH59" s="205"/>
      <c r="FI59" s="205"/>
      <c r="FJ59" s="205"/>
      <c r="FK59" s="205"/>
      <c r="FL59" s="205"/>
      <c r="FM59" s="205"/>
      <c r="FN59" s="205"/>
      <c r="FO59" s="205"/>
      <c r="FP59" s="205"/>
      <c r="FQ59" s="205"/>
      <c r="FR59" s="205"/>
      <c r="FS59" s="205"/>
      <c r="FT59" s="205"/>
      <c r="FU59" s="205"/>
      <c r="FV59" s="205"/>
      <c r="FW59" s="205"/>
      <c r="FX59" s="205"/>
      <c r="FY59" s="205"/>
      <c r="FZ59" s="205"/>
      <c r="GA59" s="205"/>
      <c r="GB59" s="205"/>
      <c r="GC59" s="205"/>
      <c r="GD59" s="205"/>
      <c r="GE59" s="205"/>
      <c r="GF59" s="205"/>
      <c r="GG59" s="205"/>
      <c r="GH59" s="205"/>
      <c r="GI59" s="205"/>
      <c r="GJ59" s="205"/>
      <c r="GK59" s="205"/>
      <c r="GL59" s="205"/>
      <c r="GM59" s="205"/>
      <c r="GN59" s="205"/>
      <c r="GO59" s="205"/>
      <c r="GP59" s="205"/>
      <c r="GQ59" s="205"/>
      <c r="GR59" s="205"/>
      <c r="GS59" s="205"/>
      <c r="GT59" s="205"/>
      <c r="GU59" s="205"/>
      <c r="GV59" s="205"/>
      <c r="GW59" s="205"/>
      <c r="GX59" s="205"/>
      <c r="GY59" s="205"/>
      <c r="GZ59" s="205"/>
      <c r="HA59" s="205"/>
      <c r="HB59" s="205"/>
      <c r="HC59" s="205"/>
      <c r="HD59" s="205"/>
      <c r="HE59" s="205"/>
      <c r="HF59" s="205"/>
      <c r="HG59" s="205"/>
      <c r="HH59" s="205"/>
      <c r="HI59" s="205"/>
      <c r="HJ59" s="205"/>
      <c r="HK59" s="205"/>
      <c r="HL59" s="205"/>
      <c r="HM59" s="205"/>
      <c r="HN59" s="205"/>
      <c r="HO59" s="205"/>
      <c r="HP59" s="205"/>
      <c r="HQ59" s="205"/>
      <c r="HR59" s="205"/>
      <c r="HS59" s="205"/>
      <c r="HT59" s="205"/>
      <c r="HU59" s="205"/>
      <c r="HV59" s="205"/>
      <c r="HW59" s="205"/>
      <c r="HX59" s="205"/>
      <c r="HY59" s="205"/>
      <c r="HZ59" s="205"/>
      <c r="IA59" s="205"/>
      <c r="IB59" s="205"/>
      <c r="IC59" s="205"/>
      <c r="ID59" s="205"/>
      <c r="IE59" s="205"/>
      <c r="IF59" s="205"/>
      <c r="IG59" s="205"/>
      <c r="IH59" s="205"/>
      <c r="II59" s="205"/>
      <c r="IJ59" s="205"/>
      <c r="IK59" s="205"/>
      <c r="IL59" s="205"/>
      <c r="IM59" s="205"/>
      <c r="IN59" s="205"/>
      <c r="IO59" s="205"/>
      <c r="IP59" s="205"/>
      <c r="IQ59" s="205"/>
      <c r="IR59" s="205"/>
      <c r="IS59" s="205"/>
      <c r="IT59" s="205"/>
      <c r="IU59" s="205"/>
      <c r="IV59" s="205"/>
      <c r="IW59" s="205"/>
      <c r="IX59" s="205"/>
    </row>
    <row r="60" spans="1:258" ht="12.75" customHeight="1" x14ac:dyDescent="0.2">
      <c r="A60" s="330">
        <f t="shared" si="5"/>
        <v>45341</v>
      </c>
      <c r="B60" s="355" t="str" cm="1">
        <f t="array" ref="B60">IF(SUMPRODUCT($I60:$IX60,IF($I$9:$IX$9=B$9,1,0))&gt;0,SUMPRODUCT($I60:$IX60,IF($I$9:$IX$9=B$9,1,0)),"")</f>
        <v/>
      </c>
      <c r="C60" s="355" t="str" cm="1">
        <f t="array" ref="C60">IF(SUMPRODUCT($I60:$IX60,IF($I$9:$IX$9=C$9,1,0))&gt;0,SUMPRODUCT($I60:$IX60,IF($I$9:$IX$9=C$9,1,0)),"")</f>
        <v/>
      </c>
      <c r="D60" s="355" t="str" cm="1">
        <f t="array" ref="D60">IF(SUMPRODUCT($I60:$IX60,IF($I$9:$IX$9=D$9,1,0))&gt;0,SUMPRODUCT($I60:$IX60,IF($I$9:$IX$9=D$9,1,0)),"")</f>
        <v/>
      </c>
      <c r="E60" s="355" t="str" cm="1">
        <f t="array" ref="E60">IF(SUMPRODUCT($I60:$IX60,IF($I$9:$IX$9=E$9,1,0))&gt;0,SUMPRODUCT($I60:$IX60,IF($I$9:$IX$9=E$9,1,0)),"")</f>
        <v/>
      </c>
      <c r="F60" s="355" t="str" cm="1">
        <f t="array" ref="F60">IF(SUMPRODUCT($I60:$IX60,IF($I$9:$IX$9=F$9,1,0))&gt;0,SUMPRODUCT($I60:$IX60,IF($I$9:$IX$9=F$9,1,0)),"")</f>
        <v/>
      </c>
      <c r="G60" s="355" t="str" cm="1">
        <f t="array" ref="G60">IF(SUMPRODUCT($I60:$IX60,IF($I$9:$IX$9=G$9,1,0))&gt;0,SUMPRODUCT($I60:$IX60,IF($I$9:$IX$9=G$9,1,0)),"")</f>
        <v/>
      </c>
      <c r="H60" s="329">
        <f t="shared" si="4"/>
        <v>0</v>
      </c>
      <c r="I60" s="205"/>
      <c r="J60" s="205"/>
      <c r="K60" s="205"/>
      <c r="L60" s="205"/>
      <c r="M60" s="205"/>
      <c r="N60" s="205"/>
      <c r="O60" s="205"/>
      <c r="P60" s="205"/>
      <c r="Q60" s="205"/>
      <c r="R60" s="205"/>
      <c r="S60" s="205"/>
      <c r="T60" s="205"/>
      <c r="U60" s="205"/>
      <c r="V60" s="205"/>
      <c r="W60" s="205"/>
      <c r="X60" s="205"/>
      <c r="Y60" s="205"/>
      <c r="Z60" s="205"/>
      <c r="AA60" s="205"/>
      <c r="AB60" s="205"/>
      <c r="AC60" s="205"/>
      <c r="AD60" s="205"/>
      <c r="AE60" s="205"/>
      <c r="AF60" s="205"/>
      <c r="AG60" s="205"/>
      <c r="AH60" s="205"/>
      <c r="AI60" s="205"/>
      <c r="AJ60" s="205"/>
      <c r="AK60" s="205"/>
      <c r="AL60" s="205"/>
      <c r="AM60" s="205"/>
      <c r="AN60" s="205"/>
      <c r="AO60" s="205"/>
      <c r="AP60" s="205"/>
      <c r="AQ60" s="205"/>
      <c r="AR60" s="205"/>
      <c r="AS60" s="205"/>
      <c r="AT60" s="205"/>
      <c r="AU60" s="205"/>
      <c r="AV60" s="205"/>
      <c r="AW60" s="205"/>
      <c r="AX60" s="205"/>
      <c r="AY60" s="205"/>
      <c r="AZ60" s="205"/>
      <c r="BA60" s="205"/>
      <c r="BB60" s="205"/>
      <c r="BC60" s="205"/>
      <c r="BD60" s="205"/>
      <c r="BE60" s="205"/>
      <c r="BF60" s="205"/>
      <c r="BG60" s="205"/>
      <c r="BH60" s="205"/>
      <c r="BI60" s="205"/>
      <c r="BJ60" s="205"/>
      <c r="BK60" s="205"/>
      <c r="BL60" s="205"/>
      <c r="BM60" s="205"/>
      <c r="BN60" s="205"/>
      <c r="BO60" s="205"/>
      <c r="BP60" s="205"/>
      <c r="BQ60" s="205"/>
      <c r="BR60" s="205"/>
      <c r="BS60" s="205"/>
      <c r="BT60" s="205"/>
      <c r="BU60" s="205"/>
      <c r="BV60" s="205"/>
      <c r="BW60" s="205"/>
      <c r="BX60" s="205"/>
      <c r="BY60" s="205"/>
      <c r="BZ60" s="205"/>
      <c r="CA60" s="205"/>
      <c r="CB60" s="205"/>
      <c r="CC60" s="205"/>
      <c r="CD60" s="205"/>
      <c r="CE60" s="205"/>
      <c r="CF60" s="205"/>
      <c r="CG60" s="205"/>
      <c r="CH60" s="205"/>
      <c r="CI60" s="205"/>
      <c r="CJ60" s="205"/>
      <c r="CK60" s="205"/>
      <c r="CL60" s="205"/>
      <c r="CM60" s="205"/>
      <c r="CN60" s="205"/>
      <c r="CO60" s="205"/>
      <c r="CP60" s="205"/>
      <c r="CQ60" s="205"/>
      <c r="CR60" s="205"/>
      <c r="CS60" s="205"/>
      <c r="CT60" s="205"/>
      <c r="CU60" s="205"/>
      <c r="CV60" s="205"/>
      <c r="CW60" s="205"/>
      <c r="CX60" s="205"/>
      <c r="CY60" s="205"/>
      <c r="CZ60" s="205"/>
      <c r="DA60" s="205"/>
      <c r="DB60" s="205"/>
      <c r="DC60" s="205"/>
      <c r="DD60" s="205"/>
      <c r="DE60" s="205"/>
      <c r="DF60" s="205"/>
      <c r="DG60" s="205"/>
      <c r="DH60" s="205"/>
      <c r="DI60" s="205"/>
      <c r="DJ60" s="205"/>
      <c r="DK60" s="205"/>
      <c r="DL60" s="205"/>
      <c r="DM60" s="205"/>
      <c r="DN60" s="205"/>
      <c r="DO60" s="205"/>
      <c r="DP60" s="205"/>
      <c r="DQ60" s="205"/>
      <c r="DR60" s="205"/>
      <c r="DS60" s="205"/>
      <c r="DT60" s="205"/>
      <c r="DU60" s="205"/>
      <c r="DV60" s="205"/>
      <c r="DW60" s="205"/>
      <c r="DX60" s="205"/>
      <c r="DY60" s="205"/>
      <c r="DZ60" s="205"/>
      <c r="EA60" s="205"/>
      <c r="EB60" s="205"/>
      <c r="EC60" s="205"/>
      <c r="ED60" s="205"/>
      <c r="EE60" s="205"/>
      <c r="EF60" s="205"/>
      <c r="EG60" s="205"/>
      <c r="EH60" s="205"/>
      <c r="EI60" s="205"/>
      <c r="EJ60" s="205"/>
      <c r="EK60" s="205"/>
      <c r="EL60" s="205"/>
      <c r="EM60" s="205"/>
      <c r="EN60" s="205"/>
      <c r="EO60" s="205"/>
      <c r="EP60" s="205"/>
      <c r="EQ60" s="205"/>
      <c r="ER60" s="205"/>
      <c r="ES60" s="205"/>
      <c r="ET60" s="205"/>
      <c r="EU60" s="205"/>
      <c r="EV60" s="205"/>
      <c r="EW60" s="205"/>
      <c r="EX60" s="205"/>
      <c r="EY60" s="205"/>
      <c r="EZ60" s="205"/>
      <c r="FA60" s="205"/>
      <c r="FB60" s="205"/>
      <c r="FC60" s="205"/>
      <c r="FD60" s="205"/>
      <c r="FE60" s="205"/>
      <c r="FF60" s="205"/>
      <c r="FG60" s="205"/>
      <c r="FH60" s="205"/>
      <c r="FI60" s="205"/>
      <c r="FJ60" s="205"/>
      <c r="FK60" s="205"/>
      <c r="FL60" s="205"/>
      <c r="FM60" s="205"/>
      <c r="FN60" s="205"/>
      <c r="FO60" s="205"/>
      <c r="FP60" s="205"/>
      <c r="FQ60" s="205"/>
      <c r="FR60" s="205"/>
      <c r="FS60" s="205"/>
      <c r="FT60" s="205"/>
      <c r="FU60" s="205"/>
      <c r="FV60" s="205"/>
      <c r="FW60" s="205"/>
      <c r="FX60" s="205"/>
      <c r="FY60" s="205"/>
      <c r="FZ60" s="205"/>
      <c r="GA60" s="205"/>
      <c r="GB60" s="205"/>
      <c r="GC60" s="205"/>
      <c r="GD60" s="205"/>
      <c r="GE60" s="205"/>
      <c r="GF60" s="205"/>
      <c r="GG60" s="205"/>
      <c r="GH60" s="205"/>
      <c r="GI60" s="205"/>
      <c r="GJ60" s="205"/>
      <c r="GK60" s="205"/>
      <c r="GL60" s="205"/>
      <c r="GM60" s="205"/>
      <c r="GN60" s="205"/>
      <c r="GO60" s="205"/>
      <c r="GP60" s="205"/>
      <c r="GQ60" s="205"/>
      <c r="GR60" s="205"/>
      <c r="GS60" s="205"/>
      <c r="GT60" s="205"/>
      <c r="GU60" s="205"/>
      <c r="GV60" s="205"/>
      <c r="GW60" s="205"/>
      <c r="GX60" s="205"/>
      <c r="GY60" s="205"/>
      <c r="GZ60" s="205"/>
      <c r="HA60" s="205"/>
      <c r="HB60" s="205"/>
      <c r="HC60" s="205"/>
      <c r="HD60" s="205"/>
      <c r="HE60" s="205"/>
      <c r="HF60" s="205"/>
      <c r="HG60" s="205"/>
      <c r="HH60" s="205"/>
      <c r="HI60" s="205"/>
      <c r="HJ60" s="205"/>
      <c r="HK60" s="205"/>
      <c r="HL60" s="205"/>
      <c r="HM60" s="205"/>
      <c r="HN60" s="205"/>
      <c r="HO60" s="205"/>
      <c r="HP60" s="205"/>
      <c r="HQ60" s="205"/>
      <c r="HR60" s="205"/>
      <c r="HS60" s="205"/>
      <c r="HT60" s="205"/>
      <c r="HU60" s="205"/>
      <c r="HV60" s="205"/>
      <c r="HW60" s="205"/>
      <c r="HX60" s="205"/>
      <c r="HY60" s="205"/>
      <c r="HZ60" s="205"/>
      <c r="IA60" s="205"/>
      <c r="IB60" s="205"/>
      <c r="IC60" s="205"/>
      <c r="ID60" s="205"/>
      <c r="IE60" s="205"/>
      <c r="IF60" s="205"/>
      <c r="IG60" s="205"/>
      <c r="IH60" s="205"/>
      <c r="II60" s="205"/>
      <c r="IJ60" s="205"/>
      <c r="IK60" s="205"/>
      <c r="IL60" s="205"/>
      <c r="IM60" s="205"/>
      <c r="IN60" s="205"/>
      <c r="IO60" s="205"/>
      <c r="IP60" s="205"/>
      <c r="IQ60" s="205"/>
      <c r="IR60" s="205"/>
      <c r="IS60" s="205"/>
      <c r="IT60" s="205"/>
      <c r="IU60" s="205"/>
      <c r="IV60" s="205"/>
      <c r="IW60" s="205"/>
      <c r="IX60" s="205"/>
    </row>
    <row r="61" spans="1:258" ht="12.75" customHeight="1" x14ac:dyDescent="0.2">
      <c r="A61" s="330">
        <f t="shared" si="5"/>
        <v>45342</v>
      </c>
      <c r="B61" s="355" t="str" cm="1">
        <f t="array" ref="B61">IF(SUMPRODUCT($I61:$IX61,IF($I$9:$IX$9=B$9,1,0))&gt;0,SUMPRODUCT($I61:$IX61,IF($I$9:$IX$9=B$9,1,0)),"")</f>
        <v/>
      </c>
      <c r="C61" s="355" t="str" cm="1">
        <f t="array" ref="C61">IF(SUMPRODUCT($I61:$IX61,IF($I$9:$IX$9=C$9,1,0))&gt;0,SUMPRODUCT($I61:$IX61,IF($I$9:$IX$9=C$9,1,0)),"")</f>
        <v/>
      </c>
      <c r="D61" s="355" t="str" cm="1">
        <f t="array" ref="D61">IF(SUMPRODUCT($I61:$IX61,IF($I$9:$IX$9=D$9,1,0))&gt;0,SUMPRODUCT($I61:$IX61,IF($I$9:$IX$9=D$9,1,0)),"")</f>
        <v/>
      </c>
      <c r="E61" s="355" t="str" cm="1">
        <f t="array" ref="E61">IF(SUMPRODUCT($I61:$IX61,IF($I$9:$IX$9=E$9,1,0))&gt;0,SUMPRODUCT($I61:$IX61,IF($I$9:$IX$9=E$9,1,0)),"")</f>
        <v/>
      </c>
      <c r="F61" s="355" t="str" cm="1">
        <f t="array" ref="F61">IF(SUMPRODUCT($I61:$IX61,IF($I$9:$IX$9=F$9,1,0))&gt;0,SUMPRODUCT($I61:$IX61,IF($I$9:$IX$9=F$9,1,0)),"")</f>
        <v/>
      </c>
      <c r="G61" s="355" t="str" cm="1">
        <f t="array" ref="G61">IF(SUMPRODUCT($I61:$IX61,IF($I$9:$IX$9=G$9,1,0))&gt;0,SUMPRODUCT($I61:$IX61,IF($I$9:$IX$9=G$9,1,0)),"")</f>
        <v/>
      </c>
      <c r="H61" s="329">
        <f t="shared" si="4"/>
        <v>0</v>
      </c>
      <c r="I61" s="205"/>
      <c r="J61" s="205"/>
      <c r="K61" s="205"/>
      <c r="L61" s="205"/>
      <c r="M61" s="205"/>
      <c r="N61" s="205"/>
      <c r="O61" s="205"/>
      <c r="P61" s="205"/>
      <c r="Q61" s="205"/>
      <c r="R61" s="205"/>
      <c r="S61" s="205"/>
      <c r="T61" s="205"/>
      <c r="U61" s="205"/>
      <c r="V61" s="205"/>
      <c r="W61" s="205"/>
      <c r="X61" s="205"/>
      <c r="Y61" s="205"/>
      <c r="Z61" s="205"/>
      <c r="AA61" s="205"/>
      <c r="AB61" s="205"/>
      <c r="AC61" s="205"/>
      <c r="AD61" s="205"/>
      <c r="AE61" s="205"/>
      <c r="AF61" s="205"/>
      <c r="AG61" s="205"/>
      <c r="AH61" s="205"/>
      <c r="AI61" s="205"/>
      <c r="AJ61" s="205"/>
      <c r="AK61" s="205"/>
      <c r="AL61" s="205"/>
      <c r="AM61" s="205"/>
      <c r="AN61" s="205"/>
      <c r="AO61" s="205"/>
      <c r="AP61" s="205"/>
      <c r="AQ61" s="205"/>
      <c r="AR61" s="205"/>
      <c r="AS61" s="205"/>
      <c r="AT61" s="205"/>
      <c r="AU61" s="205"/>
      <c r="AV61" s="205"/>
      <c r="AW61" s="205"/>
      <c r="AX61" s="205"/>
      <c r="AY61" s="205"/>
      <c r="AZ61" s="205"/>
      <c r="BA61" s="205"/>
      <c r="BB61" s="205"/>
      <c r="BC61" s="205"/>
      <c r="BD61" s="205"/>
      <c r="BE61" s="205"/>
      <c r="BF61" s="205"/>
      <c r="BG61" s="205"/>
      <c r="BH61" s="205"/>
      <c r="BI61" s="205"/>
      <c r="BJ61" s="205"/>
      <c r="BK61" s="205"/>
      <c r="BL61" s="205"/>
      <c r="BM61" s="205"/>
      <c r="BN61" s="205"/>
      <c r="BO61" s="205"/>
      <c r="BP61" s="205"/>
      <c r="BQ61" s="205"/>
      <c r="BR61" s="205"/>
      <c r="BS61" s="205"/>
      <c r="BT61" s="205"/>
      <c r="BU61" s="205"/>
      <c r="BV61" s="205"/>
      <c r="BW61" s="205"/>
      <c r="BX61" s="205"/>
      <c r="BY61" s="205"/>
      <c r="BZ61" s="205"/>
      <c r="CA61" s="205"/>
      <c r="CB61" s="205"/>
      <c r="CC61" s="205"/>
      <c r="CD61" s="205"/>
      <c r="CE61" s="205"/>
      <c r="CF61" s="205"/>
      <c r="CG61" s="205"/>
      <c r="CH61" s="205"/>
      <c r="CI61" s="205"/>
      <c r="CJ61" s="205"/>
      <c r="CK61" s="205"/>
      <c r="CL61" s="205"/>
      <c r="CM61" s="205"/>
      <c r="CN61" s="205"/>
      <c r="CO61" s="205"/>
      <c r="CP61" s="205"/>
      <c r="CQ61" s="205"/>
      <c r="CR61" s="205"/>
      <c r="CS61" s="205"/>
      <c r="CT61" s="205"/>
      <c r="CU61" s="205"/>
      <c r="CV61" s="205"/>
      <c r="CW61" s="205"/>
      <c r="CX61" s="205"/>
      <c r="CY61" s="205"/>
      <c r="CZ61" s="205"/>
      <c r="DA61" s="205"/>
      <c r="DB61" s="205"/>
      <c r="DC61" s="205"/>
      <c r="DD61" s="205"/>
      <c r="DE61" s="205"/>
      <c r="DF61" s="205"/>
      <c r="DG61" s="205"/>
      <c r="DH61" s="205"/>
      <c r="DI61" s="205"/>
      <c r="DJ61" s="205"/>
      <c r="DK61" s="205"/>
      <c r="DL61" s="205"/>
      <c r="DM61" s="205"/>
      <c r="DN61" s="205"/>
      <c r="DO61" s="205"/>
      <c r="DP61" s="205"/>
      <c r="DQ61" s="205"/>
      <c r="DR61" s="205"/>
      <c r="DS61" s="205"/>
      <c r="DT61" s="205"/>
      <c r="DU61" s="205"/>
      <c r="DV61" s="205"/>
      <c r="DW61" s="205"/>
      <c r="DX61" s="205"/>
      <c r="DY61" s="205"/>
      <c r="DZ61" s="205"/>
      <c r="EA61" s="205"/>
      <c r="EB61" s="205"/>
      <c r="EC61" s="205"/>
      <c r="ED61" s="205"/>
      <c r="EE61" s="205"/>
      <c r="EF61" s="205"/>
      <c r="EG61" s="205"/>
      <c r="EH61" s="205"/>
      <c r="EI61" s="205"/>
      <c r="EJ61" s="205"/>
      <c r="EK61" s="205"/>
      <c r="EL61" s="205"/>
      <c r="EM61" s="205"/>
      <c r="EN61" s="205"/>
      <c r="EO61" s="205"/>
      <c r="EP61" s="205"/>
      <c r="EQ61" s="205"/>
      <c r="ER61" s="205"/>
      <c r="ES61" s="205"/>
      <c r="ET61" s="205"/>
      <c r="EU61" s="205"/>
      <c r="EV61" s="205"/>
      <c r="EW61" s="205"/>
      <c r="EX61" s="205"/>
      <c r="EY61" s="205"/>
      <c r="EZ61" s="205"/>
      <c r="FA61" s="205"/>
      <c r="FB61" s="205"/>
      <c r="FC61" s="205"/>
      <c r="FD61" s="205"/>
      <c r="FE61" s="205"/>
      <c r="FF61" s="205"/>
      <c r="FG61" s="205"/>
      <c r="FH61" s="205"/>
      <c r="FI61" s="205"/>
      <c r="FJ61" s="205"/>
      <c r="FK61" s="205"/>
      <c r="FL61" s="205"/>
      <c r="FM61" s="205"/>
      <c r="FN61" s="205"/>
      <c r="FO61" s="205"/>
      <c r="FP61" s="205"/>
      <c r="FQ61" s="205"/>
      <c r="FR61" s="205"/>
      <c r="FS61" s="205"/>
      <c r="FT61" s="205"/>
      <c r="FU61" s="205"/>
      <c r="FV61" s="205"/>
      <c r="FW61" s="205"/>
      <c r="FX61" s="205"/>
      <c r="FY61" s="205"/>
      <c r="FZ61" s="205"/>
      <c r="GA61" s="205"/>
      <c r="GB61" s="205"/>
      <c r="GC61" s="205"/>
      <c r="GD61" s="205"/>
      <c r="GE61" s="205"/>
      <c r="GF61" s="205"/>
      <c r="GG61" s="205"/>
      <c r="GH61" s="205"/>
      <c r="GI61" s="205"/>
      <c r="GJ61" s="205"/>
      <c r="GK61" s="205"/>
      <c r="GL61" s="205"/>
      <c r="GM61" s="205"/>
      <c r="GN61" s="205"/>
      <c r="GO61" s="205"/>
      <c r="GP61" s="205"/>
      <c r="GQ61" s="205"/>
      <c r="GR61" s="205"/>
      <c r="GS61" s="205"/>
      <c r="GT61" s="205"/>
      <c r="GU61" s="205"/>
      <c r="GV61" s="205"/>
      <c r="GW61" s="205"/>
      <c r="GX61" s="205"/>
      <c r="GY61" s="205"/>
      <c r="GZ61" s="205"/>
      <c r="HA61" s="205"/>
      <c r="HB61" s="205"/>
      <c r="HC61" s="205"/>
      <c r="HD61" s="205"/>
      <c r="HE61" s="205"/>
      <c r="HF61" s="205"/>
      <c r="HG61" s="205"/>
      <c r="HH61" s="205"/>
      <c r="HI61" s="205"/>
      <c r="HJ61" s="205"/>
      <c r="HK61" s="205"/>
      <c r="HL61" s="205"/>
      <c r="HM61" s="205"/>
      <c r="HN61" s="205"/>
      <c r="HO61" s="205"/>
      <c r="HP61" s="205"/>
      <c r="HQ61" s="205"/>
      <c r="HR61" s="205"/>
      <c r="HS61" s="205"/>
      <c r="HT61" s="205"/>
      <c r="HU61" s="205"/>
      <c r="HV61" s="205"/>
      <c r="HW61" s="205"/>
      <c r="HX61" s="205"/>
      <c r="HY61" s="205"/>
      <c r="HZ61" s="205"/>
      <c r="IA61" s="205"/>
      <c r="IB61" s="205"/>
      <c r="IC61" s="205"/>
      <c r="ID61" s="205"/>
      <c r="IE61" s="205"/>
      <c r="IF61" s="205"/>
      <c r="IG61" s="205"/>
      <c r="IH61" s="205"/>
      <c r="II61" s="205"/>
      <c r="IJ61" s="205"/>
      <c r="IK61" s="205"/>
      <c r="IL61" s="205"/>
      <c r="IM61" s="205"/>
      <c r="IN61" s="205"/>
      <c r="IO61" s="205"/>
      <c r="IP61" s="205"/>
      <c r="IQ61" s="205"/>
      <c r="IR61" s="205"/>
      <c r="IS61" s="205"/>
      <c r="IT61" s="205"/>
      <c r="IU61" s="205"/>
      <c r="IV61" s="205"/>
      <c r="IW61" s="205"/>
      <c r="IX61" s="205"/>
    </row>
    <row r="62" spans="1:258" ht="12.75" customHeight="1" x14ac:dyDescent="0.2">
      <c r="A62" s="330">
        <f t="shared" si="5"/>
        <v>45343</v>
      </c>
      <c r="B62" s="355" t="str" cm="1">
        <f t="array" ref="B62">IF(SUMPRODUCT($I62:$IX62,IF($I$9:$IX$9=B$9,1,0))&gt;0,SUMPRODUCT($I62:$IX62,IF($I$9:$IX$9=B$9,1,0)),"")</f>
        <v/>
      </c>
      <c r="C62" s="355" t="str" cm="1">
        <f t="array" ref="C62">IF(SUMPRODUCT($I62:$IX62,IF($I$9:$IX$9=C$9,1,0))&gt;0,SUMPRODUCT($I62:$IX62,IF($I$9:$IX$9=C$9,1,0)),"")</f>
        <v/>
      </c>
      <c r="D62" s="355" t="str" cm="1">
        <f t="array" ref="D62">IF(SUMPRODUCT($I62:$IX62,IF($I$9:$IX$9=D$9,1,0))&gt;0,SUMPRODUCT($I62:$IX62,IF($I$9:$IX$9=D$9,1,0)),"")</f>
        <v/>
      </c>
      <c r="E62" s="355" t="str" cm="1">
        <f t="array" ref="E62">IF(SUMPRODUCT($I62:$IX62,IF($I$9:$IX$9=E$9,1,0))&gt;0,SUMPRODUCT($I62:$IX62,IF($I$9:$IX$9=E$9,1,0)),"")</f>
        <v/>
      </c>
      <c r="F62" s="355" t="str" cm="1">
        <f t="array" ref="F62">IF(SUMPRODUCT($I62:$IX62,IF($I$9:$IX$9=F$9,1,0))&gt;0,SUMPRODUCT($I62:$IX62,IF($I$9:$IX$9=F$9,1,0)),"")</f>
        <v/>
      </c>
      <c r="G62" s="355" t="str" cm="1">
        <f t="array" ref="G62">IF(SUMPRODUCT($I62:$IX62,IF($I$9:$IX$9=G$9,1,0))&gt;0,SUMPRODUCT($I62:$IX62,IF($I$9:$IX$9=G$9,1,0)),"")</f>
        <v/>
      </c>
      <c r="H62" s="329">
        <f t="shared" si="4"/>
        <v>0</v>
      </c>
      <c r="I62" s="205"/>
      <c r="J62" s="205"/>
      <c r="K62" s="205"/>
      <c r="L62" s="205"/>
      <c r="M62" s="205"/>
      <c r="N62" s="205"/>
      <c r="O62" s="205"/>
      <c r="P62" s="205"/>
      <c r="Q62" s="205"/>
      <c r="R62" s="205"/>
      <c r="S62" s="205"/>
      <c r="T62" s="205"/>
      <c r="U62" s="205"/>
      <c r="V62" s="205"/>
      <c r="W62" s="205"/>
      <c r="X62" s="205"/>
      <c r="Y62" s="205"/>
      <c r="Z62" s="205"/>
      <c r="AA62" s="205"/>
      <c r="AB62" s="205"/>
      <c r="AC62" s="205"/>
      <c r="AD62" s="205"/>
      <c r="AE62" s="205"/>
      <c r="AF62" s="205"/>
      <c r="AG62" s="205"/>
      <c r="AH62" s="205"/>
      <c r="AI62" s="205"/>
      <c r="AJ62" s="205"/>
      <c r="AK62" s="205"/>
      <c r="AL62" s="205"/>
      <c r="AM62" s="205"/>
      <c r="AN62" s="205"/>
      <c r="AO62" s="205"/>
      <c r="AP62" s="205"/>
      <c r="AQ62" s="205"/>
      <c r="AR62" s="205"/>
      <c r="AS62" s="205"/>
      <c r="AT62" s="205"/>
      <c r="AU62" s="205"/>
      <c r="AV62" s="205"/>
      <c r="AW62" s="205"/>
      <c r="AX62" s="205"/>
      <c r="AY62" s="205"/>
      <c r="AZ62" s="205"/>
      <c r="BA62" s="205"/>
      <c r="BB62" s="205"/>
      <c r="BC62" s="205"/>
      <c r="BD62" s="205"/>
      <c r="BE62" s="205"/>
      <c r="BF62" s="205"/>
      <c r="BG62" s="205"/>
      <c r="BH62" s="205"/>
      <c r="BI62" s="205"/>
      <c r="BJ62" s="205"/>
      <c r="BK62" s="205"/>
      <c r="BL62" s="205"/>
      <c r="BM62" s="205"/>
      <c r="BN62" s="205"/>
      <c r="BO62" s="205"/>
      <c r="BP62" s="205"/>
      <c r="BQ62" s="205"/>
      <c r="BR62" s="205"/>
      <c r="BS62" s="205"/>
      <c r="BT62" s="205"/>
      <c r="BU62" s="205"/>
      <c r="BV62" s="205"/>
      <c r="BW62" s="205"/>
      <c r="BX62" s="205"/>
      <c r="BY62" s="205"/>
      <c r="BZ62" s="205"/>
      <c r="CA62" s="205"/>
      <c r="CB62" s="205"/>
      <c r="CC62" s="205"/>
      <c r="CD62" s="205"/>
      <c r="CE62" s="205"/>
      <c r="CF62" s="205"/>
      <c r="CG62" s="205"/>
      <c r="CH62" s="205"/>
      <c r="CI62" s="205"/>
      <c r="CJ62" s="205"/>
      <c r="CK62" s="205"/>
      <c r="CL62" s="205"/>
      <c r="CM62" s="205"/>
      <c r="CN62" s="205"/>
      <c r="CO62" s="205"/>
      <c r="CP62" s="205"/>
      <c r="CQ62" s="205"/>
      <c r="CR62" s="205"/>
      <c r="CS62" s="205"/>
      <c r="CT62" s="205"/>
      <c r="CU62" s="205"/>
      <c r="CV62" s="205"/>
      <c r="CW62" s="205"/>
      <c r="CX62" s="205"/>
      <c r="CY62" s="205"/>
      <c r="CZ62" s="205"/>
      <c r="DA62" s="205"/>
      <c r="DB62" s="205"/>
      <c r="DC62" s="205"/>
      <c r="DD62" s="205"/>
      <c r="DE62" s="205"/>
      <c r="DF62" s="205"/>
      <c r="DG62" s="205"/>
      <c r="DH62" s="205"/>
      <c r="DI62" s="205"/>
      <c r="DJ62" s="205"/>
      <c r="DK62" s="205"/>
      <c r="DL62" s="205"/>
      <c r="DM62" s="205"/>
      <c r="DN62" s="205"/>
      <c r="DO62" s="205"/>
      <c r="DP62" s="205"/>
      <c r="DQ62" s="205"/>
      <c r="DR62" s="205"/>
      <c r="DS62" s="205"/>
      <c r="DT62" s="205"/>
      <c r="DU62" s="205"/>
      <c r="DV62" s="205"/>
      <c r="DW62" s="205"/>
      <c r="DX62" s="205"/>
      <c r="DY62" s="205"/>
      <c r="DZ62" s="205"/>
      <c r="EA62" s="205"/>
      <c r="EB62" s="205"/>
      <c r="EC62" s="205"/>
      <c r="ED62" s="205"/>
      <c r="EE62" s="205"/>
      <c r="EF62" s="205"/>
      <c r="EG62" s="205"/>
      <c r="EH62" s="205"/>
      <c r="EI62" s="205"/>
      <c r="EJ62" s="205"/>
      <c r="EK62" s="205"/>
      <c r="EL62" s="205"/>
      <c r="EM62" s="205"/>
      <c r="EN62" s="205"/>
      <c r="EO62" s="205"/>
      <c r="EP62" s="205"/>
      <c r="EQ62" s="205"/>
      <c r="ER62" s="205"/>
      <c r="ES62" s="205"/>
      <c r="ET62" s="205"/>
      <c r="EU62" s="205"/>
      <c r="EV62" s="205"/>
      <c r="EW62" s="205"/>
      <c r="EX62" s="205"/>
      <c r="EY62" s="205"/>
      <c r="EZ62" s="205"/>
      <c r="FA62" s="205"/>
      <c r="FB62" s="205"/>
      <c r="FC62" s="205"/>
      <c r="FD62" s="205"/>
      <c r="FE62" s="205"/>
      <c r="FF62" s="205"/>
      <c r="FG62" s="205"/>
      <c r="FH62" s="205"/>
      <c r="FI62" s="205"/>
      <c r="FJ62" s="205"/>
      <c r="FK62" s="205"/>
      <c r="FL62" s="205"/>
      <c r="FM62" s="205"/>
      <c r="FN62" s="205"/>
      <c r="FO62" s="205"/>
      <c r="FP62" s="205"/>
      <c r="FQ62" s="205"/>
      <c r="FR62" s="205"/>
      <c r="FS62" s="205"/>
      <c r="FT62" s="205"/>
      <c r="FU62" s="205"/>
      <c r="FV62" s="205"/>
      <c r="FW62" s="205"/>
      <c r="FX62" s="205"/>
      <c r="FY62" s="205"/>
      <c r="FZ62" s="205"/>
      <c r="GA62" s="205"/>
      <c r="GB62" s="205"/>
      <c r="GC62" s="205"/>
      <c r="GD62" s="205"/>
      <c r="GE62" s="205"/>
      <c r="GF62" s="205"/>
      <c r="GG62" s="205"/>
      <c r="GH62" s="205"/>
      <c r="GI62" s="205"/>
      <c r="GJ62" s="205"/>
      <c r="GK62" s="205"/>
      <c r="GL62" s="205"/>
      <c r="GM62" s="205"/>
      <c r="GN62" s="205"/>
      <c r="GO62" s="205"/>
      <c r="GP62" s="205"/>
      <c r="GQ62" s="205"/>
      <c r="GR62" s="205"/>
      <c r="GS62" s="205"/>
      <c r="GT62" s="205"/>
      <c r="GU62" s="205"/>
      <c r="GV62" s="205"/>
      <c r="GW62" s="205"/>
      <c r="GX62" s="205"/>
      <c r="GY62" s="205"/>
      <c r="GZ62" s="205"/>
      <c r="HA62" s="205"/>
      <c r="HB62" s="205"/>
      <c r="HC62" s="205"/>
      <c r="HD62" s="205"/>
      <c r="HE62" s="205"/>
      <c r="HF62" s="205"/>
      <c r="HG62" s="205"/>
      <c r="HH62" s="205"/>
      <c r="HI62" s="205"/>
      <c r="HJ62" s="205"/>
      <c r="HK62" s="205"/>
      <c r="HL62" s="205"/>
      <c r="HM62" s="205"/>
      <c r="HN62" s="205"/>
      <c r="HO62" s="205"/>
      <c r="HP62" s="205"/>
      <c r="HQ62" s="205"/>
      <c r="HR62" s="205"/>
      <c r="HS62" s="205"/>
      <c r="HT62" s="205"/>
      <c r="HU62" s="205"/>
      <c r="HV62" s="205"/>
      <c r="HW62" s="205"/>
      <c r="HX62" s="205"/>
      <c r="HY62" s="205"/>
      <c r="HZ62" s="205"/>
      <c r="IA62" s="205"/>
      <c r="IB62" s="205"/>
      <c r="IC62" s="205"/>
      <c r="ID62" s="205"/>
      <c r="IE62" s="205"/>
      <c r="IF62" s="205"/>
      <c r="IG62" s="205"/>
      <c r="IH62" s="205"/>
      <c r="II62" s="205"/>
      <c r="IJ62" s="205"/>
      <c r="IK62" s="205"/>
      <c r="IL62" s="205"/>
      <c r="IM62" s="205"/>
      <c r="IN62" s="205"/>
      <c r="IO62" s="205"/>
      <c r="IP62" s="205"/>
      <c r="IQ62" s="205"/>
      <c r="IR62" s="205"/>
      <c r="IS62" s="205"/>
      <c r="IT62" s="205"/>
      <c r="IU62" s="205"/>
      <c r="IV62" s="205"/>
      <c r="IW62" s="205"/>
      <c r="IX62" s="205"/>
    </row>
    <row r="63" spans="1:258" ht="12.75" customHeight="1" x14ac:dyDescent="0.2">
      <c r="A63" s="330">
        <f t="shared" si="5"/>
        <v>45344</v>
      </c>
      <c r="B63" s="355" t="str" cm="1">
        <f t="array" ref="B63">IF(SUMPRODUCT($I63:$IX63,IF($I$9:$IX$9=B$9,1,0))&gt;0,SUMPRODUCT($I63:$IX63,IF($I$9:$IX$9=B$9,1,0)),"")</f>
        <v/>
      </c>
      <c r="C63" s="355" t="str" cm="1">
        <f t="array" ref="C63">IF(SUMPRODUCT($I63:$IX63,IF($I$9:$IX$9=C$9,1,0))&gt;0,SUMPRODUCT($I63:$IX63,IF($I$9:$IX$9=C$9,1,0)),"")</f>
        <v/>
      </c>
      <c r="D63" s="355" t="str" cm="1">
        <f t="array" ref="D63">IF(SUMPRODUCT($I63:$IX63,IF($I$9:$IX$9=D$9,1,0))&gt;0,SUMPRODUCT($I63:$IX63,IF($I$9:$IX$9=D$9,1,0)),"")</f>
        <v/>
      </c>
      <c r="E63" s="355" t="str" cm="1">
        <f t="array" ref="E63">IF(SUMPRODUCT($I63:$IX63,IF($I$9:$IX$9=E$9,1,0))&gt;0,SUMPRODUCT($I63:$IX63,IF($I$9:$IX$9=E$9,1,0)),"")</f>
        <v/>
      </c>
      <c r="F63" s="355" t="str" cm="1">
        <f t="array" ref="F63">IF(SUMPRODUCT($I63:$IX63,IF($I$9:$IX$9=F$9,1,0))&gt;0,SUMPRODUCT($I63:$IX63,IF($I$9:$IX$9=F$9,1,0)),"")</f>
        <v/>
      </c>
      <c r="G63" s="355" t="str" cm="1">
        <f t="array" ref="G63">IF(SUMPRODUCT($I63:$IX63,IF($I$9:$IX$9=G$9,1,0))&gt;0,SUMPRODUCT($I63:$IX63,IF($I$9:$IX$9=G$9,1,0)),"")</f>
        <v/>
      </c>
      <c r="H63" s="329">
        <f t="shared" si="4"/>
        <v>0</v>
      </c>
      <c r="I63" s="205"/>
      <c r="J63" s="205"/>
      <c r="K63" s="205"/>
      <c r="L63" s="205"/>
      <c r="M63" s="205"/>
      <c r="N63" s="205"/>
      <c r="O63" s="205"/>
      <c r="P63" s="205"/>
      <c r="Q63" s="205"/>
      <c r="R63" s="205"/>
      <c r="S63" s="205"/>
      <c r="T63" s="205"/>
      <c r="U63" s="205"/>
      <c r="V63" s="205"/>
      <c r="W63" s="205"/>
      <c r="X63" s="205"/>
      <c r="Y63" s="205"/>
      <c r="Z63" s="205"/>
      <c r="AA63" s="205"/>
      <c r="AB63" s="205"/>
      <c r="AC63" s="205"/>
      <c r="AD63" s="205"/>
      <c r="AE63" s="205"/>
      <c r="AF63" s="205"/>
      <c r="AG63" s="205"/>
      <c r="AH63" s="205"/>
      <c r="AI63" s="205"/>
      <c r="AJ63" s="205"/>
      <c r="AK63" s="205"/>
      <c r="AL63" s="205"/>
      <c r="AM63" s="205"/>
      <c r="AN63" s="205"/>
      <c r="AO63" s="205"/>
      <c r="AP63" s="205"/>
      <c r="AQ63" s="205"/>
      <c r="AR63" s="205"/>
      <c r="AS63" s="205"/>
      <c r="AT63" s="205"/>
      <c r="AU63" s="205"/>
      <c r="AV63" s="205"/>
      <c r="AW63" s="205"/>
      <c r="AX63" s="205"/>
      <c r="AY63" s="205"/>
      <c r="AZ63" s="205"/>
      <c r="BA63" s="205"/>
      <c r="BB63" s="205"/>
      <c r="BC63" s="205"/>
      <c r="BD63" s="205"/>
      <c r="BE63" s="205"/>
      <c r="BF63" s="205"/>
      <c r="BG63" s="205"/>
      <c r="BH63" s="205"/>
      <c r="BI63" s="205"/>
      <c r="BJ63" s="205"/>
      <c r="BK63" s="205"/>
      <c r="BL63" s="205"/>
      <c r="BM63" s="205"/>
      <c r="BN63" s="205"/>
      <c r="BO63" s="205"/>
      <c r="BP63" s="205"/>
      <c r="BQ63" s="205"/>
      <c r="BR63" s="205"/>
      <c r="BS63" s="205"/>
      <c r="BT63" s="205"/>
      <c r="BU63" s="205"/>
      <c r="BV63" s="205"/>
      <c r="BW63" s="205"/>
      <c r="BX63" s="205"/>
      <c r="BY63" s="205"/>
      <c r="BZ63" s="205"/>
      <c r="CA63" s="205"/>
      <c r="CB63" s="205"/>
      <c r="CC63" s="205"/>
      <c r="CD63" s="205"/>
      <c r="CE63" s="205"/>
      <c r="CF63" s="205"/>
      <c r="CG63" s="205"/>
      <c r="CH63" s="205"/>
      <c r="CI63" s="205"/>
      <c r="CJ63" s="205"/>
      <c r="CK63" s="205"/>
      <c r="CL63" s="205"/>
      <c r="CM63" s="205"/>
      <c r="CN63" s="205"/>
      <c r="CO63" s="205"/>
      <c r="CP63" s="205"/>
      <c r="CQ63" s="205"/>
      <c r="CR63" s="205"/>
      <c r="CS63" s="205"/>
      <c r="CT63" s="205"/>
      <c r="CU63" s="205"/>
      <c r="CV63" s="205"/>
      <c r="CW63" s="205"/>
      <c r="CX63" s="205"/>
      <c r="CY63" s="205"/>
      <c r="CZ63" s="205"/>
      <c r="DA63" s="205"/>
      <c r="DB63" s="205"/>
      <c r="DC63" s="205"/>
      <c r="DD63" s="205"/>
      <c r="DE63" s="205"/>
      <c r="DF63" s="205"/>
      <c r="DG63" s="205"/>
      <c r="DH63" s="205"/>
      <c r="DI63" s="205"/>
      <c r="DJ63" s="205"/>
      <c r="DK63" s="205"/>
      <c r="DL63" s="205"/>
      <c r="DM63" s="205"/>
      <c r="DN63" s="205"/>
      <c r="DO63" s="205"/>
      <c r="DP63" s="205"/>
      <c r="DQ63" s="205"/>
      <c r="DR63" s="205"/>
      <c r="DS63" s="205"/>
      <c r="DT63" s="205"/>
      <c r="DU63" s="205"/>
      <c r="DV63" s="205"/>
      <c r="DW63" s="205"/>
      <c r="DX63" s="205"/>
      <c r="DY63" s="205"/>
      <c r="DZ63" s="205"/>
      <c r="EA63" s="205"/>
      <c r="EB63" s="205"/>
      <c r="EC63" s="205"/>
      <c r="ED63" s="205"/>
      <c r="EE63" s="205"/>
      <c r="EF63" s="205"/>
      <c r="EG63" s="205"/>
      <c r="EH63" s="205"/>
      <c r="EI63" s="205"/>
      <c r="EJ63" s="205"/>
      <c r="EK63" s="205"/>
      <c r="EL63" s="205"/>
      <c r="EM63" s="205"/>
      <c r="EN63" s="205"/>
      <c r="EO63" s="205"/>
      <c r="EP63" s="205"/>
      <c r="EQ63" s="205"/>
      <c r="ER63" s="205"/>
      <c r="ES63" s="205"/>
      <c r="ET63" s="205"/>
      <c r="EU63" s="205"/>
      <c r="EV63" s="205"/>
      <c r="EW63" s="205"/>
      <c r="EX63" s="205"/>
      <c r="EY63" s="205"/>
      <c r="EZ63" s="205"/>
      <c r="FA63" s="205"/>
      <c r="FB63" s="205"/>
      <c r="FC63" s="205"/>
      <c r="FD63" s="205"/>
      <c r="FE63" s="205"/>
      <c r="FF63" s="205"/>
      <c r="FG63" s="205"/>
      <c r="FH63" s="205"/>
      <c r="FI63" s="205"/>
      <c r="FJ63" s="205"/>
      <c r="FK63" s="205"/>
      <c r="FL63" s="205"/>
      <c r="FM63" s="205"/>
      <c r="FN63" s="205"/>
      <c r="FO63" s="205"/>
      <c r="FP63" s="205"/>
      <c r="FQ63" s="205"/>
      <c r="FR63" s="205"/>
      <c r="FS63" s="205"/>
      <c r="FT63" s="205"/>
      <c r="FU63" s="205"/>
      <c r="FV63" s="205"/>
      <c r="FW63" s="205"/>
      <c r="FX63" s="205"/>
      <c r="FY63" s="205"/>
      <c r="FZ63" s="205"/>
      <c r="GA63" s="205"/>
      <c r="GB63" s="205"/>
      <c r="GC63" s="205"/>
      <c r="GD63" s="205"/>
      <c r="GE63" s="205"/>
      <c r="GF63" s="205"/>
      <c r="GG63" s="205"/>
      <c r="GH63" s="205"/>
      <c r="GI63" s="205"/>
      <c r="GJ63" s="205"/>
      <c r="GK63" s="205"/>
      <c r="GL63" s="205"/>
      <c r="GM63" s="205"/>
      <c r="GN63" s="205"/>
      <c r="GO63" s="205"/>
      <c r="GP63" s="205"/>
      <c r="GQ63" s="205"/>
      <c r="GR63" s="205"/>
      <c r="GS63" s="205"/>
      <c r="GT63" s="205"/>
      <c r="GU63" s="205"/>
      <c r="GV63" s="205"/>
      <c r="GW63" s="205"/>
      <c r="GX63" s="205"/>
      <c r="GY63" s="205"/>
      <c r="GZ63" s="205"/>
      <c r="HA63" s="205"/>
      <c r="HB63" s="205"/>
      <c r="HC63" s="205"/>
      <c r="HD63" s="205"/>
      <c r="HE63" s="205"/>
      <c r="HF63" s="205"/>
      <c r="HG63" s="205"/>
      <c r="HH63" s="205"/>
      <c r="HI63" s="205"/>
      <c r="HJ63" s="205"/>
      <c r="HK63" s="205"/>
      <c r="HL63" s="205"/>
      <c r="HM63" s="205"/>
      <c r="HN63" s="205"/>
      <c r="HO63" s="205"/>
      <c r="HP63" s="205"/>
      <c r="HQ63" s="205"/>
      <c r="HR63" s="205"/>
      <c r="HS63" s="205"/>
      <c r="HT63" s="205"/>
      <c r="HU63" s="205"/>
      <c r="HV63" s="205"/>
      <c r="HW63" s="205"/>
      <c r="HX63" s="205"/>
      <c r="HY63" s="205"/>
      <c r="HZ63" s="205"/>
      <c r="IA63" s="205"/>
      <c r="IB63" s="205"/>
      <c r="IC63" s="205"/>
      <c r="ID63" s="205"/>
      <c r="IE63" s="205"/>
      <c r="IF63" s="205"/>
      <c r="IG63" s="205"/>
      <c r="IH63" s="205"/>
      <c r="II63" s="205"/>
      <c r="IJ63" s="205"/>
      <c r="IK63" s="205"/>
      <c r="IL63" s="205"/>
      <c r="IM63" s="205"/>
      <c r="IN63" s="205"/>
      <c r="IO63" s="205"/>
      <c r="IP63" s="205"/>
      <c r="IQ63" s="205"/>
      <c r="IR63" s="205"/>
      <c r="IS63" s="205"/>
      <c r="IT63" s="205"/>
      <c r="IU63" s="205"/>
      <c r="IV63" s="205"/>
      <c r="IW63" s="205"/>
      <c r="IX63" s="205"/>
    </row>
    <row r="64" spans="1:258" ht="12.75" customHeight="1" x14ac:dyDescent="0.2">
      <c r="A64" s="330">
        <f t="shared" si="5"/>
        <v>45345</v>
      </c>
      <c r="B64" s="355" t="str" cm="1">
        <f t="array" ref="B64">IF(SUMPRODUCT($I64:$IX64,IF($I$9:$IX$9=B$9,1,0))&gt;0,SUMPRODUCT($I64:$IX64,IF($I$9:$IX$9=B$9,1,0)),"")</f>
        <v/>
      </c>
      <c r="C64" s="355" t="str" cm="1">
        <f t="array" ref="C64">IF(SUMPRODUCT($I64:$IX64,IF($I$9:$IX$9=C$9,1,0))&gt;0,SUMPRODUCT($I64:$IX64,IF($I$9:$IX$9=C$9,1,0)),"")</f>
        <v/>
      </c>
      <c r="D64" s="355" t="str" cm="1">
        <f t="array" ref="D64">IF(SUMPRODUCT($I64:$IX64,IF($I$9:$IX$9=D$9,1,0))&gt;0,SUMPRODUCT($I64:$IX64,IF($I$9:$IX$9=D$9,1,0)),"")</f>
        <v/>
      </c>
      <c r="E64" s="355" t="str" cm="1">
        <f t="array" ref="E64">IF(SUMPRODUCT($I64:$IX64,IF($I$9:$IX$9=E$9,1,0))&gt;0,SUMPRODUCT($I64:$IX64,IF($I$9:$IX$9=E$9,1,0)),"")</f>
        <v/>
      </c>
      <c r="F64" s="355" t="str" cm="1">
        <f t="array" ref="F64">IF(SUMPRODUCT($I64:$IX64,IF($I$9:$IX$9=F$9,1,0))&gt;0,SUMPRODUCT($I64:$IX64,IF($I$9:$IX$9=F$9,1,0)),"")</f>
        <v/>
      </c>
      <c r="G64" s="355" t="str" cm="1">
        <f t="array" ref="G64">IF(SUMPRODUCT($I64:$IX64,IF($I$9:$IX$9=G$9,1,0))&gt;0,SUMPRODUCT($I64:$IX64,IF($I$9:$IX$9=G$9,1,0)),"")</f>
        <v/>
      </c>
      <c r="H64" s="329">
        <f t="shared" si="4"/>
        <v>0</v>
      </c>
      <c r="I64" s="205"/>
      <c r="J64" s="205"/>
      <c r="K64" s="205"/>
      <c r="L64" s="205"/>
      <c r="M64" s="205"/>
      <c r="N64" s="205"/>
      <c r="O64" s="205"/>
      <c r="P64" s="205"/>
      <c r="Q64" s="205"/>
      <c r="R64" s="205"/>
      <c r="S64" s="205"/>
      <c r="T64" s="205"/>
      <c r="U64" s="205"/>
      <c r="V64" s="205"/>
      <c r="W64" s="205"/>
      <c r="X64" s="205"/>
      <c r="Y64" s="205"/>
      <c r="Z64" s="205"/>
      <c r="AA64" s="205"/>
      <c r="AB64" s="205"/>
      <c r="AC64" s="205"/>
      <c r="AD64" s="205"/>
      <c r="AE64" s="205"/>
      <c r="AF64" s="205"/>
      <c r="AG64" s="205"/>
      <c r="AH64" s="205"/>
      <c r="AI64" s="205"/>
      <c r="AJ64" s="205"/>
      <c r="AK64" s="205"/>
      <c r="AL64" s="205"/>
      <c r="AM64" s="205"/>
      <c r="AN64" s="205"/>
      <c r="AO64" s="205"/>
      <c r="AP64" s="205"/>
      <c r="AQ64" s="205"/>
      <c r="AR64" s="205"/>
      <c r="AS64" s="205"/>
      <c r="AT64" s="205"/>
      <c r="AU64" s="205"/>
      <c r="AV64" s="205"/>
      <c r="AW64" s="205"/>
      <c r="AX64" s="205"/>
      <c r="AY64" s="205"/>
      <c r="AZ64" s="205"/>
      <c r="BA64" s="205"/>
      <c r="BB64" s="205"/>
      <c r="BC64" s="205"/>
      <c r="BD64" s="205"/>
      <c r="BE64" s="205"/>
      <c r="BF64" s="205"/>
      <c r="BG64" s="205"/>
      <c r="BH64" s="205"/>
      <c r="BI64" s="205"/>
      <c r="BJ64" s="205"/>
      <c r="BK64" s="205"/>
      <c r="BL64" s="205"/>
      <c r="BM64" s="205"/>
      <c r="BN64" s="205"/>
      <c r="BO64" s="205"/>
      <c r="BP64" s="205"/>
      <c r="BQ64" s="205"/>
      <c r="BR64" s="205"/>
      <c r="BS64" s="205"/>
      <c r="BT64" s="205"/>
      <c r="BU64" s="205"/>
      <c r="BV64" s="205"/>
      <c r="BW64" s="205"/>
      <c r="BX64" s="205"/>
      <c r="BY64" s="205"/>
      <c r="BZ64" s="205"/>
      <c r="CA64" s="205"/>
      <c r="CB64" s="205"/>
      <c r="CC64" s="205"/>
      <c r="CD64" s="205"/>
      <c r="CE64" s="205"/>
      <c r="CF64" s="205"/>
      <c r="CG64" s="205"/>
      <c r="CH64" s="205"/>
      <c r="CI64" s="205"/>
      <c r="CJ64" s="205"/>
      <c r="CK64" s="205"/>
      <c r="CL64" s="205"/>
      <c r="CM64" s="205"/>
      <c r="CN64" s="205"/>
      <c r="CO64" s="205"/>
      <c r="CP64" s="205"/>
      <c r="CQ64" s="205"/>
      <c r="CR64" s="205"/>
      <c r="CS64" s="205"/>
      <c r="CT64" s="205"/>
      <c r="CU64" s="205"/>
      <c r="CV64" s="205"/>
      <c r="CW64" s="205"/>
      <c r="CX64" s="205"/>
      <c r="CY64" s="205"/>
      <c r="CZ64" s="205"/>
      <c r="DA64" s="205"/>
      <c r="DB64" s="205"/>
      <c r="DC64" s="205"/>
      <c r="DD64" s="205"/>
      <c r="DE64" s="205"/>
      <c r="DF64" s="205"/>
      <c r="DG64" s="205"/>
      <c r="DH64" s="205"/>
      <c r="DI64" s="205"/>
      <c r="DJ64" s="205"/>
      <c r="DK64" s="205"/>
      <c r="DL64" s="205"/>
      <c r="DM64" s="205"/>
      <c r="DN64" s="205"/>
      <c r="DO64" s="205"/>
      <c r="DP64" s="205"/>
      <c r="DQ64" s="205"/>
      <c r="DR64" s="205"/>
      <c r="DS64" s="205"/>
      <c r="DT64" s="205"/>
      <c r="DU64" s="205"/>
      <c r="DV64" s="205"/>
      <c r="DW64" s="205"/>
      <c r="DX64" s="205"/>
      <c r="DY64" s="205"/>
      <c r="DZ64" s="205"/>
      <c r="EA64" s="205"/>
      <c r="EB64" s="205"/>
      <c r="EC64" s="205"/>
      <c r="ED64" s="205"/>
      <c r="EE64" s="205"/>
      <c r="EF64" s="205"/>
      <c r="EG64" s="205"/>
      <c r="EH64" s="205"/>
      <c r="EI64" s="205"/>
      <c r="EJ64" s="205"/>
      <c r="EK64" s="205"/>
      <c r="EL64" s="205"/>
      <c r="EM64" s="205"/>
      <c r="EN64" s="205"/>
      <c r="EO64" s="205"/>
      <c r="EP64" s="205"/>
      <c r="EQ64" s="205"/>
      <c r="ER64" s="205"/>
      <c r="ES64" s="205"/>
      <c r="ET64" s="205"/>
      <c r="EU64" s="205"/>
      <c r="EV64" s="205"/>
      <c r="EW64" s="205"/>
      <c r="EX64" s="205"/>
      <c r="EY64" s="205"/>
      <c r="EZ64" s="205"/>
      <c r="FA64" s="205"/>
      <c r="FB64" s="205"/>
      <c r="FC64" s="205"/>
      <c r="FD64" s="205"/>
      <c r="FE64" s="205"/>
      <c r="FF64" s="205"/>
      <c r="FG64" s="205"/>
      <c r="FH64" s="205"/>
      <c r="FI64" s="205"/>
      <c r="FJ64" s="205"/>
      <c r="FK64" s="205"/>
      <c r="FL64" s="205"/>
      <c r="FM64" s="205"/>
      <c r="FN64" s="205"/>
      <c r="FO64" s="205"/>
      <c r="FP64" s="205"/>
      <c r="FQ64" s="205"/>
      <c r="FR64" s="205"/>
      <c r="FS64" s="205"/>
      <c r="FT64" s="205"/>
      <c r="FU64" s="205"/>
      <c r="FV64" s="205"/>
      <c r="FW64" s="205"/>
      <c r="FX64" s="205"/>
      <c r="FY64" s="205"/>
      <c r="FZ64" s="205"/>
      <c r="GA64" s="205"/>
      <c r="GB64" s="205"/>
      <c r="GC64" s="205"/>
      <c r="GD64" s="205"/>
      <c r="GE64" s="205"/>
      <c r="GF64" s="205"/>
      <c r="GG64" s="205"/>
      <c r="GH64" s="205"/>
      <c r="GI64" s="205"/>
      <c r="GJ64" s="205"/>
      <c r="GK64" s="205"/>
      <c r="GL64" s="205"/>
      <c r="GM64" s="205"/>
      <c r="GN64" s="205"/>
      <c r="GO64" s="205"/>
      <c r="GP64" s="205"/>
      <c r="GQ64" s="205"/>
      <c r="GR64" s="205"/>
      <c r="GS64" s="205"/>
      <c r="GT64" s="205"/>
      <c r="GU64" s="205"/>
      <c r="GV64" s="205"/>
      <c r="GW64" s="205"/>
      <c r="GX64" s="205"/>
      <c r="GY64" s="205"/>
      <c r="GZ64" s="205"/>
      <c r="HA64" s="205"/>
      <c r="HB64" s="205"/>
      <c r="HC64" s="205"/>
      <c r="HD64" s="205"/>
      <c r="HE64" s="205"/>
      <c r="HF64" s="205"/>
      <c r="HG64" s="205"/>
      <c r="HH64" s="205"/>
      <c r="HI64" s="205"/>
      <c r="HJ64" s="205"/>
      <c r="HK64" s="205"/>
      <c r="HL64" s="205"/>
      <c r="HM64" s="205"/>
      <c r="HN64" s="205"/>
      <c r="HO64" s="205"/>
      <c r="HP64" s="205"/>
      <c r="HQ64" s="205"/>
      <c r="HR64" s="205"/>
      <c r="HS64" s="205"/>
      <c r="HT64" s="205"/>
      <c r="HU64" s="205"/>
      <c r="HV64" s="205"/>
      <c r="HW64" s="205"/>
      <c r="HX64" s="205"/>
      <c r="HY64" s="205"/>
      <c r="HZ64" s="205"/>
      <c r="IA64" s="205"/>
      <c r="IB64" s="205"/>
      <c r="IC64" s="205"/>
      <c r="ID64" s="205"/>
      <c r="IE64" s="205"/>
      <c r="IF64" s="205"/>
      <c r="IG64" s="205"/>
      <c r="IH64" s="205"/>
      <c r="II64" s="205"/>
      <c r="IJ64" s="205"/>
      <c r="IK64" s="205"/>
      <c r="IL64" s="205"/>
      <c r="IM64" s="205"/>
      <c r="IN64" s="205"/>
      <c r="IO64" s="205"/>
      <c r="IP64" s="205"/>
      <c r="IQ64" s="205"/>
      <c r="IR64" s="205"/>
      <c r="IS64" s="205"/>
      <c r="IT64" s="205"/>
      <c r="IU64" s="205"/>
      <c r="IV64" s="205"/>
      <c r="IW64" s="205"/>
      <c r="IX64" s="205"/>
    </row>
    <row r="65" spans="1:258" ht="12.75" customHeight="1" x14ac:dyDescent="0.2">
      <c r="A65" s="330">
        <f t="shared" si="5"/>
        <v>45346</v>
      </c>
      <c r="B65" s="355" t="str" cm="1">
        <f t="array" ref="B65">IF(SUMPRODUCT($I65:$IX65,IF($I$9:$IX$9=B$9,1,0))&gt;0,SUMPRODUCT($I65:$IX65,IF($I$9:$IX$9=B$9,1,0)),"")</f>
        <v/>
      </c>
      <c r="C65" s="355" t="str" cm="1">
        <f t="array" ref="C65">IF(SUMPRODUCT($I65:$IX65,IF($I$9:$IX$9=C$9,1,0))&gt;0,SUMPRODUCT($I65:$IX65,IF($I$9:$IX$9=C$9,1,0)),"")</f>
        <v/>
      </c>
      <c r="D65" s="355" t="str" cm="1">
        <f t="array" ref="D65">IF(SUMPRODUCT($I65:$IX65,IF($I$9:$IX$9=D$9,1,0))&gt;0,SUMPRODUCT($I65:$IX65,IF($I$9:$IX$9=D$9,1,0)),"")</f>
        <v/>
      </c>
      <c r="E65" s="355" t="str" cm="1">
        <f t="array" ref="E65">IF(SUMPRODUCT($I65:$IX65,IF($I$9:$IX$9=E$9,1,0))&gt;0,SUMPRODUCT($I65:$IX65,IF($I$9:$IX$9=E$9,1,0)),"")</f>
        <v/>
      </c>
      <c r="F65" s="355" t="str" cm="1">
        <f t="array" ref="F65">IF(SUMPRODUCT($I65:$IX65,IF($I$9:$IX$9=F$9,1,0))&gt;0,SUMPRODUCT($I65:$IX65,IF($I$9:$IX$9=F$9,1,0)),"")</f>
        <v/>
      </c>
      <c r="G65" s="355" t="str" cm="1">
        <f t="array" ref="G65">IF(SUMPRODUCT($I65:$IX65,IF($I$9:$IX$9=G$9,1,0))&gt;0,SUMPRODUCT($I65:$IX65,IF($I$9:$IX$9=G$9,1,0)),"")</f>
        <v/>
      </c>
      <c r="H65" s="329">
        <f t="shared" si="4"/>
        <v>0</v>
      </c>
      <c r="I65" s="205"/>
      <c r="J65" s="205"/>
      <c r="K65" s="205"/>
      <c r="L65" s="205"/>
      <c r="M65" s="205"/>
      <c r="N65" s="205"/>
      <c r="O65" s="205"/>
      <c r="P65" s="205"/>
      <c r="Q65" s="205"/>
      <c r="R65" s="205"/>
      <c r="S65" s="205"/>
      <c r="T65" s="205"/>
      <c r="U65" s="205"/>
      <c r="V65" s="205"/>
      <c r="W65" s="205"/>
      <c r="X65" s="205"/>
      <c r="Y65" s="205"/>
      <c r="Z65" s="205"/>
      <c r="AA65" s="205"/>
      <c r="AB65" s="205"/>
      <c r="AC65" s="205"/>
      <c r="AD65" s="205"/>
      <c r="AE65" s="205"/>
      <c r="AF65" s="205"/>
      <c r="AG65" s="205"/>
      <c r="AH65" s="205"/>
      <c r="AI65" s="205"/>
      <c r="AJ65" s="205"/>
      <c r="AK65" s="205"/>
      <c r="AL65" s="205"/>
      <c r="AM65" s="205"/>
      <c r="AN65" s="205"/>
      <c r="AO65" s="205"/>
      <c r="AP65" s="205"/>
      <c r="AQ65" s="205"/>
      <c r="AR65" s="205"/>
      <c r="AS65" s="205"/>
      <c r="AT65" s="205"/>
      <c r="AU65" s="205"/>
      <c r="AV65" s="205"/>
      <c r="AW65" s="205"/>
      <c r="AX65" s="205"/>
      <c r="AY65" s="205"/>
      <c r="AZ65" s="205"/>
      <c r="BA65" s="205"/>
      <c r="BB65" s="205"/>
      <c r="BC65" s="205"/>
      <c r="BD65" s="205"/>
      <c r="BE65" s="205"/>
      <c r="BF65" s="205"/>
      <c r="BG65" s="205"/>
      <c r="BH65" s="205"/>
      <c r="BI65" s="205"/>
      <c r="BJ65" s="205"/>
      <c r="BK65" s="205"/>
      <c r="BL65" s="205"/>
      <c r="BM65" s="205"/>
      <c r="BN65" s="205"/>
      <c r="BO65" s="205"/>
      <c r="BP65" s="205"/>
      <c r="BQ65" s="205"/>
      <c r="BR65" s="205"/>
      <c r="BS65" s="205"/>
      <c r="BT65" s="205"/>
      <c r="BU65" s="205"/>
      <c r="BV65" s="205"/>
      <c r="BW65" s="205"/>
      <c r="BX65" s="205"/>
      <c r="BY65" s="205"/>
      <c r="BZ65" s="205"/>
      <c r="CA65" s="205"/>
      <c r="CB65" s="205"/>
      <c r="CC65" s="205"/>
      <c r="CD65" s="205"/>
      <c r="CE65" s="205"/>
      <c r="CF65" s="205"/>
      <c r="CG65" s="205"/>
      <c r="CH65" s="205"/>
      <c r="CI65" s="205"/>
      <c r="CJ65" s="205"/>
      <c r="CK65" s="205"/>
      <c r="CL65" s="205"/>
      <c r="CM65" s="205"/>
      <c r="CN65" s="205"/>
      <c r="CO65" s="205"/>
      <c r="CP65" s="205"/>
      <c r="CQ65" s="205"/>
      <c r="CR65" s="205"/>
      <c r="CS65" s="205"/>
      <c r="CT65" s="205"/>
      <c r="CU65" s="205"/>
      <c r="CV65" s="205"/>
      <c r="CW65" s="205"/>
      <c r="CX65" s="205"/>
      <c r="CY65" s="205"/>
      <c r="CZ65" s="205"/>
      <c r="DA65" s="205"/>
      <c r="DB65" s="205"/>
      <c r="DC65" s="205"/>
      <c r="DD65" s="205"/>
      <c r="DE65" s="205"/>
      <c r="DF65" s="205"/>
      <c r="DG65" s="205"/>
      <c r="DH65" s="205"/>
      <c r="DI65" s="205"/>
      <c r="DJ65" s="205"/>
      <c r="DK65" s="205"/>
      <c r="DL65" s="205"/>
      <c r="DM65" s="205"/>
      <c r="DN65" s="205"/>
      <c r="DO65" s="205"/>
      <c r="DP65" s="205"/>
      <c r="DQ65" s="205"/>
      <c r="DR65" s="205"/>
      <c r="DS65" s="205"/>
      <c r="DT65" s="205"/>
      <c r="DU65" s="205"/>
      <c r="DV65" s="205"/>
      <c r="DW65" s="205"/>
      <c r="DX65" s="205"/>
      <c r="DY65" s="205"/>
      <c r="DZ65" s="205"/>
      <c r="EA65" s="205"/>
      <c r="EB65" s="205"/>
      <c r="EC65" s="205"/>
      <c r="ED65" s="205"/>
      <c r="EE65" s="205"/>
      <c r="EF65" s="205"/>
      <c r="EG65" s="205"/>
      <c r="EH65" s="205"/>
      <c r="EI65" s="205"/>
      <c r="EJ65" s="205"/>
      <c r="EK65" s="205"/>
      <c r="EL65" s="205"/>
      <c r="EM65" s="205"/>
      <c r="EN65" s="205"/>
      <c r="EO65" s="205"/>
      <c r="EP65" s="205"/>
      <c r="EQ65" s="205"/>
      <c r="ER65" s="205"/>
      <c r="ES65" s="205"/>
      <c r="ET65" s="205"/>
      <c r="EU65" s="205"/>
      <c r="EV65" s="205"/>
      <c r="EW65" s="205"/>
      <c r="EX65" s="205"/>
      <c r="EY65" s="205"/>
      <c r="EZ65" s="205"/>
      <c r="FA65" s="205"/>
      <c r="FB65" s="205"/>
      <c r="FC65" s="205"/>
      <c r="FD65" s="205"/>
      <c r="FE65" s="205"/>
      <c r="FF65" s="205"/>
      <c r="FG65" s="205"/>
      <c r="FH65" s="205"/>
      <c r="FI65" s="205"/>
      <c r="FJ65" s="205"/>
      <c r="FK65" s="205"/>
      <c r="FL65" s="205"/>
      <c r="FM65" s="205"/>
      <c r="FN65" s="205"/>
      <c r="FO65" s="205"/>
      <c r="FP65" s="205"/>
      <c r="FQ65" s="205"/>
      <c r="FR65" s="205"/>
      <c r="FS65" s="205"/>
      <c r="FT65" s="205"/>
      <c r="FU65" s="205"/>
      <c r="FV65" s="205"/>
      <c r="FW65" s="205"/>
      <c r="FX65" s="205"/>
      <c r="FY65" s="205"/>
      <c r="FZ65" s="205"/>
      <c r="GA65" s="205"/>
      <c r="GB65" s="205"/>
      <c r="GC65" s="205"/>
      <c r="GD65" s="205"/>
      <c r="GE65" s="205"/>
      <c r="GF65" s="205"/>
      <c r="GG65" s="205"/>
      <c r="GH65" s="205"/>
      <c r="GI65" s="205"/>
      <c r="GJ65" s="205"/>
      <c r="GK65" s="205"/>
      <c r="GL65" s="205"/>
      <c r="GM65" s="205"/>
      <c r="GN65" s="205"/>
      <c r="GO65" s="205"/>
      <c r="GP65" s="205"/>
      <c r="GQ65" s="205"/>
      <c r="GR65" s="205"/>
      <c r="GS65" s="205"/>
      <c r="GT65" s="205"/>
      <c r="GU65" s="205"/>
      <c r="GV65" s="205"/>
      <c r="GW65" s="205"/>
      <c r="GX65" s="205"/>
      <c r="GY65" s="205"/>
      <c r="GZ65" s="205"/>
      <c r="HA65" s="205"/>
      <c r="HB65" s="205"/>
      <c r="HC65" s="205"/>
      <c r="HD65" s="205"/>
      <c r="HE65" s="205"/>
      <c r="HF65" s="205"/>
      <c r="HG65" s="205"/>
      <c r="HH65" s="205"/>
      <c r="HI65" s="205"/>
      <c r="HJ65" s="205"/>
      <c r="HK65" s="205"/>
      <c r="HL65" s="205"/>
      <c r="HM65" s="205"/>
      <c r="HN65" s="205"/>
      <c r="HO65" s="205"/>
      <c r="HP65" s="205"/>
      <c r="HQ65" s="205"/>
      <c r="HR65" s="205"/>
      <c r="HS65" s="205"/>
      <c r="HT65" s="205"/>
      <c r="HU65" s="205"/>
      <c r="HV65" s="205"/>
      <c r="HW65" s="205"/>
      <c r="HX65" s="205"/>
      <c r="HY65" s="205"/>
      <c r="HZ65" s="205"/>
      <c r="IA65" s="205"/>
      <c r="IB65" s="205"/>
      <c r="IC65" s="205"/>
      <c r="ID65" s="205"/>
      <c r="IE65" s="205"/>
      <c r="IF65" s="205"/>
      <c r="IG65" s="205"/>
      <c r="IH65" s="205"/>
      <c r="II65" s="205"/>
      <c r="IJ65" s="205"/>
      <c r="IK65" s="205"/>
      <c r="IL65" s="205"/>
      <c r="IM65" s="205"/>
      <c r="IN65" s="205"/>
      <c r="IO65" s="205"/>
      <c r="IP65" s="205"/>
      <c r="IQ65" s="205"/>
      <c r="IR65" s="205"/>
      <c r="IS65" s="205"/>
      <c r="IT65" s="205"/>
      <c r="IU65" s="205"/>
      <c r="IV65" s="205"/>
      <c r="IW65" s="205"/>
      <c r="IX65" s="205"/>
    </row>
    <row r="66" spans="1:258" ht="12.75" customHeight="1" x14ac:dyDescent="0.2">
      <c r="A66" s="330">
        <f t="shared" si="5"/>
        <v>45347</v>
      </c>
      <c r="B66" s="355" t="str" cm="1">
        <f t="array" ref="B66">IF(SUMPRODUCT($I66:$IX66,IF($I$9:$IX$9=B$9,1,0))&gt;0,SUMPRODUCT($I66:$IX66,IF($I$9:$IX$9=B$9,1,0)),"")</f>
        <v/>
      </c>
      <c r="C66" s="355" t="str" cm="1">
        <f t="array" ref="C66">IF(SUMPRODUCT($I66:$IX66,IF($I$9:$IX$9=C$9,1,0))&gt;0,SUMPRODUCT($I66:$IX66,IF($I$9:$IX$9=C$9,1,0)),"")</f>
        <v/>
      </c>
      <c r="D66" s="355" t="str" cm="1">
        <f t="array" ref="D66">IF(SUMPRODUCT($I66:$IX66,IF($I$9:$IX$9=D$9,1,0))&gt;0,SUMPRODUCT($I66:$IX66,IF($I$9:$IX$9=D$9,1,0)),"")</f>
        <v/>
      </c>
      <c r="E66" s="355" t="str" cm="1">
        <f t="array" ref="E66">IF(SUMPRODUCT($I66:$IX66,IF($I$9:$IX$9=E$9,1,0))&gt;0,SUMPRODUCT($I66:$IX66,IF($I$9:$IX$9=E$9,1,0)),"")</f>
        <v/>
      </c>
      <c r="F66" s="355" t="str" cm="1">
        <f t="array" ref="F66">IF(SUMPRODUCT($I66:$IX66,IF($I$9:$IX$9=F$9,1,0))&gt;0,SUMPRODUCT($I66:$IX66,IF($I$9:$IX$9=F$9,1,0)),"")</f>
        <v/>
      </c>
      <c r="G66" s="355" t="str" cm="1">
        <f t="array" ref="G66">IF(SUMPRODUCT($I66:$IX66,IF($I$9:$IX$9=G$9,1,0))&gt;0,SUMPRODUCT($I66:$IX66,IF($I$9:$IX$9=G$9,1,0)),"")</f>
        <v/>
      </c>
      <c r="H66" s="329">
        <f t="shared" si="4"/>
        <v>0</v>
      </c>
      <c r="I66" s="205"/>
      <c r="J66" s="205"/>
      <c r="K66" s="205"/>
      <c r="L66" s="205"/>
      <c r="M66" s="205"/>
      <c r="N66" s="205"/>
      <c r="O66" s="205"/>
      <c r="P66" s="205"/>
      <c r="Q66" s="205"/>
      <c r="R66" s="205"/>
      <c r="S66" s="205"/>
      <c r="T66" s="205"/>
      <c r="U66" s="205"/>
      <c r="V66" s="205"/>
      <c r="W66" s="205"/>
      <c r="X66" s="205"/>
      <c r="Y66" s="205"/>
      <c r="Z66" s="205"/>
      <c r="AA66" s="205"/>
      <c r="AB66" s="205"/>
      <c r="AC66" s="205"/>
      <c r="AD66" s="205"/>
      <c r="AE66" s="205"/>
      <c r="AF66" s="205"/>
      <c r="AG66" s="205"/>
      <c r="AH66" s="205"/>
      <c r="AI66" s="205"/>
      <c r="AJ66" s="205"/>
      <c r="AK66" s="205"/>
      <c r="AL66" s="205"/>
      <c r="AM66" s="205"/>
      <c r="AN66" s="205"/>
      <c r="AO66" s="205"/>
      <c r="AP66" s="205"/>
      <c r="AQ66" s="205"/>
      <c r="AR66" s="205"/>
      <c r="AS66" s="205"/>
      <c r="AT66" s="205"/>
      <c r="AU66" s="205"/>
      <c r="AV66" s="205"/>
      <c r="AW66" s="205"/>
      <c r="AX66" s="205"/>
      <c r="AY66" s="205"/>
      <c r="AZ66" s="205"/>
      <c r="BA66" s="205"/>
      <c r="BB66" s="205"/>
      <c r="BC66" s="205"/>
      <c r="BD66" s="205"/>
      <c r="BE66" s="205"/>
      <c r="BF66" s="205"/>
      <c r="BG66" s="205"/>
      <c r="BH66" s="205"/>
      <c r="BI66" s="205"/>
      <c r="BJ66" s="205"/>
      <c r="BK66" s="205"/>
      <c r="BL66" s="205"/>
      <c r="BM66" s="205"/>
      <c r="BN66" s="205"/>
      <c r="BO66" s="205"/>
      <c r="BP66" s="205"/>
      <c r="BQ66" s="205"/>
      <c r="BR66" s="205"/>
      <c r="BS66" s="205"/>
      <c r="BT66" s="205"/>
      <c r="BU66" s="205"/>
      <c r="BV66" s="205"/>
      <c r="BW66" s="205"/>
      <c r="BX66" s="205"/>
      <c r="BY66" s="205"/>
      <c r="BZ66" s="205"/>
      <c r="CA66" s="205"/>
      <c r="CB66" s="205"/>
      <c r="CC66" s="205"/>
      <c r="CD66" s="205"/>
      <c r="CE66" s="205"/>
      <c r="CF66" s="205"/>
      <c r="CG66" s="205"/>
      <c r="CH66" s="205"/>
      <c r="CI66" s="205"/>
      <c r="CJ66" s="205"/>
      <c r="CK66" s="205"/>
      <c r="CL66" s="205"/>
      <c r="CM66" s="205"/>
      <c r="CN66" s="205"/>
      <c r="CO66" s="205"/>
      <c r="CP66" s="205"/>
      <c r="CQ66" s="205"/>
      <c r="CR66" s="205"/>
      <c r="CS66" s="205"/>
      <c r="CT66" s="205"/>
      <c r="CU66" s="205"/>
      <c r="CV66" s="205"/>
      <c r="CW66" s="205"/>
      <c r="CX66" s="205"/>
      <c r="CY66" s="205"/>
      <c r="CZ66" s="205"/>
      <c r="DA66" s="205"/>
      <c r="DB66" s="205"/>
      <c r="DC66" s="205"/>
      <c r="DD66" s="205"/>
      <c r="DE66" s="205"/>
      <c r="DF66" s="205"/>
      <c r="DG66" s="205"/>
      <c r="DH66" s="205"/>
      <c r="DI66" s="205"/>
      <c r="DJ66" s="205"/>
      <c r="DK66" s="205"/>
      <c r="DL66" s="205"/>
      <c r="DM66" s="205"/>
      <c r="DN66" s="205"/>
      <c r="DO66" s="205"/>
      <c r="DP66" s="205"/>
      <c r="DQ66" s="205"/>
      <c r="DR66" s="205"/>
      <c r="DS66" s="205"/>
      <c r="DT66" s="205"/>
      <c r="DU66" s="205"/>
      <c r="DV66" s="205"/>
      <c r="DW66" s="205"/>
      <c r="DX66" s="205"/>
      <c r="DY66" s="205"/>
      <c r="DZ66" s="205"/>
      <c r="EA66" s="205"/>
      <c r="EB66" s="205"/>
      <c r="EC66" s="205"/>
      <c r="ED66" s="205"/>
      <c r="EE66" s="205"/>
      <c r="EF66" s="205"/>
      <c r="EG66" s="205"/>
      <c r="EH66" s="205"/>
      <c r="EI66" s="205"/>
      <c r="EJ66" s="205"/>
      <c r="EK66" s="205"/>
      <c r="EL66" s="205"/>
      <c r="EM66" s="205"/>
      <c r="EN66" s="205"/>
      <c r="EO66" s="205"/>
      <c r="EP66" s="205"/>
      <c r="EQ66" s="205"/>
      <c r="ER66" s="205"/>
      <c r="ES66" s="205"/>
      <c r="ET66" s="205"/>
      <c r="EU66" s="205"/>
      <c r="EV66" s="205"/>
      <c r="EW66" s="205"/>
      <c r="EX66" s="205"/>
      <c r="EY66" s="205"/>
      <c r="EZ66" s="205"/>
      <c r="FA66" s="205"/>
      <c r="FB66" s="205"/>
      <c r="FC66" s="205"/>
      <c r="FD66" s="205"/>
      <c r="FE66" s="205"/>
      <c r="FF66" s="205"/>
      <c r="FG66" s="205"/>
      <c r="FH66" s="205"/>
      <c r="FI66" s="205"/>
      <c r="FJ66" s="205"/>
      <c r="FK66" s="205"/>
      <c r="FL66" s="205"/>
      <c r="FM66" s="205"/>
      <c r="FN66" s="205"/>
      <c r="FO66" s="205"/>
      <c r="FP66" s="205"/>
      <c r="FQ66" s="205"/>
      <c r="FR66" s="205"/>
      <c r="FS66" s="205"/>
      <c r="FT66" s="205"/>
      <c r="FU66" s="205"/>
      <c r="FV66" s="205"/>
      <c r="FW66" s="205"/>
      <c r="FX66" s="205"/>
      <c r="FY66" s="205"/>
      <c r="FZ66" s="205"/>
      <c r="GA66" s="205"/>
      <c r="GB66" s="205"/>
      <c r="GC66" s="205"/>
      <c r="GD66" s="205"/>
      <c r="GE66" s="205"/>
      <c r="GF66" s="205"/>
      <c r="GG66" s="205"/>
      <c r="GH66" s="205"/>
      <c r="GI66" s="205"/>
      <c r="GJ66" s="205"/>
      <c r="GK66" s="205"/>
      <c r="GL66" s="205"/>
      <c r="GM66" s="205"/>
      <c r="GN66" s="205"/>
      <c r="GO66" s="205"/>
      <c r="GP66" s="205"/>
      <c r="GQ66" s="205"/>
      <c r="GR66" s="205"/>
      <c r="GS66" s="205"/>
      <c r="GT66" s="205"/>
      <c r="GU66" s="205"/>
      <c r="GV66" s="205"/>
      <c r="GW66" s="205"/>
      <c r="GX66" s="205"/>
      <c r="GY66" s="205"/>
      <c r="GZ66" s="205"/>
      <c r="HA66" s="205"/>
      <c r="HB66" s="205"/>
      <c r="HC66" s="205"/>
      <c r="HD66" s="205"/>
      <c r="HE66" s="205"/>
      <c r="HF66" s="205"/>
      <c r="HG66" s="205"/>
      <c r="HH66" s="205"/>
      <c r="HI66" s="205"/>
      <c r="HJ66" s="205"/>
      <c r="HK66" s="205"/>
      <c r="HL66" s="205"/>
      <c r="HM66" s="205"/>
      <c r="HN66" s="205"/>
      <c r="HO66" s="205"/>
      <c r="HP66" s="205"/>
      <c r="HQ66" s="205"/>
      <c r="HR66" s="205"/>
      <c r="HS66" s="205"/>
      <c r="HT66" s="205"/>
      <c r="HU66" s="205"/>
      <c r="HV66" s="205"/>
      <c r="HW66" s="205"/>
      <c r="HX66" s="205"/>
      <c r="HY66" s="205"/>
      <c r="HZ66" s="205"/>
      <c r="IA66" s="205"/>
      <c r="IB66" s="205"/>
      <c r="IC66" s="205"/>
      <c r="ID66" s="205"/>
      <c r="IE66" s="205"/>
      <c r="IF66" s="205"/>
      <c r="IG66" s="205"/>
      <c r="IH66" s="205"/>
      <c r="II66" s="205"/>
      <c r="IJ66" s="205"/>
      <c r="IK66" s="205"/>
      <c r="IL66" s="205"/>
      <c r="IM66" s="205"/>
      <c r="IN66" s="205"/>
      <c r="IO66" s="205"/>
      <c r="IP66" s="205"/>
      <c r="IQ66" s="205"/>
      <c r="IR66" s="205"/>
      <c r="IS66" s="205"/>
      <c r="IT66" s="205"/>
      <c r="IU66" s="205"/>
      <c r="IV66" s="205"/>
      <c r="IW66" s="205"/>
      <c r="IX66" s="205"/>
    </row>
    <row r="67" spans="1:258" ht="12.75" customHeight="1" x14ac:dyDescent="0.2">
      <c r="A67" s="330">
        <f t="shared" si="5"/>
        <v>45348</v>
      </c>
      <c r="B67" s="355" t="str" cm="1">
        <f t="array" ref="B67">IF(SUMPRODUCT($I67:$IX67,IF($I$9:$IX$9=B$9,1,0))&gt;0,SUMPRODUCT($I67:$IX67,IF($I$9:$IX$9=B$9,1,0)),"")</f>
        <v/>
      </c>
      <c r="C67" s="355" t="str" cm="1">
        <f t="array" ref="C67">IF(SUMPRODUCT($I67:$IX67,IF($I$9:$IX$9=C$9,1,0))&gt;0,SUMPRODUCT($I67:$IX67,IF($I$9:$IX$9=C$9,1,0)),"")</f>
        <v/>
      </c>
      <c r="D67" s="355" t="str" cm="1">
        <f t="array" ref="D67">IF(SUMPRODUCT($I67:$IX67,IF($I$9:$IX$9=D$9,1,0))&gt;0,SUMPRODUCT($I67:$IX67,IF($I$9:$IX$9=D$9,1,0)),"")</f>
        <v/>
      </c>
      <c r="E67" s="355" t="str" cm="1">
        <f t="array" ref="E67">IF(SUMPRODUCT($I67:$IX67,IF($I$9:$IX$9=E$9,1,0))&gt;0,SUMPRODUCT($I67:$IX67,IF($I$9:$IX$9=E$9,1,0)),"")</f>
        <v/>
      </c>
      <c r="F67" s="355" t="str" cm="1">
        <f t="array" ref="F67">IF(SUMPRODUCT($I67:$IX67,IF($I$9:$IX$9=F$9,1,0))&gt;0,SUMPRODUCT($I67:$IX67,IF($I$9:$IX$9=F$9,1,0)),"")</f>
        <v/>
      </c>
      <c r="G67" s="355" t="str" cm="1">
        <f t="array" ref="G67">IF(SUMPRODUCT($I67:$IX67,IF($I$9:$IX$9=G$9,1,0))&gt;0,SUMPRODUCT($I67:$IX67,IF($I$9:$IX$9=G$9,1,0)),"")</f>
        <v/>
      </c>
      <c r="H67" s="329">
        <f t="shared" si="4"/>
        <v>0</v>
      </c>
      <c r="I67" s="205"/>
      <c r="J67" s="205"/>
      <c r="K67" s="205"/>
      <c r="L67" s="205"/>
      <c r="M67" s="205"/>
      <c r="N67" s="205"/>
      <c r="O67" s="205"/>
      <c r="P67" s="205"/>
      <c r="Q67" s="205"/>
      <c r="R67" s="205"/>
      <c r="S67" s="205"/>
      <c r="T67" s="205"/>
      <c r="U67" s="205"/>
      <c r="V67" s="205"/>
      <c r="W67" s="205"/>
      <c r="X67" s="205"/>
      <c r="Y67" s="205"/>
      <c r="Z67" s="205"/>
      <c r="AA67" s="205"/>
      <c r="AB67" s="205"/>
      <c r="AC67" s="205"/>
      <c r="AD67" s="205"/>
      <c r="AE67" s="205"/>
      <c r="AF67" s="205"/>
      <c r="AG67" s="205"/>
      <c r="AH67" s="205"/>
      <c r="AI67" s="205"/>
      <c r="AJ67" s="205"/>
      <c r="AK67" s="205"/>
      <c r="AL67" s="205"/>
      <c r="AM67" s="205"/>
      <c r="AN67" s="205"/>
      <c r="AO67" s="205"/>
      <c r="AP67" s="205"/>
      <c r="AQ67" s="205"/>
      <c r="AR67" s="205"/>
      <c r="AS67" s="205"/>
      <c r="AT67" s="205"/>
      <c r="AU67" s="205"/>
      <c r="AV67" s="205"/>
      <c r="AW67" s="205"/>
      <c r="AX67" s="205"/>
      <c r="AY67" s="205"/>
      <c r="AZ67" s="205"/>
      <c r="BA67" s="205"/>
      <c r="BB67" s="205"/>
      <c r="BC67" s="205"/>
      <c r="BD67" s="205"/>
      <c r="BE67" s="205"/>
      <c r="BF67" s="205"/>
      <c r="BG67" s="205"/>
      <c r="BH67" s="205"/>
      <c r="BI67" s="205"/>
      <c r="BJ67" s="205"/>
      <c r="BK67" s="205"/>
      <c r="BL67" s="205"/>
      <c r="BM67" s="205"/>
      <c r="BN67" s="205"/>
      <c r="BO67" s="205"/>
      <c r="BP67" s="205"/>
      <c r="BQ67" s="205"/>
      <c r="BR67" s="205"/>
      <c r="BS67" s="205"/>
      <c r="BT67" s="205"/>
      <c r="BU67" s="205"/>
      <c r="BV67" s="205"/>
      <c r="BW67" s="205"/>
      <c r="BX67" s="205"/>
      <c r="BY67" s="205"/>
      <c r="BZ67" s="205"/>
      <c r="CA67" s="205"/>
      <c r="CB67" s="205"/>
      <c r="CC67" s="205"/>
      <c r="CD67" s="205"/>
      <c r="CE67" s="205"/>
      <c r="CF67" s="205"/>
      <c r="CG67" s="205"/>
      <c r="CH67" s="205"/>
      <c r="CI67" s="205"/>
      <c r="CJ67" s="205"/>
      <c r="CK67" s="205"/>
      <c r="CL67" s="205"/>
      <c r="CM67" s="205"/>
      <c r="CN67" s="205"/>
      <c r="CO67" s="205"/>
      <c r="CP67" s="205"/>
      <c r="CQ67" s="205"/>
      <c r="CR67" s="205"/>
      <c r="CS67" s="205"/>
      <c r="CT67" s="205"/>
      <c r="CU67" s="205"/>
      <c r="CV67" s="205"/>
      <c r="CW67" s="205"/>
      <c r="CX67" s="205"/>
      <c r="CY67" s="205"/>
      <c r="CZ67" s="205"/>
      <c r="DA67" s="205"/>
      <c r="DB67" s="205"/>
      <c r="DC67" s="205"/>
      <c r="DD67" s="205"/>
      <c r="DE67" s="205"/>
      <c r="DF67" s="205"/>
      <c r="DG67" s="205"/>
      <c r="DH67" s="205"/>
      <c r="DI67" s="205"/>
      <c r="DJ67" s="205"/>
      <c r="DK67" s="205"/>
      <c r="DL67" s="205"/>
      <c r="DM67" s="205"/>
      <c r="DN67" s="205"/>
      <c r="DO67" s="205"/>
      <c r="DP67" s="205"/>
      <c r="DQ67" s="205"/>
      <c r="DR67" s="205"/>
      <c r="DS67" s="205"/>
      <c r="DT67" s="205"/>
      <c r="DU67" s="205"/>
      <c r="DV67" s="205"/>
      <c r="DW67" s="205"/>
      <c r="DX67" s="205"/>
      <c r="DY67" s="205"/>
      <c r="DZ67" s="205"/>
      <c r="EA67" s="205"/>
      <c r="EB67" s="205"/>
      <c r="EC67" s="205"/>
      <c r="ED67" s="205"/>
      <c r="EE67" s="205"/>
      <c r="EF67" s="205"/>
      <c r="EG67" s="205"/>
      <c r="EH67" s="205"/>
      <c r="EI67" s="205"/>
      <c r="EJ67" s="205"/>
      <c r="EK67" s="205"/>
      <c r="EL67" s="205"/>
      <c r="EM67" s="205"/>
      <c r="EN67" s="205"/>
      <c r="EO67" s="205"/>
      <c r="EP67" s="205"/>
      <c r="EQ67" s="205"/>
      <c r="ER67" s="205"/>
      <c r="ES67" s="205"/>
      <c r="ET67" s="205"/>
      <c r="EU67" s="205"/>
      <c r="EV67" s="205"/>
      <c r="EW67" s="205"/>
      <c r="EX67" s="205"/>
      <c r="EY67" s="205"/>
      <c r="EZ67" s="205"/>
      <c r="FA67" s="205"/>
      <c r="FB67" s="205"/>
      <c r="FC67" s="205"/>
      <c r="FD67" s="205"/>
      <c r="FE67" s="205"/>
      <c r="FF67" s="205"/>
      <c r="FG67" s="205"/>
      <c r="FH67" s="205"/>
      <c r="FI67" s="205"/>
      <c r="FJ67" s="205"/>
      <c r="FK67" s="205"/>
      <c r="FL67" s="205"/>
      <c r="FM67" s="205"/>
      <c r="FN67" s="205"/>
      <c r="FO67" s="205"/>
      <c r="FP67" s="205"/>
      <c r="FQ67" s="205"/>
      <c r="FR67" s="205"/>
      <c r="FS67" s="205"/>
      <c r="FT67" s="205"/>
      <c r="FU67" s="205"/>
      <c r="FV67" s="205"/>
      <c r="FW67" s="205"/>
      <c r="FX67" s="205"/>
      <c r="FY67" s="205"/>
      <c r="FZ67" s="205"/>
      <c r="GA67" s="205"/>
      <c r="GB67" s="205"/>
      <c r="GC67" s="205"/>
      <c r="GD67" s="205"/>
      <c r="GE67" s="205"/>
      <c r="GF67" s="205"/>
      <c r="GG67" s="205"/>
      <c r="GH67" s="205"/>
      <c r="GI67" s="205"/>
      <c r="GJ67" s="205"/>
      <c r="GK67" s="205"/>
      <c r="GL67" s="205"/>
      <c r="GM67" s="205"/>
      <c r="GN67" s="205"/>
      <c r="GO67" s="205"/>
      <c r="GP67" s="205"/>
      <c r="GQ67" s="205"/>
      <c r="GR67" s="205"/>
      <c r="GS67" s="205"/>
      <c r="GT67" s="205"/>
      <c r="GU67" s="205"/>
      <c r="GV67" s="205"/>
      <c r="GW67" s="205"/>
      <c r="GX67" s="205"/>
      <c r="GY67" s="205"/>
      <c r="GZ67" s="205"/>
      <c r="HA67" s="205"/>
      <c r="HB67" s="205"/>
      <c r="HC67" s="205"/>
      <c r="HD67" s="205"/>
      <c r="HE67" s="205"/>
      <c r="HF67" s="205"/>
      <c r="HG67" s="205"/>
      <c r="HH67" s="205"/>
      <c r="HI67" s="205"/>
      <c r="HJ67" s="205"/>
      <c r="HK67" s="205"/>
      <c r="HL67" s="205"/>
      <c r="HM67" s="205"/>
      <c r="HN67" s="205"/>
      <c r="HO67" s="205"/>
      <c r="HP67" s="205"/>
      <c r="HQ67" s="205"/>
      <c r="HR67" s="205"/>
      <c r="HS67" s="205"/>
      <c r="HT67" s="205"/>
      <c r="HU67" s="205"/>
      <c r="HV67" s="205"/>
      <c r="HW67" s="205"/>
      <c r="HX67" s="205"/>
      <c r="HY67" s="205"/>
      <c r="HZ67" s="205"/>
      <c r="IA67" s="205"/>
      <c r="IB67" s="205"/>
      <c r="IC67" s="205"/>
      <c r="ID67" s="205"/>
      <c r="IE67" s="205"/>
      <c r="IF67" s="205"/>
      <c r="IG67" s="205"/>
      <c r="IH67" s="205"/>
      <c r="II67" s="205"/>
      <c r="IJ67" s="205"/>
      <c r="IK67" s="205"/>
      <c r="IL67" s="205"/>
      <c r="IM67" s="205"/>
      <c r="IN67" s="205"/>
      <c r="IO67" s="205"/>
      <c r="IP67" s="205"/>
      <c r="IQ67" s="205"/>
      <c r="IR67" s="205"/>
      <c r="IS67" s="205"/>
      <c r="IT67" s="205"/>
      <c r="IU67" s="205"/>
      <c r="IV67" s="205"/>
      <c r="IW67" s="205"/>
      <c r="IX67" s="205"/>
    </row>
    <row r="68" spans="1:258" ht="12.75" customHeight="1" x14ac:dyDescent="0.2">
      <c r="A68" s="330">
        <f t="shared" si="5"/>
        <v>45349</v>
      </c>
      <c r="B68" s="355" t="str" cm="1">
        <f t="array" ref="B68">IF(SUMPRODUCT($I68:$IX68,IF($I$9:$IX$9=B$9,1,0))&gt;0,SUMPRODUCT($I68:$IX68,IF($I$9:$IX$9=B$9,1,0)),"")</f>
        <v/>
      </c>
      <c r="C68" s="355" t="str" cm="1">
        <f t="array" ref="C68">IF(SUMPRODUCT($I68:$IX68,IF($I$9:$IX$9=C$9,1,0))&gt;0,SUMPRODUCT($I68:$IX68,IF($I$9:$IX$9=C$9,1,0)),"")</f>
        <v/>
      </c>
      <c r="D68" s="355" t="str" cm="1">
        <f t="array" ref="D68">IF(SUMPRODUCT($I68:$IX68,IF($I$9:$IX$9=D$9,1,0))&gt;0,SUMPRODUCT($I68:$IX68,IF($I$9:$IX$9=D$9,1,0)),"")</f>
        <v/>
      </c>
      <c r="E68" s="355" t="str" cm="1">
        <f t="array" ref="E68">IF(SUMPRODUCT($I68:$IX68,IF($I$9:$IX$9=E$9,1,0))&gt;0,SUMPRODUCT($I68:$IX68,IF($I$9:$IX$9=E$9,1,0)),"")</f>
        <v/>
      </c>
      <c r="F68" s="355" t="str" cm="1">
        <f t="array" ref="F68">IF(SUMPRODUCT($I68:$IX68,IF($I$9:$IX$9=F$9,1,0))&gt;0,SUMPRODUCT($I68:$IX68,IF($I$9:$IX$9=F$9,1,0)),"")</f>
        <v/>
      </c>
      <c r="G68" s="355" t="str" cm="1">
        <f t="array" ref="G68">IF(SUMPRODUCT($I68:$IX68,IF($I$9:$IX$9=G$9,1,0))&gt;0,SUMPRODUCT($I68:$IX68,IF($I$9:$IX$9=G$9,1,0)),"")</f>
        <v/>
      </c>
      <c r="H68" s="329">
        <f t="shared" si="4"/>
        <v>0</v>
      </c>
      <c r="I68" s="205"/>
      <c r="J68" s="205"/>
      <c r="K68" s="205"/>
      <c r="L68" s="205"/>
      <c r="M68" s="205"/>
      <c r="N68" s="205"/>
      <c r="O68" s="205"/>
      <c r="P68" s="205"/>
      <c r="Q68" s="205"/>
      <c r="R68" s="205"/>
      <c r="S68" s="205"/>
      <c r="T68" s="205"/>
      <c r="U68" s="205"/>
      <c r="V68" s="205"/>
      <c r="W68" s="205"/>
      <c r="X68" s="205"/>
      <c r="Y68" s="205"/>
      <c r="Z68" s="205"/>
      <c r="AA68" s="205"/>
      <c r="AB68" s="205"/>
      <c r="AC68" s="205"/>
      <c r="AD68" s="205"/>
      <c r="AE68" s="205"/>
      <c r="AF68" s="205"/>
      <c r="AG68" s="205"/>
      <c r="AH68" s="205"/>
      <c r="AI68" s="205"/>
      <c r="AJ68" s="205"/>
      <c r="AK68" s="205"/>
      <c r="AL68" s="205"/>
      <c r="AM68" s="205"/>
      <c r="AN68" s="205"/>
      <c r="AO68" s="205"/>
      <c r="AP68" s="205"/>
      <c r="AQ68" s="205"/>
      <c r="AR68" s="205"/>
      <c r="AS68" s="205"/>
      <c r="AT68" s="205"/>
      <c r="AU68" s="205"/>
      <c r="AV68" s="205"/>
      <c r="AW68" s="205"/>
      <c r="AX68" s="205"/>
      <c r="AY68" s="205"/>
      <c r="AZ68" s="205"/>
      <c r="BA68" s="205"/>
      <c r="BB68" s="205"/>
      <c r="BC68" s="205"/>
      <c r="BD68" s="205"/>
      <c r="BE68" s="205"/>
      <c r="BF68" s="205"/>
      <c r="BG68" s="205"/>
      <c r="BH68" s="205"/>
      <c r="BI68" s="205"/>
      <c r="BJ68" s="205"/>
      <c r="BK68" s="205"/>
      <c r="BL68" s="205"/>
      <c r="BM68" s="205"/>
      <c r="BN68" s="205"/>
      <c r="BO68" s="205"/>
      <c r="BP68" s="205"/>
      <c r="BQ68" s="205"/>
      <c r="BR68" s="205"/>
      <c r="BS68" s="205"/>
      <c r="BT68" s="205"/>
      <c r="BU68" s="205"/>
      <c r="BV68" s="205"/>
      <c r="BW68" s="205"/>
      <c r="BX68" s="205"/>
      <c r="BY68" s="205"/>
      <c r="BZ68" s="205"/>
      <c r="CA68" s="205"/>
      <c r="CB68" s="205"/>
      <c r="CC68" s="205"/>
      <c r="CD68" s="205"/>
      <c r="CE68" s="205"/>
      <c r="CF68" s="205"/>
      <c r="CG68" s="205"/>
      <c r="CH68" s="205"/>
      <c r="CI68" s="205"/>
      <c r="CJ68" s="205"/>
      <c r="CK68" s="205"/>
      <c r="CL68" s="205"/>
      <c r="CM68" s="205"/>
      <c r="CN68" s="205"/>
      <c r="CO68" s="205"/>
      <c r="CP68" s="205"/>
      <c r="CQ68" s="205"/>
      <c r="CR68" s="205"/>
      <c r="CS68" s="205"/>
      <c r="CT68" s="205"/>
      <c r="CU68" s="205"/>
      <c r="CV68" s="205"/>
      <c r="CW68" s="205"/>
      <c r="CX68" s="205"/>
      <c r="CY68" s="205"/>
      <c r="CZ68" s="205"/>
      <c r="DA68" s="205"/>
      <c r="DB68" s="205"/>
      <c r="DC68" s="205"/>
      <c r="DD68" s="205"/>
      <c r="DE68" s="205"/>
      <c r="DF68" s="205"/>
      <c r="DG68" s="205"/>
      <c r="DH68" s="205"/>
      <c r="DI68" s="205"/>
      <c r="DJ68" s="205"/>
      <c r="DK68" s="205"/>
      <c r="DL68" s="205"/>
      <c r="DM68" s="205"/>
      <c r="DN68" s="205"/>
      <c r="DO68" s="205"/>
      <c r="DP68" s="205"/>
      <c r="DQ68" s="205"/>
      <c r="DR68" s="205"/>
      <c r="DS68" s="205"/>
      <c r="DT68" s="205"/>
      <c r="DU68" s="205"/>
      <c r="DV68" s="205"/>
      <c r="DW68" s="205"/>
      <c r="DX68" s="205"/>
      <c r="DY68" s="205"/>
      <c r="DZ68" s="205"/>
      <c r="EA68" s="205"/>
      <c r="EB68" s="205"/>
      <c r="EC68" s="205"/>
      <c r="ED68" s="205"/>
      <c r="EE68" s="205"/>
      <c r="EF68" s="205"/>
      <c r="EG68" s="205"/>
      <c r="EH68" s="205"/>
      <c r="EI68" s="205"/>
      <c r="EJ68" s="205"/>
      <c r="EK68" s="205"/>
      <c r="EL68" s="205"/>
      <c r="EM68" s="205"/>
      <c r="EN68" s="205"/>
      <c r="EO68" s="205"/>
      <c r="EP68" s="205"/>
      <c r="EQ68" s="205"/>
      <c r="ER68" s="205"/>
      <c r="ES68" s="205"/>
      <c r="ET68" s="205"/>
      <c r="EU68" s="205"/>
      <c r="EV68" s="205"/>
      <c r="EW68" s="205"/>
      <c r="EX68" s="205"/>
      <c r="EY68" s="205"/>
      <c r="EZ68" s="205"/>
      <c r="FA68" s="205"/>
      <c r="FB68" s="205"/>
      <c r="FC68" s="205"/>
      <c r="FD68" s="205"/>
      <c r="FE68" s="205"/>
      <c r="FF68" s="205"/>
      <c r="FG68" s="205"/>
      <c r="FH68" s="205"/>
      <c r="FI68" s="205"/>
      <c r="FJ68" s="205"/>
      <c r="FK68" s="205"/>
      <c r="FL68" s="205"/>
      <c r="FM68" s="205"/>
      <c r="FN68" s="205"/>
      <c r="FO68" s="205"/>
      <c r="FP68" s="205"/>
      <c r="FQ68" s="205"/>
      <c r="FR68" s="205"/>
      <c r="FS68" s="205"/>
      <c r="FT68" s="205"/>
      <c r="FU68" s="205"/>
      <c r="FV68" s="205"/>
      <c r="FW68" s="205"/>
      <c r="FX68" s="205"/>
      <c r="FY68" s="205"/>
      <c r="FZ68" s="205"/>
      <c r="GA68" s="205"/>
      <c r="GB68" s="205"/>
      <c r="GC68" s="205"/>
      <c r="GD68" s="205"/>
      <c r="GE68" s="205"/>
      <c r="GF68" s="205"/>
      <c r="GG68" s="205"/>
      <c r="GH68" s="205"/>
      <c r="GI68" s="205"/>
      <c r="GJ68" s="205"/>
      <c r="GK68" s="205"/>
      <c r="GL68" s="205"/>
      <c r="GM68" s="205"/>
      <c r="GN68" s="205"/>
      <c r="GO68" s="205"/>
      <c r="GP68" s="205"/>
      <c r="GQ68" s="205"/>
      <c r="GR68" s="205"/>
      <c r="GS68" s="205"/>
      <c r="GT68" s="205"/>
      <c r="GU68" s="205"/>
      <c r="GV68" s="205"/>
      <c r="GW68" s="205"/>
      <c r="GX68" s="205"/>
      <c r="GY68" s="205"/>
      <c r="GZ68" s="205"/>
      <c r="HA68" s="205"/>
      <c r="HB68" s="205"/>
      <c r="HC68" s="205"/>
      <c r="HD68" s="205"/>
      <c r="HE68" s="205"/>
      <c r="HF68" s="205"/>
      <c r="HG68" s="205"/>
      <c r="HH68" s="205"/>
      <c r="HI68" s="205"/>
      <c r="HJ68" s="205"/>
      <c r="HK68" s="205"/>
      <c r="HL68" s="205"/>
      <c r="HM68" s="205"/>
      <c r="HN68" s="205"/>
      <c r="HO68" s="205"/>
      <c r="HP68" s="205"/>
      <c r="HQ68" s="205"/>
      <c r="HR68" s="205"/>
      <c r="HS68" s="205"/>
      <c r="HT68" s="205"/>
      <c r="HU68" s="205"/>
      <c r="HV68" s="205"/>
      <c r="HW68" s="205"/>
      <c r="HX68" s="205"/>
      <c r="HY68" s="205"/>
      <c r="HZ68" s="205"/>
      <c r="IA68" s="205"/>
      <c r="IB68" s="205"/>
      <c r="IC68" s="205"/>
      <c r="ID68" s="205"/>
      <c r="IE68" s="205"/>
      <c r="IF68" s="205"/>
      <c r="IG68" s="205"/>
      <c r="IH68" s="205"/>
      <c r="II68" s="205"/>
      <c r="IJ68" s="205"/>
      <c r="IK68" s="205"/>
      <c r="IL68" s="205"/>
      <c r="IM68" s="205"/>
      <c r="IN68" s="205"/>
      <c r="IO68" s="205"/>
      <c r="IP68" s="205"/>
      <c r="IQ68" s="205"/>
      <c r="IR68" s="205"/>
      <c r="IS68" s="205"/>
      <c r="IT68" s="205"/>
      <c r="IU68" s="205"/>
      <c r="IV68" s="205"/>
      <c r="IW68" s="205"/>
      <c r="IX68" s="205"/>
    </row>
    <row r="69" spans="1:258" ht="12.75" customHeight="1" x14ac:dyDescent="0.2">
      <c r="A69" s="330">
        <f t="shared" si="5"/>
        <v>45350</v>
      </c>
      <c r="B69" s="355" t="str" cm="1">
        <f t="array" ref="B69">IF(SUMPRODUCT($I69:$IX69,IF($I$9:$IX$9=B$9,1,0))&gt;0,SUMPRODUCT($I69:$IX69,IF($I$9:$IX$9=B$9,1,0)),"")</f>
        <v/>
      </c>
      <c r="C69" s="355" t="str" cm="1">
        <f t="array" ref="C69">IF(SUMPRODUCT($I69:$IX69,IF($I$9:$IX$9=C$9,1,0))&gt;0,SUMPRODUCT($I69:$IX69,IF($I$9:$IX$9=C$9,1,0)),"")</f>
        <v/>
      </c>
      <c r="D69" s="355" t="str" cm="1">
        <f t="array" ref="D69">IF(SUMPRODUCT($I69:$IX69,IF($I$9:$IX$9=D$9,1,0))&gt;0,SUMPRODUCT($I69:$IX69,IF($I$9:$IX$9=D$9,1,0)),"")</f>
        <v/>
      </c>
      <c r="E69" s="355" t="str" cm="1">
        <f t="array" ref="E69">IF(SUMPRODUCT($I69:$IX69,IF($I$9:$IX$9=E$9,1,0))&gt;0,SUMPRODUCT($I69:$IX69,IF($I$9:$IX$9=E$9,1,0)),"")</f>
        <v/>
      </c>
      <c r="F69" s="355" t="str" cm="1">
        <f t="array" ref="F69">IF(SUMPRODUCT($I69:$IX69,IF($I$9:$IX$9=F$9,1,0))&gt;0,SUMPRODUCT($I69:$IX69,IF($I$9:$IX$9=F$9,1,0)),"")</f>
        <v/>
      </c>
      <c r="G69" s="355" t="str" cm="1">
        <f t="array" ref="G69">IF(SUMPRODUCT($I69:$IX69,IF($I$9:$IX$9=G$9,1,0))&gt;0,SUMPRODUCT($I69:$IX69,IF($I$9:$IX$9=G$9,1,0)),"")</f>
        <v/>
      </c>
      <c r="H69" s="329">
        <f t="shared" si="4"/>
        <v>0</v>
      </c>
      <c r="I69" s="205"/>
      <c r="J69" s="205"/>
      <c r="K69" s="205"/>
      <c r="L69" s="205"/>
      <c r="M69" s="205"/>
      <c r="N69" s="205"/>
      <c r="O69" s="205"/>
      <c r="P69" s="205"/>
      <c r="Q69" s="205"/>
      <c r="R69" s="205"/>
      <c r="S69" s="205"/>
      <c r="T69" s="205"/>
      <c r="U69" s="205"/>
      <c r="V69" s="205"/>
      <c r="W69" s="205"/>
      <c r="X69" s="205"/>
      <c r="Y69" s="205"/>
      <c r="Z69" s="205"/>
      <c r="AA69" s="205"/>
      <c r="AB69" s="205"/>
      <c r="AC69" s="205"/>
      <c r="AD69" s="205"/>
      <c r="AE69" s="205"/>
      <c r="AF69" s="205"/>
      <c r="AG69" s="205"/>
      <c r="AH69" s="205"/>
      <c r="AI69" s="205"/>
      <c r="AJ69" s="205"/>
      <c r="AK69" s="205"/>
      <c r="AL69" s="205"/>
      <c r="AM69" s="205"/>
      <c r="AN69" s="205"/>
      <c r="AO69" s="205"/>
      <c r="AP69" s="205"/>
      <c r="AQ69" s="205"/>
      <c r="AR69" s="205"/>
      <c r="AS69" s="205"/>
      <c r="AT69" s="205"/>
      <c r="AU69" s="205"/>
      <c r="AV69" s="205"/>
      <c r="AW69" s="205"/>
      <c r="AX69" s="205"/>
      <c r="AY69" s="205"/>
      <c r="AZ69" s="205"/>
      <c r="BA69" s="205"/>
      <c r="BB69" s="205"/>
      <c r="BC69" s="205"/>
      <c r="BD69" s="205"/>
      <c r="BE69" s="205"/>
      <c r="BF69" s="205"/>
      <c r="BG69" s="205"/>
      <c r="BH69" s="205"/>
      <c r="BI69" s="205"/>
      <c r="BJ69" s="205"/>
      <c r="BK69" s="205"/>
      <c r="BL69" s="205"/>
      <c r="BM69" s="205"/>
      <c r="BN69" s="205"/>
      <c r="BO69" s="205"/>
      <c r="BP69" s="205"/>
      <c r="BQ69" s="205"/>
      <c r="BR69" s="205"/>
      <c r="BS69" s="205"/>
      <c r="BT69" s="205"/>
      <c r="BU69" s="205"/>
      <c r="BV69" s="205"/>
      <c r="BW69" s="205"/>
      <c r="BX69" s="205"/>
      <c r="BY69" s="205"/>
      <c r="BZ69" s="205"/>
      <c r="CA69" s="205"/>
      <c r="CB69" s="205"/>
      <c r="CC69" s="205"/>
      <c r="CD69" s="205"/>
      <c r="CE69" s="205"/>
      <c r="CF69" s="205"/>
      <c r="CG69" s="205"/>
      <c r="CH69" s="205"/>
      <c r="CI69" s="205"/>
      <c r="CJ69" s="205"/>
      <c r="CK69" s="205"/>
      <c r="CL69" s="205"/>
      <c r="CM69" s="205"/>
      <c r="CN69" s="205"/>
      <c r="CO69" s="205"/>
      <c r="CP69" s="205"/>
      <c r="CQ69" s="205"/>
      <c r="CR69" s="205"/>
      <c r="CS69" s="205"/>
      <c r="CT69" s="205"/>
      <c r="CU69" s="205"/>
      <c r="CV69" s="205"/>
      <c r="CW69" s="205"/>
      <c r="CX69" s="205"/>
      <c r="CY69" s="205"/>
      <c r="CZ69" s="205"/>
      <c r="DA69" s="205"/>
      <c r="DB69" s="205"/>
      <c r="DC69" s="205"/>
      <c r="DD69" s="205"/>
      <c r="DE69" s="205"/>
      <c r="DF69" s="205"/>
      <c r="DG69" s="205"/>
      <c r="DH69" s="205"/>
      <c r="DI69" s="205"/>
      <c r="DJ69" s="205"/>
      <c r="DK69" s="205"/>
      <c r="DL69" s="205"/>
      <c r="DM69" s="205"/>
      <c r="DN69" s="205"/>
      <c r="DO69" s="205"/>
      <c r="DP69" s="205"/>
      <c r="DQ69" s="205"/>
      <c r="DR69" s="205"/>
      <c r="DS69" s="205"/>
      <c r="DT69" s="205"/>
      <c r="DU69" s="205"/>
      <c r="DV69" s="205"/>
      <c r="DW69" s="205"/>
      <c r="DX69" s="205"/>
      <c r="DY69" s="205"/>
      <c r="DZ69" s="205"/>
      <c r="EA69" s="205"/>
      <c r="EB69" s="205"/>
      <c r="EC69" s="205"/>
      <c r="ED69" s="205"/>
      <c r="EE69" s="205"/>
      <c r="EF69" s="205"/>
      <c r="EG69" s="205"/>
      <c r="EH69" s="205"/>
      <c r="EI69" s="205"/>
      <c r="EJ69" s="205"/>
      <c r="EK69" s="205"/>
      <c r="EL69" s="205"/>
      <c r="EM69" s="205"/>
      <c r="EN69" s="205"/>
      <c r="EO69" s="205"/>
      <c r="EP69" s="205"/>
      <c r="EQ69" s="205"/>
      <c r="ER69" s="205"/>
      <c r="ES69" s="205"/>
      <c r="ET69" s="205"/>
      <c r="EU69" s="205"/>
      <c r="EV69" s="205"/>
      <c r="EW69" s="205"/>
      <c r="EX69" s="205"/>
      <c r="EY69" s="205"/>
      <c r="EZ69" s="205"/>
      <c r="FA69" s="205"/>
      <c r="FB69" s="205"/>
      <c r="FC69" s="205"/>
      <c r="FD69" s="205"/>
      <c r="FE69" s="205"/>
      <c r="FF69" s="205"/>
      <c r="FG69" s="205"/>
      <c r="FH69" s="205"/>
      <c r="FI69" s="205"/>
      <c r="FJ69" s="205"/>
      <c r="FK69" s="205"/>
      <c r="FL69" s="205"/>
      <c r="FM69" s="205"/>
      <c r="FN69" s="205"/>
      <c r="FO69" s="205"/>
      <c r="FP69" s="205"/>
      <c r="FQ69" s="205"/>
      <c r="FR69" s="205"/>
      <c r="FS69" s="205"/>
      <c r="FT69" s="205"/>
      <c r="FU69" s="205"/>
      <c r="FV69" s="205"/>
      <c r="FW69" s="205"/>
      <c r="FX69" s="205"/>
      <c r="FY69" s="205"/>
      <c r="FZ69" s="205"/>
      <c r="GA69" s="205"/>
      <c r="GB69" s="205"/>
      <c r="GC69" s="205"/>
      <c r="GD69" s="205"/>
      <c r="GE69" s="205"/>
      <c r="GF69" s="205"/>
      <c r="GG69" s="205"/>
      <c r="GH69" s="205"/>
      <c r="GI69" s="205"/>
      <c r="GJ69" s="205"/>
      <c r="GK69" s="205"/>
      <c r="GL69" s="205"/>
      <c r="GM69" s="205"/>
      <c r="GN69" s="205"/>
      <c r="GO69" s="205"/>
      <c r="GP69" s="205"/>
      <c r="GQ69" s="205"/>
      <c r="GR69" s="205"/>
      <c r="GS69" s="205"/>
      <c r="GT69" s="205"/>
      <c r="GU69" s="205"/>
      <c r="GV69" s="205"/>
      <c r="GW69" s="205"/>
      <c r="GX69" s="205"/>
      <c r="GY69" s="205"/>
      <c r="GZ69" s="205"/>
      <c r="HA69" s="205"/>
      <c r="HB69" s="205"/>
      <c r="HC69" s="205"/>
      <c r="HD69" s="205"/>
      <c r="HE69" s="205"/>
      <c r="HF69" s="205"/>
      <c r="HG69" s="205"/>
      <c r="HH69" s="205"/>
      <c r="HI69" s="205"/>
      <c r="HJ69" s="205"/>
      <c r="HK69" s="205"/>
      <c r="HL69" s="205"/>
      <c r="HM69" s="205"/>
      <c r="HN69" s="205"/>
      <c r="HO69" s="205"/>
      <c r="HP69" s="205"/>
      <c r="HQ69" s="205"/>
      <c r="HR69" s="205"/>
      <c r="HS69" s="205"/>
      <c r="HT69" s="205"/>
      <c r="HU69" s="205"/>
      <c r="HV69" s="205"/>
      <c r="HW69" s="205"/>
      <c r="HX69" s="205"/>
      <c r="HY69" s="205"/>
      <c r="HZ69" s="205"/>
      <c r="IA69" s="205"/>
      <c r="IB69" s="205"/>
      <c r="IC69" s="205"/>
      <c r="ID69" s="205"/>
      <c r="IE69" s="205"/>
      <c r="IF69" s="205"/>
      <c r="IG69" s="205"/>
      <c r="IH69" s="205"/>
      <c r="II69" s="205"/>
      <c r="IJ69" s="205"/>
      <c r="IK69" s="205"/>
      <c r="IL69" s="205"/>
      <c r="IM69" s="205"/>
      <c r="IN69" s="205"/>
      <c r="IO69" s="205"/>
      <c r="IP69" s="205"/>
      <c r="IQ69" s="205"/>
      <c r="IR69" s="205"/>
      <c r="IS69" s="205"/>
      <c r="IT69" s="205"/>
      <c r="IU69" s="205"/>
      <c r="IV69" s="205"/>
      <c r="IW69" s="205"/>
      <c r="IX69" s="205"/>
    </row>
    <row r="70" spans="1:258" ht="12.75" customHeight="1" x14ac:dyDescent="0.2">
      <c r="A70" s="330">
        <f t="shared" si="5"/>
        <v>45351</v>
      </c>
      <c r="B70" s="355" t="str" cm="1">
        <f t="array" ref="B70">IF(SUMPRODUCT($I70:$IX70,IF($I$9:$IX$9=B$9,1,0))&gt;0,SUMPRODUCT($I70:$IX70,IF($I$9:$IX$9=B$9,1,0)),"")</f>
        <v/>
      </c>
      <c r="C70" s="355" t="str" cm="1">
        <f t="array" ref="C70">IF(SUMPRODUCT($I70:$IX70,IF($I$9:$IX$9=C$9,1,0))&gt;0,SUMPRODUCT($I70:$IX70,IF($I$9:$IX$9=C$9,1,0)),"")</f>
        <v/>
      </c>
      <c r="D70" s="355" t="str" cm="1">
        <f t="array" ref="D70">IF(SUMPRODUCT($I70:$IX70,IF($I$9:$IX$9=D$9,1,0))&gt;0,SUMPRODUCT($I70:$IX70,IF($I$9:$IX$9=D$9,1,0)),"")</f>
        <v/>
      </c>
      <c r="E70" s="355" t="str" cm="1">
        <f t="array" ref="E70">IF(SUMPRODUCT($I70:$IX70,IF($I$9:$IX$9=E$9,1,0))&gt;0,SUMPRODUCT($I70:$IX70,IF($I$9:$IX$9=E$9,1,0)),"")</f>
        <v/>
      </c>
      <c r="F70" s="355" t="str" cm="1">
        <f t="array" ref="F70">IF(SUMPRODUCT($I70:$IX70,IF($I$9:$IX$9=F$9,1,0))&gt;0,SUMPRODUCT($I70:$IX70,IF($I$9:$IX$9=F$9,1,0)),"")</f>
        <v/>
      </c>
      <c r="G70" s="355" t="str" cm="1">
        <f t="array" ref="G70">IF(SUMPRODUCT($I70:$IX70,IF($I$9:$IX$9=G$9,1,0))&gt;0,SUMPRODUCT($I70:$IX70,IF($I$9:$IX$9=G$9,1,0)),"")</f>
        <v/>
      </c>
      <c r="H70" s="329">
        <f t="shared" si="4"/>
        <v>0</v>
      </c>
      <c r="I70" s="205"/>
      <c r="J70" s="205"/>
      <c r="K70" s="205"/>
      <c r="L70" s="205"/>
      <c r="M70" s="205"/>
      <c r="N70" s="205"/>
      <c r="O70" s="205"/>
      <c r="P70" s="205"/>
      <c r="Q70" s="205"/>
      <c r="R70" s="205"/>
      <c r="S70" s="205"/>
      <c r="T70" s="205"/>
      <c r="U70" s="205"/>
      <c r="V70" s="205"/>
      <c r="W70" s="205"/>
      <c r="X70" s="205"/>
      <c r="Y70" s="205"/>
      <c r="Z70" s="205"/>
      <c r="AA70" s="205"/>
      <c r="AB70" s="205"/>
      <c r="AC70" s="205"/>
      <c r="AD70" s="205"/>
      <c r="AE70" s="205"/>
      <c r="AF70" s="205"/>
      <c r="AG70" s="205"/>
      <c r="AH70" s="205"/>
      <c r="AI70" s="205"/>
      <c r="AJ70" s="205"/>
      <c r="AK70" s="205"/>
      <c r="AL70" s="205"/>
      <c r="AM70" s="205"/>
      <c r="AN70" s="205"/>
      <c r="AO70" s="205"/>
      <c r="AP70" s="205"/>
      <c r="AQ70" s="205"/>
      <c r="AR70" s="205"/>
      <c r="AS70" s="205"/>
      <c r="AT70" s="205"/>
      <c r="AU70" s="205"/>
      <c r="AV70" s="205"/>
      <c r="AW70" s="205"/>
      <c r="AX70" s="205"/>
      <c r="AY70" s="205"/>
      <c r="AZ70" s="205"/>
      <c r="BA70" s="205"/>
      <c r="BB70" s="205"/>
      <c r="BC70" s="205"/>
      <c r="BD70" s="205"/>
      <c r="BE70" s="205"/>
      <c r="BF70" s="205"/>
      <c r="BG70" s="205"/>
      <c r="BH70" s="205"/>
      <c r="BI70" s="205"/>
      <c r="BJ70" s="205"/>
      <c r="BK70" s="205"/>
      <c r="BL70" s="205"/>
      <c r="BM70" s="205"/>
      <c r="BN70" s="205"/>
      <c r="BO70" s="205"/>
      <c r="BP70" s="205"/>
      <c r="BQ70" s="205"/>
      <c r="BR70" s="205"/>
      <c r="BS70" s="205"/>
      <c r="BT70" s="205"/>
      <c r="BU70" s="205"/>
      <c r="BV70" s="205"/>
      <c r="BW70" s="205"/>
      <c r="BX70" s="205"/>
      <c r="BY70" s="205"/>
      <c r="BZ70" s="205"/>
      <c r="CA70" s="205"/>
      <c r="CB70" s="205"/>
      <c r="CC70" s="205"/>
      <c r="CD70" s="205"/>
      <c r="CE70" s="205"/>
      <c r="CF70" s="205"/>
      <c r="CG70" s="205"/>
      <c r="CH70" s="205"/>
      <c r="CI70" s="205"/>
      <c r="CJ70" s="205"/>
      <c r="CK70" s="205"/>
      <c r="CL70" s="205"/>
      <c r="CM70" s="205"/>
      <c r="CN70" s="205"/>
      <c r="CO70" s="205"/>
      <c r="CP70" s="205"/>
      <c r="CQ70" s="205"/>
      <c r="CR70" s="205"/>
      <c r="CS70" s="205"/>
      <c r="CT70" s="205"/>
      <c r="CU70" s="205"/>
      <c r="CV70" s="205"/>
      <c r="CW70" s="205"/>
      <c r="CX70" s="205"/>
      <c r="CY70" s="205"/>
      <c r="CZ70" s="205"/>
      <c r="DA70" s="205"/>
      <c r="DB70" s="205"/>
      <c r="DC70" s="205"/>
      <c r="DD70" s="205"/>
      <c r="DE70" s="205"/>
      <c r="DF70" s="205"/>
      <c r="DG70" s="205"/>
      <c r="DH70" s="205"/>
      <c r="DI70" s="205"/>
      <c r="DJ70" s="205"/>
      <c r="DK70" s="205"/>
      <c r="DL70" s="205"/>
      <c r="DM70" s="205"/>
      <c r="DN70" s="205"/>
      <c r="DO70" s="205"/>
      <c r="DP70" s="205"/>
      <c r="DQ70" s="205"/>
      <c r="DR70" s="205"/>
      <c r="DS70" s="205"/>
      <c r="DT70" s="205"/>
      <c r="DU70" s="205"/>
      <c r="DV70" s="205"/>
      <c r="DW70" s="205"/>
      <c r="DX70" s="205"/>
      <c r="DY70" s="205"/>
      <c r="DZ70" s="205"/>
      <c r="EA70" s="205"/>
      <c r="EB70" s="205"/>
      <c r="EC70" s="205"/>
      <c r="ED70" s="205"/>
      <c r="EE70" s="205"/>
      <c r="EF70" s="205"/>
      <c r="EG70" s="205"/>
      <c r="EH70" s="205"/>
      <c r="EI70" s="205"/>
      <c r="EJ70" s="205"/>
      <c r="EK70" s="205"/>
      <c r="EL70" s="205"/>
      <c r="EM70" s="205"/>
      <c r="EN70" s="205"/>
      <c r="EO70" s="205"/>
      <c r="EP70" s="205"/>
      <c r="EQ70" s="205"/>
      <c r="ER70" s="205"/>
      <c r="ES70" s="205"/>
      <c r="ET70" s="205"/>
      <c r="EU70" s="205"/>
      <c r="EV70" s="205"/>
      <c r="EW70" s="205"/>
      <c r="EX70" s="205"/>
      <c r="EY70" s="205"/>
      <c r="EZ70" s="205"/>
      <c r="FA70" s="205"/>
      <c r="FB70" s="205"/>
      <c r="FC70" s="205"/>
      <c r="FD70" s="205"/>
      <c r="FE70" s="205"/>
      <c r="FF70" s="205"/>
      <c r="FG70" s="205"/>
      <c r="FH70" s="205"/>
      <c r="FI70" s="205"/>
      <c r="FJ70" s="205"/>
      <c r="FK70" s="205"/>
      <c r="FL70" s="205"/>
      <c r="FM70" s="205"/>
      <c r="FN70" s="205"/>
      <c r="FO70" s="205"/>
      <c r="FP70" s="205"/>
      <c r="FQ70" s="205"/>
      <c r="FR70" s="205"/>
      <c r="FS70" s="205"/>
      <c r="FT70" s="205"/>
      <c r="FU70" s="205"/>
      <c r="FV70" s="205"/>
      <c r="FW70" s="205"/>
      <c r="FX70" s="205"/>
      <c r="FY70" s="205"/>
      <c r="FZ70" s="205"/>
      <c r="GA70" s="205"/>
      <c r="GB70" s="205"/>
      <c r="GC70" s="205"/>
      <c r="GD70" s="205"/>
      <c r="GE70" s="205"/>
      <c r="GF70" s="205"/>
      <c r="GG70" s="205"/>
      <c r="GH70" s="205"/>
      <c r="GI70" s="205"/>
      <c r="GJ70" s="205"/>
      <c r="GK70" s="205"/>
      <c r="GL70" s="205"/>
      <c r="GM70" s="205"/>
      <c r="GN70" s="205"/>
      <c r="GO70" s="205"/>
      <c r="GP70" s="205"/>
      <c r="GQ70" s="205"/>
      <c r="GR70" s="205"/>
      <c r="GS70" s="205"/>
      <c r="GT70" s="205"/>
      <c r="GU70" s="205"/>
      <c r="GV70" s="205"/>
      <c r="GW70" s="205"/>
      <c r="GX70" s="205"/>
      <c r="GY70" s="205"/>
      <c r="GZ70" s="205"/>
      <c r="HA70" s="205"/>
      <c r="HB70" s="205"/>
      <c r="HC70" s="205"/>
      <c r="HD70" s="205"/>
      <c r="HE70" s="205"/>
      <c r="HF70" s="205"/>
      <c r="HG70" s="205"/>
      <c r="HH70" s="205"/>
      <c r="HI70" s="205"/>
      <c r="HJ70" s="205"/>
      <c r="HK70" s="205"/>
      <c r="HL70" s="205"/>
      <c r="HM70" s="205"/>
      <c r="HN70" s="205"/>
      <c r="HO70" s="205"/>
      <c r="HP70" s="205"/>
      <c r="HQ70" s="205"/>
      <c r="HR70" s="205"/>
      <c r="HS70" s="205"/>
      <c r="HT70" s="205"/>
      <c r="HU70" s="205"/>
      <c r="HV70" s="205"/>
      <c r="HW70" s="205"/>
      <c r="HX70" s="205"/>
      <c r="HY70" s="205"/>
      <c r="HZ70" s="205"/>
      <c r="IA70" s="205"/>
      <c r="IB70" s="205"/>
      <c r="IC70" s="205"/>
      <c r="ID70" s="205"/>
      <c r="IE70" s="205"/>
      <c r="IF70" s="205"/>
      <c r="IG70" s="205"/>
      <c r="IH70" s="205"/>
      <c r="II70" s="205"/>
      <c r="IJ70" s="205"/>
      <c r="IK70" s="205"/>
      <c r="IL70" s="205"/>
      <c r="IM70" s="205"/>
      <c r="IN70" s="205"/>
      <c r="IO70" s="205"/>
      <c r="IP70" s="205"/>
      <c r="IQ70" s="205"/>
      <c r="IR70" s="205"/>
      <c r="IS70" s="205"/>
      <c r="IT70" s="205"/>
      <c r="IU70" s="205"/>
      <c r="IV70" s="205"/>
      <c r="IW70" s="205"/>
      <c r="IX70" s="205"/>
    </row>
    <row r="71" spans="1:258" ht="12.75" customHeight="1" x14ac:dyDescent="0.2">
      <c r="A71" s="330">
        <f t="shared" si="5"/>
        <v>45352</v>
      </c>
      <c r="B71" s="355" t="str" cm="1">
        <f t="array" ref="B71">IF(SUMPRODUCT($I71:$IX71,IF($I$9:$IX$9=B$9,1,0))&gt;0,SUMPRODUCT($I71:$IX71,IF($I$9:$IX$9=B$9,1,0)),"")</f>
        <v/>
      </c>
      <c r="C71" s="355" t="str" cm="1">
        <f t="array" ref="C71">IF(SUMPRODUCT($I71:$IX71,IF($I$9:$IX$9=C$9,1,0))&gt;0,SUMPRODUCT($I71:$IX71,IF($I$9:$IX$9=C$9,1,0)),"")</f>
        <v/>
      </c>
      <c r="D71" s="355" t="str" cm="1">
        <f t="array" ref="D71">IF(SUMPRODUCT($I71:$IX71,IF($I$9:$IX$9=D$9,1,0))&gt;0,SUMPRODUCT($I71:$IX71,IF($I$9:$IX$9=D$9,1,0)),"")</f>
        <v/>
      </c>
      <c r="E71" s="355" t="str" cm="1">
        <f t="array" ref="E71">IF(SUMPRODUCT($I71:$IX71,IF($I$9:$IX$9=E$9,1,0))&gt;0,SUMPRODUCT($I71:$IX71,IF($I$9:$IX$9=E$9,1,0)),"")</f>
        <v/>
      </c>
      <c r="F71" s="355" t="str" cm="1">
        <f t="array" ref="F71">IF(SUMPRODUCT($I71:$IX71,IF($I$9:$IX$9=F$9,1,0))&gt;0,SUMPRODUCT($I71:$IX71,IF($I$9:$IX$9=F$9,1,0)),"")</f>
        <v/>
      </c>
      <c r="G71" s="355" t="str" cm="1">
        <f t="array" ref="G71">IF(SUMPRODUCT($I71:$IX71,IF($I$9:$IX$9=G$9,1,0))&gt;0,SUMPRODUCT($I71:$IX71,IF($I$9:$IX$9=G$9,1,0)),"")</f>
        <v/>
      </c>
      <c r="H71" s="329">
        <f t="shared" si="4"/>
        <v>0</v>
      </c>
      <c r="I71" s="205"/>
      <c r="J71" s="205"/>
      <c r="K71" s="205"/>
      <c r="L71" s="205"/>
      <c r="M71" s="205"/>
      <c r="N71" s="205"/>
      <c r="O71" s="205"/>
      <c r="P71" s="205"/>
      <c r="Q71" s="205"/>
      <c r="R71" s="205"/>
      <c r="S71" s="205"/>
      <c r="T71" s="205"/>
      <c r="U71" s="205"/>
      <c r="V71" s="205"/>
      <c r="W71" s="205"/>
      <c r="X71" s="205"/>
      <c r="Y71" s="205"/>
      <c r="Z71" s="205"/>
      <c r="AA71" s="205"/>
      <c r="AB71" s="205"/>
      <c r="AC71" s="205"/>
      <c r="AD71" s="205"/>
      <c r="AE71" s="205"/>
      <c r="AF71" s="205"/>
      <c r="AG71" s="205"/>
      <c r="AH71" s="205"/>
      <c r="AI71" s="205"/>
      <c r="AJ71" s="205"/>
      <c r="AK71" s="205"/>
      <c r="AL71" s="205"/>
      <c r="AM71" s="205"/>
      <c r="AN71" s="205"/>
      <c r="AO71" s="205"/>
      <c r="AP71" s="205"/>
      <c r="AQ71" s="205"/>
      <c r="AR71" s="205"/>
      <c r="AS71" s="205"/>
      <c r="AT71" s="205"/>
      <c r="AU71" s="205"/>
      <c r="AV71" s="205"/>
      <c r="AW71" s="205"/>
      <c r="AX71" s="205"/>
      <c r="AY71" s="205"/>
      <c r="AZ71" s="205"/>
      <c r="BA71" s="205"/>
      <c r="BB71" s="205"/>
      <c r="BC71" s="205"/>
      <c r="BD71" s="205"/>
      <c r="BE71" s="205"/>
      <c r="BF71" s="205"/>
      <c r="BG71" s="205"/>
      <c r="BH71" s="205"/>
      <c r="BI71" s="205"/>
      <c r="BJ71" s="205"/>
      <c r="BK71" s="205"/>
      <c r="BL71" s="205"/>
      <c r="BM71" s="205"/>
      <c r="BN71" s="205"/>
      <c r="BO71" s="205"/>
      <c r="BP71" s="205"/>
      <c r="BQ71" s="205"/>
      <c r="BR71" s="205"/>
      <c r="BS71" s="205"/>
      <c r="BT71" s="205"/>
      <c r="BU71" s="205"/>
      <c r="BV71" s="205"/>
      <c r="BW71" s="205"/>
      <c r="BX71" s="205"/>
      <c r="BY71" s="205"/>
      <c r="BZ71" s="205"/>
      <c r="CA71" s="205"/>
      <c r="CB71" s="205"/>
      <c r="CC71" s="205"/>
      <c r="CD71" s="205"/>
      <c r="CE71" s="205"/>
      <c r="CF71" s="205"/>
      <c r="CG71" s="205"/>
      <c r="CH71" s="205"/>
      <c r="CI71" s="205"/>
      <c r="CJ71" s="205"/>
      <c r="CK71" s="205"/>
      <c r="CL71" s="205"/>
      <c r="CM71" s="205"/>
      <c r="CN71" s="205"/>
      <c r="CO71" s="205"/>
      <c r="CP71" s="205"/>
      <c r="CQ71" s="205"/>
      <c r="CR71" s="205"/>
      <c r="CS71" s="205"/>
      <c r="CT71" s="205"/>
      <c r="CU71" s="205"/>
      <c r="CV71" s="205"/>
      <c r="CW71" s="205"/>
      <c r="CX71" s="205"/>
      <c r="CY71" s="205"/>
      <c r="CZ71" s="205"/>
      <c r="DA71" s="205"/>
      <c r="DB71" s="205"/>
      <c r="DC71" s="205"/>
      <c r="DD71" s="205"/>
      <c r="DE71" s="205"/>
      <c r="DF71" s="205"/>
      <c r="DG71" s="205"/>
      <c r="DH71" s="205"/>
      <c r="DI71" s="205"/>
      <c r="DJ71" s="205"/>
      <c r="DK71" s="205"/>
      <c r="DL71" s="205"/>
      <c r="DM71" s="205"/>
      <c r="DN71" s="205"/>
      <c r="DO71" s="205"/>
      <c r="DP71" s="205"/>
      <c r="DQ71" s="205"/>
      <c r="DR71" s="205"/>
      <c r="DS71" s="205"/>
      <c r="DT71" s="205"/>
      <c r="DU71" s="205"/>
      <c r="DV71" s="205"/>
      <c r="DW71" s="205"/>
      <c r="DX71" s="205"/>
      <c r="DY71" s="205"/>
      <c r="DZ71" s="205"/>
      <c r="EA71" s="205"/>
      <c r="EB71" s="205"/>
      <c r="EC71" s="205"/>
      <c r="ED71" s="205"/>
      <c r="EE71" s="205"/>
      <c r="EF71" s="205"/>
      <c r="EG71" s="205"/>
      <c r="EH71" s="205"/>
      <c r="EI71" s="205"/>
      <c r="EJ71" s="205"/>
      <c r="EK71" s="205"/>
      <c r="EL71" s="205"/>
      <c r="EM71" s="205"/>
      <c r="EN71" s="205"/>
      <c r="EO71" s="205"/>
      <c r="EP71" s="205"/>
      <c r="EQ71" s="205"/>
      <c r="ER71" s="205"/>
      <c r="ES71" s="205"/>
      <c r="ET71" s="205"/>
      <c r="EU71" s="205"/>
      <c r="EV71" s="205"/>
      <c r="EW71" s="205"/>
      <c r="EX71" s="205"/>
      <c r="EY71" s="205"/>
      <c r="EZ71" s="205"/>
      <c r="FA71" s="205"/>
      <c r="FB71" s="205"/>
      <c r="FC71" s="205"/>
      <c r="FD71" s="205"/>
      <c r="FE71" s="205"/>
      <c r="FF71" s="205"/>
      <c r="FG71" s="205"/>
      <c r="FH71" s="205"/>
      <c r="FI71" s="205"/>
      <c r="FJ71" s="205"/>
      <c r="FK71" s="205"/>
      <c r="FL71" s="205"/>
      <c r="FM71" s="205"/>
      <c r="FN71" s="205"/>
      <c r="FO71" s="205"/>
      <c r="FP71" s="205"/>
      <c r="FQ71" s="205"/>
      <c r="FR71" s="205"/>
      <c r="FS71" s="205"/>
      <c r="FT71" s="205"/>
      <c r="FU71" s="205"/>
      <c r="FV71" s="205"/>
      <c r="FW71" s="205"/>
      <c r="FX71" s="205"/>
      <c r="FY71" s="205"/>
      <c r="FZ71" s="205"/>
      <c r="GA71" s="205"/>
      <c r="GB71" s="205"/>
      <c r="GC71" s="205"/>
      <c r="GD71" s="205"/>
      <c r="GE71" s="205"/>
      <c r="GF71" s="205"/>
      <c r="GG71" s="205"/>
      <c r="GH71" s="205"/>
      <c r="GI71" s="205"/>
      <c r="GJ71" s="205"/>
      <c r="GK71" s="205"/>
      <c r="GL71" s="205"/>
      <c r="GM71" s="205"/>
      <c r="GN71" s="205"/>
      <c r="GO71" s="205"/>
      <c r="GP71" s="205"/>
      <c r="GQ71" s="205"/>
      <c r="GR71" s="205"/>
      <c r="GS71" s="205"/>
      <c r="GT71" s="205"/>
      <c r="GU71" s="205"/>
      <c r="GV71" s="205"/>
      <c r="GW71" s="205"/>
      <c r="GX71" s="205"/>
      <c r="GY71" s="205"/>
      <c r="GZ71" s="205"/>
      <c r="HA71" s="205"/>
      <c r="HB71" s="205"/>
      <c r="HC71" s="205"/>
      <c r="HD71" s="205"/>
      <c r="HE71" s="205"/>
      <c r="HF71" s="205"/>
      <c r="HG71" s="205"/>
      <c r="HH71" s="205"/>
      <c r="HI71" s="205"/>
      <c r="HJ71" s="205"/>
      <c r="HK71" s="205"/>
      <c r="HL71" s="205"/>
      <c r="HM71" s="205"/>
      <c r="HN71" s="205"/>
      <c r="HO71" s="205"/>
      <c r="HP71" s="205"/>
      <c r="HQ71" s="205"/>
      <c r="HR71" s="205"/>
      <c r="HS71" s="205"/>
      <c r="HT71" s="205"/>
      <c r="HU71" s="205"/>
      <c r="HV71" s="205"/>
      <c r="HW71" s="205"/>
      <c r="HX71" s="205"/>
      <c r="HY71" s="205"/>
      <c r="HZ71" s="205"/>
      <c r="IA71" s="205"/>
      <c r="IB71" s="205"/>
      <c r="IC71" s="205"/>
      <c r="ID71" s="205"/>
      <c r="IE71" s="205"/>
      <c r="IF71" s="205"/>
      <c r="IG71" s="205"/>
      <c r="IH71" s="205"/>
      <c r="II71" s="205"/>
      <c r="IJ71" s="205"/>
      <c r="IK71" s="205"/>
      <c r="IL71" s="205"/>
      <c r="IM71" s="205"/>
      <c r="IN71" s="205"/>
      <c r="IO71" s="205"/>
      <c r="IP71" s="205"/>
      <c r="IQ71" s="205"/>
      <c r="IR71" s="205"/>
      <c r="IS71" s="205"/>
      <c r="IT71" s="205"/>
      <c r="IU71" s="205"/>
      <c r="IV71" s="205"/>
      <c r="IW71" s="205"/>
      <c r="IX71" s="205"/>
    </row>
    <row r="72" spans="1:258" ht="12.75" customHeight="1" x14ac:dyDescent="0.2">
      <c r="A72" s="330">
        <f t="shared" si="5"/>
        <v>45353</v>
      </c>
      <c r="B72" s="355" t="str" cm="1">
        <f t="array" ref="B72">IF(SUMPRODUCT($I72:$IX72,IF($I$9:$IX$9=B$9,1,0))&gt;0,SUMPRODUCT($I72:$IX72,IF($I$9:$IX$9=B$9,1,0)),"")</f>
        <v/>
      </c>
      <c r="C72" s="355" t="str" cm="1">
        <f t="array" ref="C72">IF(SUMPRODUCT($I72:$IX72,IF($I$9:$IX$9=C$9,1,0))&gt;0,SUMPRODUCT($I72:$IX72,IF($I$9:$IX$9=C$9,1,0)),"")</f>
        <v/>
      </c>
      <c r="D72" s="355" t="str" cm="1">
        <f t="array" ref="D72">IF(SUMPRODUCT($I72:$IX72,IF($I$9:$IX$9=D$9,1,0))&gt;0,SUMPRODUCT($I72:$IX72,IF($I$9:$IX$9=D$9,1,0)),"")</f>
        <v/>
      </c>
      <c r="E72" s="355" t="str" cm="1">
        <f t="array" ref="E72">IF(SUMPRODUCT($I72:$IX72,IF($I$9:$IX$9=E$9,1,0))&gt;0,SUMPRODUCT($I72:$IX72,IF($I$9:$IX$9=E$9,1,0)),"")</f>
        <v/>
      </c>
      <c r="F72" s="355" t="str" cm="1">
        <f t="array" ref="F72">IF(SUMPRODUCT($I72:$IX72,IF($I$9:$IX$9=F$9,1,0))&gt;0,SUMPRODUCT($I72:$IX72,IF($I$9:$IX$9=F$9,1,0)),"")</f>
        <v/>
      </c>
      <c r="G72" s="355" t="str" cm="1">
        <f t="array" ref="G72">IF(SUMPRODUCT($I72:$IX72,IF($I$9:$IX$9=G$9,1,0))&gt;0,SUMPRODUCT($I72:$IX72,IF($I$9:$IX$9=G$9,1,0)),"")</f>
        <v/>
      </c>
      <c r="H72" s="329">
        <f t="shared" si="4"/>
        <v>0</v>
      </c>
      <c r="I72" s="205"/>
      <c r="J72" s="205"/>
      <c r="K72" s="205"/>
      <c r="L72" s="205"/>
      <c r="M72" s="205"/>
      <c r="N72" s="205"/>
      <c r="O72" s="205"/>
      <c r="P72" s="205"/>
      <c r="Q72" s="205"/>
      <c r="R72" s="205"/>
      <c r="S72" s="205"/>
      <c r="T72" s="205"/>
      <c r="U72" s="205"/>
      <c r="V72" s="205"/>
      <c r="W72" s="205"/>
      <c r="X72" s="205"/>
      <c r="Y72" s="205"/>
      <c r="Z72" s="205"/>
      <c r="AA72" s="205"/>
      <c r="AB72" s="205"/>
      <c r="AC72" s="205"/>
      <c r="AD72" s="205"/>
      <c r="AE72" s="205"/>
      <c r="AF72" s="205"/>
      <c r="AG72" s="205"/>
      <c r="AH72" s="205"/>
      <c r="AI72" s="205"/>
      <c r="AJ72" s="205"/>
      <c r="AK72" s="205"/>
      <c r="AL72" s="205"/>
      <c r="AM72" s="205"/>
      <c r="AN72" s="205"/>
      <c r="AO72" s="205"/>
      <c r="AP72" s="205"/>
      <c r="AQ72" s="205"/>
      <c r="AR72" s="205"/>
      <c r="AS72" s="205"/>
      <c r="AT72" s="205"/>
      <c r="AU72" s="205"/>
      <c r="AV72" s="205"/>
      <c r="AW72" s="205"/>
      <c r="AX72" s="205"/>
      <c r="AY72" s="205"/>
      <c r="AZ72" s="205"/>
      <c r="BA72" s="205"/>
      <c r="BB72" s="205"/>
      <c r="BC72" s="205"/>
      <c r="BD72" s="205"/>
      <c r="BE72" s="205"/>
      <c r="BF72" s="205"/>
      <c r="BG72" s="205"/>
      <c r="BH72" s="205"/>
      <c r="BI72" s="205"/>
      <c r="BJ72" s="205"/>
      <c r="BK72" s="205"/>
      <c r="BL72" s="205"/>
      <c r="BM72" s="205"/>
      <c r="BN72" s="205"/>
      <c r="BO72" s="205"/>
      <c r="BP72" s="205"/>
      <c r="BQ72" s="205"/>
      <c r="BR72" s="205"/>
      <c r="BS72" s="205"/>
      <c r="BT72" s="205"/>
      <c r="BU72" s="205"/>
      <c r="BV72" s="205"/>
      <c r="BW72" s="205"/>
      <c r="BX72" s="205"/>
      <c r="BY72" s="205"/>
      <c r="BZ72" s="205"/>
      <c r="CA72" s="205"/>
      <c r="CB72" s="205"/>
      <c r="CC72" s="205"/>
      <c r="CD72" s="205"/>
      <c r="CE72" s="205"/>
      <c r="CF72" s="205"/>
      <c r="CG72" s="205"/>
      <c r="CH72" s="205"/>
      <c r="CI72" s="205"/>
      <c r="CJ72" s="205"/>
      <c r="CK72" s="205"/>
      <c r="CL72" s="205"/>
      <c r="CM72" s="205"/>
      <c r="CN72" s="205"/>
      <c r="CO72" s="205"/>
      <c r="CP72" s="205"/>
      <c r="CQ72" s="205"/>
      <c r="CR72" s="205"/>
      <c r="CS72" s="205"/>
      <c r="CT72" s="205"/>
      <c r="CU72" s="205"/>
      <c r="CV72" s="205"/>
      <c r="CW72" s="205"/>
      <c r="CX72" s="205"/>
      <c r="CY72" s="205"/>
      <c r="CZ72" s="205"/>
      <c r="DA72" s="205"/>
      <c r="DB72" s="205"/>
      <c r="DC72" s="205"/>
      <c r="DD72" s="205"/>
      <c r="DE72" s="205"/>
      <c r="DF72" s="205"/>
      <c r="DG72" s="205"/>
      <c r="DH72" s="205"/>
      <c r="DI72" s="205"/>
      <c r="DJ72" s="205"/>
      <c r="DK72" s="205"/>
      <c r="DL72" s="205"/>
      <c r="DM72" s="205"/>
      <c r="DN72" s="205"/>
      <c r="DO72" s="205"/>
      <c r="DP72" s="205"/>
      <c r="DQ72" s="205"/>
      <c r="DR72" s="205"/>
      <c r="DS72" s="205"/>
      <c r="DT72" s="205"/>
      <c r="DU72" s="205"/>
      <c r="DV72" s="205"/>
      <c r="DW72" s="205"/>
      <c r="DX72" s="205"/>
      <c r="DY72" s="205"/>
      <c r="DZ72" s="205"/>
      <c r="EA72" s="205"/>
      <c r="EB72" s="205"/>
      <c r="EC72" s="205"/>
      <c r="ED72" s="205"/>
      <c r="EE72" s="205"/>
      <c r="EF72" s="205"/>
      <c r="EG72" s="205"/>
      <c r="EH72" s="205"/>
      <c r="EI72" s="205"/>
      <c r="EJ72" s="205"/>
      <c r="EK72" s="205"/>
      <c r="EL72" s="205"/>
      <c r="EM72" s="205"/>
      <c r="EN72" s="205"/>
      <c r="EO72" s="205"/>
      <c r="EP72" s="205"/>
      <c r="EQ72" s="205"/>
      <c r="ER72" s="205"/>
      <c r="ES72" s="205"/>
      <c r="ET72" s="205"/>
      <c r="EU72" s="205"/>
      <c r="EV72" s="205"/>
      <c r="EW72" s="205"/>
      <c r="EX72" s="205"/>
      <c r="EY72" s="205"/>
      <c r="EZ72" s="205"/>
      <c r="FA72" s="205"/>
      <c r="FB72" s="205"/>
      <c r="FC72" s="205"/>
      <c r="FD72" s="205"/>
      <c r="FE72" s="205"/>
      <c r="FF72" s="205"/>
      <c r="FG72" s="205"/>
      <c r="FH72" s="205"/>
      <c r="FI72" s="205"/>
      <c r="FJ72" s="205"/>
      <c r="FK72" s="205"/>
      <c r="FL72" s="205"/>
      <c r="FM72" s="205"/>
      <c r="FN72" s="205"/>
      <c r="FO72" s="205"/>
      <c r="FP72" s="205"/>
      <c r="FQ72" s="205"/>
      <c r="FR72" s="205"/>
      <c r="FS72" s="205"/>
      <c r="FT72" s="205"/>
      <c r="FU72" s="205"/>
      <c r="FV72" s="205"/>
      <c r="FW72" s="205"/>
      <c r="FX72" s="205"/>
      <c r="FY72" s="205"/>
      <c r="FZ72" s="205"/>
      <c r="GA72" s="205"/>
      <c r="GB72" s="205"/>
      <c r="GC72" s="205"/>
      <c r="GD72" s="205"/>
      <c r="GE72" s="205"/>
      <c r="GF72" s="205"/>
      <c r="GG72" s="205"/>
      <c r="GH72" s="205"/>
      <c r="GI72" s="205"/>
      <c r="GJ72" s="205"/>
      <c r="GK72" s="205"/>
      <c r="GL72" s="205"/>
      <c r="GM72" s="205"/>
      <c r="GN72" s="205"/>
      <c r="GO72" s="205"/>
      <c r="GP72" s="205"/>
      <c r="GQ72" s="205"/>
      <c r="GR72" s="205"/>
      <c r="GS72" s="205"/>
      <c r="GT72" s="205"/>
      <c r="GU72" s="205"/>
      <c r="GV72" s="205"/>
      <c r="GW72" s="205"/>
      <c r="GX72" s="205"/>
      <c r="GY72" s="205"/>
      <c r="GZ72" s="205"/>
      <c r="HA72" s="205"/>
      <c r="HB72" s="205"/>
      <c r="HC72" s="205"/>
      <c r="HD72" s="205"/>
      <c r="HE72" s="205"/>
      <c r="HF72" s="205"/>
      <c r="HG72" s="205"/>
      <c r="HH72" s="205"/>
      <c r="HI72" s="205"/>
      <c r="HJ72" s="205"/>
      <c r="HK72" s="205"/>
      <c r="HL72" s="205"/>
      <c r="HM72" s="205"/>
      <c r="HN72" s="205"/>
      <c r="HO72" s="205"/>
      <c r="HP72" s="205"/>
      <c r="HQ72" s="205"/>
      <c r="HR72" s="205"/>
      <c r="HS72" s="205"/>
      <c r="HT72" s="205"/>
      <c r="HU72" s="205"/>
      <c r="HV72" s="205"/>
      <c r="HW72" s="205"/>
      <c r="HX72" s="205"/>
      <c r="HY72" s="205"/>
      <c r="HZ72" s="205"/>
      <c r="IA72" s="205"/>
      <c r="IB72" s="205"/>
      <c r="IC72" s="205"/>
      <c r="ID72" s="205"/>
      <c r="IE72" s="205"/>
      <c r="IF72" s="205"/>
      <c r="IG72" s="205"/>
      <c r="IH72" s="205"/>
      <c r="II72" s="205"/>
      <c r="IJ72" s="205"/>
      <c r="IK72" s="205"/>
      <c r="IL72" s="205"/>
      <c r="IM72" s="205"/>
      <c r="IN72" s="205"/>
      <c r="IO72" s="205"/>
      <c r="IP72" s="205"/>
      <c r="IQ72" s="205"/>
      <c r="IR72" s="205"/>
      <c r="IS72" s="205"/>
      <c r="IT72" s="205"/>
      <c r="IU72" s="205"/>
      <c r="IV72" s="205"/>
      <c r="IW72" s="205"/>
      <c r="IX72" s="205"/>
    </row>
    <row r="73" spans="1:258" ht="12.75" customHeight="1" x14ac:dyDescent="0.2">
      <c r="A73" s="330">
        <f t="shared" si="5"/>
        <v>45354</v>
      </c>
      <c r="B73" s="355" t="str" cm="1">
        <f t="array" ref="B73">IF(SUMPRODUCT($I73:$IX73,IF($I$9:$IX$9=B$9,1,0))&gt;0,SUMPRODUCT($I73:$IX73,IF($I$9:$IX$9=B$9,1,0)),"")</f>
        <v/>
      </c>
      <c r="C73" s="355" t="str" cm="1">
        <f t="array" ref="C73">IF(SUMPRODUCT($I73:$IX73,IF($I$9:$IX$9=C$9,1,0))&gt;0,SUMPRODUCT($I73:$IX73,IF($I$9:$IX$9=C$9,1,0)),"")</f>
        <v/>
      </c>
      <c r="D73" s="355" t="str" cm="1">
        <f t="array" ref="D73">IF(SUMPRODUCT($I73:$IX73,IF($I$9:$IX$9=D$9,1,0))&gt;0,SUMPRODUCT($I73:$IX73,IF($I$9:$IX$9=D$9,1,0)),"")</f>
        <v/>
      </c>
      <c r="E73" s="355" t="str" cm="1">
        <f t="array" ref="E73">IF(SUMPRODUCT($I73:$IX73,IF($I$9:$IX$9=E$9,1,0))&gt;0,SUMPRODUCT($I73:$IX73,IF($I$9:$IX$9=E$9,1,0)),"")</f>
        <v/>
      </c>
      <c r="F73" s="355" t="str" cm="1">
        <f t="array" ref="F73">IF(SUMPRODUCT($I73:$IX73,IF($I$9:$IX$9=F$9,1,0))&gt;0,SUMPRODUCT($I73:$IX73,IF($I$9:$IX$9=F$9,1,0)),"")</f>
        <v/>
      </c>
      <c r="G73" s="355" t="str" cm="1">
        <f t="array" ref="G73">IF(SUMPRODUCT($I73:$IX73,IF($I$9:$IX$9=G$9,1,0))&gt;0,SUMPRODUCT($I73:$IX73,IF($I$9:$IX$9=G$9,1,0)),"")</f>
        <v/>
      </c>
      <c r="H73" s="329">
        <f t="shared" si="4"/>
        <v>0</v>
      </c>
      <c r="I73" s="205"/>
      <c r="J73" s="205"/>
      <c r="K73" s="205"/>
      <c r="L73" s="205"/>
      <c r="M73" s="205"/>
      <c r="N73" s="205"/>
      <c r="O73" s="205"/>
      <c r="P73" s="205"/>
      <c r="Q73" s="205"/>
      <c r="R73" s="205"/>
      <c r="S73" s="205"/>
      <c r="T73" s="205"/>
      <c r="U73" s="205"/>
      <c r="V73" s="205"/>
      <c r="W73" s="205"/>
      <c r="X73" s="205"/>
      <c r="Y73" s="205"/>
      <c r="Z73" s="205"/>
      <c r="AA73" s="205"/>
      <c r="AB73" s="205"/>
      <c r="AC73" s="205"/>
      <c r="AD73" s="205"/>
      <c r="AE73" s="205"/>
      <c r="AF73" s="205"/>
      <c r="AG73" s="205"/>
      <c r="AH73" s="205"/>
      <c r="AI73" s="205"/>
      <c r="AJ73" s="205"/>
      <c r="AK73" s="205"/>
      <c r="AL73" s="205"/>
      <c r="AM73" s="205"/>
      <c r="AN73" s="205"/>
      <c r="AO73" s="205"/>
      <c r="AP73" s="205"/>
      <c r="AQ73" s="205"/>
      <c r="AR73" s="205"/>
      <c r="AS73" s="205"/>
      <c r="AT73" s="205"/>
      <c r="AU73" s="205"/>
      <c r="AV73" s="205"/>
      <c r="AW73" s="205"/>
      <c r="AX73" s="205"/>
      <c r="AY73" s="205"/>
      <c r="AZ73" s="205"/>
      <c r="BA73" s="205"/>
      <c r="BB73" s="205"/>
      <c r="BC73" s="205"/>
      <c r="BD73" s="205"/>
      <c r="BE73" s="205"/>
      <c r="BF73" s="205"/>
      <c r="BG73" s="205"/>
      <c r="BH73" s="205"/>
      <c r="BI73" s="205"/>
      <c r="BJ73" s="205"/>
      <c r="BK73" s="205"/>
      <c r="BL73" s="205"/>
      <c r="BM73" s="205"/>
      <c r="BN73" s="205"/>
      <c r="BO73" s="205"/>
      <c r="BP73" s="205"/>
      <c r="BQ73" s="205"/>
      <c r="BR73" s="205"/>
      <c r="BS73" s="205"/>
      <c r="BT73" s="205"/>
      <c r="BU73" s="205"/>
      <c r="BV73" s="205"/>
      <c r="BW73" s="205"/>
      <c r="BX73" s="205"/>
      <c r="BY73" s="205"/>
      <c r="BZ73" s="205"/>
      <c r="CA73" s="205"/>
      <c r="CB73" s="205"/>
      <c r="CC73" s="205"/>
      <c r="CD73" s="205"/>
      <c r="CE73" s="205"/>
      <c r="CF73" s="205"/>
      <c r="CG73" s="205"/>
      <c r="CH73" s="205"/>
      <c r="CI73" s="205"/>
      <c r="CJ73" s="205"/>
      <c r="CK73" s="205"/>
      <c r="CL73" s="205"/>
      <c r="CM73" s="205"/>
      <c r="CN73" s="205"/>
      <c r="CO73" s="205"/>
      <c r="CP73" s="205"/>
      <c r="CQ73" s="205"/>
      <c r="CR73" s="205"/>
      <c r="CS73" s="205"/>
      <c r="CT73" s="205"/>
      <c r="CU73" s="205"/>
      <c r="CV73" s="205"/>
      <c r="CW73" s="205"/>
      <c r="CX73" s="205"/>
      <c r="CY73" s="205"/>
      <c r="CZ73" s="205"/>
      <c r="DA73" s="205"/>
      <c r="DB73" s="205"/>
      <c r="DC73" s="205"/>
      <c r="DD73" s="205"/>
      <c r="DE73" s="205"/>
      <c r="DF73" s="205"/>
      <c r="DG73" s="205"/>
      <c r="DH73" s="205"/>
      <c r="DI73" s="205"/>
      <c r="DJ73" s="205"/>
      <c r="DK73" s="205"/>
      <c r="DL73" s="205"/>
      <c r="DM73" s="205"/>
      <c r="DN73" s="205"/>
      <c r="DO73" s="205"/>
      <c r="DP73" s="205"/>
      <c r="DQ73" s="205"/>
      <c r="DR73" s="205"/>
      <c r="DS73" s="205"/>
      <c r="DT73" s="205"/>
      <c r="DU73" s="205"/>
      <c r="DV73" s="205"/>
      <c r="DW73" s="205"/>
      <c r="DX73" s="205"/>
      <c r="DY73" s="205"/>
      <c r="DZ73" s="205"/>
      <c r="EA73" s="205"/>
      <c r="EB73" s="205"/>
      <c r="EC73" s="205"/>
      <c r="ED73" s="205"/>
      <c r="EE73" s="205"/>
      <c r="EF73" s="205"/>
      <c r="EG73" s="205"/>
      <c r="EH73" s="205"/>
      <c r="EI73" s="205"/>
      <c r="EJ73" s="205"/>
      <c r="EK73" s="205"/>
      <c r="EL73" s="205"/>
      <c r="EM73" s="205"/>
      <c r="EN73" s="205"/>
      <c r="EO73" s="205"/>
      <c r="EP73" s="205"/>
      <c r="EQ73" s="205"/>
      <c r="ER73" s="205"/>
      <c r="ES73" s="205"/>
      <c r="ET73" s="205"/>
      <c r="EU73" s="205"/>
      <c r="EV73" s="205"/>
      <c r="EW73" s="205"/>
      <c r="EX73" s="205"/>
      <c r="EY73" s="205"/>
      <c r="EZ73" s="205"/>
      <c r="FA73" s="205"/>
      <c r="FB73" s="205"/>
      <c r="FC73" s="205"/>
      <c r="FD73" s="205"/>
      <c r="FE73" s="205"/>
      <c r="FF73" s="205"/>
      <c r="FG73" s="205"/>
      <c r="FH73" s="205"/>
      <c r="FI73" s="205"/>
      <c r="FJ73" s="205"/>
      <c r="FK73" s="205"/>
      <c r="FL73" s="205"/>
      <c r="FM73" s="205"/>
      <c r="FN73" s="205"/>
      <c r="FO73" s="205"/>
      <c r="FP73" s="205"/>
      <c r="FQ73" s="205"/>
      <c r="FR73" s="205"/>
      <c r="FS73" s="205"/>
      <c r="FT73" s="205"/>
      <c r="FU73" s="205"/>
      <c r="FV73" s="205"/>
      <c r="FW73" s="205"/>
      <c r="FX73" s="205"/>
      <c r="FY73" s="205"/>
      <c r="FZ73" s="205"/>
      <c r="GA73" s="205"/>
      <c r="GB73" s="205"/>
      <c r="GC73" s="205"/>
      <c r="GD73" s="205"/>
      <c r="GE73" s="205"/>
      <c r="GF73" s="205"/>
      <c r="GG73" s="205"/>
      <c r="GH73" s="205"/>
      <c r="GI73" s="205"/>
      <c r="GJ73" s="205"/>
      <c r="GK73" s="205"/>
      <c r="GL73" s="205"/>
      <c r="GM73" s="205"/>
      <c r="GN73" s="205"/>
      <c r="GO73" s="205"/>
      <c r="GP73" s="205"/>
      <c r="GQ73" s="205"/>
      <c r="GR73" s="205"/>
      <c r="GS73" s="205"/>
      <c r="GT73" s="205"/>
      <c r="GU73" s="205"/>
      <c r="GV73" s="205"/>
      <c r="GW73" s="205"/>
      <c r="GX73" s="205"/>
      <c r="GY73" s="205"/>
      <c r="GZ73" s="205"/>
      <c r="HA73" s="205"/>
      <c r="HB73" s="205"/>
      <c r="HC73" s="205"/>
      <c r="HD73" s="205"/>
      <c r="HE73" s="205"/>
      <c r="HF73" s="205"/>
      <c r="HG73" s="205"/>
      <c r="HH73" s="205"/>
      <c r="HI73" s="205"/>
      <c r="HJ73" s="205"/>
      <c r="HK73" s="205"/>
      <c r="HL73" s="205"/>
      <c r="HM73" s="205"/>
      <c r="HN73" s="205"/>
      <c r="HO73" s="205"/>
      <c r="HP73" s="205"/>
      <c r="HQ73" s="205"/>
      <c r="HR73" s="205"/>
      <c r="HS73" s="205"/>
      <c r="HT73" s="205"/>
      <c r="HU73" s="205"/>
      <c r="HV73" s="205"/>
      <c r="HW73" s="205"/>
      <c r="HX73" s="205"/>
      <c r="HY73" s="205"/>
      <c r="HZ73" s="205"/>
      <c r="IA73" s="205"/>
      <c r="IB73" s="205"/>
      <c r="IC73" s="205"/>
      <c r="ID73" s="205"/>
      <c r="IE73" s="205"/>
      <c r="IF73" s="205"/>
      <c r="IG73" s="205"/>
      <c r="IH73" s="205"/>
      <c r="II73" s="205"/>
      <c r="IJ73" s="205"/>
      <c r="IK73" s="205"/>
      <c r="IL73" s="205"/>
      <c r="IM73" s="205"/>
      <c r="IN73" s="205"/>
      <c r="IO73" s="205"/>
      <c r="IP73" s="205"/>
      <c r="IQ73" s="205"/>
      <c r="IR73" s="205"/>
      <c r="IS73" s="205"/>
      <c r="IT73" s="205"/>
      <c r="IU73" s="205"/>
      <c r="IV73" s="205"/>
      <c r="IW73" s="205"/>
      <c r="IX73" s="205"/>
    </row>
    <row r="74" spans="1:258" ht="12.75" customHeight="1" x14ac:dyDescent="0.2">
      <c r="A74" s="330">
        <f t="shared" si="5"/>
        <v>45355</v>
      </c>
      <c r="B74" s="355" t="str" cm="1">
        <f t="array" ref="B74">IF(SUMPRODUCT($I74:$IX74,IF($I$9:$IX$9=B$9,1,0))&gt;0,SUMPRODUCT($I74:$IX74,IF($I$9:$IX$9=B$9,1,0)),"")</f>
        <v/>
      </c>
      <c r="C74" s="355" t="str" cm="1">
        <f t="array" ref="C74">IF(SUMPRODUCT($I74:$IX74,IF($I$9:$IX$9=C$9,1,0))&gt;0,SUMPRODUCT($I74:$IX74,IF($I$9:$IX$9=C$9,1,0)),"")</f>
        <v/>
      </c>
      <c r="D74" s="355" t="str" cm="1">
        <f t="array" ref="D74">IF(SUMPRODUCT($I74:$IX74,IF($I$9:$IX$9=D$9,1,0))&gt;0,SUMPRODUCT($I74:$IX74,IF($I$9:$IX$9=D$9,1,0)),"")</f>
        <v/>
      </c>
      <c r="E74" s="355" t="str" cm="1">
        <f t="array" ref="E74">IF(SUMPRODUCT($I74:$IX74,IF($I$9:$IX$9=E$9,1,0))&gt;0,SUMPRODUCT($I74:$IX74,IF($I$9:$IX$9=E$9,1,0)),"")</f>
        <v/>
      </c>
      <c r="F74" s="355" t="str" cm="1">
        <f t="array" ref="F74">IF(SUMPRODUCT($I74:$IX74,IF($I$9:$IX$9=F$9,1,0))&gt;0,SUMPRODUCT($I74:$IX74,IF($I$9:$IX$9=F$9,1,0)),"")</f>
        <v/>
      </c>
      <c r="G74" s="355" t="str" cm="1">
        <f t="array" ref="G74">IF(SUMPRODUCT($I74:$IX74,IF($I$9:$IX$9=G$9,1,0))&gt;0,SUMPRODUCT($I74:$IX74,IF($I$9:$IX$9=G$9,1,0)),"")</f>
        <v/>
      </c>
      <c r="H74" s="329">
        <f t="shared" si="4"/>
        <v>0</v>
      </c>
      <c r="I74" s="205"/>
      <c r="J74" s="205"/>
      <c r="K74" s="205"/>
      <c r="L74" s="205"/>
      <c r="M74" s="205"/>
      <c r="N74" s="205"/>
      <c r="O74" s="205"/>
      <c r="P74" s="205"/>
      <c r="Q74" s="205"/>
      <c r="R74" s="205"/>
      <c r="S74" s="205"/>
      <c r="T74" s="205"/>
      <c r="U74" s="205"/>
      <c r="V74" s="205"/>
      <c r="W74" s="205"/>
      <c r="X74" s="205"/>
      <c r="Y74" s="205"/>
      <c r="Z74" s="205"/>
      <c r="AA74" s="205"/>
      <c r="AB74" s="205"/>
      <c r="AC74" s="205"/>
      <c r="AD74" s="205"/>
      <c r="AE74" s="205"/>
      <c r="AF74" s="205"/>
      <c r="AG74" s="205"/>
      <c r="AH74" s="205"/>
      <c r="AI74" s="205"/>
      <c r="AJ74" s="205"/>
      <c r="AK74" s="205"/>
      <c r="AL74" s="205"/>
      <c r="AM74" s="205"/>
      <c r="AN74" s="205"/>
      <c r="AO74" s="205"/>
      <c r="AP74" s="205"/>
      <c r="AQ74" s="205"/>
      <c r="AR74" s="205"/>
      <c r="AS74" s="205"/>
      <c r="AT74" s="205"/>
      <c r="AU74" s="205"/>
      <c r="AV74" s="205"/>
      <c r="AW74" s="205"/>
      <c r="AX74" s="205"/>
      <c r="AY74" s="205"/>
      <c r="AZ74" s="205"/>
      <c r="BA74" s="205"/>
      <c r="BB74" s="205"/>
      <c r="BC74" s="205"/>
      <c r="BD74" s="205"/>
      <c r="BE74" s="205"/>
      <c r="BF74" s="205"/>
      <c r="BG74" s="205"/>
      <c r="BH74" s="205"/>
      <c r="BI74" s="205"/>
      <c r="BJ74" s="205"/>
      <c r="BK74" s="205"/>
      <c r="BL74" s="205"/>
      <c r="BM74" s="205"/>
      <c r="BN74" s="205"/>
      <c r="BO74" s="205"/>
      <c r="BP74" s="205"/>
      <c r="BQ74" s="205"/>
      <c r="BR74" s="205"/>
      <c r="BS74" s="205"/>
      <c r="BT74" s="205"/>
      <c r="BU74" s="205"/>
      <c r="BV74" s="205"/>
      <c r="BW74" s="205"/>
      <c r="BX74" s="205"/>
      <c r="BY74" s="205"/>
      <c r="BZ74" s="205"/>
      <c r="CA74" s="205"/>
      <c r="CB74" s="205"/>
      <c r="CC74" s="205"/>
      <c r="CD74" s="205"/>
      <c r="CE74" s="205"/>
      <c r="CF74" s="205"/>
      <c r="CG74" s="205"/>
      <c r="CH74" s="205"/>
      <c r="CI74" s="205"/>
      <c r="CJ74" s="205"/>
      <c r="CK74" s="205"/>
      <c r="CL74" s="205"/>
      <c r="CM74" s="205"/>
      <c r="CN74" s="205"/>
      <c r="CO74" s="205"/>
      <c r="CP74" s="205"/>
      <c r="CQ74" s="205"/>
      <c r="CR74" s="205"/>
      <c r="CS74" s="205"/>
      <c r="CT74" s="205"/>
      <c r="CU74" s="205"/>
      <c r="CV74" s="205"/>
      <c r="CW74" s="205"/>
      <c r="CX74" s="205"/>
      <c r="CY74" s="205"/>
      <c r="CZ74" s="205"/>
      <c r="DA74" s="205"/>
      <c r="DB74" s="205"/>
      <c r="DC74" s="205"/>
      <c r="DD74" s="205"/>
      <c r="DE74" s="205"/>
      <c r="DF74" s="205"/>
      <c r="DG74" s="205"/>
      <c r="DH74" s="205"/>
      <c r="DI74" s="205"/>
      <c r="DJ74" s="205"/>
      <c r="DK74" s="205"/>
      <c r="DL74" s="205"/>
      <c r="DM74" s="205"/>
      <c r="DN74" s="205"/>
      <c r="DO74" s="205"/>
      <c r="DP74" s="205"/>
      <c r="DQ74" s="205"/>
      <c r="DR74" s="205"/>
      <c r="DS74" s="205"/>
      <c r="DT74" s="205"/>
      <c r="DU74" s="205"/>
      <c r="DV74" s="205"/>
      <c r="DW74" s="205"/>
      <c r="DX74" s="205"/>
      <c r="DY74" s="205"/>
      <c r="DZ74" s="205"/>
      <c r="EA74" s="205"/>
      <c r="EB74" s="205"/>
      <c r="EC74" s="205"/>
      <c r="ED74" s="205"/>
      <c r="EE74" s="205"/>
      <c r="EF74" s="205"/>
      <c r="EG74" s="205"/>
      <c r="EH74" s="205"/>
      <c r="EI74" s="205"/>
      <c r="EJ74" s="205"/>
      <c r="EK74" s="205"/>
      <c r="EL74" s="205"/>
      <c r="EM74" s="205"/>
      <c r="EN74" s="205"/>
      <c r="EO74" s="205"/>
      <c r="EP74" s="205"/>
      <c r="EQ74" s="205"/>
      <c r="ER74" s="205"/>
      <c r="ES74" s="205"/>
      <c r="ET74" s="205"/>
      <c r="EU74" s="205"/>
      <c r="EV74" s="205"/>
      <c r="EW74" s="205"/>
      <c r="EX74" s="205"/>
      <c r="EY74" s="205"/>
      <c r="EZ74" s="205"/>
      <c r="FA74" s="205"/>
      <c r="FB74" s="205"/>
      <c r="FC74" s="205"/>
      <c r="FD74" s="205"/>
      <c r="FE74" s="205"/>
      <c r="FF74" s="205"/>
      <c r="FG74" s="205"/>
      <c r="FH74" s="205"/>
      <c r="FI74" s="205"/>
      <c r="FJ74" s="205"/>
      <c r="FK74" s="205"/>
      <c r="FL74" s="205"/>
      <c r="FM74" s="205"/>
      <c r="FN74" s="205"/>
      <c r="FO74" s="205"/>
      <c r="FP74" s="205"/>
      <c r="FQ74" s="205"/>
      <c r="FR74" s="205"/>
      <c r="FS74" s="205"/>
      <c r="FT74" s="205"/>
      <c r="FU74" s="205"/>
      <c r="FV74" s="205"/>
      <c r="FW74" s="205"/>
      <c r="FX74" s="205"/>
      <c r="FY74" s="205"/>
      <c r="FZ74" s="205"/>
      <c r="GA74" s="205"/>
      <c r="GB74" s="205"/>
      <c r="GC74" s="205"/>
      <c r="GD74" s="205"/>
      <c r="GE74" s="205"/>
      <c r="GF74" s="205"/>
      <c r="GG74" s="205"/>
      <c r="GH74" s="205"/>
      <c r="GI74" s="205"/>
      <c r="GJ74" s="205"/>
      <c r="GK74" s="205"/>
      <c r="GL74" s="205"/>
      <c r="GM74" s="205"/>
      <c r="GN74" s="205"/>
      <c r="GO74" s="205"/>
      <c r="GP74" s="205"/>
      <c r="GQ74" s="205"/>
      <c r="GR74" s="205"/>
      <c r="GS74" s="205"/>
      <c r="GT74" s="205"/>
      <c r="GU74" s="205"/>
      <c r="GV74" s="205"/>
      <c r="GW74" s="205"/>
      <c r="GX74" s="205"/>
      <c r="GY74" s="205"/>
      <c r="GZ74" s="205"/>
      <c r="HA74" s="205"/>
      <c r="HB74" s="205"/>
      <c r="HC74" s="205"/>
      <c r="HD74" s="205"/>
      <c r="HE74" s="205"/>
      <c r="HF74" s="205"/>
      <c r="HG74" s="205"/>
      <c r="HH74" s="205"/>
      <c r="HI74" s="205"/>
      <c r="HJ74" s="205"/>
      <c r="HK74" s="205"/>
      <c r="HL74" s="205"/>
      <c r="HM74" s="205"/>
      <c r="HN74" s="205"/>
      <c r="HO74" s="205"/>
      <c r="HP74" s="205"/>
      <c r="HQ74" s="205"/>
      <c r="HR74" s="205"/>
      <c r="HS74" s="205"/>
      <c r="HT74" s="205"/>
      <c r="HU74" s="205"/>
      <c r="HV74" s="205"/>
      <c r="HW74" s="205"/>
      <c r="HX74" s="205"/>
      <c r="HY74" s="205"/>
      <c r="HZ74" s="205"/>
      <c r="IA74" s="205"/>
      <c r="IB74" s="205"/>
      <c r="IC74" s="205"/>
      <c r="ID74" s="205"/>
      <c r="IE74" s="205"/>
      <c r="IF74" s="205"/>
      <c r="IG74" s="205"/>
      <c r="IH74" s="205"/>
      <c r="II74" s="205"/>
      <c r="IJ74" s="205"/>
      <c r="IK74" s="205"/>
      <c r="IL74" s="205"/>
      <c r="IM74" s="205"/>
      <c r="IN74" s="205"/>
      <c r="IO74" s="205"/>
      <c r="IP74" s="205"/>
      <c r="IQ74" s="205"/>
      <c r="IR74" s="205"/>
      <c r="IS74" s="205"/>
      <c r="IT74" s="205"/>
      <c r="IU74" s="205"/>
      <c r="IV74" s="205"/>
      <c r="IW74" s="205"/>
      <c r="IX74" s="205"/>
    </row>
    <row r="75" spans="1:258" ht="12.75" customHeight="1" x14ac:dyDescent="0.2">
      <c r="A75" s="330">
        <f t="shared" si="5"/>
        <v>45356</v>
      </c>
      <c r="B75" s="355" t="str" cm="1">
        <f t="array" ref="B75">IF(SUMPRODUCT($I75:$IX75,IF($I$9:$IX$9=B$9,1,0))&gt;0,SUMPRODUCT($I75:$IX75,IF($I$9:$IX$9=B$9,1,0)),"")</f>
        <v/>
      </c>
      <c r="C75" s="355" t="str" cm="1">
        <f t="array" ref="C75">IF(SUMPRODUCT($I75:$IX75,IF($I$9:$IX$9=C$9,1,0))&gt;0,SUMPRODUCT($I75:$IX75,IF($I$9:$IX$9=C$9,1,0)),"")</f>
        <v/>
      </c>
      <c r="D75" s="355" t="str" cm="1">
        <f t="array" ref="D75">IF(SUMPRODUCT($I75:$IX75,IF($I$9:$IX$9=D$9,1,0))&gt;0,SUMPRODUCT($I75:$IX75,IF($I$9:$IX$9=D$9,1,0)),"")</f>
        <v/>
      </c>
      <c r="E75" s="355" t="str" cm="1">
        <f t="array" ref="E75">IF(SUMPRODUCT($I75:$IX75,IF($I$9:$IX$9=E$9,1,0))&gt;0,SUMPRODUCT($I75:$IX75,IF($I$9:$IX$9=E$9,1,0)),"")</f>
        <v/>
      </c>
      <c r="F75" s="355" t="str" cm="1">
        <f t="array" ref="F75">IF(SUMPRODUCT($I75:$IX75,IF($I$9:$IX$9=F$9,1,0))&gt;0,SUMPRODUCT($I75:$IX75,IF($I$9:$IX$9=F$9,1,0)),"")</f>
        <v/>
      </c>
      <c r="G75" s="355" t="str" cm="1">
        <f t="array" ref="G75">IF(SUMPRODUCT($I75:$IX75,IF($I$9:$IX$9=G$9,1,0))&gt;0,SUMPRODUCT($I75:$IX75,IF($I$9:$IX$9=G$9,1,0)),"")</f>
        <v/>
      </c>
      <c r="H75" s="329">
        <f t="shared" si="4"/>
        <v>0</v>
      </c>
      <c r="I75" s="205"/>
      <c r="J75" s="205"/>
      <c r="K75" s="205"/>
      <c r="L75" s="205"/>
      <c r="M75" s="205"/>
      <c r="N75" s="205"/>
      <c r="O75" s="205"/>
      <c r="P75" s="205"/>
      <c r="Q75" s="205"/>
      <c r="R75" s="205"/>
      <c r="S75" s="205"/>
      <c r="T75" s="205"/>
      <c r="U75" s="205"/>
      <c r="V75" s="205"/>
      <c r="W75" s="205"/>
      <c r="X75" s="205"/>
      <c r="Y75" s="205"/>
      <c r="Z75" s="205"/>
      <c r="AA75" s="205"/>
      <c r="AB75" s="205"/>
      <c r="AC75" s="205"/>
      <c r="AD75" s="205"/>
      <c r="AE75" s="205"/>
      <c r="AF75" s="205"/>
      <c r="AG75" s="205"/>
      <c r="AH75" s="205"/>
      <c r="AI75" s="205"/>
      <c r="AJ75" s="205"/>
      <c r="AK75" s="205"/>
      <c r="AL75" s="205"/>
      <c r="AM75" s="205"/>
      <c r="AN75" s="205"/>
      <c r="AO75" s="205"/>
      <c r="AP75" s="205"/>
      <c r="AQ75" s="205"/>
      <c r="AR75" s="205"/>
      <c r="AS75" s="205"/>
      <c r="AT75" s="205"/>
      <c r="AU75" s="205"/>
      <c r="AV75" s="205"/>
      <c r="AW75" s="205"/>
      <c r="AX75" s="205"/>
      <c r="AY75" s="205"/>
      <c r="AZ75" s="205"/>
      <c r="BA75" s="205"/>
      <c r="BB75" s="205"/>
      <c r="BC75" s="205"/>
      <c r="BD75" s="205"/>
      <c r="BE75" s="205"/>
      <c r="BF75" s="205"/>
      <c r="BG75" s="205"/>
      <c r="BH75" s="205"/>
      <c r="BI75" s="205"/>
      <c r="BJ75" s="205"/>
      <c r="BK75" s="205"/>
      <c r="BL75" s="205"/>
      <c r="BM75" s="205"/>
      <c r="BN75" s="205"/>
      <c r="BO75" s="205"/>
      <c r="BP75" s="205"/>
      <c r="BQ75" s="205"/>
      <c r="BR75" s="205"/>
      <c r="BS75" s="205"/>
      <c r="BT75" s="205"/>
      <c r="BU75" s="205"/>
      <c r="BV75" s="205"/>
      <c r="BW75" s="205"/>
      <c r="BX75" s="205"/>
      <c r="BY75" s="205"/>
      <c r="BZ75" s="205"/>
      <c r="CA75" s="205"/>
      <c r="CB75" s="205"/>
      <c r="CC75" s="205"/>
      <c r="CD75" s="205"/>
      <c r="CE75" s="205"/>
      <c r="CF75" s="205"/>
      <c r="CG75" s="205"/>
      <c r="CH75" s="205"/>
      <c r="CI75" s="205"/>
      <c r="CJ75" s="205"/>
      <c r="CK75" s="205"/>
      <c r="CL75" s="205"/>
      <c r="CM75" s="205"/>
      <c r="CN75" s="205"/>
      <c r="CO75" s="205"/>
      <c r="CP75" s="205"/>
      <c r="CQ75" s="205"/>
      <c r="CR75" s="205"/>
      <c r="CS75" s="205"/>
      <c r="CT75" s="205"/>
      <c r="CU75" s="205"/>
      <c r="CV75" s="205"/>
      <c r="CW75" s="205"/>
      <c r="CX75" s="205"/>
      <c r="CY75" s="205"/>
      <c r="CZ75" s="205"/>
      <c r="DA75" s="205"/>
      <c r="DB75" s="205"/>
      <c r="DC75" s="205"/>
      <c r="DD75" s="205"/>
      <c r="DE75" s="205"/>
      <c r="DF75" s="205"/>
      <c r="DG75" s="205"/>
      <c r="DH75" s="205"/>
      <c r="DI75" s="205"/>
      <c r="DJ75" s="205"/>
      <c r="DK75" s="205"/>
      <c r="DL75" s="205"/>
      <c r="DM75" s="205"/>
      <c r="DN75" s="205"/>
      <c r="DO75" s="205"/>
      <c r="DP75" s="205"/>
      <c r="DQ75" s="205"/>
      <c r="DR75" s="205"/>
      <c r="DS75" s="205"/>
      <c r="DT75" s="205"/>
      <c r="DU75" s="205"/>
      <c r="DV75" s="205"/>
      <c r="DW75" s="205"/>
      <c r="DX75" s="205"/>
      <c r="DY75" s="205"/>
      <c r="DZ75" s="205"/>
      <c r="EA75" s="205"/>
      <c r="EB75" s="205"/>
      <c r="EC75" s="205"/>
      <c r="ED75" s="205"/>
      <c r="EE75" s="205"/>
      <c r="EF75" s="205"/>
      <c r="EG75" s="205"/>
      <c r="EH75" s="205"/>
      <c r="EI75" s="205"/>
      <c r="EJ75" s="205"/>
      <c r="EK75" s="205"/>
      <c r="EL75" s="205"/>
      <c r="EM75" s="205"/>
      <c r="EN75" s="205"/>
      <c r="EO75" s="205"/>
      <c r="EP75" s="205"/>
      <c r="EQ75" s="205"/>
      <c r="ER75" s="205"/>
      <c r="ES75" s="205"/>
      <c r="ET75" s="205"/>
      <c r="EU75" s="205"/>
      <c r="EV75" s="205"/>
      <c r="EW75" s="205"/>
      <c r="EX75" s="205"/>
      <c r="EY75" s="205"/>
      <c r="EZ75" s="205"/>
      <c r="FA75" s="205"/>
      <c r="FB75" s="205"/>
      <c r="FC75" s="205"/>
      <c r="FD75" s="205"/>
      <c r="FE75" s="205"/>
      <c r="FF75" s="205"/>
      <c r="FG75" s="205"/>
      <c r="FH75" s="205"/>
      <c r="FI75" s="205"/>
      <c r="FJ75" s="205"/>
      <c r="FK75" s="205"/>
      <c r="FL75" s="205"/>
      <c r="FM75" s="205"/>
      <c r="FN75" s="205"/>
      <c r="FO75" s="205"/>
      <c r="FP75" s="205"/>
      <c r="FQ75" s="205"/>
      <c r="FR75" s="205"/>
      <c r="FS75" s="205"/>
      <c r="FT75" s="205"/>
      <c r="FU75" s="205"/>
      <c r="FV75" s="205"/>
      <c r="FW75" s="205"/>
      <c r="FX75" s="205"/>
      <c r="FY75" s="205"/>
      <c r="FZ75" s="205"/>
      <c r="GA75" s="205"/>
      <c r="GB75" s="205"/>
      <c r="GC75" s="205"/>
      <c r="GD75" s="205"/>
      <c r="GE75" s="205"/>
      <c r="GF75" s="205"/>
      <c r="GG75" s="205"/>
      <c r="GH75" s="205"/>
      <c r="GI75" s="205"/>
      <c r="GJ75" s="205"/>
      <c r="GK75" s="205"/>
      <c r="GL75" s="205"/>
      <c r="GM75" s="205"/>
      <c r="GN75" s="205"/>
      <c r="GO75" s="205"/>
      <c r="GP75" s="205"/>
      <c r="GQ75" s="205"/>
      <c r="GR75" s="205"/>
      <c r="GS75" s="205"/>
      <c r="GT75" s="205"/>
      <c r="GU75" s="205"/>
      <c r="GV75" s="205"/>
      <c r="GW75" s="205"/>
      <c r="GX75" s="205"/>
      <c r="GY75" s="205"/>
      <c r="GZ75" s="205"/>
      <c r="HA75" s="205"/>
      <c r="HB75" s="205"/>
      <c r="HC75" s="205"/>
      <c r="HD75" s="205"/>
      <c r="HE75" s="205"/>
      <c r="HF75" s="205"/>
      <c r="HG75" s="205"/>
      <c r="HH75" s="205"/>
      <c r="HI75" s="205"/>
      <c r="HJ75" s="205"/>
      <c r="HK75" s="205"/>
      <c r="HL75" s="205"/>
      <c r="HM75" s="205"/>
      <c r="HN75" s="205"/>
      <c r="HO75" s="205"/>
      <c r="HP75" s="205"/>
      <c r="HQ75" s="205"/>
      <c r="HR75" s="205"/>
      <c r="HS75" s="205"/>
      <c r="HT75" s="205"/>
      <c r="HU75" s="205"/>
      <c r="HV75" s="205"/>
      <c r="HW75" s="205"/>
      <c r="HX75" s="205"/>
      <c r="HY75" s="205"/>
      <c r="HZ75" s="205"/>
      <c r="IA75" s="205"/>
      <c r="IB75" s="205"/>
      <c r="IC75" s="205"/>
      <c r="ID75" s="205"/>
      <c r="IE75" s="205"/>
      <c r="IF75" s="205"/>
      <c r="IG75" s="205"/>
      <c r="IH75" s="205"/>
      <c r="II75" s="205"/>
      <c r="IJ75" s="205"/>
      <c r="IK75" s="205"/>
      <c r="IL75" s="205"/>
      <c r="IM75" s="205"/>
      <c r="IN75" s="205"/>
      <c r="IO75" s="205"/>
      <c r="IP75" s="205"/>
      <c r="IQ75" s="205"/>
      <c r="IR75" s="205"/>
      <c r="IS75" s="205"/>
      <c r="IT75" s="205"/>
      <c r="IU75" s="205"/>
      <c r="IV75" s="205"/>
      <c r="IW75" s="205"/>
      <c r="IX75" s="205"/>
    </row>
    <row r="76" spans="1:258" ht="12.75" customHeight="1" x14ac:dyDescent="0.2">
      <c r="A76" s="330">
        <f t="shared" si="5"/>
        <v>45357</v>
      </c>
      <c r="B76" s="355" t="str" cm="1">
        <f t="array" ref="B76">IF(SUMPRODUCT($I76:$IX76,IF($I$9:$IX$9=B$9,1,0))&gt;0,SUMPRODUCT($I76:$IX76,IF($I$9:$IX$9=B$9,1,0)),"")</f>
        <v/>
      </c>
      <c r="C76" s="355" t="str" cm="1">
        <f t="array" ref="C76">IF(SUMPRODUCT($I76:$IX76,IF($I$9:$IX$9=C$9,1,0))&gt;0,SUMPRODUCT($I76:$IX76,IF($I$9:$IX$9=C$9,1,0)),"")</f>
        <v/>
      </c>
      <c r="D76" s="355" t="str" cm="1">
        <f t="array" ref="D76">IF(SUMPRODUCT($I76:$IX76,IF($I$9:$IX$9=D$9,1,0))&gt;0,SUMPRODUCT($I76:$IX76,IF($I$9:$IX$9=D$9,1,0)),"")</f>
        <v/>
      </c>
      <c r="E76" s="355" t="str" cm="1">
        <f t="array" ref="E76">IF(SUMPRODUCT($I76:$IX76,IF($I$9:$IX$9=E$9,1,0))&gt;0,SUMPRODUCT($I76:$IX76,IF($I$9:$IX$9=E$9,1,0)),"")</f>
        <v/>
      </c>
      <c r="F76" s="355" t="str" cm="1">
        <f t="array" ref="F76">IF(SUMPRODUCT($I76:$IX76,IF($I$9:$IX$9=F$9,1,0))&gt;0,SUMPRODUCT($I76:$IX76,IF($I$9:$IX$9=F$9,1,0)),"")</f>
        <v/>
      </c>
      <c r="G76" s="355" t="str" cm="1">
        <f t="array" ref="G76">IF(SUMPRODUCT($I76:$IX76,IF($I$9:$IX$9=G$9,1,0))&gt;0,SUMPRODUCT($I76:$IX76,IF($I$9:$IX$9=G$9,1,0)),"")</f>
        <v/>
      </c>
      <c r="H76" s="329">
        <f t="shared" ref="H76:H139" si="6">SUM(I76:IX76)</f>
        <v>0</v>
      </c>
      <c r="I76" s="205"/>
      <c r="J76" s="205"/>
      <c r="K76" s="205"/>
      <c r="L76" s="205"/>
      <c r="M76" s="205"/>
      <c r="N76" s="205"/>
      <c r="O76" s="205"/>
      <c r="P76" s="205"/>
      <c r="Q76" s="205"/>
      <c r="R76" s="205"/>
      <c r="S76" s="205"/>
      <c r="T76" s="205"/>
      <c r="U76" s="205"/>
      <c r="V76" s="205"/>
      <c r="W76" s="205"/>
      <c r="X76" s="205"/>
      <c r="Y76" s="205"/>
      <c r="Z76" s="205"/>
      <c r="AA76" s="205"/>
      <c r="AB76" s="205"/>
      <c r="AC76" s="205"/>
      <c r="AD76" s="205"/>
      <c r="AE76" s="205"/>
      <c r="AF76" s="205"/>
      <c r="AG76" s="205"/>
      <c r="AH76" s="205"/>
      <c r="AI76" s="205"/>
      <c r="AJ76" s="205"/>
      <c r="AK76" s="205"/>
      <c r="AL76" s="205"/>
      <c r="AM76" s="205"/>
      <c r="AN76" s="205"/>
      <c r="AO76" s="205"/>
      <c r="AP76" s="205"/>
      <c r="AQ76" s="205"/>
      <c r="AR76" s="205"/>
      <c r="AS76" s="205"/>
      <c r="AT76" s="205"/>
      <c r="AU76" s="205"/>
      <c r="AV76" s="205"/>
      <c r="AW76" s="205"/>
      <c r="AX76" s="205"/>
      <c r="AY76" s="205"/>
      <c r="AZ76" s="205"/>
      <c r="BA76" s="205"/>
      <c r="BB76" s="205"/>
      <c r="BC76" s="205"/>
      <c r="BD76" s="205"/>
      <c r="BE76" s="205"/>
      <c r="BF76" s="205"/>
      <c r="BG76" s="205"/>
      <c r="BH76" s="205"/>
      <c r="BI76" s="205"/>
      <c r="BJ76" s="205"/>
      <c r="BK76" s="205"/>
      <c r="BL76" s="205"/>
      <c r="BM76" s="205"/>
      <c r="BN76" s="205"/>
      <c r="BO76" s="205"/>
      <c r="BP76" s="205"/>
      <c r="BQ76" s="205"/>
      <c r="BR76" s="205"/>
      <c r="BS76" s="205"/>
      <c r="BT76" s="205"/>
      <c r="BU76" s="205"/>
      <c r="BV76" s="205"/>
      <c r="BW76" s="205"/>
      <c r="BX76" s="205"/>
      <c r="BY76" s="205"/>
      <c r="BZ76" s="205"/>
      <c r="CA76" s="205"/>
      <c r="CB76" s="205"/>
      <c r="CC76" s="205"/>
      <c r="CD76" s="205"/>
      <c r="CE76" s="205"/>
      <c r="CF76" s="205"/>
      <c r="CG76" s="205"/>
      <c r="CH76" s="205"/>
      <c r="CI76" s="205"/>
      <c r="CJ76" s="205"/>
      <c r="CK76" s="205"/>
      <c r="CL76" s="205"/>
      <c r="CM76" s="205"/>
      <c r="CN76" s="205"/>
      <c r="CO76" s="205"/>
      <c r="CP76" s="205"/>
      <c r="CQ76" s="205"/>
      <c r="CR76" s="205"/>
      <c r="CS76" s="205"/>
      <c r="CT76" s="205"/>
      <c r="CU76" s="205"/>
      <c r="CV76" s="205"/>
      <c r="CW76" s="205"/>
      <c r="CX76" s="205"/>
      <c r="CY76" s="205"/>
      <c r="CZ76" s="205"/>
      <c r="DA76" s="205"/>
      <c r="DB76" s="205"/>
      <c r="DC76" s="205"/>
      <c r="DD76" s="205"/>
      <c r="DE76" s="205"/>
      <c r="DF76" s="205"/>
      <c r="DG76" s="205"/>
      <c r="DH76" s="205"/>
      <c r="DI76" s="205"/>
      <c r="DJ76" s="205"/>
      <c r="DK76" s="205"/>
      <c r="DL76" s="205"/>
      <c r="DM76" s="205"/>
      <c r="DN76" s="205"/>
      <c r="DO76" s="205"/>
      <c r="DP76" s="205"/>
      <c r="DQ76" s="205"/>
      <c r="DR76" s="205"/>
      <c r="DS76" s="205"/>
      <c r="DT76" s="205"/>
      <c r="DU76" s="205"/>
      <c r="DV76" s="205"/>
      <c r="DW76" s="205"/>
      <c r="DX76" s="205"/>
      <c r="DY76" s="205"/>
      <c r="DZ76" s="205"/>
      <c r="EA76" s="205"/>
      <c r="EB76" s="205"/>
      <c r="EC76" s="205"/>
      <c r="ED76" s="205"/>
      <c r="EE76" s="205"/>
      <c r="EF76" s="205"/>
      <c r="EG76" s="205"/>
      <c r="EH76" s="205"/>
      <c r="EI76" s="205"/>
      <c r="EJ76" s="205"/>
      <c r="EK76" s="205"/>
      <c r="EL76" s="205"/>
      <c r="EM76" s="205"/>
      <c r="EN76" s="205"/>
      <c r="EO76" s="205"/>
      <c r="EP76" s="205"/>
      <c r="EQ76" s="205"/>
      <c r="ER76" s="205"/>
      <c r="ES76" s="205"/>
      <c r="ET76" s="205"/>
      <c r="EU76" s="205"/>
      <c r="EV76" s="205"/>
      <c r="EW76" s="205"/>
      <c r="EX76" s="205"/>
      <c r="EY76" s="205"/>
      <c r="EZ76" s="205"/>
      <c r="FA76" s="205"/>
      <c r="FB76" s="205"/>
      <c r="FC76" s="205"/>
      <c r="FD76" s="205"/>
      <c r="FE76" s="205"/>
      <c r="FF76" s="205"/>
      <c r="FG76" s="205"/>
      <c r="FH76" s="205"/>
      <c r="FI76" s="205"/>
      <c r="FJ76" s="205"/>
      <c r="FK76" s="205"/>
      <c r="FL76" s="205"/>
      <c r="FM76" s="205"/>
      <c r="FN76" s="205"/>
      <c r="FO76" s="205"/>
      <c r="FP76" s="205"/>
      <c r="FQ76" s="205"/>
      <c r="FR76" s="205"/>
      <c r="FS76" s="205"/>
      <c r="FT76" s="205"/>
      <c r="FU76" s="205"/>
      <c r="FV76" s="205"/>
      <c r="FW76" s="205"/>
      <c r="FX76" s="205"/>
      <c r="FY76" s="205"/>
      <c r="FZ76" s="205"/>
      <c r="GA76" s="205"/>
      <c r="GB76" s="205"/>
      <c r="GC76" s="205"/>
      <c r="GD76" s="205"/>
      <c r="GE76" s="205"/>
      <c r="GF76" s="205"/>
      <c r="GG76" s="205"/>
      <c r="GH76" s="205"/>
      <c r="GI76" s="205"/>
      <c r="GJ76" s="205"/>
      <c r="GK76" s="205"/>
      <c r="GL76" s="205"/>
      <c r="GM76" s="205"/>
      <c r="GN76" s="205"/>
      <c r="GO76" s="205"/>
      <c r="GP76" s="205"/>
      <c r="GQ76" s="205"/>
      <c r="GR76" s="205"/>
      <c r="GS76" s="205"/>
      <c r="GT76" s="205"/>
      <c r="GU76" s="205"/>
      <c r="GV76" s="205"/>
      <c r="GW76" s="205"/>
      <c r="GX76" s="205"/>
      <c r="GY76" s="205"/>
      <c r="GZ76" s="205"/>
      <c r="HA76" s="205"/>
      <c r="HB76" s="205"/>
      <c r="HC76" s="205"/>
      <c r="HD76" s="205"/>
      <c r="HE76" s="205"/>
      <c r="HF76" s="205"/>
      <c r="HG76" s="205"/>
      <c r="HH76" s="205"/>
      <c r="HI76" s="205"/>
      <c r="HJ76" s="205"/>
      <c r="HK76" s="205"/>
      <c r="HL76" s="205"/>
      <c r="HM76" s="205"/>
      <c r="HN76" s="205"/>
      <c r="HO76" s="205"/>
      <c r="HP76" s="205"/>
      <c r="HQ76" s="205"/>
      <c r="HR76" s="205"/>
      <c r="HS76" s="205"/>
      <c r="HT76" s="205"/>
      <c r="HU76" s="205"/>
      <c r="HV76" s="205"/>
      <c r="HW76" s="205"/>
      <c r="HX76" s="205"/>
      <c r="HY76" s="205"/>
      <c r="HZ76" s="205"/>
      <c r="IA76" s="205"/>
      <c r="IB76" s="205"/>
      <c r="IC76" s="205"/>
      <c r="ID76" s="205"/>
      <c r="IE76" s="205"/>
      <c r="IF76" s="205"/>
      <c r="IG76" s="205"/>
      <c r="IH76" s="205"/>
      <c r="II76" s="205"/>
      <c r="IJ76" s="205"/>
      <c r="IK76" s="205"/>
      <c r="IL76" s="205"/>
      <c r="IM76" s="205"/>
      <c r="IN76" s="205"/>
      <c r="IO76" s="205"/>
      <c r="IP76" s="205"/>
      <c r="IQ76" s="205"/>
      <c r="IR76" s="205"/>
      <c r="IS76" s="205"/>
      <c r="IT76" s="205"/>
      <c r="IU76" s="205"/>
      <c r="IV76" s="205"/>
      <c r="IW76" s="205"/>
      <c r="IX76" s="205"/>
    </row>
    <row r="77" spans="1:258" ht="12.75" customHeight="1" x14ac:dyDescent="0.2">
      <c r="A77" s="330">
        <f t="shared" ref="A77:A140" si="7">A76+1</f>
        <v>45358</v>
      </c>
      <c r="B77" s="355" t="str" cm="1">
        <f t="array" ref="B77">IF(SUMPRODUCT($I77:$IX77,IF($I$9:$IX$9=B$9,1,0))&gt;0,SUMPRODUCT($I77:$IX77,IF($I$9:$IX$9=B$9,1,0)),"")</f>
        <v/>
      </c>
      <c r="C77" s="355" t="str" cm="1">
        <f t="array" ref="C77">IF(SUMPRODUCT($I77:$IX77,IF($I$9:$IX$9=C$9,1,0))&gt;0,SUMPRODUCT($I77:$IX77,IF($I$9:$IX$9=C$9,1,0)),"")</f>
        <v/>
      </c>
      <c r="D77" s="355" t="str" cm="1">
        <f t="array" ref="D77">IF(SUMPRODUCT($I77:$IX77,IF($I$9:$IX$9=D$9,1,0))&gt;0,SUMPRODUCT($I77:$IX77,IF($I$9:$IX$9=D$9,1,0)),"")</f>
        <v/>
      </c>
      <c r="E77" s="355" t="str" cm="1">
        <f t="array" ref="E77">IF(SUMPRODUCT($I77:$IX77,IF($I$9:$IX$9=E$9,1,0))&gt;0,SUMPRODUCT($I77:$IX77,IF($I$9:$IX$9=E$9,1,0)),"")</f>
        <v/>
      </c>
      <c r="F77" s="355" t="str" cm="1">
        <f t="array" ref="F77">IF(SUMPRODUCT($I77:$IX77,IF($I$9:$IX$9=F$9,1,0))&gt;0,SUMPRODUCT($I77:$IX77,IF($I$9:$IX$9=F$9,1,0)),"")</f>
        <v/>
      </c>
      <c r="G77" s="355" t="str" cm="1">
        <f t="array" ref="G77">IF(SUMPRODUCT($I77:$IX77,IF($I$9:$IX$9=G$9,1,0))&gt;0,SUMPRODUCT($I77:$IX77,IF($I$9:$IX$9=G$9,1,0)),"")</f>
        <v/>
      </c>
      <c r="H77" s="329">
        <f t="shared" si="6"/>
        <v>0</v>
      </c>
      <c r="I77" s="205"/>
      <c r="J77" s="205"/>
      <c r="K77" s="205"/>
      <c r="L77" s="205"/>
      <c r="M77" s="205"/>
      <c r="N77" s="205"/>
      <c r="O77" s="205"/>
      <c r="P77" s="205"/>
      <c r="Q77" s="205"/>
      <c r="R77" s="205"/>
      <c r="S77" s="205"/>
      <c r="T77" s="205"/>
      <c r="U77" s="205"/>
      <c r="V77" s="205"/>
      <c r="W77" s="205"/>
      <c r="X77" s="205"/>
      <c r="Y77" s="205"/>
      <c r="Z77" s="205"/>
      <c r="AA77" s="205"/>
      <c r="AB77" s="205"/>
      <c r="AC77" s="205"/>
      <c r="AD77" s="205"/>
      <c r="AE77" s="205"/>
      <c r="AF77" s="205"/>
      <c r="AG77" s="205"/>
      <c r="AH77" s="205"/>
      <c r="AI77" s="205"/>
      <c r="AJ77" s="205"/>
      <c r="AK77" s="205"/>
      <c r="AL77" s="205"/>
      <c r="AM77" s="205"/>
      <c r="AN77" s="205"/>
      <c r="AO77" s="205"/>
      <c r="AP77" s="205"/>
      <c r="AQ77" s="205"/>
      <c r="AR77" s="205"/>
      <c r="AS77" s="205"/>
      <c r="AT77" s="205"/>
      <c r="AU77" s="205"/>
      <c r="AV77" s="205"/>
      <c r="AW77" s="205"/>
      <c r="AX77" s="205"/>
      <c r="AY77" s="205"/>
      <c r="AZ77" s="205"/>
      <c r="BA77" s="205"/>
      <c r="BB77" s="205"/>
      <c r="BC77" s="205"/>
      <c r="BD77" s="205"/>
      <c r="BE77" s="205"/>
      <c r="BF77" s="205"/>
      <c r="BG77" s="205"/>
      <c r="BH77" s="205"/>
      <c r="BI77" s="205"/>
      <c r="BJ77" s="205"/>
      <c r="BK77" s="205"/>
      <c r="BL77" s="205"/>
      <c r="BM77" s="205"/>
      <c r="BN77" s="205"/>
      <c r="BO77" s="205"/>
      <c r="BP77" s="205"/>
      <c r="BQ77" s="205"/>
      <c r="BR77" s="205"/>
      <c r="BS77" s="205"/>
      <c r="BT77" s="205"/>
      <c r="BU77" s="205"/>
      <c r="BV77" s="205"/>
      <c r="BW77" s="205"/>
      <c r="BX77" s="205"/>
      <c r="BY77" s="205"/>
      <c r="BZ77" s="205"/>
      <c r="CA77" s="205"/>
      <c r="CB77" s="205"/>
      <c r="CC77" s="205"/>
      <c r="CD77" s="205"/>
      <c r="CE77" s="205"/>
      <c r="CF77" s="205"/>
      <c r="CG77" s="205"/>
      <c r="CH77" s="205"/>
      <c r="CI77" s="205"/>
      <c r="CJ77" s="205"/>
      <c r="CK77" s="205"/>
      <c r="CL77" s="205"/>
      <c r="CM77" s="205"/>
      <c r="CN77" s="205"/>
      <c r="CO77" s="205"/>
      <c r="CP77" s="205"/>
      <c r="CQ77" s="205"/>
      <c r="CR77" s="205"/>
      <c r="CS77" s="205"/>
      <c r="CT77" s="205"/>
      <c r="CU77" s="205"/>
      <c r="CV77" s="205"/>
      <c r="CW77" s="205"/>
      <c r="CX77" s="205"/>
      <c r="CY77" s="205"/>
      <c r="CZ77" s="205"/>
      <c r="DA77" s="205"/>
      <c r="DB77" s="205"/>
      <c r="DC77" s="205"/>
      <c r="DD77" s="205"/>
      <c r="DE77" s="205"/>
      <c r="DF77" s="205"/>
      <c r="DG77" s="205"/>
      <c r="DH77" s="205"/>
      <c r="DI77" s="205"/>
      <c r="DJ77" s="205"/>
      <c r="DK77" s="205"/>
      <c r="DL77" s="205"/>
      <c r="DM77" s="205"/>
      <c r="DN77" s="205"/>
      <c r="DO77" s="205"/>
      <c r="DP77" s="205"/>
      <c r="DQ77" s="205"/>
      <c r="DR77" s="205"/>
      <c r="DS77" s="205"/>
      <c r="DT77" s="205"/>
      <c r="DU77" s="205"/>
      <c r="DV77" s="205"/>
      <c r="DW77" s="205"/>
      <c r="DX77" s="205"/>
      <c r="DY77" s="205"/>
      <c r="DZ77" s="205"/>
      <c r="EA77" s="205"/>
      <c r="EB77" s="205"/>
      <c r="EC77" s="205"/>
      <c r="ED77" s="205"/>
      <c r="EE77" s="205"/>
      <c r="EF77" s="205"/>
      <c r="EG77" s="205"/>
      <c r="EH77" s="205"/>
      <c r="EI77" s="205"/>
      <c r="EJ77" s="205"/>
      <c r="EK77" s="205"/>
      <c r="EL77" s="205"/>
      <c r="EM77" s="205"/>
      <c r="EN77" s="205"/>
      <c r="EO77" s="205"/>
      <c r="EP77" s="205"/>
      <c r="EQ77" s="205"/>
      <c r="ER77" s="205"/>
      <c r="ES77" s="205"/>
      <c r="ET77" s="205"/>
      <c r="EU77" s="205"/>
      <c r="EV77" s="205"/>
      <c r="EW77" s="205"/>
      <c r="EX77" s="205"/>
      <c r="EY77" s="205"/>
      <c r="EZ77" s="205"/>
      <c r="FA77" s="205"/>
      <c r="FB77" s="205"/>
      <c r="FC77" s="205"/>
      <c r="FD77" s="205"/>
      <c r="FE77" s="205"/>
      <c r="FF77" s="205"/>
      <c r="FG77" s="205"/>
      <c r="FH77" s="205"/>
      <c r="FI77" s="205"/>
      <c r="FJ77" s="205"/>
      <c r="FK77" s="205"/>
      <c r="FL77" s="205"/>
      <c r="FM77" s="205"/>
      <c r="FN77" s="205"/>
      <c r="FO77" s="205"/>
      <c r="FP77" s="205"/>
      <c r="FQ77" s="205"/>
      <c r="FR77" s="205"/>
      <c r="FS77" s="205"/>
      <c r="FT77" s="205"/>
      <c r="FU77" s="205"/>
      <c r="FV77" s="205"/>
      <c r="FW77" s="205"/>
      <c r="FX77" s="205"/>
      <c r="FY77" s="205"/>
      <c r="FZ77" s="205"/>
      <c r="GA77" s="205"/>
      <c r="GB77" s="205"/>
      <c r="GC77" s="205"/>
      <c r="GD77" s="205"/>
      <c r="GE77" s="205"/>
      <c r="GF77" s="205"/>
      <c r="GG77" s="205"/>
      <c r="GH77" s="205"/>
      <c r="GI77" s="205"/>
      <c r="GJ77" s="205"/>
      <c r="GK77" s="205"/>
      <c r="GL77" s="205"/>
      <c r="GM77" s="205"/>
      <c r="GN77" s="205"/>
      <c r="GO77" s="205"/>
      <c r="GP77" s="205"/>
      <c r="GQ77" s="205"/>
      <c r="GR77" s="205"/>
      <c r="GS77" s="205"/>
      <c r="GT77" s="205"/>
      <c r="GU77" s="205"/>
      <c r="GV77" s="205"/>
      <c r="GW77" s="205"/>
      <c r="GX77" s="205"/>
      <c r="GY77" s="205"/>
      <c r="GZ77" s="205"/>
      <c r="HA77" s="205"/>
      <c r="HB77" s="205"/>
      <c r="HC77" s="205"/>
      <c r="HD77" s="205"/>
      <c r="HE77" s="205"/>
      <c r="HF77" s="205"/>
      <c r="HG77" s="205"/>
      <c r="HH77" s="205"/>
      <c r="HI77" s="205"/>
      <c r="HJ77" s="205"/>
      <c r="HK77" s="205"/>
      <c r="HL77" s="205"/>
      <c r="HM77" s="205"/>
      <c r="HN77" s="205"/>
      <c r="HO77" s="205"/>
      <c r="HP77" s="205"/>
      <c r="HQ77" s="205"/>
      <c r="HR77" s="205"/>
      <c r="HS77" s="205"/>
      <c r="HT77" s="205"/>
      <c r="HU77" s="205"/>
      <c r="HV77" s="205"/>
      <c r="HW77" s="205"/>
      <c r="HX77" s="205"/>
      <c r="HY77" s="205"/>
      <c r="HZ77" s="205"/>
      <c r="IA77" s="205"/>
      <c r="IB77" s="205"/>
      <c r="IC77" s="205"/>
      <c r="ID77" s="205"/>
      <c r="IE77" s="205"/>
      <c r="IF77" s="205"/>
      <c r="IG77" s="205"/>
      <c r="IH77" s="205"/>
      <c r="II77" s="205"/>
      <c r="IJ77" s="205"/>
      <c r="IK77" s="205"/>
      <c r="IL77" s="205"/>
      <c r="IM77" s="205"/>
      <c r="IN77" s="205"/>
      <c r="IO77" s="205"/>
      <c r="IP77" s="205"/>
      <c r="IQ77" s="205"/>
      <c r="IR77" s="205"/>
      <c r="IS77" s="205"/>
      <c r="IT77" s="205"/>
      <c r="IU77" s="205"/>
      <c r="IV77" s="205"/>
      <c r="IW77" s="205"/>
      <c r="IX77" s="205"/>
    </row>
    <row r="78" spans="1:258" ht="12.75" customHeight="1" x14ac:dyDescent="0.2">
      <c r="A78" s="330">
        <f t="shared" si="7"/>
        <v>45359</v>
      </c>
      <c r="B78" s="355" t="str" cm="1">
        <f t="array" ref="B78">IF(SUMPRODUCT($I78:$IX78,IF($I$9:$IX$9=B$9,1,0))&gt;0,SUMPRODUCT($I78:$IX78,IF($I$9:$IX$9=B$9,1,0)),"")</f>
        <v/>
      </c>
      <c r="C78" s="355" t="str" cm="1">
        <f t="array" ref="C78">IF(SUMPRODUCT($I78:$IX78,IF($I$9:$IX$9=C$9,1,0))&gt;0,SUMPRODUCT($I78:$IX78,IF($I$9:$IX$9=C$9,1,0)),"")</f>
        <v/>
      </c>
      <c r="D78" s="355" t="str" cm="1">
        <f t="array" ref="D78">IF(SUMPRODUCT($I78:$IX78,IF($I$9:$IX$9=D$9,1,0))&gt;0,SUMPRODUCT($I78:$IX78,IF($I$9:$IX$9=D$9,1,0)),"")</f>
        <v/>
      </c>
      <c r="E78" s="355" t="str" cm="1">
        <f t="array" ref="E78">IF(SUMPRODUCT($I78:$IX78,IF($I$9:$IX$9=E$9,1,0))&gt;0,SUMPRODUCT($I78:$IX78,IF($I$9:$IX$9=E$9,1,0)),"")</f>
        <v/>
      </c>
      <c r="F78" s="355" t="str" cm="1">
        <f t="array" ref="F78">IF(SUMPRODUCT($I78:$IX78,IF($I$9:$IX$9=F$9,1,0))&gt;0,SUMPRODUCT($I78:$IX78,IF($I$9:$IX$9=F$9,1,0)),"")</f>
        <v/>
      </c>
      <c r="G78" s="355" t="str" cm="1">
        <f t="array" ref="G78">IF(SUMPRODUCT($I78:$IX78,IF($I$9:$IX$9=G$9,1,0))&gt;0,SUMPRODUCT($I78:$IX78,IF($I$9:$IX$9=G$9,1,0)),"")</f>
        <v/>
      </c>
      <c r="H78" s="329">
        <f t="shared" si="6"/>
        <v>0</v>
      </c>
      <c r="I78" s="205"/>
      <c r="J78" s="205"/>
      <c r="K78" s="205"/>
      <c r="L78" s="205"/>
      <c r="M78" s="205"/>
      <c r="N78" s="205"/>
      <c r="O78" s="205"/>
      <c r="P78" s="205"/>
      <c r="Q78" s="205"/>
      <c r="R78" s="205"/>
      <c r="S78" s="205"/>
      <c r="T78" s="205"/>
      <c r="U78" s="205"/>
      <c r="V78" s="205"/>
      <c r="W78" s="205"/>
      <c r="X78" s="205"/>
      <c r="Y78" s="205"/>
      <c r="Z78" s="205"/>
      <c r="AA78" s="205"/>
      <c r="AB78" s="205"/>
      <c r="AC78" s="205"/>
      <c r="AD78" s="205"/>
      <c r="AE78" s="205"/>
      <c r="AF78" s="205"/>
      <c r="AG78" s="205"/>
      <c r="AH78" s="205"/>
      <c r="AI78" s="205"/>
      <c r="AJ78" s="205"/>
      <c r="AK78" s="205"/>
      <c r="AL78" s="205"/>
      <c r="AM78" s="205"/>
      <c r="AN78" s="205"/>
      <c r="AO78" s="205"/>
      <c r="AP78" s="205"/>
      <c r="AQ78" s="205"/>
      <c r="AR78" s="205"/>
      <c r="AS78" s="205"/>
      <c r="AT78" s="205"/>
      <c r="AU78" s="205"/>
      <c r="AV78" s="205"/>
      <c r="AW78" s="205"/>
      <c r="AX78" s="205"/>
      <c r="AY78" s="205"/>
      <c r="AZ78" s="205"/>
      <c r="BA78" s="205"/>
      <c r="BB78" s="205"/>
      <c r="BC78" s="205"/>
      <c r="BD78" s="205"/>
      <c r="BE78" s="205"/>
      <c r="BF78" s="205"/>
      <c r="BG78" s="205"/>
      <c r="BH78" s="205"/>
      <c r="BI78" s="205"/>
      <c r="BJ78" s="205"/>
      <c r="BK78" s="205"/>
      <c r="BL78" s="205"/>
      <c r="BM78" s="205"/>
      <c r="BN78" s="205"/>
      <c r="BO78" s="205"/>
      <c r="BP78" s="205"/>
      <c r="BQ78" s="205"/>
      <c r="BR78" s="205"/>
      <c r="BS78" s="205"/>
      <c r="BT78" s="205"/>
      <c r="BU78" s="205"/>
      <c r="BV78" s="205"/>
      <c r="BW78" s="205"/>
      <c r="BX78" s="205"/>
      <c r="BY78" s="205"/>
      <c r="BZ78" s="205"/>
      <c r="CA78" s="205"/>
      <c r="CB78" s="205"/>
      <c r="CC78" s="205"/>
      <c r="CD78" s="205"/>
      <c r="CE78" s="205"/>
      <c r="CF78" s="205"/>
      <c r="CG78" s="205"/>
      <c r="CH78" s="205"/>
      <c r="CI78" s="205"/>
      <c r="CJ78" s="205"/>
      <c r="CK78" s="205"/>
      <c r="CL78" s="205"/>
      <c r="CM78" s="205"/>
      <c r="CN78" s="205"/>
      <c r="CO78" s="205"/>
      <c r="CP78" s="205"/>
      <c r="CQ78" s="205"/>
      <c r="CR78" s="205"/>
      <c r="CS78" s="205"/>
      <c r="CT78" s="205"/>
      <c r="CU78" s="205"/>
      <c r="CV78" s="205"/>
      <c r="CW78" s="205"/>
      <c r="CX78" s="205"/>
      <c r="CY78" s="205"/>
      <c r="CZ78" s="205"/>
      <c r="DA78" s="205"/>
      <c r="DB78" s="205"/>
      <c r="DC78" s="205"/>
      <c r="DD78" s="205"/>
      <c r="DE78" s="205"/>
      <c r="DF78" s="205"/>
      <c r="DG78" s="205"/>
      <c r="DH78" s="205"/>
      <c r="DI78" s="205"/>
      <c r="DJ78" s="205"/>
      <c r="DK78" s="205"/>
      <c r="DL78" s="205"/>
      <c r="DM78" s="205"/>
      <c r="DN78" s="205"/>
      <c r="DO78" s="205"/>
      <c r="DP78" s="205"/>
      <c r="DQ78" s="205"/>
      <c r="DR78" s="205"/>
      <c r="DS78" s="205"/>
      <c r="DT78" s="205"/>
      <c r="DU78" s="205"/>
      <c r="DV78" s="205"/>
      <c r="DW78" s="205"/>
      <c r="DX78" s="205"/>
      <c r="DY78" s="205"/>
      <c r="DZ78" s="205"/>
      <c r="EA78" s="205"/>
      <c r="EB78" s="205"/>
      <c r="EC78" s="205"/>
      <c r="ED78" s="205"/>
      <c r="EE78" s="205"/>
      <c r="EF78" s="205"/>
      <c r="EG78" s="205"/>
      <c r="EH78" s="205"/>
      <c r="EI78" s="205"/>
      <c r="EJ78" s="205"/>
      <c r="EK78" s="205"/>
      <c r="EL78" s="205"/>
      <c r="EM78" s="205"/>
      <c r="EN78" s="205"/>
      <c r="EO78" s="205"/>
      <c r="EP78" s="205"/>
      <c r="EQ78" s="205"/>
      <c r="ER78" s="205"/>
      <c r="ES78" s="205"/>
      <c r="ET78" s="205"/>
      <c r="EU78" s="205"/>
      <c r="EV78" s="205"/>
      <c r="EW78" s="205"/>
      <c r="EX78" s="205"/>
      <c r="EY78" s="205"/>
      <c r="EZ78" s="205"/>
      <c r="FA78" s="205"/>
      <c r="FB78" s="205"/>
      <c r="FC78" s="205"/>
      <c r="FD78" s="205"/>
      <c r="FE78" s="205"/>
      <c r="FF78" s="205"/>
      <c r="FG78" s="205"/>
      <c r="FH78" s="205"/>
      <c r="FI78" s="205"/>
      <c r="FJ78" s="205"/>
      <c r="FK78" s="205"/>
      <c r="FL78" s="205"/>
      <c r="FM78" s="205"/>
      <c r="FN78" s="205"/>
      <c r="FO78" s="205"/>
      <c r="FP78" s="205"/>
      <c r="FQ78" s="205"/>
      <c r="FR78" s="205"/>
      <c r="FS78" s="205"/>
      <c r="FT78" s="205"/>
      <c r="FU78" s="205"/>
      <c r="FV78" s="205"/>
      <c r="FW78" s="205"/>
      <c r="FX78" s="205"/>
      <c r="FY78" s="205"/>
      <c r="FZ78" s="205"/>
      <c r="GA78" s="205"/>
      <c r="GB78" s="205"/>
      <c r="GC78" s="205"/>
      <c r="GD78" s="205"/>
      <c r="GE78" s="205"/>
      <c r="GF78" s="205"/>
      <c r="GG78" s="205"/>
      <c r="GH78" s="205"/>
      <c r="GI78" s="205"/>
      <c r="GJ78" s="205"/>
      <c r="GK78" s="205"/>
      <c r="GL78" s="205"/>
      <c r="GM78" s="205"/>
      <c r="GN78" s="205"/>
      <c r="GO78" s="205"/>
      <c r="GP78" s="205"/>
      <c r="GQ78" s="205"/>
      <c r="GR78" s="205"/>
      <c r="GS78" s="205"/>
      <c r="GT78" s="205"/>
      <c r="GU78" s="205"/>
      <c r="GV78" s="205"/>
      <c r="GW78" s="205"/>
      <c r="GX78" s="205"/>
      <c r="GY78" s="205"/>
      <c r="GZ78" s="205"/>
      <c r="HA78" s="205"/>
      <c r="HB78" s="205"/>
      <c r="HC78" s="205"/>
      <c r="HD78" s="205"/>
      <c r="HE78" s="205"/>
      <c r="HF78" s="205"/>
      <c r="HG78" s="205"/>
      <c r="HH78" s="205"/>
      <c r="HI78" s="205"/>
      <c r="HJ78" s="205"/>
      <c r="HK78" s="205"/>
      <c r="HL78" s="205"/>
      <c r="HM78" s="205"/>
      <c r="HN78" s="205"/>
      <c r="HO78" s="205"/>
      <c r="HP78" s="205"/>
      <c r="HQ78" s="205"/>
      <c r="HR78" s="205"/>
      <c r="HS78" s="205"/>
      <c r="HT78" s="205"/>
      <c r="HU78" s="205"/>
      <c r="HV78" s="205"/>
      <c r="HW78" s="205"/>
      <c r="HX78" s="205"/>
      <c r="HY78" s="205"/>
      <c r="HZ78" s="205"/>
      <c r="IA78" s="205"/>
      <c r="IB78" s="205"/>
      <c r="IC78" s="205"/>
      <c r="ID78" s="205"/>
      <c r="IE78" s="205"/>
      <c r="IF78" s="205"/>
      <c r="IG78" s="205"/>
      <c r="IH78" s="205"/>
      <c r="II78" s="205"/>
      <c r="IJ78" s="205"/>
      <c r="IK78" s="205"/>
      <c r="IL78" s="205"/>
      <c r="IM78" s="205"/>
      <c r="IN78" s="205"/>
      <c r="IO78" s="205"/>
      <c r="IP78" s="205"/>
      <c r="IQ78" s="205"/>
      <c r="IR78" s="205"/>
      <c r="IS78" s="205"/>
      <c r="IT78" s="205"/>
      <c r="IU78" s="205"/>
      <c r="IV78" s="205"/>
      <c r="IW78" s="205"/>
      <c r="IX78" s="205"/>
    </row>
    <row r="79" spans="1:258" ht="12.75" customHeight="1" x14ac:dyDescent="0.2">
      <c r="A79" s="330">
        <f t="shared" si="7"/>
        <v>45360</v>
      </c>
      <c r="B79" s="355" t="str" cm="1">
        <f t="array" ref="B79">IF(SUMPRODUCT($I79:$IX79,IF($I$9:$IX$9=B$9,1,0))&gt;0,SUMPRODUCT($I79:$IX79,IF($I$9:$IX$9=B$9,1,0)),"")</f>
        <v/>
      </c>
      <c r="C79" s="355" t="str" cm="1">
        <f t="array" ref="C79">IF(SUMPRODUCT($I79:$IX79,IF($I$9:$IX$9=C$9,1,0))&gt;0,SUMPRODUCT($I79:$IX79,IF($I$9:$IX$9=C$9,1,0)),"")</f>
        <v/>
      </c>
      <c r="D79" s="355" t="str" cm="1">
        <f t="array" ref="D79">IF(SUMPRODUCT($I79:$IX79,IF($I$9:$IX$9=D$9,1,0))&gt;0,SUMPRODUCT($I79:$IX79,IF($I$9:$IX$9=D$9,1,0)),"")</f>
        <v/>
      </c>
      <c r="E79" s="355" t="str" cm="1">
        <f t="array" ref="E79">IF(SUMPRODUCT($I79:$IX79,IF($I$9:$IX$9=E$9,1,0))&gt;0,SUMPRODUCT($I79:$IX79,IF($I$9:$IX$9=E$9,1,0)),"")</f>
        <v/>
      </c>
      <c r="F79" s="355" t="str" cm="1">
        <f t="array" ref="F79">IF(SUMPRODUCT($I79:$IX79,IF($I$9:$IX$9=F$9,1,0))&gt;0,SUMPRODUCT($I79:$IX79,IF($I$9:$IX$9=F$9,1,0)),"")</f>
        <v/>
      </c>
      <c r="G79" s="355" t="str" cm="1">
        <f t="array" ref="G79">IF(SUMPRODUCT($I79:$IX79,IF($I$9:$IX$9=G$9,1,0))&gt;0,SUMPRODUCT($I79:$IX79,IF($I$9:$IX$9=G$9,1,0)),"")</f>
        <v/>
      </c>
      <c r="H79" s="329">
        <f t="shared" si="6"/>
        <v>0</v>
      </c>
      <c r="I79" s="205"/>
      <c r="J79" s="205"/>
      <c r="K79" s="205"/>
      <c r="L79" s="205"/>
      <c r="M79" s="205"/>
      <c r="N79" s="205"/>
      <c r="O79" s="205"/>
      <c r="P79" s="205"/>
      <c r="Q79" s="205"/>
      <c r="R79" s="205"/>
      <c r="S79" s="205"/>
      <c r="T79" s="205"/>
      <c r="U79" s="205"/>
      <c r="V79" s="205"/>
      <c r="W79" s="205"/>
      <c r="X79" s="205"/>
      <c r="Y79" s="205"/>
      <c r="Z79" s="205"/>
      <c r="AA79" s="205"/>
      <c r="AB79" s="205"/>
      <c r="AC79" s="205"/>
      <c r="AD79" s="205"/>
      <c r="AE79" s="205"/>
      <c r="AF79" s="205"/>
      <c r="AG79" s="205"/>
      <c r="AH79" s="205"/>
      <c r="AI79" s="205"/>
      <c r="AJ79" s="205"/>
      <c r="AK79" s="205"/>
      <c r="AL79" s="205"/>
      <c r="AM79" s="205"/>
      <c r="AN79" s="205"/>
      <c r="AO79" s="205"/>
      <c r="AP79" s="205"/>
      <c r="AQ79" s="205"/>
      <c r="AR79" s="205"/>
      <c r="AS79" s="205"/>
      <c r="AT79" s="205"/>
      <c r="AU79" s="205"/>
      <c r="AV79" s="205"/>
      <c r="AW79" s="205"/>
      <c r="AX79" s="205"/>
      <c r="AY79" s="205"/>
      <c r="AZ79" s="205"/>
      <c r="BA79" s="205"/>
      <c r="BB79" s="205"/>
      <c r="BC79" s="205"/>
      <c r="BD79" s="205"/>
      <c r="BE79" s="205"/>
      <c r="BF79" s="205"/>
      <c r="BG79" s="205"/>
      <c r="BH79" s="205"/>
      <c r="BI79" s="205"/>
      <c r="BJ79" s="205"/>
      <c r="BK79" s="205"/>
      <c r="BL79" s="205"/>
      <c r="BM79" s="205"/>
      <c r="BN79" s="205"/>
      <c r="BO79" s="205"/>
      <c r="BP79" s="205"/>
      <c r="BQ79" s="205"/>
      <c r="BR79" s="205"/>
      <c r="BS79" s="205"/>
      <c r="BT79" s="205"/>
      <c r="BU79" s="205"/>
      <c r="BV79" s="205"/>
      <c r="BW79" s="205"/>
      <c r="BX79" s="205"/>
      <c r="BY79" s="205"/>
      <c r="BZ79" s="205"/>
      <c r="CA79" s="205"/>
      <c r="CB79" s="205"/>
      <c r="CC79" s="205"/>
      <c r="CD79" s="205"/>
      <c r="CE79" s="205"/>
      <c r="CF79" s="205"/>
      <c r="CG79" s="205"/>
      <c r="CH79" s="205"/>
      <c r="CI79" s="205"/>
      <c r="CJ79" s="205"/>
      <c r="CK79" s="205"/>
      <c r="CL79" s="205"/>
      <c r="CM79" s="205"/>
      <c r="CN79" s="205"/>
      <c r="CO79" s="205"/>
      <c r="CP79" s="205"/>
      <c r="CQ79" s="205"/>
      <c r="CR79" s="205"/>
      <c r="CS79" s="205"/>
      <c r="CT79" s="205"/>
      <c r="CU79" s="205"/>
      <c r="CV79" s="205"/>
      <c r="CW79" s="205"/>
      <c r="CX79" s="205"/>
      <c r="CY79" s="205"/>
      <c r="CZ79" s="205"/>
      <c r="DA79" s="205"/>
      <c r="DB79" s="205"/>
      <c r="DC79" s="205"/>
      <c r="DD79" s="205"/>
      <c r="DE79" s="205"/>
      <c r="DF79" s="205"/>
      <c r="DG79" s="205"/>
      <c r="DH79" s="205"/>
      <c r="DI79" s="205"/>
      <c r="DJ79" s="205"/>
      <c r="DK79" s="205"/>
      <c r="DL79" s="205"/>
      <c r="DM79" s="205"/>
      <c r="DN79" s="205"/>
      <c r="DO79" s="205"/>
      <c r="DP79" s="205"/>
      <c r="DQ79" s="205"/>
      <c r="DR79" s="205"/>
      <c r="DS79" s="205"/>
      <c r="DT79" s="205"/>
      <c r="DU79" s="205"/>
      <c r="DV79" s="205"/>
      <c r="DW79" s="205"/>
      <c r="DX79" s="205"/>
      <c r="DY79" s="205"/>
      <c r="DZ79" s="205"/>
      <c r="EA79" s="205"/>
      <c r="EB79" s="205"/>
      <c r="EC79" s="205"/>
      <c r="ED79" s="205"/>
      <c r="EE79" s="205"/>
      <c r="EF79" s="205"/>
      <c r="EG79" s="205"/>
      <c r="EH79" s="205"/>
      <c r="EI79" s="205"/>
      <c r="EJ79" s="205"/>
      <c r="EK79" s="205"/>
      <c r="EL79" s="205"/>
      <c r="EM79" s="205"/>
      <c r="EN79" s="205"/>
      <c r="EO79" s="205"/>
      <c r="EP79" s="205"/>
      <c r="EQ79" s="205"/>
      <c r="ER79" s="205"/>
      <c r="ES79" s="205"/>
      <c r="ET79" s="205"/>
      <c r="EU79" s="205"/>
      <c r="EV79" s="205"/>
      <c r="EW79" s="205"/>
      <c r="EX79" s="205"/>
      <c r="EY79" s="205"/>
      <c r="EZ79" s="205"/>
      <c r="FA79" s="205"/>
      <c r="FB79" s="205"/>
      <c r="FC79" s="205"/>
      <c r="FD79" s="205"/>
      <c r="FE79" s="205"/>
      <c r="FF79" s="205"/>
      <c r="FG79" s="205"/>
      <c r="FH79" s="205"/>
      <c r="FI79" s="205"/>
      <c r="FJ79" s="205"/>
      <c r="FK79" s="205"/>
      <c r="FL79" s="205"/>
      <c r="FM79" s="205"/>
      <c r="FN79" s="205"/>
      <c r="FO79" s="205"/>
      <c r="FP79" s="205"/>
      <c r="FQ79" s="205"/>
      <c r="FR79" s="205"/>
      <c r="FS79" s="205"/>
      <c r="FT79" s="205"/>
      <c r="FU79" s="205"/>
      <c r="FV79" s="205"/>
      <c r="FW79" s="205"/>
      <c r="FX79" s="205"/>
      <c r="FY79" s="205"/>
      <c r="FZ79" s="205"/>
      <c r="GA79" s="205"/>
      <c r="GB79" s="205"/>
      <c r="GC79" s="205"/>
      <c r="GD79" s="205"/>
      <c r="GE79" s="205"/>
      <c r="GF79" s="205"/>
      <c r="GG79" s="205"/>
      <c r="GH79" s="205"/>
      <c r="GI79" s="205"/>
      <c r="GJ79" s="205"/>
      <c r="GK79" s="205"/>
      <c r="GL79" s="205"/>
      <c r="GM79" s="205"/>
      <c r="GN79" s="205"/>
      <c r="GO79" s="205"/>
      <c r="GP79" s="205"/>
      <c r="GQ79" s="205"/>
      <c r="GR79" s="205"/>
      <c r="GS79" s="205"/>
      <c r="GT79" s="205"/>
      <c r="GU79" s="205"/>
      <c r="GV79" s="205"/>
      <c r="GW79" s="205"/>
      <c r="GX79" s="205"/>
      <c r="GY79" s="205"/>
      <c r="GZ79" s="205"/>
      <c r="HA79" s="205"/>
      <c r="HB79" s="205"/>
      <c r="HC79" s="205"/>
      <c r="HD79" s="205"/>
      <c r="HE79" s="205"/>
      <c r="HF79" s="205"/>
      <c r="HG79" s="205"/>
      <c r="HH79" s="205"/>
      <c r="HI79" s="205"/>
      <c r="HJ79" s="205"/>
      <c r="HK79" s="205"/>
      <c r="HL79" s="205"/>
      <c r="HM79" s="205"/>
      <c r="HN79" s="205"/>
      <c r="HO79" s="205"/>
      <c r="HP79" s="205"/>
      <c r="HQ79" s="205"/>
      <c r="HR79" s="205"/>
      <c r="HS79" s="205"/>
      <c r="HT79" s="205"/>
      <c r="HU79" s="205"/>
      <c r="HV79" s="205"/>
      <c r="HW79" s="205"/>
      <c r="HX79" s="205"/>
      <c r="HY79" s="205"/>
      <c r="HZ79" s="205"/>
      <c r="IA79" s="205"/>
      <c r="IB79" s="205"/>
      <c r="IC79" s="205"/>
      <c r="ID79" s="205"/>
      <c r="IE79" s="205"/>
      <c r="IF79" s="205"/>
      <c r="IG79" s="205"/>
      <c r="IH79" s="205"/>
      <c r="II79" s="205"/>
      <c r="IJ79" s="205"/>
      <c r="IK79" s="205"/>
      <c r="IL79" s="205"/>
      <c r="IM79" s="205"/>
      <c r="IN79" s="205"/>
      <c r="IO79" s="205"/>
      <c r="IP79" s="205"/>
      <c r="IQ79" s="205"/>
      <c r="IR79" s="205"/>
      <c r="IS79" s="205"/>
      <c r="IT79" s="205"/>
      <c r="IU79" s="205"/>
      <c r="IV79" s="205"/>
      <c r="IW79" s="205"/>
      <c r="IX79" s="205"/>
    </row>
    <row r="80" spans="1:258" ht="12.75" customHeight="1" x14ac:dyDescent="0.2">
      <c r="A80" s="330">
        <f t="shared" si="7"/>
        <v>45361</v>
      </c>
      <c r="B80" s="355" t="str" cm="1">
        <f t="array" ref="B80">IF(SUMPRODUCT($I80:$IX80,IF($I$9:$IX$9=B$9,1,0))&gt;0,SUMPRODUCT($I80:$IX80,IF($I$9:$IX$9=B$9,1,0)),"")</f>
        <v/>
      </c>
      <c r="C80" s="355" t="str" cm="1">
        <f t="array" ref="C80">IF(SUMPRODUCT($I80:$IX80,IF($I$9:$IX$9=C$9,1,0))&gt;0,SUMPRODUCT($I80:$IX80,IF($I$9:$IX$9=C$9,1,0)),"")</f>
        <v/>
      </c>
      <c r="D80" s="355" t="str" cm="1">
        <f t="array" ref="D80">IF(SUMPRODUCT($I80:$IX80,IF($I$9:$IX$9=D$9,1,0))&gt;0,SUMPRODUCT($I80:$IX80,IF($I$9:$IX$9=D$9,1,0)),"")</f>
        <v/>
      </c>
      <c r="E80" s="355" t="str" cm="1">
        <f t="array" ref="E80">IF(SUMPRODUCT($I80:$IX80,IF($I$9:$IX$9=E$9,1,0))&gt;0,SUMPRODUCT($I80:$IX80,IF($I$9:$IX$9=E$9,1,0)),"")</f>
        <v/>
      </c>
      <c r="F80" s="355" t="str" cm="1">
        <f t="array" ref="F80">IF(SUMPRODUCT($I80:$IX80,IF($I$9:$IX$9=F$9,1,0))&gt;0,SUMPRODUCT($I80:$IX80,IF($I$9:$IX$9=F$9,1,0)),"")</f>
        <v/>
      </c>
      <c r="G80" s="355" t="str" cm="1">
        <f t="array" ref="G80">IF(SUMPRODUCT($I80:$IX80,IF($I$9:$IX$9=G$9,1,0))&gt;0,SUMPRODUCT($I80:$IX80,IF($I$9:$IX$9=G$9,1,0)),"")</f>
        <v/>
      </c>
      <c r="H80" s="329">
        <f t="shared" si="6"/>
        <v>0</v>
      </c>
      <c r="I80" s="205"/>
      <c r="J80" s="205"/>
      <c r="K80" s="205"/>
      <c r="L80" s="205"/>
      <c r="M80" s="205"/>
      <c r="N80" s="205"/>
      <c r="O80" s="205"/>
      <c r="P80" s="205"/>
      <c r="Q80" s="205"/>
      <c r="R80" s="205"/>
      <c r="S80" s="205"/>
      <c r="T80" s="205"/>
      <c r="U80" s="205"/>
      <c r="V80" s="205"/>
      <c r="W80" s="205"/>
      <c r="X80" s="205"/>
      <c r="Y80" s="205"/>
      <c r="Z80" s="205"/>
      <c r="AA80" s="205"/>
      <c r="AB80" s="205"/>
      <c r="AC80" s="205"/>
      <c r="AD80" s="205"/>
      <c r="AE80" s="205"/>
      <c r="AF80" s="205"/>
      <c r="AG80" s="205"/>
      <c r="AH80" s="205"/>
      <c r="AI80" s="205"/>
      <c r="AJ80" s="205"/>
      <c r="AK80" s="205"/>
      <c r="AL80" s="205"/>
      <c r="AM80" s="205"/>
      <c r="AN80" s="205"/>
      <c r="AO80" s="205"/>
      <c r="AP80" s="205"/>
      <c r="AQ80" s="205"/>
      <c r="AR80" s="205"/>
      <c r="AS80" s="205"/>
      <c r="AT80" s="205"/>
      <c r="AU80" s="205"/>
      <c r="AV80" s="205"/>
      <c r="AW80" s="205"/>
      <c r="AX80" s="205"/>
      <c r="AY80" s="205"/>
      <c r="AZ80" s="205"/>
      <c r="BA80" s="205"/>
      <c r="BB80" s="205"/>
      <c r="BC80" s="205"/>
      <c r="BD80" s="205"/>
      <c r="BE80" s="205"/>
      <c r="BF80" s="205"/>
      <c r="BG80" s="205"/>
      <c r="BH80" s="205"/>
      <c r="BI80" s="205"/>
      <c r="BJ80" s="205"/>
      <c r="BK80" s="205"/>
      <c r="BL80" s="205"/>
      <c r="BM80" s="205"/>
      <c r="BN80" s="205"/>
      <c r="BO80" s="205"/>
      <c r="BP80" s="205"/>
      <c r="BQ80" s="205"/>
      <c r="BR80" s="205"/>
      <c r="BS80" s="205"/>
      <c r="BT80" s="205"/>
      <c r="BU80" s="205"/>
      <c r="BV80" s="205"/>
      <c r="BW80" s="205"/>
      <c r="BX80" s="205"/>
      <c r="BY80" s="205"/>
      <c r="BZ80" s="205"/>
      <c r="CA80" s="205"/>
      <c r="CB80" s="205"/>
      <c r="CC80" s="205"/>
      <c r="CD80" s="205"/>
      <c r="CE80" s="205"/>
      <c r="CF80" s="205"/>
      <c r="CG80" s="205"/>
      <c r="CH80" s="205"/>
      <c r="CI80" s="205"/>
      <c r="CJ80" s="205"/>
      <c r="CK80" s="205"/>
      <c r="CL80" s="205"/>
      <c r="CM80" s="205"/>
      <c r="CN80" s="205"/>
      <c r="CO80" s="205"/>
      <c r="CP80" s="205"/>
      <c r="CQ80" s="205"/>
      <c r="CR80" s="205"/>
      <c r="CS80" s="205"/>
      <c r="CT80" s="205"/>
      <c r="CU80" s="205"/>
      <c r="CV80" s="205"/>
      <c r="CW80" s="205"/>
      <c r="CX80" s="205"/>
      <c r="CY80" s="205"/>
      <c r="CZ80" s="205"/>
      <c r="DA80" s="205"/>
      <c r="DB80" s="205"/>
      <c r="DC80" s="205"/>
      <c r="DD80" s="205"/>
      <c r="DE80" s="205"/>
      <c r="DF80" s="205"/>
      <c r="DG80" s="205"/>
      <c r="DH80" s="205"/>
      <c r="DI80" s="205"/>
      <c r="DJ80" s="205"/>
      <c r="DK80" s="205"/>
      <c r="DL80" s="205"/>
      <c r="DM80" s="205"/>
      <c r="DN80" s="205"/>
      <c r="DO80" s="205"/>
      <c r="DP80" s="205"/>
      <c r="DQ80" s="205"/>
      <c r="DR80" s="205"/>
      <c r="DS80" s="205"/>
      <c r="DT80" s="205"/>
      <c r="DU80" s="205"/>
      <c r="DV80" s="205"/>
      <c r="DW80" s="205"/>
      <c r="DX80" s="205"/>
      <c r="DY80" s="205"/>
      <c r="DZ80" s="205"/>
      <c r="EA80" s="205"/>
      <c r="EB80" s="205"/>
      <c r="EC80" s="205"/>
      <c r="ED80" s="205"/>
      <c r="EE80" s="205"/>
      <c r="EF80" s="205"/>
      <c r="EG80" s="205"/>
      <c r="EH80" s="205"/>
      <c r="EI80" s="205"/>
      <c r="EJ80" s="205"/>
      <c r="EK80" s="205"/>
      <c r="EL80" s="205"/>
      <c r="EM80" s="205"/>
      <c r="EN80" s="205"/>
      <c r="EO80" s="205"/>
      <c r="EP80" s="205"/>
      <c r="EQ80" s="205"/>
      <c r="ER80" s="205"/>
      <c r="ES80" s="205"/>
      <c r="ET80" s="205"/>
      <c r="EU80" s="205"/>
      <c r="EV80" s="205"/>
      <c r="EW80" s="205"/>
      <c r="EX80" s="205"/>
      <c r="EY80" s="205"/>
      <c r="EZ80" s="205"/>
      <c r="FA80" s="205"/>
      <c r="FB80" s="205"/>
      <c r="FC80" s="205"/>
      <c r="FD80" s="205"/>
      <c r="FE80" s="205"/>
      <c r="FF80" s="205"/>
      <c r="FG80" s="205"/>
      <c r="FH80" s="205"/>
      <c r="FI80" s="205"/>
      <c r="FJ80" s="205"/>
      <c r="FK80" s="205"/>
      <c r="FL80" s="205"/>
      <c r="FM80" s="205"/>
      <c r="FN80" s="205"/>
      <c r="FO80" s="205"/>
      <c r="FP80" s="205"/>
      <c r="FQ80" s="205"/>
      <c r="FR80" s="205"/>
      <c r="FS80" s="205"/>
      <c r="FT80" s="205"/>
      <c r="FU80" s="205"/>
      <c r="FV80" s="205"/>
      <c r="FW80" s="205"/>
      <c r="FX80" s="205"/>
      <c r="FY80" s="205"/>
      <c r="FZ80" s="205"/>
      <c r="GA80" s="205"/>
      <c r="GB80" s="205"/>
      <c r="GC80" s="205"/>
      <c r="GD80" s="205"/>
      <c r="GE80" s="205"/>
      <c r="GF80" s="205"/>
      <c r="GG80" s="205"/>
      <c r="GH80" s="205"/>
      <c r="GI80" s="205"/>
      <c r="GJ80" s="205"/>
      <c r="GK80" s="205"/>
      <c r="GL80" s="205"/>
      <c r="GM80" s="205"/>
      <c r="GN80" s="205"/>
      <c r="GO80" s="205"/>
      <c r="GP80" s="205"/>
      <c r="GQ80" s="205"/>
      <c r="GR80" s="205"/>
      <c r="GS80" s="205"/>
      <c r="GT80" s="205"/>
      <c r="GU80" s="205"/>
      <c r="GV80" s="205"/>
      <c r="GW80" s="205"/>
      <c r="GX80" s="205"/>
      <c r="GY80" s="205"/>
      <c r="GZ80" s="205"/>
      <c r="HA80" s="205"/>
      <c r="HB80" s="205"/>
      <c r="HC80" s="205"/>
      <c r="HD80" s="205"/>
      <c r="HE80" s="205"/>
      <c r="HF80" s="205"/>
      <c r="HG80" s="205"/>
      <c r="HH80" s="205"/>
      <c r="HI80" s="205"/>
      <c r="HJ80" s="205"/>
      <c r="HK80" s="205"/>
      <c r="HL80" s="205"/>
      <c r="HM80" s="205"/>
      <c r="HN80" s="205"/>
      <c r="HO80" s="205"/>
      <c r="HP80" s="205"/>
      <c r="HQ80" s="205"/>
      <c r="HR80" s="205"/>
      <c r="HS80" s="205"/>
      <c r="HT80" s="205"/>
      <c r="HU80" s="205"/>
      <c r="HV80" s="205"/>
      <c r="HW80" s="205"/>
      <c r="HX80" s="205"/>
      <c r="HY80" s="205"/>
      <c r="HZ80" s="205"/>
      <c r="IA80" s="205"/>
      <c r="IB80" s="205"/>
      <c r="IC80" s="205"/>
      <c r="ID80" s="205"/>
      <c r="IE80" s="205"/>
      <c r="IF80" s="205"/>
      <c r="IG80" s="205"/>
      <c r="IH80" s="205"/>
      <c r="II80" s="205"/>
      <c r="IJ80" s="205"/>
      <c r="IK80" s="205"/>
      <c r="IL80" s="205"/>
      <c r="IM80" s="205"/>
      <c r="IN80" s="205"/>
      <c r="IO80" s="205"/>
      <c r="IP80" s="205"/>
      <c r="IQ80" s="205"/>
      <c r="IR80" s="205"/>
      <c r="IS80" s="205"/>
      <c r="IT80" s="205"/>
      <c r="IU80" s="205"/>
      <c r="IV80" s="205"/>
      <c r="IW80" s="205"/>
      <c r="IX80" s="205"/>
    </row>
    <row r="81" spans="1:258" ht="12.75" customHeight="1" x14ac:dyDescent="0.2">
      <c r="A81" s="330">
        <f t="shared" si="7"/>
        <v>45362</v>
      </c>
      <c r="B81" s="355" t="str" cm="1">
        <f t="array" ref="B81">IF(SUMPRODUCT($I81:$IX81,IF($I$9:$IX$9=B$9,1,0))&gt;0,SUMPRODUCT($I81:$IX81,IF($I$9:$IX$9=B$9,1,0)),"")</f>
        <v/>
      </c>
      <c r="C81" s="355" t="str" cm="1">
        <f t="array" ref="C81">IF(SUMPRODUCT($I81:$IX81,IF($I$9:$IX$9=C$9,1,0))&gt;0,SUMPRODUCT($I81:$IX81,IF($I$9:$IX$9=C$9,1,0)),"")</f>
        <v/>
      </c>
      <c r="D81" s="355" t="str" cm="1">
        <f t="array" ref="D81">IF(SUMPRODUCT($I81:$IX81,IF($I$9:$IX$9=D$9,1,0))&gt;0,SUMPRODUCT($I81:$IX81,IF($I$9:$IX$9=D$9,1,0)),"")</f>
        <v/>
      </c>
      <c r="E81" s="355" t="str" cm="1">
        <f t="array" ref="E81">IF(SUMPRODUCT($I81:$IX81,IF($I$9:$IX$9=E$9,1,0))&gt;0,SUMPRODUCT($I81:$IX81,IF($I$9:$IX$9=E$9,1,0)),"")</f>
        <v/>
      </c>
      <c r="F81" s="355" t="str" cm="1">
        <f t="array" ref="F81">IF(SUMPRODUCT($I81:$IX81,IF($I$9:$IX$9=F$9,1,0))&gt;0,SUMPRODUCT($I81:$IX81,IF($I$9:$IX$9=F$9,1,0)),"")</f>
        <v/>
      </c>
      <c r="G81" s="355" t="str" cm="1">
        <f t="array" ref="G81">IF(SUMPRODUCT($I81:$IX81,IF($I$9:$IX$9=G$9,1,0))&gt;0,SUMPRODUCT($I81:$IX81,IF($I$9:$IX$9=G$9,1,0)),"")</f>
        <v/>
      </c>
      <c r="H81" s="329">
        <f t="shared" si="6"/>
        <v>0</v>
      </c>
      <c r="I81" s="205"/>
      <c r="J81" s="205"/>
      <c r="K81" s="205"/>
      <c r="L81" s="205"/>
      <c r="M81" s="205"/>
      <c r="N81" s="205"/>
      <c r="O81" s="205"/>
      <c r="P81" s="205"/>
      <c r="Q81" s="205"/>
      <c r="R81" s="205"/>
      <c r="S81" s="205"/>
      <c r="T81" s="205"/>
      <c r="U81" s="205"/>
      <c r="V81" s="205"/>
      <c r="W81" s="205"/>
      <c r="X81" s="205"/>
      <c r="Y81" s="205"/>
      <c r="Z81" s="205"/>
      <c r="AA81" s="205"/>
      <c r="AB81" s="205"/>
      <c r="AC81" s="205"/>
      <c r="AD81" s="205"/>
      <c r="AE81" s="205"/>
      <c r="AF81" s="205"/>
      <c r="AG81" s="205"/>
      <c r="AH81" s="205"/>
      <c r="AI81" s="205"/>
      <c r="AJ81" s="205"/>
      <c r="AK81" s="205"/>
      <c r="AL81" s="205"/>
      <c r="AM81" s="205"/>
      <c r="AN81" s="205"/>
      <c r="AO81" s="205"/>
      <c r="AP81" s="205"/>
      <c r="AQ81" s="205"/>
      <c r="AR81" s="205"/>
      <c r="AS81" s="205"/>
      <c r="AT81" s="205"/>
      <c r="AU81" s="205"/>
      <c r="AV81" s="205"/>
      <c r="AW81" s="205"/>
      <c r="AX81" s="205"/>
      <c r="AY81" s="205"/>
      <c r="AZ81" s="205"/>
      <c r="BA81" s="205"/>
      <c r="BB81" s="205"/>
      <c r="BC81" s="205"/>
      <c r="BD81" s="205"/>
      <c r="BE81" s="205"/>
      <c r="BF81" s="205"/>
      <c r="BG81" s="205"/>
      <c r="BH81" s="205"/>
      <c r="BI81" s="205"/>
      <c r="BJ81" s="205"/>
      <c r="BK81" s="205"/>
      <c r="BL81" s="205"/>
      <c r="BM81" s="205"/>
      <c r="BN81" s="205"/>
      <c r="BO81" s="205"/>
      <c r="BP81" s="205"/>
      <c r="BQ81" s="205"/>
      <c r="BR81" s="205"/>
      <c r="BS81" s="205"/>
      <c r="BT81" s="205"/>
      <c r="BU81" s="205"/>
      <c r="BV81" s="205"/>
      <c r="BW81" s="205"/>
      <c r="BX81" s="205"/>
      <c r="BY81" s="205"/>
      <c r="BZ81" s="205"/>
      <c r="CA81" s="205"/>
      <c r="CB81" s="205"/>
      <c r="CC81" s="205"/>
      <c r="CD81" s="205"/>
      <c r="CE81" s="205"/>
      <c r="CF81" s="205"/>
      <c r="CG81" s="205"/>
      <c r="CH81" s="205"/>
      <c r="CI81" s="205"/>
      <c r="CJ81" s="205"/>
      <c r="CK81" s="205"/>
      <c r="CL81" s="205"/>
      <c r="CM81" s="205"/>
      <c r="CN81" s="205"/>
      <c r="CO81" s="205"/>
      <c r="CP81" s="205"/>
      <c r="CQ81" s="205"/>
      <c r="CR81" s="205"/>
      <c r="CS81" s="205"/>
      <c r="CT81" s="205"/>
      <c r="CU81" s="205"/>
      <c r="CV81" s="205"/>
      <c r="CW81" s="205"/>
      <c r="CX81" s="205"/>
      <c r="CY81" s="205"/>
      <c r="CZ81" s="205"/>
      <c r="DA81" s="205"/>
      <c r="DB81" s="205"/>
      <c r="DC81" s="205"/>
      <c r="DD81" s="205"/>
      <c r="DE81" s="205"/>
      <c r="DF81" s="205"/>
      <c r="DG81" s="205"/>
      <c r="DH81" s="205"/>
      <c r="DI81" s="205"/>
      <c r="DJ81" s="205"/>
      <c r="DK81" s="205"/>
      <c r="DL81" s="205"/>
      <c r="DM81" s="205"/>
      <c r="DN81" s="205"/>
      <c r="DO81" s="205"/>
      <c r="DP81" s="205"/>
      <c r="DQ81" s="205"/>
      <c r="DR81" s="205"/>
      <c r="DS81" s="205"/>
      <c r="DT81" s="205"/>
      <c r="DU81" s="205"/>
      <c r="DV81" s="205"/>
      <c r="DW81" s="205"/>
      <c r="DX81" s="205"/>
      <c r="DY81" s="205"/>
      <c r="DZ81" s="205"/>
      <c r="EA81" s="205"/>
      <c r="EB81" s="205"/>
      <c r="EC81" s="205"/>
      <c r="ED81" s="205"/>
      <c r="EE81" s="205"/>
      <c r="EF81" s="205"/>
      <c r="EG81" s="205"/>
      <c r="EH81" s="205"/>
      <c r="EI81" s="205"/>
      <c r="EJ81" s="205"/>
      <c r="EK81" s="205"/>
      <c r="EL81" s="205"/>
      <c r="EM81" s="205"/>
      <c r="EN81" s="205"/>
      <c r="EO81" s="205"/>
      <c r="EP81" s="205"/>
      <c r="EQ81" s="205"/>
      <c r="ER81" s="205"/>
      <c r="ES81" s="205"/>
      <c r="ET81" s="205"/>
      <c r="EU81" s="205"/>
      <c r="EV81" s="205"/>
      <c r="EW81" s="205"/>
      <c r="EX81" s="205"/>
      <c r="EY81" s="205"/>
      <c r="EZ81" s="205"/>
      <c r="FA81" s="205"/>
      <c r="FB81" s="205"/>
      <c r="FC81" s="205"/>
      <c r="FD81" s="205"/>
      <c r="FE81" s="205"/>
      <c r="FF81" s="205"/>
      <c r="FG81" s="205"/>
      <c r="FH81" s="205"/>
      <c r="FI81" s="205"/>
      <c r="FJ81" s="205"/>
      <c r="FK81" s="205"/>
      <c r="FL81" s="205"/>
      <c r="FM81" s="205"/>
      <c r="FN81" s="205"/>
      <c r="FO81" s="205"/>
      <c r="FP81" s="205"/>
      <c r="FQ81" s="205"/>
      <c r="FR81" s="205"/>
      <c r="FS81" s="205"/>
      <c r="FT81" s="205"/>
      <c r="FU81" s="205"/>
      <c r="FV81" s="205"/>
      <c r="FW81" s="205"/>
      <c r="FX81" s="205"/>
      <c r="FY81" s="205"/>
      <c r="FZ81" s="205"/>
      <c r="GA81" s="205"/>
      <c r="GB81" s="205"/>
      <c r="GC81" s="205"/>
      <c r="GD81" s="205"/>
      <c r="GE81" s="205"/>
      <c r="GF81" s="205"/>
      <c r="GG81" s="205"/>
      <c r="GH81" s="205"/>
      <c r="GI81" s="205"/>
      <c r="GJ81" s="205"/>
      <c r="GK81" s="205"/>
      <c r="GL81" s="205"/>
      <c r="GM81" s="205"/>
      <c r="GN81" s="205"/>
      <c r="GO81" s="205"/>
      <c r="GP81" s="205"/>
      <c r="GQ81" s="205"/>
      <c r="GR81" s="205"/>
      <c r="GS81" s="205"/>
      <c r="GT81" s="205"/>
      <c r="GU81" s="205"/>
      <c r="GV81" s="205"/>
      <c r="GW81" s="205"/>
      <c r="GX81" s="205"/>
      <c r="GY81" s="205"/>
      <c r="GZ81" s="205"/>
      <c r="HA81" s="205"/>
      <c r="HB81" s="205"/>
      <c r="HC81" s="205"/>
      <c r="HD81" s="205"/>
      <c r="HE81" s="205"/>
      <c r="HF81" s="205"/>
      <c r="HG81" s="205"/>
      <c r="HH81" s="205"/>
      <c r="HI81" s="205"/>
      <c r="HJ81" s="205"/>
      <c r="HK81" s="205"/>
      <c r="HL81" s="205"/>
      <c r="HM81" s="205"/>
      <c r="HN81" s="205"/>
      <c r="HO81" s="205"/>
      <c r="HP81" s="205"/>
      <c r="HQ81" s="205"/>
      <c r="HR81" s="205"/>
      <c r="HS81" s="205"/>
      <c r="HT81" s="205"/>
      <c r="HU81" s="205"/>
      <c r="HV81" s="205"/>
      <c r="HW81" s="205"/>
      <c r="HX81" s="205"/>
      <c r="HY81" s="205"/>
      <c r="HZ81" s="205"/>
      <c r="IA81" s="205"/>
      <c r="IB81" s="205"/>
      <c r="IC81" s="205"/>
      <c r="ID81" s="205"/>
      <c r="IE81" s="205"/>
      <c r="IF81" s="205"/>
      <c r="IG81" s="205"/>
      <c r="IH81" s="205"/>
      <c r="II81" s="205"/>
      <c r="IJ81" s="205"/>
      <c r="IK81" s="205"/>
      <c r="IL81" s="205"/>
      <c r="IM81" s="205"/>
      <c r="IN81" s="205"/>
      <c r="IO81" s="205"/>
      <c r="IP81" s="205"/>
      <c r="IQ81" s="205"/>
      <c r="IR81" s="205"/>
      <c r="IS81" s="205"/>
      <c r="IT81" s="205"/>
      <c r="IU81" s="205"/>
      <c r="IV81" s="205"/>
      <c r="IW81" s="205"/>
      <c r="IX81" s="205"/>
    </row>
    <row r="82" spans="1:258" ht="12.75" customHeight="1" x14ac:dyDescent="0.2">
      <c r="A82" s="330">
        <f t="shared" si="7"/>
        <v>45363</v>
      </c>
      <c r="B82" s="355" t="str" cm="1">
        <f t="array" ref="B82">IF(SUMPRODUCT($I82:$IX82,IF($I$9:$IX$9=B$9,1,0))&gt;0,SUMPRODUCT($I82:$IX82,IF($I$9:$IX$9=B$9,1,0)),"")</f>
        <v/>
      </c>
      <c r="C82" s="355" t="str" cm="1">
        <f t="array" ref="C82">IF(SUMPRODUCT($I82:$IX82,IF($I$9:$IX$9=C$9,1,0))&gt;0,SUMPRODUCT($I82:$IX82,IF($I$9:$IX$9=C$9,1,0)),"")</f>
        <v/>
      </c>
      <c r="D82" s="355" t="str" cm="1">
        <f t="array" ref="D82">IF(SUMPRODUCT($I82:$IX82,IF($I$9:$IX$9=D$9,1,0))&gt;0,SUMPRODUCT($I82:$IX82,IF($I$9:$IX$9=D$9,1,0)),"")</f>
        <v/>
      </c>
      <c r="E82" s="355" t="str" cm="1">
        <f t="array" ref="E82">IF(SUMPRODUCT($I82:$IX82,IF($I$9:$IX$9=E$9,1,0))&gt;0,SUMPRODUCT($I82:$IX82,IF($I$9:$IX$9=E$9,1,0)),"")</f>
        <v/>
      </c>
      <c r="F82" s="355" t="str" cm="1">
        <f t="array" ref="F82">IF(SUMPRODUCT($I82:$IX82,IF($I$9:$IX$9=F$9,1,0))&gt;0,SUMPRODUCT($I82:$IX82,IF($I$9:$IX$9=F$9,1,0)),"")</f>
        <v/>
      </c>
      <c r="G82" s="355" t="str" cm="1">
        <f t="array" ref="G82">IF(SUMPRODUCT($I82:$IX82,IF($I$9:$IX$9=G$9,1,0))&gt;0,SUMPRODUCT($I82:$IX82,IF($I$9:$IX$9=G$9,1,0)),"")</f>
        <v/>
      </c>
      <c r="H82" s="329">
        <f t="shared" si="6"/>
        <v>0</v>
      </c>
      <c r="I82" s="205"/>
      <c r="J82" s="205"/>
      <c r="K82" s="205"/>
      <c r="L82" s="205"/>
      <c r="M82" s="205"/>
      <c r="N82" s="205"/>
      <c r="O82" s="205"/>
      <c r="P82" s="205"/>
      <c r="Q82" s="205"/>
      <c r="R82" s="205"/>
      <c r="S82" s="205"/>
      <c r="T82" s="205"/>
      <c r="U82" s="205"/>
      <c r="V82" s="205"/>
      <c r="W82" s="205"/>
      <c r="X82" s="205"/>
      <c r="Y82" s="205"/>
      <c r="Z82" s="205"/>
      <c r="AA82" s="205"/>
      <c r="AB82" s="205"/>
      <c r="AC82" s="205"/>
      <c r="AD82" s="205"/>
      <c r="AE82" s="205"/>
      <c r="AF82" s="205"/>
      <c r="AG82" s="205"/>
      <c r="AH82" s="205"/>
      <c r="AI82" s="205"/>
      <c r="AJ82" s="205"/>
      <c r="AK82" s="205"/>
      <c r="AL82" s="205"/>
      <c r="AM82" s="205"/>
      <c r="AN82" s="205"/>
      <c r="AO82" s="205"/>
      <c r="AP82" s="205"/>
      <c r="AQ82" s="205"/>
      <c r="AR82" s="205"/>
      <c r="AS82" s="205"/>
      <c r="AT82" s="205"/>
      <c r="AU82" s="205"/>
      <c r="AV82" s="205"/>
      <c r="AW82" s="205"/>
      <c r="AX82" s="205"/>
      <c r="AY82" s="205"/>
      <c r="AZ82" s="205"/>
      <c r="BA82" s="205"/>
      <c r="BB82" s="205"/>
      <c r="BC82" s="205"/>
      <c r="BD82" s="205"/>
      <c r="BE82" s="205"/>
      <c r="BF82" s="205"/>
      <c r="BG82" s="205"/>
      <c r="BH82" s="205"/>
      <c r="BI82" s="205"/>
      <c r="BJ82" s="205"/>
      <c r="BK82" s="205"/>
      <c r="BL82" s="205"/>
      <c r="BM82" s="205"/>
      <c r="BN82" s="205"/>
      <c r="BO82" s="205"/>
      <c r="BP82" s="205"/>
      <c r="BQ82" s="205"/>
      <c r="BR82" s="205"/>
      <c r="BS82" s="205"/>
      <c r="BT82" s="205"/>
      <c r="BU82" s="205"/>
      <c r="BV82" s="205"/>
      <c r="BW82" s="205"/>
      <c r="BX82" s="205"/>
      <c r="BY82" s="205"/>
      <c r="BZ82" s="205"/>
      <c r="CA82" s="205"/>
      <c r="CB82" s="205"/>
      <c r="CC82" s="205"/>
      <c r="CD82" s="205"/>
      <c r="CE82" s="205"/>
      <c r="CF82" s="205"/>
      <c r="CG82" s="205"/>
      <c r="CH82" s="205"/>
      <c r="CI82" s="205"/>
      <c r="CJ82" s="205"/>
      <c r="CK82" s="205"/>
      <c r="CL82" s="205"/>
      <c r="CM82" s="205"/>
      <c r="CN82" s="205"/>
      <c r="CO82" s="205"/>
      <c r="CP82" s="205"/>
      <c r="CQ82" s="205"/>
      <c r="CR82" s="205"/>
      <c r="CS82" s="205"/>
      <c r="CT82" s="205"/>
      <c r="CU82" s="205"/>
      <c r="CV82" s="205"/>
      <c r="CW82" s="205"/>
      <c r="CX82" s="205"/>
      <c r="CY82" s="205"/>
      <c r="CZ82" s="205"/>
      <c r="DA82" s="205"/>
      <c r="DB82" s="205"/>
      <c r="DC82" s="205"/>
      <c r="DD82" s="205"/>
      <c r="DE82" s="205"/>
      <c r="DF82" s="205"/>
      <c r="DG82" s="205"/>
      <c r="DH82" s="205"/>
      <c r="DI82" s="205"/>
      <c r="DJ82" s="205"/>
      <c r="DK82" s="205"/>
      <c r="DL82" s="205"/>
      <c r="DM82" s="205"/>
      <c r="DN82" s="205"/>
      <c r="DO82" s="205"/>
      <c r="DP82" s="205"/>
      <c r="DQ82" s="205"/>
      <c r="DR82" s="205"/>
      <c r="DS82" s="205"/>
      <c r="DT82" s="205"/>
      <c r="DU82" s="205"/>
      <c r="DV82" s="205"/>
      <c r="DW82" s="205"/>
      <c r="DX82" s="205"/>
      <c r="DY82" s="205"/>
      <c r="DZ82" s="205"/>
      <c r="EA82" s="205"/>
      <c r="EB82" s="205"/>
      <c r="EC82" s="205"/>
      <c r="ED82" s="205"/>
      <c r="EE82" s="205"/>
      <c r="EF82" s="205"/>
      <c r="EG82" s="205"/>
      <c r="EH82" s="205"/>
      <c r="EI82" s="205"/>
      <c r="EJ82" s="205"/>
      <c r="EK82" s="205"/>
      <c r="EL82" s="205"/>
      <c r="EM82" s="205"/>
      <c r="EN82" s="205"/>
      <c r="EO82" s="205"/>
      <c r="EP82" s="205"/>
      <c r="EQ82" s="205"/>
      <c r="ER82" s="205"/>
      <c r="ES82" s="205"/>
      <c r="ET82" s="205"/>
      <c r="EU82" s="205"/>
      <c r="EV82" s="205"/>
      <c r="EW82" s="205"/>
      <c r="EX82" s="205"/>
      <c r="EY82" s="205"/>
      <c r="EZ82" s="205"/>
      <c r="FA82" s="205"/>
      <c r="FB82" s="205"/>
      <c r="FC82" s="205"/>
      <c r="FD82" s="205"/>
      <c r="FE82" s="205"/>
      <c r="FF82" s="205"/>
      <c r="FG82" s="205"/>
      <c r="FH82" s="205"/>
      <c r="FI82" s="205"/>
      <c r="FJ82" s="205"/>
      <c r="FK82" s="205"/>
      <c r="FL82" s="205"/>
      <c r="FM82" s="205"/>
      <c r="FN82" s="205"/>
      <c r="FO82" s="205"/>
      <c r="FP82" s="205"/>
      <c r="FQ82" s="205"/>
      <c r="FR82" s="205"/>
      <c r="FS82" s="205"/>
      <c r="FT82" s="205"/>
      <c r="FU82" s="205"/>
      <c r="FV82" s="205"/>
      <c r="FW82" s="205"/>
      <c r="FX82" s="205"/>
      <c r="FY82" s="205"/>
      <c r="FZ82" s="205"/>
      <c r="GA82" s="205"/>
      <c r="GB82" s="205"/>
      <c r="GC82" s="205"/>
      <c r="GD82" s="205"/>
      <c r="GE82" s="205"/>
      <c r="GF82" s="205"/>
      <c r="GG82" s="205"/>
      <c r="GH82" s="205"/>
      <c r="GI82" s="205"/>
      <c r="GJ82" s="205"/>
      <c r="GK82" s="205"/>
      <c r="GL82" s="205"/>
      <c r="GM82" s="205"/>
      <c r="GN82" s="205"/>
      <c r="GO82" s="205"/>
      <c r="GP82" s="205"/>
      <c r="GQ82" s="205"/>
      <c r="GR82" s="205"/>
      <c r="GS82" s="205"/>
      <c r="GT82" s="205"/>
      <c r="GU82" s="205"/>
      <c r="GV82" s="205"/>
      <c r="GW82" s="205"/>
      <c r="GX82" s="205"/>
      <c r="GY82" s="205"/>
      <c r="GZ82" s="205"/>
      <c r="HA82" s="205"/>
      <c r="HB82" s="205"/>
      <c r="HC82" s="205"/>
      <c r="HD82" s="205"/>
      <c r="HE82" s="205"/>
      <c r="HF82" s="205"/>
      <c r="HG82" s="205"/>
      <c r="HH82" s="205"/>
      <c r="HI82" s="205"/>
      <c r="HJ82" s="205"/>
      <c r="HK82" s="205"/>
      <c r="HL82" s="205"/>
      <c r="HM82" s="205"/>
      <c r="HN82" s="205"/>
      <c r="HO82" s="205"/>
      <c r="HP82" s="205"/>
      <c r="HQ82" s="205"/>
      <c r="HR82" s="205"/>
      <c r="HS82" s="205"/>
      <c r="HT82" s="205"/>
      <c r="HU82" s="205"/>
      <c r="HV82" s="205"/>
      <c r="HW82" s="205"/>
      <c r="HX82" s="205"/>
      <c r="HY82" s="205"/>
      <c r="HZ82" s="205"/>
      <c r="IA82" s="205"/>
      <c r="IB82" s="205"/>
      <c r="IC82" s="205"/>
      <c r="ID82" s="205"/>
      <c r="IE82" s="205"/>
      <c r="IF82" s="205"/>
      <c r="IG82" s="205"/>
      <c r="IH82" s="205"/>
      <c r="II82" s="205"/>
      <c r="IJ82" s="205"/>
      <c r="IK82" s="205"/>
      <c r="IL82" s="205"/>
      <c r="IM82" s="205"/>
      <c r="IN82" s="205"/>
      <c r="IO82" s="205"/>
      <c r="IP82" s="205"/>
      <c r="IQ82" s="205"/>
      <c r="IR82" s="205"/>
      <c r="IS82" s="205"/>
      <c r="IT82" s="205"/>
      <c r="IU82" s="205"/>
      <c r="IV82" s="205"/>
      <c r="IW82" s="205"/>
      <c r="IX82" s="205"/>
    </row>
    <row r="83" spans="1:258" ht="12.75" customHeight="1" x14ac:dyDescent="0.2">
      <c r="A83" s="330">
        <f t="shared" si="7"/>
        <v>45364</v>
      </c>
      <c r="B83" s="355" t="str" cm="1">
        <f t="array" ref="B83">IF(SUMPRODUCT($I83:$IX83,IF($I$9:$IX$9=B$9,1,0))&gt;0,SUMPRODUCT($I83:$IX83,IF($I$9:$IX$9=B$9,1,0)),"")</f>
        <v/>
      </c>
      <c r="C83" s="355" t="str" cm="1">
        <f t="array" ref="C83">IF(SUMPRODUCT($I83:$IX83,IF($I$9:$IX$9=C$9,1,0))&gt;0,SUMPRODUCT($I83:$IX83,IF($I$9:$IX$9=C$9,1,0)),"")</f>
        <v/>
      </c>
      <c r="D83" s="355" t="str" cm="1">
        <f t="array" ref="D83">IF(SUMPRODUCT($I83:$IX83,IF($I$9:$IX$9=D$9,1,0))&gt;0,SUMPRODUCT($I83:$IX83,IF($I$9:$IX$9=D$9,1,0)),"")</f>
        <v/>
      </c>
      <c r="E83" s="355" t="str" cm="1">
        <f t="array" ref="E83">IF(SUMPRODUCT($I83:$IX83,IF($I$9:$IX$9=E$9,1,0))&gt;0,SUMPRODUCT($I83:$IX83,IF($I$9:$IX$9=E$9,1,0)),"")</f>
        <v/>
      </c>
      <c r="F83" s="355" t="str" cm="1">
        <f t="array" ref="F83">IF(SUMPRODUCT($I83:$IX83,IF($I$9:$IX$9=F$9,1,0))&gt;0,SUMPRODUCT($I83:$IX83,IF($I$9:$IX$9=F$9,1,0)),"")</f>
        <v/>
      </c>
      <c r="G83" s="355" t="str" cm="1">
        <f t="array" ref="G83">IF(SUMPRODUCT($I83:$IX83,IF($I$9:$IX$9=G$9,1,0))&gt;0,SUMPRODUCT($I83:$IX83,IF($I$9:$IX$9=G$9,1,0)),"")</f>
        <v/>
      </c>
      <c r="H83" s="329">
        <f t="shared" si="6"/>
        <v>0</v>
      </c>
      <c r="I83" s="205"/>
      <c r="J83" s="205"/>
      <c r="K83" s="205"/>
      <c r="L83" s="205"/>
      <c r="M83" s="205"/>
      <c r="N83" s="205"/>
      <c r="O83" s="205"/>
      <c r="P83" s="205"/>
      <c r="Q83" s="205"/>
      <c r="R83" s="205"/>
      <c r="S83" s="205"/>
      <c r="T83" s="205"/>
      <c r="U83" s="205"/>
      <c r="V83" s="205"/>
      <c r="W83" s="205"/>
      <c r="X83" s="205"/>
      <c r="Y83" s="205"/>
      <c r="Z83" s="205"/>
      <c r="AA83" s="205"/>
      <c r="AB83" s="205"/>
      <c r="AC83" s="205"/>
      <c r="AD83" s="205"/>
      <c r="AE83" s="205"/>
      <c r="AF83" s="205"/>
      <c r="AG83" s="205"/>
      <c r="AH83" s="205"/>
      <c r="AI83" s="205"/>
      <c r="AJ83" s="205"/>
      <c r="AK83" s="205"/>
      <c r="AL83" s="205"/>
      <c r="AM83" s="205"/>
      <c r="AN83" s="205"/>
      <c r="AO83" s="205"/>
      <c r="AP83" s="205"/>
      <c r="AQ83" s="205"/>
      <c r="AR83" s="205"/>
      <c r="AS83" s="205"/>
      <c r="AT83" s="205"/>
      <c r="AU83" s="205"/>
      <c r="AV83" s="205"/>
      <c r="AW83" s="205"/>
      <c r="AX83" s="205"/>
      <c r="AY83" s="205"/>
      <c r="AZ83" s="205"/>
      <c r="BA83" s="205"/>
      <c r="BB83" s="205"/>
      <c r="BC83" s="205"/>
      <c r="BD83" s="205"/>
      <c r="BE83" s="205"/>
      <c r="BF83" s="205"/>
      <c r="BG83" s="205"/>
      <c r="BH83" s="205"/>
      <c r="BI83" s="205"/>
      <c r="BJ83" s="205"/>
      <c r="BK83" s="205"/>
      <c r="BL83" s="205"/>
      <c r="BM83" s="205"/>
      <c r="BN83" s="205"/>
      <c r="BO83" s="205"/>
      <c r="BP83" s="205"/>
      <c r="BQ83" s="205"/>
      <c r="BR83" s="205"/>
      <c r="BS83" s="205"/>
      <c r="BT83" s="205"/>
      <c r="BU83" s="205"/>
      <c r="BV83" s="205"/>
      <c r="BW83" s="205"/>
      <c r="BX83" s="205"/>
      <c r="BY83" s="205"/>
      <c r="BZ83" s="205"/>
      <c r="CA83" s="205"/>
      <c r="CB83" s="205"/>
      <c r="CC83" s="205"/>
      <c r="CD83" s="205"/>
      <c r="CE83" s="205"/>
      <c r="CF83" s="205"/>
      <c r="CG83" s="205"/>
      <c r="CH83" s="205"/>
      <c r="CI83" s="205"/>
      <c r="CJ83" s="205"/>
      <c r="CK83" s="205"/>
      <c r="CL83" s="205"/>
      <c r="CM83" s="205"/>
      <c r="CN83" s="205"/>
      <c r="CO83" s="205"/>
      <c r="CP83" s="205"/>
      <c r="CQ83" s="205"/>
      <c r="CR83" s="205"/>
      <c r="CS83" s="205"/>
      <c r="CT83" s="205"/>
      <c r="CU83" s="205"/>
      <c r="CV83" s="205"/>
      <c r="CW83" s="205"/>
      <c r="CX83" s="205"/>
      <c r="CY83" s="205"/>
      <c r="CZ83" s="205"/>
      <c r="DA83" s="205"/>
      <c r="DB83" s="205"/>
      <c r="DC83" s="205"/>
      <c r="DD83" s="205"/>
      <c r="DE83" s="205"/>
      <c r="DF83" s="205"/>
      <c r="DG83" s="205"/>
      <c r="DH83" s="205"/>
      <c r="DI83" s="205"/>
      <c r="DJ83" s="205"/>
      <c r="DK83" s="205"/>
      <c r="DL83" s="205"/>
      <c r="DM83" s="205"/>
      <c r="DN83" s="205"/>
      <c r="DO83" s="205"/>
      <c r="DP83" s="205"/>
      <c r="DQ83" s="205"/>
      <c r="DR83" s="205"/>
      <c r="DS83" s="205"/>
      <c r="DT83" s="205"/>
      <c r="DU83" s="205"/>
      <c r="DV83" s="205"/>
      <c r="DW83" s="205"/>
      <c r="DX83" s="205"/>
      <c r="DY83" s="205"/>
      <c r="DZ83" s="205"/>
      <c r="EA83" s="205"/>
      <c r="EB83" s="205"/>
      <c r="EC83" s="205"/>
      <c r="ED83" s="205"/>
      <c r="EE83" s="205"/>
      <c r="EF83" s="205"/>
      <c r="EG83" s="205"/>
      <c r="EH83" s="205"/>
      <c r="EI83" s="205"/>
      <c r="EJ83" s="205"/>
      <c r="EK83" s="205"/>
      <c r="EL83" s="205"/>
      <c r="EM83" s="205"/>
      <c r="EN83" s="205"/>
      <c r="EO83" s="205"/>
      <c r="EP83" s="205"/>
      <c r="EQ83" s="205"/>
      <c r="ER83" s="205"/>
      <c r="ES83" s="205"/>
      <c r="ET83" s="205"/>
      <c r="EU83" s="205"/>
      <c r="EV83" s="205"/>
      <c r="EW83" s="205"/>
      <c r="EX83" s="205"/>
      <c r="EY83" s="205"/>
      <c r="EZ83" s="205"/>
      <c r="FA83" s="205"/>
      <c r="FB83" s="205"/>
      <c r="FC83" s="205"/>
      <c r="FD83" s="205"/>
      <c r="FE83" s="205"/>
      <c r="FF83" s="205"/>
      <c r="FG83" s="205"/>
      <c r="FH83" s="205"/>
      <c r="FI83" s="205"/>
      <c r="FJ83" s="205"/>
      <c r="FK83" s="205"/>
      <c r="FL83" s="205"/>
      <c r="FM83" s="205"/>
      <c r="FN83" s="205"/>
      <c r="FO83" s="205"/>
      <c r="FP83" s="205"/>
      <c r="FQ83" s="205"/>
      <c r="FR83" s="205"/>
      <c r="FS83" s="205"/>
      <c r="FT83" s="205"/>
      <c r="FU83" s="205"/>
      <c r="FV83" s="205"/>
      <c r="FW83" s="205"/>
      <c r="FX83" s="205"/>
      <c r="FY83" s="205"/>
      <c r="FZ83" s="205"/>
      <c r="GA83" s="205"/>
      <c r="GB83" s="205"/>
      <c r="GC83" s="205"/>
      <c r="GD83" s="205"/>
      <c r="GE83" s="205"/>
      <c r="GF83" s="205"/>
      <c r="GG83" s="205"/>
      <c r="GH83" s="205"/>
      <c r="GI83" s="205"/>
      <c r="GJ83" s="205"/>
      <c r="GK83" s="205"/>
      <c r="GL83" s="205"/>
      <c r="GM83" s="205"/>
      <c r="GN83" s="205"/>
      <c r="GO83" s="205"/>
      <c r="GP83" s="205"/>
      <c r="GQ83" s="205"/>
      <c r="GR83" s="205"/>
      <c r="GS83" s="205"/>
      <c r="GT83" s="205"/>
      <c r="GU83" s="205"/>
      <c r="GV83" s="205"/>
      <c r="GW83" s="205"/>
      <c r="GX83" s="205"/>
      <c r="GY83" s="205"/>
      <c r="GZ83" s="205"/>
      <c r="HA83" s="205"/>
      <c r="HB83" s="205"/>
      <c r="HC83" s="205"/>
      <c r="HD83" s="205"/>
      <c r="HE83" s="205"/>
      <c r="HF83" s="205"/>
      <c r="HG83" s="205"/>
      <c r="HH83" s="205"/>
      <c r="HI83" s="205"/>
      <c r="HJ83" s="205"/>
      <c r="HK83" s="205"/>
      <c r="HL83" s="205"/>
      <c r="HM83" s="205"/>
      <c r="HN83" s="205"/>
      <c r="HO83" s="205"/>
      <c r="HP83" s="205"/>
      <c r="HQ83" s="205"/>
      <c r="HR83" s="205"/>
      <c r="HS83" s="205"/>
      <c r="HT83" s="205"/>
      <c r="HU83" s="205"/>
      <c r="HV83" s="205"/>
      <c r="HW83" s="205"/>
      <c r="HX83" s="205"/>
      <c r="HY83" s="205"/>
      <c r="HZ83" s="205"/>
      <c r="IA83" s="205"/>
      <c r="IB83" s="205"/>
      <c r="IC83" s="205"/>
      <c r="ID83" s="205"/>
      <c r="IE83" s="205"/>
      <c r="IF83" s="205"/>
      <c r="IG83" s="205"/>
      <c r="IH83" s="205"/>
      <c r="II83" s="205"/>
      <c r="IJ83" s="205"/>
      <c r="IK83" s="205"/>
      <c r="IL83" s="205"/>
      <c r="IM83" s="205"/>
      <c r="IN83" s="205"/>
      <c r="IO83" s="205"/>
      <c r="IP83" s="205"/>
      <c r="IQ83" s="205"/>
      <c r="IR83" s="205"/>
      <c r="IS83" s="205"/>
      <c r="IT83" s="205"/>
      <c r="IU83" s="205"/>
      <c r="IV83" s="205"/>
      <c r="IW83" s="205"/>
      <c r="IX83" s="205"/>
    </row>
    <row r="84" spans="1:258" ht="12.75" customHeight="1" x14ac:dyDescent="0.2">
      <c r="A84" s="330">
        <f t="shared" si="7"/>
        <v>45365</v>
      </c>
      <c r="B84" s="355" t="str" cm="1">
        <f t="array" ref="B84">IF(SUMPRODUCT($I84:$IX84,IF($I$9:$IX$9=B$9,1,0))&gt;0,SUMPRODUCT($I84:$IX84,IF($I$9:$IX$9=B$9,1,0)),"")</f>
        <v/>
      </c>
      <c r="C84" s="355" t="str" cm="1">
        <f t="array" ref="C84">IF(SUMPRODUCT($I84:$IX84,IF($I$9:$IX$9=C$9,1,0))&gt;0,SUMPRODUCT($I84:$IX84,IF($I$9:$IX$9=C$9,1,0)),"")</f>
        <v/>
      </c>
      <c r="D84" s="355" t="str" cm="1">
        <f t="array" ref="D84">IF(SUMPRODUCT($I84:$IX84,IF($I$9:$IX$9=D$9,1,0))&gt;0,SUMPRODUCT($I84:$IX84,IF($I$9:$IX$9=D$9,1,0)),"")</f>
        <v/>
      </c>
      <c r="E84" s="355" t="str" cm="1">
        <f t="array" ref="E84">IF(SUMPRODUCT($I84:$IX84,IF($I$9:$IX$9=E$9,1,0))&gt;0,SUMPRODUCT($I84:$IX84,IF($I$9:$IX$9=E$9,1,0)),"")</f>
        <v/>
      </c>
      <c r="F84" s="355" t="str" cm="1">
        <f t="array" ref="F84">IF(SUMPRODUCT($I84:$IX84,IF($I$9:$IX$9=F$9,1,0))&gt;0,SUMPRODUCT($I84:$IX84,IF($I$9:$IX$9=F$9,1,0)),"")</f>
        <v/>
      </c>
      <c r="G84" s="355" t="str" cm="1">
        <f t="array" ref="G84">IF(SUMPRODUCT($I84:$IX84,IF($I$9:$IX$9=G$9,1,0))&gt;0,SUMPRODUCT($I84:$IX84,IF($I$9:$IX$9=G$9,1,0)),"")</f>
        <v/>
      </c>
      <c r="H84" s="329">
        <f t="shared" si="6"/>
        <v>0</v>
      </c>
      <c r="I84" s="205"/>
      <c r="J84" s="205"/>
      <c r="K84" s="205"/>
      <c r="L84" s="205"/>
      <c r="M84" s="205"/>
      <c r="N84" s="205"/>
      <c r="O84" s="205"/>
      <c r="P84" s="205"/>
      <c r="Q84" s="205"/>
      <c r="R84" s="205"/>
      <c r="S84" s="205"/>
      <c r="T84" s="205"/>
      <c r="U84" s="205"/>
      <c r="V84" s="205"/>
      <c r="W84" s="205"/>
      <c r="X84" s="205"/>
      <c r="Y84" s="205"/>
      <c r="Z84" s="205"/>
      <c r="AA84" s="205"/>
      <c r="AB84" s="205"/>
      <c r="AC84" s="205"/>
      <c r="AD84" s="205"/>
      <c r="AE84" s="205"/>
      <c r="AF84" s="205"/>
      <c r="AG84" s="205"/>
      <c r="AH84" s="205"/>
      <c r="AI84" s="205"/>
      <c r="AJ84" s="205"/>
      <c r="AK84" s="205"/>
      <c r="AL84" s="205"/>
      <c r="AM84" s="205"/>
      <c r="AN84" s="205"/>
      <c r="AO84" s="205"/>
      <c r="AP84" s="205"/>
      <c r="AQ84" s="205"/>
      <c r="AR84" s="205"/>
      <c r="AS84" s="205"/>
      <c r="AT84" s="205"/>
      <c r="AU84" s="205"/>
      <c r="AV84" s="205"/>
      <c r="AW84" s="205"/>
      <c r="AX84" s="205"/>
      <c r="AY84" s="205"/>
      <c r="AZ84" s="205"/>
      <c r="BA84" s="205"/>
      <c r="BB84" s="205"/>
      <c r="BC84" s="205"/>
      <c r="BD84" s="205"/>
      <c r="BE84" s="205"/>
      <c r="BF84" s="205"/>
      <c r="BG84" s="205"/>
      <c r="BH84" s="205"/>
      <c r="BI84" s="205"/>
      <c r="BJ84" s="205"/>
      <c r="BK84" s="205"/>
      <c r="BL84" s="205"/>
      <c r="BM84" s="205"/>
      <c r="BN84" s="205"/>
      <c r="BO84" s="205"/>
      <c r="BP84" s="205"/>
      <c r="BQ84" s="205"/>
      <c r="BR84" s="205"/>
      <c r="BS84" s="205"/>
      <c r="BT84" s="205"/>
      <c r="BU84" s="205"/>
      <c r="BV84" s="205"/>
      <c r="BW84" s="205"/>
      <c r="BX84" s="205"/>
      <c r="BY84" s="205"/>
      <c r="BZ84" s="205"/>
      <c r="CA84" s="205"/>
      <c r="CB84" s="205"/>
      <c r="CC84" s="205"/>
      <c r="CD84" s="205"/>
      <c r="CE84" s="205"/>
      <c r="CF84" s="205"/>
      <c r="CG84" s="205"/>
      <c r="CH84" s="205"/>
      <c r="CI84" s="205"/>
      <c r="CJ84" s="205"/>
      <c r="CK84" s="205"/>
      <c r="CL84" s="205"/>
      <c r="CM84" s="205"/>
      <c r="CN84" s="205"/>
      <c r="CO84" s="205"/>
      <c r="CP84" s="205"/>
      <c r="CQ84" s="205"/>
      <c r="CR84" s="205"/>
      <c r="CS84" s="205"/>
      <c r="CT84" s="205"/>
      <c r="CU84" s="205"/>
      <c r="CV84" s="205"/>
      <c r="CW84" s="205"/>
      <c r="CX84" s="205"/>
      <c r="CY84" s="205"/>
      <c r="CZ84" s="205"/>
      <c r="DA84" s="205"/>
      <c r="DB84" s="205"/>
      <c r="DC84" s="205"/>
      <c r="DD84" s="205"/>
      <c r="DE84" s="205"/>
      <c r="DF84" s="205"/>
      <c r="DG84" s="205"/>
      <c r="DH84" s="205"/>
      <c r="DI84" s="205"/>
      <c r="DJ84" s="205"/>
      <c r="DK84" s="205"/>
      <c r="DL84" s="205"/>
      <c r="DM84" s="205"/>
      <c r="DN84" s="205"/>
      <c r="DO84" s="205"/>
      <c r="DP84" s="205"/>
      <c r="DQ84" s="205"/>
      <c r="DR84" s="205"/>
      <c r="DS84" s="205"/>
      <c r="DT84" s="205"/>
      <c r="DU84" s="205"/>
      <c r="DV84" s="205"/>
      <c r="DW84" s="205"/>
      <c r="DX84" s="205"/>
      <c r="DY84" s="205"/>
      <c r="DZ84" s="205"/>
      <c r="EA84" s="205"/>
      <c r="EB84" s="205"/>
      <c r="EC84" s="205"/>
      <c r="ED84" s="205"/>
      <c r="EE84" s="205"/>
      <c r="EF84" s="205"/>
      <c r="EG84" s="205"/>
      <c r="EH84" s="205"/>
      <c r="EI84" s="205"/>
      <c r="EJ84" s="205"/>
      <c r="EK84" s="205"/>
      <c r="EL84" s="205"/>
      <c r="EM84" s="205"/>
      <c r="EN84" s="205"/>
      <c r="EO84" s="205"/>
      <c r="EP84" s="205"/>
      <c r="EQ84" s="205"/>
      <c r="ER84" s="205"/>
      <c r="ES84" s="205"/>
      <c r="ET84" s="205"/>
      <c r="EU84" s="205"/>
      <c r="EV84" s="205"/>
      <c r="EW84" s="205"/>
      <c r="EX84" s="205"/>
      <c r="EY84" s="205"/>
      <c r="EZ84" s="205"/>
      <c r="FA84" s="205"/>
      <c r="FB84" s="205"/>
      <c r="FC84" s="205"/>
      <c r="FD84" s="205"/>
      <c r="FE84" s="205"/>
      <c r="FF84" s="205"/>
      <c r="FG84" s="205"/>
      <c r="FH84" s="205"/>
      <c r="FI84" s="205"/>
      <c r="FJ84" s="205"/>
      <c r="FK84" s="205"/>
      <c r="FL84" s="205"/>
      <c r="FM84" s="205"/>
      <c r="FN84" s="205"/>
      <c r="FO84" s="205"/>
      <c r="FP84" s="205"/>
      <c r="FQ84" s="205"/>
      <c r="FR84" s="205"/>
      <c r="FS84" s="205"/>
      <c r="FT84" s="205"/>
      <c r="FU84" s="205"/>
      <c r="FV84" s="205"/>
      <c r="FW84" s="205"/>
      <c r="FX84" s="205"/>
      <c r="FY84" s="205"/>
      <c r="FZ84" s="205"/>
      <c r="GA84" s="205"/>
      <c r="GB84" s="205"/>
      <c r="GC84" s="205"/>
      <c r="GD84" s="205"/>
      <c r="GE84" s="205"/>
      <c r="GF84" s="205"/>
      <c r="GG84" s="205"/>
      <c r="GH84" s="205"/>
      <c r="GI84" s="205"/>
      <c r="GJ84" s="205"/>
      <c r="GK84" s="205"/>
      <c r="GL84" s="205"/>
      <c r="GM84" s="205"/>
      <c r="GN84" s="205"/>
      <c r="GO84" s="205"/>
      <c r="GP84" s="205"/>
      <c r="GQ84" s="205"/>
      <c r="GR84" s="205"/>
      <c r="GS84" s="205"/>
      <c r="GT84" s="205"/>
      <c r="GU84" s="205"/>
      <c r="GV84" s="205"/>
      <c r="GW84" s="205"/>
      <c r="GX84" s="205"/>
      <c r="GY84" s="205"/>
      <c r="GZ84" s="205"/>
      <c r="HA84" s="205"/>
      <c r="HB84" s="205"/>
      <c r="HC84" s="205"/>
      <c r="HD84" s="205"/>
      <c r="HE84" s="205"/>
      <c r="HF84" s="205"/>
      <c r="HG84" s="205"/>
      <c r="HH84" s="205"/>
      <c r="HI84" s="205"/>
      <c r="HJ84" s="205"/>
      <c r="HK84" s="205"/>
      <c r="HL84" s="205"/>
      <c r="HM84" s="205"/>
      <c r="HN84" s="205"/>
      <c r="HO84" s="205"/>
      <c r="HP84" s="205"/>
      <c r="HQ84" s="205"/>
      <c r="HR84" s="205"/>
      <c r="HS84" s="205"/>
      <c r="HT84" s="205"/>
      <c r="HU84" s="205"/>
      <c r="HV84" s="205"/>
      <c r="HW84" s="205"/>
      <c r="HX84" s="205"/>
      <c r="HY84" s="205"/>
      <c r="HZ84" s="205"/>
      <c r="IA84" s="205"/>
      <c r="IB84" s="205"/>
      <c r="IC84" s="205"/>
      <c r="ID84" s="205"/>
      <c r="IE84" s="205"/>
      <c r="IF84" s="205"/>
      <c r="IG84" s="205"/>
      <c r="IH84" s="205"/>
      <c r="II84" s="205"/>
      <c r="IJ84" s="205"/>
      <c r="IK84" s="205"/>
      <c r="IL84" s="205"/>
      <c r="IM84" s="205"/>
      <c r="IN84" s="205"/>
      <c r="IO84" s="205"/>
      <c r="IP84" s="205"/>
      <c r="IQ84" s="205"/>
      <c r="IR84" s="205"/>
      <c r="IS84" s="205"/>
      <c r="IT84" s="205"/>
      <c r="IU84" s="205"/>
      <c r="IV84" s="205"/>
      <c r="IW84" s="205"/>
      <c r="IX84" s="205"/>
    </row>
    <row r="85" spans="1:258" ht="12.75" customHeight="1" x14ac:dyDescent="0.2">
      <c r="A85" s="330">
        <f t="shared" si="7"/>
        <v>45366</v>
      </c>
      <c r="B85" s="355" t="str" cm="1">
        <f t="array" ref="B85">IF(SUMPRODUCT($I85:$IX85,IF($I$9:$IX$9=B$9,1,0))&gt;0,SUMPRODUCT($I85:$IX85,IF($I$9:$IX$9=B$9,1,0)),"")</f>
        <v/>
      </c>
      <c r="C85" s="355" t="str" cm="1">
        <f t="array" ref="C85">IF(SUMPRODUCT($I85:$IX85,IF($I$9:$IX$9=C$9,1,0))&gt;0,SUMPRODUCT($I85:$IX85,IF($I$9:$IX$9=C$9,1,0)),"")</f>
        <v/>
      </c>
      <c r="D85" s="355" t="str" cm="1">
        <f t="array" ref="D85">IF(SUMPRODUCT($I85:$IX85,IF($I$9:$IX$9=D$9,1,0))&gt;0,SUMPRODUCT($I85:$IX85,IF($I$9:$IX$9=D$9,1,0)),"")</f>
        <v/>
      </c>
      <c r="E85" s="355" t="str" cm="1">
        <f t="array" ref="E85">IF(SUMPRODUCT($I85:$IX85,IF($I$9:$IX$9=E$9,1,0))&gt;0,SUMPRODUCT($I85:$IX85,IF($I$9:$IX$9=E$9,1,0)),"")</f>
        <v/>
      </c>
      <c r="F85" s="355" t="str" cm="1">
        <f t="array" ref="F85">IF(SUMPRODUCT($I85:$IX85,IF($I$9:$IX$9=F$9,1,0))&gt;0,SUMPRODUCT($I85:$IX85,IF($I$9:$IX$9=F$9,1,0)),"")</f>
        <v/>
      </c>
      <c r="G85" s="355" t="str" cm="1">
        <f t="array" ref="G85">IF(SUMPRODUCT($I85:$IX85,IF($I$9:$IX$9=G$9,1,0))&gt;0,SUMPRODUCT($I85:$IX85,IF($I$9:$IX$9=G$9,1,0)),"")</f>
        <v/>
      </c>
      <c r="H85" s="329">
        <f t="shared" si="6"/>
        <v>0</v>
      </c>
      <c r="I85" s="205"/>
      <c r="J85" s="205"/>
      <c r="K85" s="205"/>
      <c r="L85" s="205"/>
      <c r="M85" s="205"/>
      <c r="N85" s="205"/>
      <c r="O85" s="205"/>
      <c r="P85" s="205"/>
      <c r="Q85" s="205"/>
      <c r="R85" s="205"/>
      <c r="S85" s="205"/>
      <c r="T85" s="205"/>
      <c r="U85" s="205"/>
      <c r="V85" s="205"/>
      <c r="W85" s="205"/>
      <c r="X85" s="205"/>
      <c r="Y85" s="205"/>
      <c r="Z85" s="205"/>
      <c r="AA85" s="205"/>
      <c r="AB85" s="205"/>
      <c r="AC85" s="205"/>
      <c r="AD85" s="205"/>
      <c r="AE85" s="205"/>
      <c r="AF85" s="205"/>
      <c r="AG85" s="205"/>
      <c r="AH85" s="205"/>
      <c r="AI85" s="205"/>
      <c r="AJ85" s="205"/>
      <c r="AK85" s="205"/>
      <c r="AL85" s="205"/>
      <c r="AM85" s="205"/>
      <c r="AN85" s="205"/>
      <c r="AO85" s="205"/>
      <c r="AP85" s="205"/>
      <c r="AQ85" s="205"/>
      <c r="AR85" s="205"/>
      <c r="AS85" s="205"/>
      <c r="AT85" s="205"/>
      <c r="AU85" s="205"/>
      <c r="AV85" s="205"/>
      <c r="AW85" s="205"/>
      <c r="AX85" s="205"/>
      <c r="AY85" s="205"/>
      <c r="AZ85" s="205"/>
      <c r="BA85" s="205"/>
      <c r="BB85" s="205"/>
      <c r="BC85" s="205"/>
      <c r="BD85" s="205"/>
      <c r="BE85" s="205"/>
      <c r="BF85" s="205"/>
      <c r="BG85" s="205"/>
      <c r="BH85" s="205"/>
      <c r="BI85" s="205"/>
      <c r="BJ85" s="205"/>
      <c r="BK85" s="205"/>
      <c r="BL85" s="205"/>
      <c r="BM85" s="205"/>
      <c r="BN85" s="205"/>
      <c r="BO85" s="205"/>
      <c r="BP85" s="205"/>
      <c r="BQ85" s="205"/>
      <c r="BR85" s="205"/>
      <c r="BS85" s="205"/>
      <c r="BT85" s="205"/>
      <c r="BU85" s="205"/>
      <c r="BV85" s="205"/>
      <c r="BW85" s="205"/>
      <c r="BX85" s="205"/>
      <c r="BY85" s="205"/>
      <c r="BZ85" s="205"/>
      <c r="CA85" s="205"/>
      <c r="CB85" s="205"/>
      <c r="CC85" s="205"/>
      <c r="CD85" s="205"/>
      <c r="CE85" s="205"/>
      <c r="CF85" s="205"/>
      <c r="CG85" s="205"/>
      <c r="CH85" s="205"/>
      <c r="CI85" s="205"/>
      <c r="CJ85" s="205"/>
      <c r="CK85" s="205"/>
      <c r="CL85" s="205"/>
      <c r="CM85" s="205"/>
      <c r="CN85" s="205"/>
      <c r="CO85" s="205"/>
      <c r="CP85" s="205"/>
      <c r="CQ85" s="205"/>
      <c r="CR85" s="205"/>
      <c r="CS85" s="205"/>
      <c r="CT85" s="205"/>
      <c r="CU85" s="205"/>
      <c r="CV85" s="205"/>
      <c r="CW85" s="205"/>
      <c r="CX85" s="205"/>
      <c r="CY85" s="205"/>
      <c r="CZ85" s="205"/>
      <c r="DA85" s="205"/>
      <c r="DB85" s="205"/>
      <c r="DC85" s="205"/>
      <c r="DD85" s="205"/>
      <c r="DE85" s="205"/>
      <c r="DF85" s="205"/>
      <c r="DG85" s="205"/>
      <c r="DH85" s="205"/>
      <c r="DI85" s="205"/>
      <c r="DJ85" s="205"/>
      <c r="DK85" s="205"/>
      <c r="DL85" s="205"/>
      <c r="DM85" s="205"/>
      <c r="DN85" s="205"/>
      <c r="DO85" s="205"/>
      <c r="DP85" s="205"/>
      <c r="DQ85" s="205"/>
      <c r="DR85" s="205"/>
      <c r="DS85" s="205"/>
      <c r="DT85" s="205"/>
      <c r="DU85" s="205"/>
      <c r="DV85" s="205"/>
      <c r="DW85" s="205"/>
      <c r="DX85" s="205"/>
      <c r="DY85" s="205"/>
      <c r="DZ85" s="205"/>
      <c r="EA85" s="205"/>
      <c r="EB85" s="205"/>
      <c r="EC85" s="205"/>
      <c r="ED85" s="205"/>
      <c r="EE85" s="205"/>
      <c r="EF85" s="205"/>
      <c r="EG85" s="205"/>
      <c r="EH85" s="205"/>
      <c r="EI85" s="205"/>
      <c r="EJ85" s="205"/>
      <c r="EK85" s="205"/>
      <c r="EL85" s="205"/>
      <c r="EM85" s="205"/>
      <c r="EN85" s="205"/>
      <c r="EO85" s="205"/>
      <c r="EP85" s="205"/>
      <c r="EQ85" s="205"/>
      <c r="ER85" s="205"/>
      <c r="ES85" s="205"/>
      <c r="ET85" s="205"/>
      <c r="EU85" s="205"/>
      <c r="EV85" s="205"/>
      <c r="EW85" s="205"/>
      <c r="EX85" s="205"/>
      <c r="EY85" s="205"/>
      <c r="EZ85" s="205"/>
      <c r="FA85" s="205"/>
      <c r="FB85" s="205"/>
      <c r="FC85" s="205"/>
      <c r="FD85" s="205"/>
      <c r="FE85" s="205"/>
      <c r="FF85" s="205"/>
      <c r="FG85" s="205"/>
      <c r="FH85" s="205"/>
      <c r="FI85" s="205"/>
      <c r="FJ85" s="205"/>
      <c r="FK85" s="205"/>
      <c r="FL85" s="205"/>
      <c r="FM85" s="205"/>
      <c r="FN85" s="205"/>
      <c r="FO85" s="205"/>
      <c r="FP85" s="205"/>
      <c r="FQ85" s="205"/>
      <c r="FR85" s="205"/>
      <c r="FS85" s="205"/>
      <c r="FT85" s="205"/>
      <c r="FU85" s="205"/>
      <c r="FV85" s="205"/>
      <c r="FW85" s="205"/>
      <c r="FX85" s="205"/>
      <c r="FY85" s="205"/>
      <c r="FZ85" s="205"/>
      <c r="GA85" s="205"/>
      <c r="GB85" s="205"/>
      <c r="GC85" s="205"/>
      <c r="GD85" s="205"/>
      <c r="GE85" s="205"/>
      <c r="GF85" s="205"/>
      <c r="GG85" s="205"/>
      <c r="GH85" s="205"/>
      <c r="GI85" s="205"/>
      <c r="GJ85" s="205"/>
      <c r="GK85" s="205"/>
      <c r="GL85" s="205"/>
      <c r="GM85" s="205"/>
      <c r="GN85" s="205"/>
      <c r="GO85" s="205"/>
      <c r="GP85" s="205"/>
      <c r="GQ85" s="205"/>
      <c r="GR85" s="205"/>
      <c r="GS85" s="205"/>
      <c r="GT85" s="205"/>
      <c r="GU85" s="205"/>
      <c r="GV85" s="205"/>
      <c r="GW85" s="205"/>
      <c r="GX85" s="205"/>
      <c r="GY85" s="205"/>
      <c r="GZ85" s="205"/>
      <c r="HA85" s="205"/>
      <c r="HB85" s="205"/>
      <c r="HC85" s="205"/>
      <c r="HD85" s="205"/>
      <c r="HE85" s="205"/>
      <c r="HF85" s="205"/>
      <c r="HG85" s="205"/>
      <c r="HH85" s="205"/>
      <c r="HI85" s="205"/>
      <c r="HJ85" s="205"/>
      <c r="HK85" s="205"/>
      <c r="HL85" s="205"/>
      <c r="HM85" s="205"/>
      <c r="HN85" s="205"/>
      <c r="HO85" s="205"/>
      <c r="HP85" s="205"/>
      <c r="HQ85" s="205"/>
      <c r="HR85" s="205"/>
      <c r="HS85" s="205"/>
      <c r="HT85" s="205"/>
      <c r="HU85" s="205"/>
      <c r="HV85" s="205"/>
      <c r="HW85" s="205"/>
      <c r="HX85" s="205"/>
      <c r="HY85" s="205"/>
      <c r="HZ85" s="205"/>
      <c r="IA85" s="205"/>
      <c r="IB85" s="205"/>
      <c r="IC85" s="205"/>
      <c r="ID85" s="205"/>
      <c r="IE85" s="205"/>
      <c r="IF85" s="205"/>
      <c r="IG85" s="205"/>
      <c r="IH85" s="205"/>
      <c r="II85" s="205"/>
      <c r="IJ85" s="205"/>
      <c r="IK85" s="205"/>
      <c r="IL85" s="205"/>
      <c r="IM85" s="205"/>
      <c r="IN85" s="205"/>
      <c r="IO85" s="205"/>
      <c r="IP85" s="205"/>
      <c r="IQ85" s="205"/>
      <c r="IR85" s="205"/>
      <c r="IS85" s="205"/>
      <c r="IT85" s="205"/>
      <c r="IU85" s="205"/>
      <c r="IV85" s="205"/>
      <c r="IW85" s="205"/>
      <c r="IX85" s="205"/>
    </row>
    <row r="86" spans="1:258" ht="12.75" customHeight="1" x14ac:dyDescent="0.2">
      <c r="A86" s="330">
        <f t="shared" si="7"/>
        <v>45367</v>
      </c>
      <c r="B86" s="355" t="str" cm="1">
        <f t="array" ref="B86">IF(SUMPRODUCT($I86:$IX86,IF($I$9:$IX$9=B$9,1,0))&gt;0,SUMPRODUCT($I86:$IX86,IF($I$9:$IX$9=B$9,1,0)),"")</f>
        <v/>
      </c>
      <c r="C86" s="355" t="str" cm="1">
        <f t="array" ref="C86">IF(SUMPRODUCT($I86:$IX86,IF($I$9:$IX$9=C$9,1,0))&gt;0,SUMPRODUCT($I86:$IX86,IF($I$9:$IX$9=C$9,1,0)),"")</f>
        <v/>
      </c>
      <c r="D86" s="355" t="str" cm="1">
        <f t="array" ref="D86">IF(SUMPRODUCT($I86:$IX86,IF($I$9:$IX$9=D$9,1,0))&gt;0,SUMPRODUCT($I86:$IX86,IF($I$9:$IX$9=D$9,1,0)),"")</f>
        <v/>
      </c>
      <c r="E86" s="355" t="str" cm="1">
        <f t="array" ref="E86">IF(SUMPRODUCT($I86:$IX86,IF($I$9:$IX$9=E$9,1,0))&gt;0,SUMPRODUCT($I86:$IX86,IF($I$9:$IX$9=E$9,1,0)),"")</f>
        <v/>
      </c>
      <c r="F86" s="355" t="str" cm="1">
        <f t="array" ref="F86">IF(SUMPRODUCT($I86:$IX86,IF($I$9:$IX$9=F$9,1,0))&gt;0,SUMPRODUCT($I86:$IX86,IF($I$9:$IX$9=F$9,1,0)),"")</f>
        <v/>
      </c>
      <c r="G86" s="355" t="str" cm="1">
        <f t="array" ref="G86">IF(SUMPRODUCT($I86:$IX86,IF($I$9:$IX$9=G$9,1,0))&gt;0,SUMPRODUCT($I86:$IX86,IF($I$9:$IX$9=G$9,1,0)),"")</f>
        <v/>
      </c>
      <c r="H86" s="329">
        <f t="shared" si="6"/>
        <v>0</v>
      </c>
      <c r="I86" s="205"/>
      <c r="J86" s="205"/>
      <c r="K86" s="205"/>
      <c r="L86" s="205"/>
      <c r="M86" s="205"/>
      <c r="N86" s="205"/>
      <c r="O86" s="205"/>
      <c r="P86" s="205"/>
      <c r="Q86" s="205"/>
      <c r="R86" s="205"/>
      <c r="S86" s="205"/>
      <c r="T86" s="205"/>
      <c r="U86" s="205"/>
      <c r="V86" s="205"/>
      <c r="W86" s="205"/>
      <c r="X86" s="205"/>
      <c r="Y86" s="205"/>
      <c r="Z86" s="205"/>
      <c r="AA86" s="205"/>
      <c r="AB86" s="205"/>
      <c r="AC86" s="205"/>
      <c r="AD86" s="205"/>
      <c r="AE86" s="205"/>
      <c r="AF86" s="205"/>
      <c r="AG86" s="205"/>
      <c r="AH86" s="205"/>
      <c r="AI86" s="205"/>
      <c r="AJ86" s="205"/>
      <c r="AK86" s="205"/>
      <c r="AL86" s="205"/>
      <c r="AM86" s="205"/>
      <c r="AN86" s="205"/>
      <c r="AO86" s="205"/>
      <c r="AP86" s="205"/>
      <c r="AQ86" s="205"/>
      <c r="AR86" s="205"/>
      <c r="AS86" s="205"/>
      <c r="AT86" s="205"/>
      <c r="AU86" s="205"/>
      <c r="AV86" s="205"/>
      <c r="AW86" s="205"/>
      <c r="AX86" s="205"/>
      <c r="AY86" s="205"/>
      <c r="AZ86" s="205"/>
      <c r="BA86" s="205"/>
      <c r="BB86" s="205"/>
      <c r="BC86" s="205"/>
      <c r="BD86" s="205"/>
      <c r="BE86" s="205"/>
      <c r="BF86" s="205"/>
      <c r="BG86" s="205"/>
      <c r="BH86" s="205"/>
      <c r="BI86" s="205"/>
      <c r="BJ86" s="205"/>
      <c r="BK86" s="205"/>
      <c r="BL86" s="205"/>
      <c r="BM86" s="205"/>
      <c r="BN86" s="205"/>
      <c r="BO86" s="205"/>
      <c r="BP86" s="205"/>
      <c r="BQ86" s="205"/>
      <c r="BR86" s="205"/>
      <c r="BS86" s="205"/>
      <c r="BT86" s="205"/>
      <c r="BU86" s="205"/>
      <c r="BV86" s="205"/>
      <c r="BW86" s="205"/>
      <c r="BX86" s="205"/>
      <c r="BY86" s="205"/>
      <c r="BZ86" s="205"/>
      <c r="CA86" s="205"/>
      <c r="CB86" s="205"/>
      <c r="CC86" s="205"/>
      <c r="CD86" s="205"/>
      <c r="CE86" s="205"/>
      <c r="CF86" s="205"/>
      <c r="CG86" s="205"/>
      <c r="CH86" s="205"/>
      <c r="CI86" s="205"/>
      <c r="CJ86" s="205"/>
      <c r="CK86" s="205"/>
      <c r="CL86" s="205"/>
      <c r="CM86" s="205"/>
      <c r="CN86" s="205"/>
      <c r="CO86" s="205"/>
      <c r="CP86" s="205"/>
      <c r="CQ86" s="205"/>
      <c r="CR86" s="205"/>
      <c r="CS86" s="205"/>
      <c r="CT86" s="205"/>
      <c r="CU86" s="205"/>
      <c r="CV86" s="205"/>
      <c r="CW86" s="205"/>
      <c r="CX86" s="205"/>
      <c r="CY86" s="205"/>
      <c r="CZ86" s="205"/>
      <c r="DA86" s="205"/>
      <c r="DB86" s="205"/>
      <c r="DC86" s="205"/>
      <c r="DD86" s="205"/>
      <c r="DE86" s="205"/>
      <c r="DF86" s="205"/>
      <c r="DG86" s="205"/>
      <c r="DH86" s="205"/>
      <c r="DI86" s="205"/>
      <c r="DJ86" s="205"/>
      <c r="DK86" s="205"/>
      <c r="DL86" s="205"/>
      <c r="DM86" s="205"/>
      <c r="DN86" s="205"/>
      <c r="DO86" s="205"/>
      <c r="DP86" s="205"/>
      <c r="DQ86" s="205"/>
      <c r="DR86" s="205"/>
      <c r="DS86" s="205"/>
      <c r="DT86" s="205"/>
      <c r="DU86" s="205"/>
      <c r="DV86" s="205"/>
      <c r="DW86" s="205"/>
      <c r="DX86" s="205"/>
      <c r="DY86" s="205"/>
      <c r="DZ86" s="205"/>
      <c r="EA86" s="205"/>
      <c r="EB86" s="205"/>
      <c r="EC86" s="205"/>
      <c r="ED86" s="205"/>
      <c r="EE86" s="205"/>
      <c r="EF86" s="205"/>
      <c r="EG86" s="205"/>
      <c r="EH86" s="205"/>
      <c r="EI86" s="205"/>
      <c r="EJ86" s="205"/>
      <c r="EK86" s="205"/>
      <c r="EL86" s="205"/>
      <c r="EM86" s="205"/>
      <c r="EN86" s="205"/>
      <c r="EO86" s="205"/>
      <c r="EP86" s="205"/>
      <c r="EQ86" s="205"/>
      <c r="ER86" s="205"/>
      <c r="ES86" s="205"/>
      <c r="ET86" s="205"/>
      <c r="EU86" s="205"/>
      <c r="EV86" s="205"/>
      <c r="EW86" s="205"/>
      <c r="EX86" s="205"/>
      <c r="EY86" s="205"/>
      <c r="EZ86" s="205"/>
      <c r="FA86" s="205"/>
      <c r="FB86" s="205"/>
      <c r="FC86" s="205"/>
      <c r="FD86" s="205"/>
      <c r="FE86" s="205"/>
      <c r="FF86" s="205"/>
      <c r="FG86" s="205"/>
      <c r="FH86" s="205"/>
      <c r="FI86" s="205"/>
      <c r="FJ86" s="205"/>
      <c r="FK86" s="205"/>
      <c r="FL86" s="205"/>
      <c r="FM86" s="205"/>
      <c r="FN86" s="205"/>
      <c r="FO86" s="205"/>
      <c r="FP86" s="205"/>
      <c r="FQ86" s="205"/>
      <c r="FR86" s="205"/>
      <c r="FS86" s="205"/>
      <c r="FT86" s="205"/>
      <c r="FU86" s="205"/>
      <c r="FV86" s="205"/>
      <c r="FW86" s="205"/>
      <c r="FX86" s="205"/>
      <c r="FY86" s="205"/>
      <c r="FZ86" s="205"/>
      <c r="GA86" s="205"/>
      <c r="GB86" s="205"/>
      <c r="GC86" s="205"/>
      <c r="GD86" s="205"/>
      <c r="GE86" s="205"/>
      <c r="GF86" s="205"/>
      <c r="GG86" s="205"/>
      <c r="GH86" s="205"/>
      <c r="GI86" s="205"/>
      <c r="GJ86" s="205"/>
      <c r="GK86" s="205"/>
      <c r="GL86" s="205"/>
      <c r="GM86" s="205"/>
      <c r="GN86" s="205"/>
      <c r="GO86" s="205"/>
      <c r="GP86" s="205"/>
      <c r="GQ86" s="205"/>
      <c r="GR86" s="205"/>
      <c r="GS86" s="205"/>
      <c r="GT86" s="205"/>
      <c r="GU86" s="205"/>
      <c r="GV86" s="205"/>
      <c r="GW86" s="205"/>
      <c r="GX86" s="205"/>
      <c r="GY86" s="205"/>
      <c r="GZ86" s="205"/>
      <c r="HA86" s="205"/>
      <c r="HB86" s="205"/>
      <c r="HC86" s="205"/>
      <c r="HD86" s="205"/>
      <c r="HE86" s="205"/>
      <c r="HF86" s="205"/>
      <c r="HG86" s="205"/>
      <c r="HH86" s="205"/>
      <c r="HI86" s="205"/>
      <c r="HJ86" s="205"/>
      <c r="HK86" s="205"/>
      <c r="HL86" s="205"/>
      <c r="HM86" s="205"/>
      <c r="HN86" s="205"/>
      <c r="HO86" s="205"/>
      <c r="HP86" s="205"/>
      <c r="HQ86" s="205"/>
      <c r="HR86" s="205"/>
      <c r="HS86" s="205"/>
      <c r="HT86" s="205"/>
      <c r="HU86" s="205"/>
      <c r="HV86" s="205"/>
      <c r="HW86" s="205"/>
      <c r="HX86" s="205"/>
      <c r="HY86" s="205"/>
      <c r="HZ86" s="205"/>
      <c r="IA86" s="205"/>
      <c r="IB86" s="205"/>
      <c r="IC86" s="205"/>
      <c r="ID86" s="205"/>
      <c r="IE86" s="205"/>
      <c r="IF86" s="205"/>
      <c r="IG86" s="205"/>
      <c r="IH86" s="205"/>
      <c r="II86" s="205"/>
      <c r="IJ86" s="205"/>
      <c r="IK86" s="205"/>
      <c r="IL86" s="205"/>
      <c r="IM86" s="205"/>
      <c r="IN86" s="205"/>
      <c r="IO86" s="205"/>
      <c r="IP86" s="205"/>
      <c r="IQ86" s="205"/>
      <c r="IR86" s="205"/>
      <c r="IS86" s="205"/>
      <c r="IT86" s="205"/>
      <c r="IU86" s="205"/>
      <c r="IV86" s="205"/>
      <c r="IW86" s="205"/>
      <c r="IX86" s="205"/>
    </row>
    <row r="87" spans="1:258" ht="12.75" customHeight="1" x14ac:dyDescent="0.2">
      <c r="A87" s="330">
        <f t="shared" si="7"/>
        <v>45368</v>
      </c>
      <c r="B87" s="355" t="str" cm="1">
        <f t="array" ref="B87">IF(SUMPRODUCT($I87:$IX87,IF($I$9:$IX$9=B$9,1,0))&gt;0,SUMPRODUCT($I87:$IX87,IF($I$9:$IX$9=B$9,1,0)),"")</f>
        <v/>
      </c>
      <c r="C87" s="355" t="str" cm="1">
        <f t="array" ref="C87">IF(SUMPRODUCT($I87:$IX87,IF($I$9:$IX$9=C$9,1,0))&gt;0,SUMPRODUCT($I87:$IX87,IF($I$9:$IX$9=C$9,1,0)),"")</f>
        <v/>
      </c>
      <c r="D87" s="355" t="str" cm="1">
        <f t="array" ref="D87">IF(SUMPRODUCT($I87:$IX87,IF($I$9:$IX$9=D$9,1,0))&gt;0,SUMPRODUCT($I87:$IX87,IF($I$9:$IX$9=D$9,1,0)),"")</f>
        <v/>
      </c>
      <c r="E87" s="355" t="str" cm="1">
        <f t="array" ref="E87">IF(SUMPRODUCT($I87:$IX87,IF($I$9:$IX$9=E$9,1,0))&gt;0,SUMPRODUCT($I87:$IX87,IF($I$9:$IX$9=E$9,1,0)),"")</f>
        <v/>
      </c>
      <c r="F87" s="355" t="str" cm="1">
        <f t="array" ref="F87">IF(SUMPRODUCT($I87:$IX87,IF($I$9:$IX$9=F$9,1,0))&gt;0,SUMPRODUCT($I87:$IX87,IF($I$9:$IX$9=F$9,1,0)),"")</f>
        <v/>
      </c>
      <c r="G87" s="355" t="str" cm="1">
        <f t="array" ref="G87">IF(SUMPRODUCT($I87:$IX87,IF($I$9:$IX$9=G$9,1,0))&gt;0,SUMPRODUCT($I87:$IX87,IF($I$9:$IX$9=G$9,1,0)),"")</f>
        <v/>
      </c>
      <c r="H87" s="329">
        <f t="shared" si="6"/>
        <v>0</v>
      </c>
      <c r="I87" s="205"/>
      <c r="J87" s="205"/>
      <c r="K87" s="205"/>
      <c r="L87" s="205"/>
      <c r="M87" s="205"/>
      <c r="N87" s="205"/>
      <c r="O87" s="205"/>
      <c r="P87" s="205"/>
      <c r="Q87" s="205"/>
      <c r="R87" s="205"/>
      <c r="S87" s="205"/>
      <c r="T87" s="205"/>
      <c r="U87" s="205"/>
      <c r="V87" s="205"/>
      <c r="W87" s="205"/>
      <c r="X87" s="205"/>
      <c r="Y87" s="205"/>
      <c r="Z87" s="205"/>
      <c r="AA87" s="205"/>
      <c r="AB87" s="205"/>
      <c r="AC87" s="205"/>
      <c r="AD87" s="205"/>
      <c r="AE87" s="205"/>
      <c r="AF87" s="205"/>
      <c r="AG87" s="205"/>
      <c r="AH87" s="205"/>
      <c r="AI87" s="205"/>
      <c r="AJ87" s="205"/>
      <c r="AK87" s="205"/>
      <c r="AL87" s="205"/>
      <c r="AM87" s="205"/>
      <c r="AN87" s="205"/>
      <c r="AO87" s="205"/>
      <c r="AP87" s="205"/>
      <c r="AQ87" s="205"/>
      <c r="AR87" s="205"/>
      <c r="AS87" s="205"/>
      <c r="AT87" s="205"/>
      <c r="AU87" s="205"/>
      <c r="AV87" s="205"/>
      <c r="AW87" s="205"/>
      <c r="AX87" s="205"/>
      <c r="AY87" s="205"/>
      <c r="AZ87" s="205"/>
      <c r="BA87" s="205"/>
      <c r="BB87" s="205"/>
      <c r="BC87" s="205"/>
      <c r="BD87" s="205"/>
      <c r="BE87" s="205"/>
      <c r="BF87" s="205"/>
      <c r="BG87" s="205"/>
      <c r="BH87" s="205"/>
      <c r="BI87" s="205"/>
      <c r="BJ87" s="205"/>
      <c r="BK87" s="205"/>
      <c r="BL87" s="205"/>
      <c r="BM87" s="205"/>
      <c r="BN87" s="205"/>
      <c r="BO87" s="205"/>
      <c r="BP87" s="205"/>
      <c r="BQ87" s="205"/>
      <c r="BR87" s="205"/>
      <c r="BS87" s="205"/>
      <c r="BT87" s="205"/>
      <c r="BU87" s="205"/>
      <c r="BV87" s="205"/>
      <c r="BW87" s="205"/>
      <c r="BX87" s="205"/>
      <c r="BY87" s="205"/>
      <c r="BZ87" s="205"/>
      <c r="CA87" s="205"/>
      <c r="CB87" s="205"/>
      <c r="CC87" s="205"/>
      <c r="CD87" s="205"/>
      <c r="CE87" s="205"/>
      <c r="CF87" s="205"/>
      <c r="CG87" s="205"/>
      <c r="CH87" s="205"/>
      <c r="CI87" s="205"/>
      <c r="CJ87" s="205"/>
      <c r="CK87" s="205"/>
      <c r="CL87" s="205"/>
      <c r="CM87" s="205"/>
      <c r="CN87" s="205"/>
      <c r="CO87" s="205"/>
      <c r="CP87" s="205"/>
      <c r="CQ87" s="205"/>
      <c r="CR87" s="205"/>
      <c r="CS87" s="205"/>
      <c r="CT87" s="205"/>
      <c r="CU87" s="205"/>
      <c r="CV87" s="205"/>
      <c r="CW87" s="205"/>
      <c r="CX87" s="205"/>
      <c r="CY87" s="205"/>
      <c r="CZ87" s="205"/>
      <c r="DA87" s="205"/>
      <c r="DB87" s="205"/>
      <c r="DC87" s="205"/>
      <c r="DD87" s="205"/>
      <c r="DE87" s="205"/>
      <c r="DF87" s="205"/>
      <c r="DG87" s="205"/>
      <c r="DH87" s="205"/>
      <c r="DI87" s="205"/>
      <c r="DJ87" s="205"/>
      <c r="DK87" s="205"/>
      <c r="DL87" s="205"/>
      <c r="DM87" s="205"/>
      <c r="DN87" s="205"/>
      <c r="DO87" s="205"/>
      <c r="DP87" s="205"/>
      <c r="DQ87" s="205"/>
      <c r="DR87" s="205"/>
      <c r="DS87" s="205"/>
      <c r="DT87" s="205"/>
      <c r="DU87" s="205"/>
      <c r="DV87" s="205"/>
      <c r="DW87" s="205"/>
      <c r="DX87" s="205"/>
      <c r="DY87" s="205"/>
      <c r="DZ87" s="205"/>
      <c r="EA87" s="205"/>
      <c r="EB87" s="205"/>
      <c r="EC87" s="205"/>
      <c r="ED87" s="205"/>
      <c r="EE87" s="205"/>
      <c r="EF87" s="205"/>
      <c r="EG87" s="205"/>
      <c r="EH87" s="205"/>
      <c r="EI87" s="205"/>
      <c r="EJ87" s="205"/>
      <c r="EK87" s="205"/>
      <c r="EL87" s="205"/>
      <c r="EM87" s="205"/>
      <c r="EN87" s="205"/>
      <c r="EO87" s="205"/>
      <c r="EP87" s="205"/>
      <c r="EQ87" s="205"/>
      <c r="ER87" s="205"/>
      <c r="ES87" s="205"/>
      <c r="ET87" s="205"/>
      <c r="EU87" s="205"/>
      <c r="EV87" s="205"/>
      <c r="EW87" s="205"/>
      <c r="EX87" s="205"/>
      <c r="EY87" s="205"/>
      <c r="EZ87" s="205"/>
      <c r="FA87" s="205"/>
      <c r="FB87" s="205"/>
      <c r="FC87" s="205"/>
      <c r="FD87" s="205"/>
      <c r="FE87" s="205"/>
      <c r="FF87" s="205"/>
      <c r="FG87" s="205"/>
      <c r="FH87" s="205"/>
      <c r="FI87" s="205"/>
      <c r="FJ87" s="205"/>
      <c r="FK87" s="205"/>
      <c r="FL87" s="205"/>
      <c r="FM87" s="205"/>
      <c r="FN87" s="205"/>
      <c r="FO87" s="205"/>
      <c r="FP87" s="205"/>
      <c r="FQ87" s="205"/>
      <c r="FR87" s="205"/>
      <c r="FS87" s="205"/>
      <c r="FT87" s="205"/>
      <c r="FU87" s="205"/>
      <c r="FV87" s="205"/>
      <c r="FW87" s="205"/>
      <c r="FX87" s="205"/>
      <c r="FY87" s="205"/>
      <c r="FZ87" s="205"/>
      <c r="GA87" s="205"/>
      <c r="GB87" s="205"/>
      <c r="GC87" s="205"/>
      <c r="GD87" s="205"/>
      <c r="GE87" s="205"/>
      <c r="GF87" s="205"/>
      <c r="GG87" s="205"/>
      <c r="GH87" s="205"/>
      <c r="GI87" s="205"/>
      <c r="GJ87" s="205"/>
      <c r="GK87" s="205"/>
      <c r="GL87" s="205"/>
      <c r="GM87" s="205"/>
      <c r="GN87" s="205"/>
      <c r="GO87" s="205"/>
      <c r="GP87" s="205"/>
      <c r="GQ87" s="205"/>
      <c r="GR87" s="205"/>
      <c r="GS87" s="205"/>
      <c r="GT87" s="205"/>
      <c r="GU87" s="205"/>
      <c r="GV87" s="205"/>
      <c r="GW87" s="205"/>
      <c r="GX87" s="205"/>
      <c r="GY87" s="205"/>
      <c r="GZ87" s="205"/>
      <c r="HA87" s="205"/>
      <c r="HB87" s="205"/>
      <c r="HC87" s="205"/>
      <c r="HD87" s="205"/>
      <c r="HE87" s="205"/>
      <c r="HF87" s="205"/>
      <c r="HG87" s="205"/>
      <c r="HH87" s="205"/>
      <c r="HI87" s="205"/>
      <c r="HJ87" s="205"/>
      <c r="HK87" s="205"/>
      <c r="HL87" s="205"/>
      <c r="HM87" s="205"/>
      <c r="HN87" s="205"/>
      <c r="HO87" s="205"/>
      <c r="HP87" s="205"/>
      <c r="HQ87" s="205"/>
      <c r="HR87" s="205"/>
      <c r="HS87" s="205"/>
      <c r="HT87" s="205"/>
      <c r="HU87" s="205"/>
      <c r="HV87" s="205"/>
      <c r="HW87" s="205"/>
      <c r="HX87" s="205"/>
      <c r="HY87" s="205"/>
      <c r="HZ87" s="205"/>
      <c r="IA87" s="205"/>
      <c r="IB87" s="205"/>
      <c r="IC87" s="205"/>
      <c r="ID87" s="205"/>
      <c r="IE87" s="205"/>
      <c r="IF87" s="205"/>
      <c r="IG87" s="205"/>
      <c r="IH87" s="205"/>
      <c r="II87" s="205"/>
      <c r="IJ87" s="205"/>
      <c r="IK87" s="205"/>
      <c r="IL87" s="205"/>
      <c r="IM87" s="205"/>
      <c r="IN87" s="205"/>
      <c r="IO87" s="205"/>
      <c r="IP87" s="205"/>
      <c r="IQ87" s="205"/>
      <c r="IR87" s="205"/>
      <c r="IS87" s="205"/>
      <c r="IT87" s="205"/>
      <c r="IU87" s="205"/>
      <c r="IV87" s="205"/>
      <c r="IW87" s="205"/>
      <c r="IX87" s="205"/>
    </row>
    <row r="88" spans="1:258" ht="12.75" customHeight="1" x14ac:dyDescent="0.2">
      <c r="A88" s="330">
        <f t="shared" si="7"/>
        <v>45369</v>
      </c>
      <c r="B88" s="355" t="str" cm="1">
        <f t="array" ref="B88">IF(SUMPRODUCT($I88:$IX88,IF($I$9:$IX$9=B$9,1,0))&gt;0,SUMPRODUCT($I88:$IX88,IF($I$9:$IX$9=B$9,1,0)),"")</f>
        <v/>
      </c>
      <c r="C88" s="355" t="str" cm="1">
        <f t="array" ref="C88">IF(SUMPRODUCT($I88:$IX88,IF($I$9:$IX$9=C$9,1,0))&gt;0,SUMPRODUCT($I88:$IX88,IF($I$9:$IX$9=C$9,1,0)),"")</f>
        <v/>
      </c>
      <c r="D88" s="355" t="str" cm="1">
        <f t="array" ref="D88">IF(SUMPRODUCT($I88:$IX88,IF($I$9:$IX$9=D$9,1,0))&gt;0,SUMPRODUCT($I88:$IX88,IF($I$9:$IX$9=D$9,1,0)),"")</f>
        <v/>
      </c>
      <c r="E88" s="355" t="str" cm="1">
        <f t="array" ref="E88">IF(SUMPRODUCT($I88:$IX88,IF($I$9:$IX$9=E$9,1,0))&gt;0,SUMPRODUCT($I88:$IX88,IF($I$9:$IX$9=E$9,1,0)),"")</f>
        <v/>
      </c>
      <c r="F88" s="355" t="str" cm="1">
        <f t="array" ref="F88">IF(SUMPRODUCT($I88:$IX88,IF($I$9:$IX$9=F$9,1,0))&gt;0,SUMPRODUCT($I88:$IX88,IF($I$9:$IX$9=F$9,1,0)),"")</f>
        <v/>
      </c>
      <c r="G88" s="355" t="str" cm="1">
        <f t="array" ref="G88">IF(SUMPRODUCT($I88:$IX88,IF($I$9:$IX$9=G$9,1,0))&gt;0,SUMPRODUCT($I88:$IX88,IF($I$9:$IX$9=G$9,1,0)),"")</f>
        <v/>
      </c>
      <c r="H88" s="329">
        <f t="shared" si="6"/>
        <v>0</v>
      </c>
      <c r="I88" s="205"/>
      <c r="J88" s="205"/>
      <c r="K88" s="205"/>
      <c r="L88" s="205"/>
      <c r="M88" s="205"/>
      <c r="N88" s="205"/>
      <c r="O88" s="205"/>
      <c r="P88" s="205"/>
      <c r="Q88" s="205"/>
      <c r="R88" s="205"/>
      <c r="S88" s="205"/>
      <c r="T88" s="205"/>
      <c r="U88" s="205"/>
      <c r="V88" s="205"/>
      <c r="W88" s="205"/>
      <c r="X88" s="205"/>
      <c r="Y88" s="205"/>
      <c r="Z88" s="205"/>
      <c r="AA88" s="205"/>
      <c r="AB88" s="205"/>
      <c r="AC88" s="205"/>
      <c r="AD88" s="205"/>
      <c r="AE88" s="205"/>
      <c r="AF88" s="205"/>
      <c r="AG88" s="205"/>
      <c r="AH88" s="205"/>
      <c r="AI88" s="205"/>
      <c r="AJ88" s="205"/>
      <c r="AK88" s="205"/>
      <c r="AL88" s="205"/>
      <c r="AM88" s="205"/>
      <c r="AN88" s="205"/>
      <c r="AO88" s="205"/>
      <c r="AP88" s="205"/>
      <c r="AQ88" s="205"/>
      <c r="AR88" s="205"/>
      <c r="AS88" s="205"/>
      <c r="AT88" s="205"/>
      <c r="AU88" s="205"/>
      <c r="AV88" s="205"/>
      <c r="AW88" s="205"/>
      <c r="AX88" s="205"/>
      <c r="AY88" s="205"/>
      <c r="AZ88" s="205"/>
      <c r="BA88" s="205"/>
      <c r="BB88" s="205"/>
      <c r="BC88" s="205"/>
      <c r="BD88" s="205"/>
      <c r="BE88" s="205"/>
      <c r="BF88" s="205"/>
      <c r="BG88" s="205"/>
      <c r="BH88" s="205"/>
      <c r="BI88" s="205"/>
      <c r="BJ88" s="205"/>
      <c r="BK88" s="205"/>
      <c r="BL88" s="205"/>
      <c r="BM88" s="205"/>
      <c r="BN88" s="205"/>
      <c r="BO88" s="205"/>
      <c r="BP88" s="205"/>
      <c r="BQ88" s="205"/>
      <c r="BR88" s="205"/>
      <c r="BS88" s="205"/>
      <c r="BT88" s="205"/>
      <c r="BU88" s="205"/>
      <c r="BV88" s="205"/>
      <c r="BW88" s="205"/>
      <c r="BX88" s="205"/>
      <c r="BY88" s="205"/>
      <c r="BZ88" s="205"/>
      <c r="CA88" s="205"/>
      <c r="CB88" s="205"/>
      <c r="CC88" s="205"/>
      <c r="CD88" s="205"/>
      <c r="CE88" s="205"/>
      <c r="CF88" s="205"/>
      <c r="CG88" s="205"/>
      <c r="CH88" s="205"/>
      <c r="CI88" s="205"/>
      <c r="CJ88" s="205"/>
      <c r="CK88" s="205"/>
      <c r="CL88" s="205"/>
      <c r="CM88" s="205"/>
      <c r="CN88" s="205"/>
      <c r="CO88" s="205"/>
      <c r="CP88" s="205"/>
      <c r="CQ88" s="205"/>
      <c r="CR88" s="205"/>
      <c r="CS88" s="205"/>
      <c r="CT88" s="205"/>
      <c r="CU88" s="205"/>
      <c r="CV88" s="205"/>
      <c r="CW88" s="205"/>
      <c r="CX88" s="205"/>
      <c r="CY88" s="205"/>
      <c r="CZ88" s="205"/>
      <c r="DA88" s="205"/>
      <c r="DB88" s="205"/>
      <c r="DC88" s="205"/>
      <c r="DD88" s="205"/>
      <c r="DE88" s="205"/>
      <c r="DF88" s="205"/>
      <c r="DG88" s="205"/>
      <c r="DH88" s="205"/>
      <c r="DI88" s="205"/>
      <c r="DJ88" s="205"/>
      <c r="DK88" s="205"/>
      <c r="DL88" s="205"/>
      <c r="DM88" s="205"/>
      <c r="DN88" s="205"/>
      <c r="DO88" s="205"/>
      <c r="DP88" s="205"/>
      <c r="DQ88" s="205"/>
      <c r="DR88" s="205"/>
      <c r="DS88" s="205"/>
      <c r="DT88" s="205"/>
      <c r="DU88" s="205"/>
      <c r="DV88" s="205"/>
      <c r="DW88" s="205"/>
      <c r="DX88" s="205"/>
      <c r="DY88" s="205"/>
      <c r="DZ88" s="205"/>
      <c r="EA88" s="205"/>
      <c r="EB88" s="205"/>
      <c r="EC88" s="205"/>
      <c r="ED88" s="205"/>
      <c r="EE88" s="205"/>
      <c r="EF88" s="205"/>
      <c r="EG88" s="205"/>
      <c r="EH88" s="205"/>
      <c r="EI88" s="205"/>
      <c r="EJ88" s="205"/>
      <c r="EK88" s="205"/>
      <c r="EL88" s="205"/>
      <c r="EM88" s="205"/>
      <c r="EN88" s="205"/>
      <c r="EO88" s="205"/>
      <c r="EP88" s="205"/>
      <c r="EQ88" s="205"/>
      <c r="ER88" s="205"/>
      <c r="ES88" s="205"/>
      <c r="ET88" s="205"/>
      <c r="EU88" s="205"/>
      <c r="EV88" s="205"/>
      <c r="EW88" s="205"/>
      <c r="EX88" s="205"/>
      <c r="EY88" s="205"/>
      <c r="EZ88" s="205"/>
      <c r="FA88" s="205"/>
      <c r="FB88" s="205"/>
      <c r="FC88" s="205"/>
      <c r="FD88" s="205"/>
      <c r="FE88" s="205"/>
      <c r="FF88" s="205"/>
      <c r="FG88" s="205"/>
      <c r="FH88" s="205"/>
      <c r="FI88" s="205"/>
      <c r="FJ88" s="205"/>
      <c r="FK88" s="205"/>
      <c r="FL88" s="205"/>
      <c r="FM88" s="205"/>
      <c r="FN88" s="205"/>
      <c r="FO88" s="205"/>
      <c r="FP88" s="205"/>
      <c r="FQ88" s="205"/>
      <c r="FR88" s="205"/>
      <c r="FS88" s="205"/>
      <c r="FT88" s="205"/>
      <c r="FU88" s="205"/>
      <c r="FV88" s="205"/>
      <c r="FW88" s="205"/>
      <c r="FX88" s="205"/>
      <c r="FY88" s="205"/>
      <c r="FZ88" s="205"/>
      <c r="GA88" s="205"/>
      <c r="GB88" s="205"/>
      <c r="GC88" s="205"/>
      <c r="GD88" s="205"/>
      <c r="GE88" s="205"/>
      <c r="GF88" s="205"/>
      <c r="GG88" s="205"/>
      <c r="GH88" s="205"/>
      <c r="GI88" s="205"/>
      <c r="GJ88" s="205"/>
      <c r="GK88" s="205"/>
      <c r="GL88" s="205"/>
      <c r="GM88" s="205"/>
      <c r="GN88" s="205"/>
      <c r="GO88" s="205"/>
      <c r="GP88" s="205"/>
      <c r="GQ88" s="205"/>
      <c r="GR88" s="205"/>
      <c r="GS88" s="205"/>
      <c r="GT88" s="205"/>
      <c r="GU88" s="205"/>
      <c r="GV88" s="205"/>
      <c r="GW88" s="205"/>
      <c r="GX88" s="205"/>
      <c r="GY88" s="205"/>
      <c r="GZ88" s="205"/>
      <c r="HA88" s="205"/>
      <c r="HB88" s="205"/>
      <c r="HC88" s="205"/>
      <c r="HD88" s="205"/>
      <c r="HE88" s="205"/>
      <c r="HF88" s="205"/>
      <c r="HG88" s="205"/>
      <c r="HH88" s="205"/>
      <c r="HI88" s="205"/>
      <c r="HJ88" s="205"/>
      <c r="HK88" s="205"/>
      <c r="HL88" s="205"/>
      <c r="HM88" s="205"/>
      <c r="HN88" s="205"/>
      <c r="HO88" s="205"/>
      <c r="HP88" s="205"/>
      <c r="HQ88" s="205"/>
      <c r="HR88" s="205"/>
      <c r="HS88" s="205"/>
      <c r="HT88" s="205"/>
      <c r="HU88" s="205"/>
      <c r="HV88" s="205"/>
      <c r="HW88" s="205"/>
      <c r="HX88" s="205"/>
      <c r="HY88" s="205"/>
      <c r="HZ88" s="205"/>
      <c r="IA88" s="205"/>
      <c r="IB88" s="205"/>
      <c r="IC88" s="205"/>
      <c r="ID88" s="205"/>
      <c r="IE88" s="205"/>
      <c r="IF88" s="205"/>
      <c r="IG88" s="205"/>
      <c r="IH88" s="205"/>
      <c r="II88" s="205"/>
      <c r="IJ88" s="205"/>
      <c r="IK88" s="205"/>
      <c r="IL88" s="205"/>
      <c r="IM88" s="205"/>
      <c r="IN88" s="205"/>
      <c r="IO88" s="205"/>
      <c r="IP88" s="205"/>
      <c r="IQ88" s="205"/>
      <c r="IR88" s="205"/>
      <c r="IS88" s="205"/>
      <c r="IT88" s="205"/>
      <c r="IU88" s="205"/>
      <c r="IV88" s="205"/>
      <c r="IW88" s="205"/>
      <c r="IX88" s="205"/>
    </row>
    <row r="89" spans="1:258" ht="12.75" customHeight="1" x14ac:dyDescent="0.2">
      <c r="A89" s="330">
        <f t="shared" si="7"/>
        <v>45370</v>
      </c>
      <c r="B89" s="355" t="str" cm="1">
        <f t="array" ref="B89">IF(SUMPRODUCT($I89:$IX89,IF($I$9:$IX$9=B$9,1,0))&gt;0,SUMPRODUCT($I89:$IX89,IF($I$9:$IX$9=B$9,1,0)),"")</f>
        <v/>
      </c>
      <c r="C89" s="355" t="str" cm="1">
        <f t="array" ref="C89">IF(SUMPRODUCT($I89:$IX89,IF($I$9:$IX$9=C$9,1,0))&gt;0,SUMPRODUCT($I89:$IX89,IF($I$9:$IX$9=C$9,1,0)),"")</f>
        <v/>
      </c>
      <c r="D89" s="355" t="str" cm="1">
        <f t="array" ref="D89">IF(SUMPRODUCT($I89:$IX89,IF($I$9:$IX$9=D$9,1,0))&gt;0,SUMPRODUCT($I89:$IX89,IF($I$9:$IX$9=D$9,1,0)),"")</f>
        <v/>
      </c>
      <c r="E89" s="355" t="str" cm="1">
        <f t="array" ref="E89">IF(SUMPRODUCT($I89:$IX89,IF($I$9:$IX$9=E$9,1,0))&gt;0,SUMPRODUCT($I89:$IX89,IF($I$9:$IX$9=E$9,1,0)),"")</f>
        <v/>
      </c>
      <c r="F89" s="355" t="str" cm="1">
        <f t="array" ref="F89">IF(SUMPRODUCT($I89:$IX89,IF($I$9:$IX$9=F$9,1,0))&gt;0,SUMPRODUCT($I89:$IX89,IF($I$9:$IX$9=F$9,1,0)),"")</f>
        <v/>
      </c>
      <c r="G89" s="355" t="str" cm="1">
        <f t="array" ref="G89">IF(SUMPRODUCT($I89:$IX89,IF($I$9:$IX$9=G$9,1,0))&gt;0,SUMPRODUCT($I89:$IX89,IF($I$9:$IX$9=G$9,1,0)),"")</f>
        <v/>
      </c>
      <c r="H89" s="329">
        <f t="shared" si="6"/>
        <v>0</v>
      </c>
      <c r="I89" s="205"/>
      <c r="J89" s="205"/>
      <c r="K89" s="205"/>
      <c r="L89" s="205"/>
      <c r="M89" s="205"/>
      <c r="N89" s="205"/>
      <c r="O89" s="205"/>
      <c r="P89" s="205"/>
      <c r="Q89" s="205"/>
      <c r="R89" s="205"/>
      <c r="S89" s="205"/>
      <c r="T89" s="205"/>
      <c r="U89" s="205"/>
      <c r="V89" s="205"/>
      <c r="W89" s="205"/>
      <c r="X89" s="205"/>
      <c r="Y89" s="205"/>
      <c r="Z89" s="205"/>
      <c r="AA89" s="205"/>
      <c r="AB89" s="205"/>
      <c r="AC89" s="205"/>
      <c r="AD89" s="205"/>
      <c r="AE89" s="205"/>
      <c r="AF89" s="205"/>
      <c r="AG89" s="205"/>
      <c r="AH89" s="205"/>
      <c r="AI89" s="205"/>
      <c r="AJ89" s="205"/>
      <c r="AK89" s="205"/>
      <c r="AL89" s="205"/>
      <c r="AM89" s="205"/>
      <c r="AN89" s="205"/>
      <c r="AO89" s="205"/>
      <c r="AP89" s="205"/>
      <c r="AQ89" s="205"/>
      <c r="AR89" s="205"/>
      <c r="AS89" s="205"/>
      <c r="AT89" s="205"/>
      <c r="AU89" s="205"/>
      <c r="AV89" s="205"/>
      <c r="AW89" s="205"/>
      <c r="AX89" s="205"/>
      <c r="AY89" s="205"/>
      <c r="AZ89" s="205"/>
      <c r="BA89" s="205"/>
      <c r="BB89" s="205"/>
      <c r="BC89" s="205"/>
      <c r="BD89" s="205"/>
      <c r="BE89" s="205"/>
      <c r="BF89" s="205"/>
      <c r="BG89" s="205"/>
      <c r="BH89" s="205"/>
      <c r="BI89" s="205"/>
      <c r="BJ89" s="205"/>
      <c r="BK89" s="205"/>
      <c r="BL89" s="205"/>
      <c r="BM89" s="205"/>
      <c r="BN89" s="205"/>
      <c r="BO89" s="205"/>
      <c r="BP89" s="205"/>
      <c r="BQ89" s="205"/>
      <c r="BR89" s="205"/>
      <c r="BS89" s="205"/>
      <c r="BT89" s="205"/>
      <c r="BU89" s="205"/>
      <c r="BV89" s="205"/>
      <c r="BW89" s="205"/>
      <c r="BX89" s="205"/>
      <c r="BY89" s="205"/>
      <c r="BZ89" s="205"/>
      <c r="CA89" s="205"/>
      <c r="CB89" s="205"/>
      <c r="CC89" s="205"/>
      <c r="CD89" s="205"/>
      <c r="CE89" s="205"/>
      <c r="CF89" s="205"/>
      <c r="CG89" s="205"/>
      <c r="CH89" s="205"/>
      <c r="CI89" s="205"/>
      <c r="CJ89" s="205"/>
      <c r="CK89" s="205"/>
      <c r="CL89" s="205"/>
      <c r="CM89" s="205"/>
      <c r="CN89" s="205"/>
      <c r="CO89" s="205"/>
      <c r="CP89" s="205"/>
      <c r="CQ89" s="205"/>
      <c r="CR89" s="205"/>
      <c r="CS89" s="205"/>
      <c r="CT89" s="205"/>
      <c r="CU89" s="205"/>
      <c r="CV89" s="205"/>
      <c r="CW89" s="205"/>
      <c r="CX89" s="205"/>
      <c r="CY89" s="205"/>
      <c r="CZ89" s="205"/>
      <c r="DA89" s="205"/>
      <c r="DB89" s="205"/>
      <c r="DC89" s="205"/>
      <c r="DD89" s="205"/>
      <c r="DE89" s="205"/>
      <c r="DF89" s="205"/>
      <c r="DG89" s="205"/>
      <c r="DH89" s="205"/>
      <c r="DI89" s="205"/>
      <c r="DJ89" s="205"/>
      <c r="DK89" s="205"/>
      <c r="DL89" s="205"/>
      <c r="DM89" s="205"/>
      <c r="DN89" s="205"/>
      <c r="DO89" s="205"/>
      <c r="DP89" s="205"/>
      <c r="DQ89" s="205"/>
      <c r="DR89" s="205"/>
      <c r="DS89" s="205"/>
      <c r="DT89" s="205"/>
      <c r="DU89" s="205"/>
      <c r="DV89" s="205"/>
      <c r="DW89" s="205"/>
      <c r="DX89" s="205"/>
      <c r="DY89" s="205"/>
      <c r="DZ89" s="205"/>
      <c r="EA89" s="205"/>
      <c r="EB89" s="205"/>
      <c r="EC89" s="205"/>
      <c r="ED89" s="205"/>
      <c r="EE89" s="205"/>
      <c r="EF89" s="205"/>
      <c r="EG89" s="205"/>
      <c r="EH89" s="205"/>
      <c r="EI89" s="205"/>
      <c r="EJ89" s="205"/>
      <c r="EK89" s="205"/>
      <c r="EL89" s="205"/>
      <c r="EM89" s="205"/>
      <c r="EN89" s="205"/>
      <c r="EO89" s="205"/>
      <c r="EP89" s="205"/>
      <c r="EQ89" s="205"/>
      <c r="ER89" s="205"/>
      <c r="ES89" s="205"/>
      <c r="ET89" s="205"/>
      <c r="EU89" s="205"/>
      <c r="EV89" s="205"/>
      <c r="EW89" s="205"/>
      <c r="EX89" s="205"/>
      <c r="EY89" s="205"/>
      <c r="EZ89" s="205"/>
      <c r="FA89" s="205"/>
      <c r="FB89" s="205"/>
      <c r="FC89" s="205"/>
      <c r="FD89" s="205"/>
      <c r="FE89" s="205"/>
      <c r="FF89" s="205"/>
      <c r="FG89" s="205"/>
      <c r="FH89" s="205"/>
      <c r="FI89" s="205"/>
      <c r="FJ89" s="205"/>
      <c r="FK89" s="205"/>
      <c r="FL89" s="205"/>
      <c r="FM89" s="205"/>
      <c r="FN89" s="205"/>
      <c r="FO89" s="205"/>
      <c r="FP89" s="205"/>
      <c r="FQ89" s="205"/>
      <c r="FR89" s="205"/>
      <c r="FS89" s="205"/>
      <c r="FT89" s="205"/>
      <c r="FU89" s="205"/>
      <c r="FV89" s="205"/>
      <c r="FW89" s="205"/>
      <c r="FX89" s="205"/>
      <c r="FY89" s="205"/>
      <c r="FZ89" s="205"/>
      <c r="GA89" s="205"/>
      <c r="GB89" s="205"/>
      <c r="GC89" s="205"/>
      <c r="GD89" s="205"/>
      <c r="GE89" s="205"/>
      <c r="GF89" s="205"/>
      <c r="GG89" s="205"/>
      <c r="GH89" s="205"/>
      <c r="GI89" s="205"/>
      <c r="GJ89" s="205"/>
      <c r="GK89" s="205"/>
      <c r="GL89" s="205"/>
      <c r="GM89" s="205"/>
      <c r="GN89" s="205"/>
      <c r="GO89" s="205"/>
      <c r="GP89" s="205"/>
      <c r="GQ89" s="205"/>
      <c r="GR89" s="205"/>
      <c r="GS89" s="205"/>
      <c r="GT89" s="205"/>
      <c r="GU89" s="205"/>
      <c r="GV89" s="205"/>
      <c r="GW89" s="205"/>
      <c r="GX89" s="205"/>
      <c r="GY89" s="205"/>
      <c r="GZ89" s="205"/>
      <c r="HA89" s="205"/>
      <c r="HB89" s="205"/>
      <c r="HC89" s="205"/>
      <c r="HD89" s="205"/>
      <c r="HE89" s="205"/>
      <c r="HF89" s="205"/>
      <c r="HG89" s="205"/>
      <c r="HH89" s="205"/>
      <c r="HI89" s="205"/>
      <c r="HJ89" s="205"/>
      <c r="HK89" s="205"/>
      <c r="HL89" s="205"/>
      <c r="HM89" s="205"/>
      <c r="HN89" s="205"/>
      <c r="HO89" s="205"/>
      <c r="HP89" s="205"/>
      <c r="HQ89" s="205"/>
      <c r="HR89" s="205"/>
      <c r="HS89" s="205"/>
      <c r="HT89" s="205"/>
      <c r="HU89" s="205"/>
      <c r="HV89" s="205"/>
      <c r="HW89" s="205"/>
      <c r="HX89" s="205"/>
      <c r="HY89" s="205"/>
      <c r="HZ89" s="205"/>
      <c r="IA89" s="205"/>
      <c r="IB89" s="205"/>
      <c r="IC89" s="205"/>
      <c r="ID89" s="205"/>
      <c r="IE89" s="205"/>
      <c r="IF89" s="205"/>
      <c r="IG89" s="205"/>
      <c r="IH89" s="205"/>
      <c r="II89" s="205"/>
      <c r="IJ89" s="205"/>
      <c r="IK89" s="205"/>
      <c r="IL89" s="205"/>
      <c r="IM89" s="205"/>
      <c r="IN89" s="205"/>
      <c r="IO89" s="205"/>
      <c r="IP89" s="205"/>
      <c r="IQ89" s="205"/>
      <c r="IR89" s="205"/>
      <c r="IS89" s="205"/>
      <c r="IT89" s="205"/>
      <c r="IU89" s="205"/>
      <c r="IV89" s="205"/>
      <c r="IW89" s="205"/>
      <c r="IX89" s="205"/>
    </row>
    <row r="90" spans="1:258" ht="12.75" customHeight="1" x14ac:dyDescent="0.2">
      <c r="A90" s="330">
        <f t="shared" si="7"/>
        <v>45371</v>
      </c>
      <c r="B90" s="355" t="str" cm="1">
        <f t="array" ref="B90">IF(SUMPRODUCT($I90:$IX90,IF($I$9:$IX$9=B$9,1,0))&gt;0,SUMPRODUCT($I90:$IX90,IF($I$9:$IX$9=B$9,1,0)),"")</f>
        <v/>
      </c>
      <c r="C90" s="355" t="str" cm="1">
        <f t="array" ref="C90">IF(SUMPRODUCT($I90:$IX90,IF($I$9:$IX$9=C$9,1,0))&gt;0,SUMPRODUCT($I90:$IX90,IF($I$9:$IX$9=C$9,1,0)),"")</f>
        <v/>
      </c>
      <c r="D90" s="355" t="str" cm="1">
        <f t="array" ref="D90">IF(SUMPRODUCT($I90:$IX90,IF($I$9:$IX$9=D$9,1,0))&gt;0,SUMPRODUCT($I90:$IX90,IF($I$9:$IX$9=D$9,1,0)),"")</f>
        <v/>
      </c>
      <c r="E90" s="355" t="str" cm="1">
        <f t="array" ref="E90">IF(SUMPRODUCT($I90:$IX90,IF($I$9:$IX$9=E$9,1,0))&gt;0,SUMPRODUCT($I90:$IX90,IF($I$9:$IX$9=E$9,1,0)),"")</f>
        <v/>
      </c>
      <c r="F90" s="355" t="str" cm="1">
        <f t="array" ref="F90">IF(SUMPRODUCT($I90:$IX90,IF($I$9:$IX$9=F$9,1,0))&gt;0,SUMPRODUCT($I90:$IX90,IF($I$9:$IX$9=F$9,1,0)),"")</f>
        <v/>
      </c>
      <c r="G90" s="355" t="str" cm="1">
        <f t="array" ref="G90">IF(SUMPRODUCT($I90:$IX90,IF($I$9:$IX$9=G$9,1,0))&gt;0,SUMPRODUCT($I90:$IX90,IF($I$9:$IX$9=G$9,1,0)),"")</f>
        <v/>
      </c>
      <c r="H90" s="329">
        <f t="shared" si="6"/>
        <v>0</v>
      </c>
      <c r="I90" s="205"/>
      <c r="J90" s="205"/>
      <c r="K90" s="205"/>
      <c r="L90" s="205"/>
      <c r="M90" s="205"/>
      <c r="N90" s="205"/>
      <c r="O90" s="205"/>
      <c r="P90" s="205"/>
      <c r="Q90" s="205"/>
      <c r="R90" s="205"/>
      <c r="S90" s="205"/>
      <c r="T90" s="205"/>
      <c r="U90" s="205"/>
      <c r="V90" s="205"/>
      <c r="W90" s="205"/>
      <c r="X90" s="205"/>
      <c r="Y90" s="205"/>
      <c r="Z90" s="205"/>
      <c r="AA90" s="205"/>
      <c r="AB90" s="205"/>
      <c r="AC90" s="205"/>
      <c r="AD90" s="205"/>
      <c r="AE90" s="205"/>
      <c r="AF90" s="205"/>
      <c r="AG90" s="205"/>
      <c r="AH90" s="205"/>
      <c r="AI90" s="205"/>
      <c r="AJ90" s="205"/>
      <c r="AK90" s="205"/>
      <c r="AL90" s="205"/>
      <c r="AM90" s="205"/>
      <c r="AN90" s="205"/>
      <c r="AO90" s="205"/>
      <c r="AP90" s="205"/>
      <c r="AQ90" s="205"/>
      <c r="AR90" s="205"/>
      <c r="AS90" s="205"/>
      <c r="AT90" s="205"/>
      <c r="AU90" s="205"/>
      <c r="AV90" s="205"/>
      <c r="AW90" s="205"/>
      <c r="AX90" s="205"/>
      <c r="AY90" s="205"/>
      <c r="AZ90" s="205"/>
      <c r="BA90" s="205"/>
      <c r="BB90" s="205"/>
      <c r="BC90" s="205"/>
      <c r="BD90" s="205"/>
      <c r="BE90" s="205"/>
      <c r="BF90" s="205"/>
      <c r="BG90" s="205"/>
      <c r="BH90" s="205"/>
      <c r="BI90" s="205"/>
      <c r="BJ90" s="205"/>
      <c r="BK90" s="205"/>
      <c r="BL90" s="205"/>
      <c r="BM90" s="205"/>
      <c r="BN90" s="205"/>
      <c r="BO90" s="205"/>
      <c r="BP90" s="205"/>
      <c r="BQ90" s="205"/>
      <c r="BR90" s="205"/>
      <c r="BS90" s="205"/>
      <c r="BT90" s="205"/>
      <c r="BU90" s="205"/>
      <c r="BV90" s="205"/>
      <c r="BW90" s="205"/>
      <c r="BX90" s="205"/>
      <c r="BY90" s="205"/>
      <c r="BZ90" s="205"/>
      <c r="CA90" s="205"/>
      <c r="CB90" s="205"/>
      <c r="CC90" s="205"/>
      <c r="CD90" s="205"/>
      <c r="CE90" s="205"/>
      <c r="CF90" s="205"/>
      <c r="CG90" s="205"/>
      <c r="CH90" s="205"/>
      <c r="CI90" s="205"/>
      <c r="CJ90" s="205"/>
      <c r="CK90" s="205"/>
      <c r="CL90" s="205"/>
      <c r="CM90" s="205"/>
      <c r="CN90" s="205"/>
      <c r="CO90" s="205"/>
      <c r="CP90" s="205"/>
      <c r="CQ90" s="205"/>
      <c r="CR90" s="205"/>
      <c r="CS90" s="205"/>
      <c r="CT90" s="205"/>
      <c r="CU90" s="205"/>
      <c r="CV90" s="205"/>
      <c r="CW90" s="205"/>
      <c r="CX90" s="205"/>
      <c r="CY90" s="205"/>
      <c r="CZ90" s="205"/>
      <c r="DA90" s="205"/>
      <c r="DB90" s="205"/>
      <c r="DC90" s="205"/>
      <c r="DD90" s="205"/>
      <c r="DE90" s="205"/>
      <c r="DF90" s="205"/>
      <c r="DG90" s="205"/>
      <c r="DH90" s="205"/>
      <c r="DI90" s="205"/>
      <c r="DJ90" s="205"/>
      <c r="DK90" s="205"/>
      <c r="DL90" s="205"/>
      <c r="DM90" s="205"/>
      <c r="DN90" s="205"/>
      <c r="DO90" s="205"/>
      <c r="DP90" s="205"/>
      <c r="DQ90" s="205"/>
      <c r="DR90" s="205"/>
      <c r="DS90" s="205"/>
      <c r="DT90" s="205"/>
      <c r="DU90" s="205"/>
      <c r="DV90" s="205"/>
      <c r="DW90" s="205"/>
      <c r="DX90" s="205"/>
      <c r="DY90" s="205"/>
      <c r="DZ90" s="205"/>
      <c r="EA90" s="205"/>
      <c r="EB90" s="205"/>
      <c r="EC90" s="205"/>
      <c r="ED90" s="205"/>
      <c r="EE90" s="205"/>
      <c r="EF90" s="205"/>
      <c r="EG90" s="205"/>
      <c r="EH90" s="205"/>
      <c r="EI90" s="205"/>
      <c r="EJ90" s="205"/>
      <c r="EK90" s="205"/>
      <c r="EL90" s="205"/>
      <c r="EM90" s="205"/>
      <c r="EN90" s="205"/>
      <c r="EO90" s="205"/>
      <c r="EP90" s="205"/>
      <c r="EQ90" s="205"/>
      <c r="ER90" s="205"/>
      <c r="ES90" s="205"/>
      <c r="ET90" s="205"/>
      <c r="EU90" s="205"/>
      <c r="EV90" s="205"/>
      <c r="EW90" s="205"/>
      <c r="EX90" s="205"/>
      <c r="EY90" s="205"/>
      <c r="EZ90" s="205"/>
      <c r="FA90" s="205"/>
      <c r="FB90" s="205"/>
      <c r="FC90" s="205"/>
      <c r="FD90" s="205"/>
      <c r="FE90" s="205"/>
      <c r="FF90" s="205"/>
      <c r="FG90" s="205"/>
      <c r="FH90" s="205"/>
      <c r="FI90" s="205"/>
      <c r="FJ90" s="205"/>
      <c r="FK90" s="205"/>
      <c r="FL90" s="205"/>
      <c r="FM90" s="205"/>
      <c r="FN90" s="205"/>
      <c r="FO90" s="205"/>
      <c r="FP90" s="205"/>
      <c r="FQ90" s="205"/>
      <c r="FR90" s="205"/>
      <c r="FS90" s="205"/>
      <c r="FT90" s="205"/>
      <c r="FU90" s="205"/>
      <c r="FV90" s="205"/>
      <c r="FW90" s="205"/>
      <c r="FX90" s="205"/>
      <c r="FY90" s="205"/>
      <c r="FZ90" s="205"/>
      <c r="GA90" s="205"/>
      <c r="GB90" s="205"/>
      <c r="GC90" s="205"/>
      <c r="GD90" s="205"/>
      <c r="GE90" s="205"/>
      <c r="GF90" s="205"/>
      <c r="GG90" s="205"/>
      <c r="GH90" s="205"/>
      <c r="GI90" s="205"/>
      <c r="GJ90" s="205"/>
      <c r="GK90" s="205"/>
      <c r="GL90" s="205"/>
      <c r="GM90" s="205"/>
      <c r="GN90" s="205"/>
      <c r="GO90" s="205"/>
      <c r="GP90" s="205"/>
      <c r="GQ90" s="205"/>
      <c r="GR90" s="205"/>
      <c r="GS90" s="205"/>
      <c r="GT90" s="205"/>
      <c r="GU90" s="205"/>
      <c r="GV90" s="205"/>
      <c r="GW90" s="205"/>
      <c r="GX90" s="205"/>
      <c r="GY90" s="205"/>
      <c r="GZ90" s="205"/>
      <c r="HA90" s="205"/>
      <c r="HB90" s="205"/>
      <c r="HC90" s="205"/>
      <c r="HD90" s="205"/>
      <c r="HE90" s="205"/>
      <c r="HF90" s="205"/>
      <c r="HG90" s="205"/>
      <c r="HH90" s="205"/>
      <c r="HI90" s="205"/>
      <c r="HJ90" s="205"/>
      <c r="HK90" s="205"/>
      <c r="HL90" s="205"/>
      <c r="HM90" s="205"/>
      <c r="HN90" s="205"/>
      <c r="HO90" s="205"/>
      <c r="HP90" s="205"/>
      <c r="HQ90" s="205"/>
      <c r="HR90" s="205"/>
      <c r="HS90" s="205"/>
      <c r="HT90" s="205"/>
      <c r="HU90" s="205"/>
      <c r="HV90" s="205"/>
      <c r="HW90" s="205"/>
      <c r="HX90" s="205"/>
      <c r="HY90" s="205"/>
      <c r="HZ90" s="205"/>
      <c r="IA90" s="205"/>
      <c r="IB90" s="205"/>
      <c r="IC90" s="205"/>
      <c r="ID90" s="205"/>
      <c r="IE90" s="205"/>
      <c r="IF90" s="205"/>
      <c r="IG90" s="205"/>
      <c r="IH90" s="205"/>
      <c r="II90" s="205"/>
      <c r="IJ90" s="205"/>
      <c r="IK90" s="205"/>
      <c r="IL90" s="205"/>
      <c r="IM90" s="205"/>
      <c r="IN90" s="205"/>
      <c r="IO90" s="205"/>
      <c r="IP90" s="205"/>
      <c r="IQ90" s="205"/>
      <c r="IR90" s="205"/>
      <c r="IS90" s="205"/>
      <c r="IT90" s="205"/>
      <c r="IU90" s="205"/>
      <c r="IV90" s="205"/>
      <c r="IW90" s="205"/>
      <c r="IX90" s="205"/>
    </row>
    <row r="91" spans="1:258" ht="12.75" customHeight="1" x14ac:dyDescent="0.2">
      <c r="A91" s="330">
        <f t="shared" si="7"/>
        <v>45372</v>
      </c>
      <c r="B91" s="355" t="str" cm="1">
        <f t="array" ref="B91">IF(SUMPRODUCT($I91:$IX91,IF($I$9:$IX$9=B$9,1,0))&gt;0,SUMPRODUCT($I91:$IX91,IF($I$9:$IX$9=B$9,1,0)),"")</f>
        <v/>
      </c>
      <c r="C91" s="355" t="str" cm="1">
        <f t="array" ref="C91">IF(SUMPRODUCT($I91:$IX91,IF($I$9:$IX$9=C$9,1,0))&gt;0,SUMPRODUCT($I91:$IX91,IF($I$9:$IX$9=C$9,1,0)),"")</f>
        <v/>
      </c>
      <c r="D91" s="355" t="str" cm="1">
        <f t="array" ref="D91">IF(SUMPRODUCT($I91:$IX91,IF($I$9:$IX$9=D$9,1,0))&gt;0,SUMPRODUCT($I91:$IX91,IF($I$9:$IX$9=D$9,1,0)),"")</f>
        <v/>
      </c>
      <c r="E91" s="355" t="str" cm="1">
        <f t="array" ref="E91">IF(SUMPRODUCT($I91:$IX91,IF($I$9:$IX$9=E$9,1,0))&gt;0,SUMPRODUCT($I91:$IX91,IF($I$9:$IX$9=E$9,1,0)),"")</f>
        <v/>
      </c>
      <c r="F91" s="355" t="str" cm="1">
        <f t="array" ref="F91">IF(SUMPRODUCT($I91:$IX91,IF($I$9:$IX$9=F$9,1,0))&gt;0,SUMPRODUCT($I91:$IX91,IF($I$9:$IX$9=F$9,1,0)),"")</f>
        <v/>
      </c>
      <c r="G91" s="355" t="str" cm="1">
        <f t="array" ref="G91">IF(SUMPRODUCT($I91:$IX91,IF($I$9:$IX$9=G$9,1,0))&gt;0,SUMPRODUCT($I91:$IX91,IF($I$9:$IX$9=G$9,1,0)),"")</f>
        <v/>
      </c>
      <c r="H91" s="329">
        <f t="shared" si="6"/>
        <v>0</v>
      </c>
      <c r="I91" s="205"/>
      <c r="J91" s="205"/>
      <c r="K91" s="205"/>
      <c r="L91" s="205"/>
      <c r="M91" s="205"/>
      <c r="N91" s="205"/>
      <c r="O91" s="205"/>
      <c r="P91" s="205"/>
      <c r="Q91" s="205"/>
      <c r="R91" s="205"/>
      <c r="S91" s="205"/>
      <c r="T91" s="205"/>
      <c r="U91" s="205"/>
      <c r="V91" s="205"/>
      <c r="W91" s="205"/>
      <c r="X91" s="205"/>
      <c r="Y91" s="205"/>
      <c r="Z91" s="205"/>
      <c r="AA91" s="205"/>
      <c r="AB91" s="205"/>
      <c r="AC91" s="205"/>
      <c r="AD91" s="205"/>
      <c r="AE91" s="205"/>
      <c r="AF91" s="205"/>
      <c r="AG91" s="205"/>
      <c r="AH91" s="205"/>
      <c r="AI91" s="205"/>
      <c r="AJ91" s="205"/>
      <c r="AK91" s="205"/>
      <c r="AL91" s="205"/>
      <c r="AM91" s="205"/>
      <c r="AN91" s="205"/>
      <c r="AO91" s="205"/>
      <c r="AP91" s="205"/>
      <c r="AQ91" s="205"/>
      <c r="AR91" s="205"/>
      <c r="AS91" s="205"/>
      <c r="AT91" s="205"/>
      <c r="AU91" s="205"/>
      <c r="AV91" s="205"/>
      <c r="AW91" s="205"/>
      <c r="AX91" s="205"/>
      <c r="AY91" s="205"/>
      <c r="AZ91" s="205"/>
      <c r="BA91" s="205"/>
      <c r="BB91" s="205"/>
      <c r="BC91" s="205"/>
      <c r="BD91" s="205"/>
      <c r="BE91" s="205"/>
      <c r="BF91" s="205"/>
      <c r="BG91" s="205"/>
      <c r="BH91" s="205"/>
      <c r="BI91" s="205"/>
      <c r="BJ91" s="205"/>
      <c r="BK91" s="205"/>
      <c r="BL91" s="205"/>
      <c r="BM91" s="205"/>
      <c r="BN91" s="205"/>
      <c r="BO91" s="205"/>
      <c r="BP91" s="205"/>
      <c r="BQ91" s="205"/>
      <c r="BR91" s="205"/>
      <c r="BS91" s="205"/>
      <c r="BT91" s="205"/>
      <c r="BU91" s="205"/>
      <c r="BV91" s="205"/>
      <c r="BW91" s="205"/>
      <c r="BX91" s="205"/>
      <c r="BY91" s="205"/>
      <c r="BZ91" s="205"/>
      <c r="CA91" s="205"/>
      <c r="CB91" s="205"/>
      <c r="CC91" s="205"/>
      <c r="CD91" s="205"/>
      <c r="CE91" s="205"/>
      <c r="CF91" s="205"/>
      <c r="CG91" s="205"/>
      <c r="CH91" s="205"/>
      <c r="CI91" s="205"/>
      <c r="CJ91" s="205"/>
      <c r="CK91" s="205"/>
      <c r="CL91" s="205"/>
      <c r="CM91" s="205"/>
      <c r="CN91" s="205"/>
      <c r="CO91" s="205"/>
      <c r="CP91" s="205"/>
      <c r="CQ91" s="205"/>
      <c r="CR91" s="205"/>
      <c r="CS91" s="205"/>
      <c r="CT91" s="205"/>
      <c r="CU91" s="205"/>
      <c r="CV91" s="205"/>
      <c r="CW91" s="205"/>
      <c r="CX91" s="205"/>
      <c r="CY91" s="205"/>
      <c r="CZ91" s="205"/>
      <c r="DA91" s="205"/>
      <c r="DB91" s="205"/>
      <c r="DC91" s="205"/>
      <c r="DD91" s="205"/>
      <c r="DE91" s="205"/>
      <c r="DF91" s="205"/>
      <c r="DG91" s="205"/>
      <c r="DH91" s="205"/>
      <c r="DI91" s="205"/>
      <c r="DJ91" s="205"/>
      <c r="DK91" s="205"/>
      <c r="DL91" s="205"/>
      <c r="DM91" s="205"/>
      <c r="DN91" s="205"/>
      <c r="DO91" s="205"/>
      <c r="DP91" s="205"/>
      <c r="DQ91" s="205"/>
      <c r="DR91" s="205"/>
      <c r="DS91" s="205"/>
      <c r="DT91" s="205"/>
      <c r="DU91" s="205"/>
      <c r="DV91" s="205"/>
      <c r="DW91" s="205"/>
      <c r="DX91" s="205"/>
      <c r="DY91" s="205"/>
      <c r="DZ91" s="205"/>
      <c r="EA91" s="205"/>
      <c r="EB91" s="205"/>
      <c r="EC91" s="205"/>
      <c r="ED91" s="205"/>
      <c r="EE91" s="205"/>
      <c r="EF91" s="205"/>
      <c r="EG91" s="205"/>
      <c r="EH91" s="205"/>
      <c r="EI91" s="205"/>
      <c r="EJ91" s="205"/>
      <c r="EK91" s="205"/>
      <c r="EL91" s="205"/>
      <c r="EM91" s="205"/>
      <c r="EN91" s="205"/>
      <c r="EO91" s="205"/>
      <c r="EP91" s="205"/>
      <c r="EQ91" s="205"/>
      <c r="ER91" s="205"/>
      <c r="ES91" s="205"/>
      <c r="ET91" s="205"/>
      <c r="EU91" s="205"/>
      <c r="EV91" s="205"/>
      <c r="EW91" s="205"/>
      <c r="EX91" s="205"/>
      <c r="EY91" s="205"/>
      <c r="EZ91" s="205"/>
      <c r="FA91" s="205"/>
      <c r="FB91" s="205"/>
      <c r="FC91" s="205"/>
      <c r="FD91" s="205"/>
      <c r="FE91" s="205"/>
      <c r="FF91" s="205"/>
      <c r="FG91" s="205"/>
      <c r="FH91" s="205"/>
      <c r="FI91" s="205"/>
      <c r="FJ91" s="205"/>
      <c r="FK91" s="205"/>
      <c r="FL91" s="205"/>
      <c r="FM91" s="205"/>
      <c r="FN91" s="205"/>
      <c r="FO91" s="205"/>
      <c r="FP91" s="205"/>
      <c r="FQ91" s="205"/>
      <c r="FR91" s="205"/>
      <c r="FS91" s="205"/>
      <c r="FT91" s="205"/>
      <c r="FU91" s="205"/>
      <c r="FV91" s="205"/>
      <c r="FW91" s="205"/>
      <c r="FX91" s="205"/>
      <c r="FY91" s="205"/>
      <c r="FZ91" s="205"/>
      <c r="GA91" s="205"/>
      <c r="GB91" s="205"/>
      <c r="GC91" s="205"/>
      <c r="GD91" s="205"/>
      <c r="GE91" s="205"/>
      <c r="GF91" s="205"/>
      <c r="GG91" s="205"/>
      <c r="GH91" s="205"/>
      <c r="GI91" s="205"/>
      <c r="GJ91" s="205"/>
      <c r="GK91" s="205"/>
      <c r="GL91" s="205"/>
      <c r="GM91" s="205"/>
      <c r="GN91" s="205"/>
      <c r="GO91" s="205"/>
      <c r="GP91" s="205"/>
      <c r="GQ91" s="205"/>
      <c r="GR91" s="205"/>
      <c r="GS91" s="205"/>
      <c r="GT91" s="205"/>
      <c r="GU91" s="205"/>
      <c r="GV91" s="205"/>
      <c r="GW91" s="205"/>
      <c r="GX91" s="205"/>
      <c r="GY91" s="205"/>
      <c r="GZ91" s="205"/>
      <c r="HA91" s="205"/>
      <c r="HB91" s="205"/>
      <c r="HC91" s="205"/>
      <c r="HD91" s="205"/>
      <c r="HE91" s="205"/>
      <c r="HF91" s="205"/>
      <c r="HG91" s="205"/>
      <c r="HH91" s="205"/>
      <c r="HI91" s="205"/>
      <c r="HJ91" s="205"/>
      <c r="HK91" s="205"/>
      <c r="HL91" s="205"/>
      <c r="HM91" s="205"/>
      <c r="HN91" s="205"/>
      <c r="HO91" s="205"/>
      <c r="HP91" s="205"/>
      <c r="HQ91" s="205"/>
      <c r="HR91" s="205"/>
      <c r="HS91" s="205"/>
      <c r="HT91" s="205"/>
      <c r="HU91" s="205"/>
      <c r="HV91" s="205"/>
      <c r="HW91" s="205"/>
      <c r="HX91" s="205"/>
      <c r="HY91" s="205"/>
      <c r="HZ91" s="205"/>
      <c r="IA91" s="205"/>
      <c r="IB91" s="205"/>
      <c r="IC91" s="205"/>
      <c r="ID91" s="205"/>
      <c r="IE91" s="205"/>
      <c r="IF91" s="205"/>
      <c r="IG91" s="205"/>
      <c r="IH91" s="205"/>
      <c r="II91" s="205"/>
      <c r="IJ91" s="205"/>
      <c r="IK91" s="205"/>
      <c r="IL91" s="205"/>
      <c r="IM91" s="205"/>
      <c r="IN91" s="205"/>
      <c r="IO91" s="205"/>
      <c r="IP91" s="205"/>
      <c r="IQ91" s="205"/>
      <c r="IR91" s="205"/>
      <c r="IS91" s="205"/>
      <c r="IT91" s="205"/>
      <c r="IU91" s="205"/>
      <c r="IV91" s="205"/>
      <c r="IW91" s="205"/>
      <c r="IX91" s="205"/>
    </row>
    <row r="92" spans="1:258" ht="12.75" customHeight="1" x14ac:dyDescent="0.2">
      <c r="A92" s="330">
        <f t="shared" si="7"/>
        <v>45373</v>
      </c>
      <c r="B92" s="355" t="str" cm="1">
        <f t="array" ref="B92">IF(SUMPRODUCT($I92:$IX92,IF($I$9:$IX$9=B$9,1,0))&gt;0,SUMPRODUCT($I92:$IX92,IF($I$9:$IX$9=B$9,1,0)),"")</f>
        <v/>
      </c>
      <c r="C92" s="355" t="str" cm="1">
        <f t="array" ref="C92">IF(SUMPRODUCT($I92:$IX92,IF($I$9:$IX$9=C$9,1,0))&gt;0,SUMPRODUCT($I92:$IX92,IF($I$9:$IX$9=C$9,1,0)),"")</f>
        <v/>
      </c>
      <c r="D92" s="355" t="str" cm="1">
        <f t="array" ref="D92">IF(SUMPRODUCT($I92:$IX92,IF($I$9:$IX$9=D$9,1,0))&gt;0,SUMPRODUCT($I92:$IX92,IF($I$9:$IX$9=D$9,1,0)),"")</f>
        <v/>
      </c>
      <c r="E92" s="355" t="str" cm="1">
        <f t="array" ref="E92">IF(SUMPRODUCT($I92:$IX92,IF($I$9:$IX$9=E$9,1,0))&gt;0,SUMPRODUCT($I92:$IX92,IF($I$9:$IX$9=E$9,1,0)),"")</f>
        <v/>
      </c>
      <c r="F92" s="355" t="str" cm="1">
        <f t="array" ref="F92">IF(SUMPRODUCT($I92:$IX92,IF($I$9:$IX$9=F$9,1,0))&gt;0,SUMPRODUCT($I92:$IX92,IF($I$9:$IX$9=F$9,1,0)),"")</f>
        <v/>
      </c>
      <c r="G92" s="355" t="str" cm="1">
        <f t="array" ref="G92">IF(SUMPRODUCT($I92:$IX92,IF($I$9:$IX$9=G$9,1,0))&gt;0,SUMPRODUCT($I92:$IX92,IF($I$9:$IX$9=G$9,1,0)),"")</f>
        <v/>
      </c>
      <c r="H92" s="329">
        <f t="shared" si="6"/>
        <v>0</v>
      </c>
      <c r="I92" s="205"/>
      <c r="J92" s="205"/>
      <c r="K92" s="205"/>
      <c r="L92" s="205"/>
      <c r="M92" s="205"/>
      <c r="N92" s="205"/>
      <c r="O92" s="205"/>
      <c r="P92" s="205"/>
      <c r="Q92" s="205"/>
      <c r="R92" s="205"/>
      <c r="S92" s="205"/>
      <c r="T92" s="205"/>
      <c r="U92" s="205"/>
      <c r="V92" s="205"/>
      <c r="W92" s="205"/>
      <c r="X92" s="205"/>
      <c r="Y92" s="205"/>
      <c r="Z92" s="205"/>
      <c r="AA92" s="205"/>
      <c r="AB92" s="205"/>
      <c r="AC92" s="205"/>
      <c r="AD92" s="205"/>
      <c r="AE92" s="205"/>
      <c r="AF92" s="205"/>
      <c r="AG92" s="205"/>
      <c r="AH92" s="205"/>
      <c r="AI92" s="205"/>
      <c r="AJ92" s="205"/>
      <c r="AK92" s="205"/>
      <c r="AL92" s="205"/>
      <c r="AM92" s="205"/>
      <c r="AN92" s="205"/>
      <c r="AO92" s="205"/>
      <c r="AP92" s="205"/>
      <c r="AQ92" s="205"/>
      <c r="AR92" s="205"/>
      <c r="AS92" s="205"/>
      <c r="AT92" s="205"/>
      <c r="AU92" s="205"/>
      <c r="AV92" s="205"/>
      <c r="AW92" s="205"/>
      <c r="AX92" s="205"/>
      <c r="AY92" s="205"/>
      <c r="AZ92" s="205"/>
      <c r="BA92" s="205"/>
      <c r="BB92" s="205"/>
      <c r="BC92" s="205"/>
      <c r="BD92" s="205"/>
      <c r="BE92" s="205"/>
      <c r="BF92" s="205"/>
      <c r="BG92" s="205"/>
      <c r="BH92" s="205"/>
      <c r="BI92" s="205"/>
      <c r="BJ92" s="205"/>
      <c r="BK92" s="205"/>
      <c r="BL92" s="205"/>
      <c r="BM92" s="205"/>
      <c r="BN92" s="205"/>
      <c r="BO92" s="205"/>
      <c r="BP92" s="205"/>
      <c r="BQ92" s="205"/>
      <c r="BR92" s="205"/>
      <c r="BS92" s="205"/>
      <c r="BT92" s="205"/>
      <c r="BU92" s="205"/>
      <c r="BV92" s="205"/>
      <c r="BW92" s="205"/>
      <c r="BX92" s="205"/>
      <c r="BY92" s="205"/>
      <c r="BZ92" s="205"/>
      <c r="CA92" s="205"/>
      <c r="CB92" s="205"/>
      <c r="CC92" s="205"/>
      <c r="CD92" s="205"/>
      <c r="CE92" s="205"/>
      <c r="CF92" s="205"/>
      <c r="CG92" s="205"/>
      <c r="CH92" s="205"/>
      <c r="CI92" s="205"/>
      <c r="CJ92" s="205"/>
      <c r="CK92" s="205"/>
      <c r="CL92" s="205"/>
      <c r="CM92" s="205"/>
      <c r="CN92" s="205"/>
      <c r="CO92" s="205"/>
      <c r="CP92" s="205"/>
      <c r="CQ92" s="205"/>
      <c r="CR92" s="205"/>
      <c r="CS92" s="205"/>
      <c r="CT92" s="205"/>
      <c r="CU92" s="205"/>
      <c r="CV92" s="205"/>
      <c r="CW92" s="205"/>
      <c r="CX92" s="205"/>
      <c r="CY92" s="205"/>
      <c r="CZ92" s="205"/>
      <c r="DA92" s="205"/>
      <c r="DB92" s="205"/>
      <c r="DC92" s="205"/>
      <c r="DD92" s="205"/>
      <c r="DE92" s="205"/>
      <c r="DF92" s="205"/>
      <c r="DG92" s="205"/>
      <c r="DH92" s="205"/>
      <c r="DI92" s="205"/>
      <c r="DJ92" s="205"/>
      <c r="DK92" s="205"/>
      <c r="DL92" s="205"/>
      <c r="DM92" s="205"/>
      <c r="DN92" s="205"/>
      <c r="DO92" s="205"/>
      <c r="DP92" s="205"/>
      <c r="DQ92" s="205"/>
      <c r="DR92" s="205"/>
      <c r="DS92" s="205"/>
      <c r="DT92" s="205"/>
      <c r="DU92" s="205"/>
      <c r="DV92" s="205"/>
      <c r="DW92" s="205"/>
      <c r="DX92" s="205"/>
      <c r="DY92" s="205"/>
      <c r="DZ92" s="205"/>
      <c r="EA92" s="205"/>
      <c r="EB92" s="205"/>
      <c r="EC92" s="205"/>
      <c r="ED92" s="205"/>
      <c r="EE92" s="205"/>
      <c r="EF92" s="205"/>
      <c r="EG92" s="205"/>
      <c r="EH92" s="205"/>
      <c r="EI92" s="205"/>
      <c r="EJ92" s="205"/>
      <c r="EK92" s="205"/>
      <c r="EL92" s="205"/>
      <c r="EM92" s="205"/>
      <c r="EN92" s="205"/>
      <c r="EO92" s="205"/>
      <c r="EP92" s="205"/>
      <c r="EQ92" s="205"/>
      <c r="ER92" s="205"/>
      <c r="ES92" s="205"/>
      <c r="ET92" s="205"/>
      <c r="EU92" s="205"/>
      <c r="EV92" s="205"/>
      <c r="EW92" s="205"/>
      <c r="EX92" s="205"/>
      <c r="EY92" s="205"/>
      <c r="EZ92" s="205"/>
      <c r="FA92" s="205"/>
      <c r="FB92" s="205"/>
      <c r="FC92" s="205"/>
      <c r="FD92" s="205"/>
      <c r="FE92" s="205"/>
      <c r="FF92" s="205"/>
      <c r="FG92" s="205"/>
      <c r="FH92" s="205"/>
      <c r="FI92" s="205"/>
      <c r="FJ92" s="205"/>
      <c r="FK92" s="205"/>
      <c r="FL92" s="205"/>
      <c r="FM92" s="205"/>
      <c r="FN92" s="205"/>
      <c r="FO92" s="205"/>
      <c r="FP92" s="205"/>
      <c r="FQ92" s="205"/>
      <c r="FR92" s="205"/>
      <c r="FS92" s="205"/>
      <c r="FT92" s="205"/>
      <c r="FU92" s="205"/>
      <c r="FV92" s="205"/>
      <c r="FW92" s="205"/>
      <c r="FX92" s="205"/>
      <c r="FY92" s="205"/>
      <c r="FZ92" s="205"/>
      <c r="GA92" s="205"/>
      <c r="GB92" s="205"/>
      <c r="GC92" s="205"/>
      <c r="GD92" s="205"/>
      <c r="GE92" s="205"/>
      <c r="GF92" s="205"/>
      <c r="GG92" s="205"/>
      <c r="GH92" s="205"/>
      <c r="GI92" s="205"/>
      <c r="GJ92" s="205"/>
      <c r="GK92" s="205"/>
      <c r="GL92" s="205"/>
      <c r="GM92" s="205"/>
      <c r="GN92" s="205"/>
      <c r="GO92" s="205"/>
      <c r="GP92" s="205"/>
      <c r="GQ92" s="205"/>
      <c r="GR92" s="205"/>
      <c r="GS92" s="205"/>
      <c r="GT92" s="205"/>
      <c r="GU92" s="205"/>
      <c r="GV92" s="205"/>
      <c r="GW92" s="205"/>
      <c r="GX92" s="205"/>
      <c r="GY92" s="205"/>
      <c r="GZ92" s="205"/>
      <c r="HA92" s="205"/>
      <c r="HB92" s="205"/>
      <c r="HC92" s="205"/>
      <c r="HD92" s="205"/>
      <c r="HE92" s="205"/>
      <c r="HF92" s="205"/>
      <c r="HG92" s="205"/>
      <c r="HH92" s="205"/>
      <c r="HI92" s="205"/>
      <c r="HJ92" s="205"/>
      <c r="HK92" s="205"/>
      <c r="HL92" s="205"/>
      <c r="HM92" s="205"/>
      <c r="HN92" s="205"/>
      <c r="HO92" s="205"/>
      <c r="HP92" s="205"/>
      <c r="HQ92" s="205"/>
      <c r="HR92" s="205"/>
      <c r="HS92" s="205"/>
      <c r="HT92" s="205"/>
      <c r="HU92" s="205"/>
      <c r="HV92" s="205"/>
      <c r="HW92" s="205"/>
      <c r="HX92" s="205"/>
      <c r="HY92" s="205"/>
      <c r="HZ92" s="205"/>
      <c r="IA92" s="205"/>
      <c r="IB92" s="205"/>
      <c r="IC92" s="205"/>
      <c r="ID92" s="205"/>
      <c r="IE92" s="205"/>
      <c r="IF92" s="205"/>
      <c r="IG92" s="205"/>
      <c r="IH92" s="205"/>
      <c r="II92" s="205"/>
      <c r="IJ92" s="205"/>
      <c r="IK92" s="205"/>
      <c r="IL92" s="205"/>
      <c r="IM92" s="205"/>
      <c r="IN92" s="205"/>
      <c r="IO92" s="205"/>
      <c r="IP92" s="205"/>
      <c r="IQ92" s="205"/>
      <c r="IR92" s="205"/>
      <c r="IS92" s="205"/>
      <c r="IT92" s="205"/>
      <c r="IU92" s="205"/>
      <c r="IV92" s="205"/>
      <c r="IW92" s="205"/>
      <c r="IX92" s="205"/>
    </row>
    <row r="93" spans="1:258" ht="12.75" customHeight="1" x14ac:dyDescent="0.2">
      <c r="A93" s="330">
        <f t="shared" si="7"/>
        <v>45374</v>
      </c>
      <c r="B93" s="355" t="str" cm="1">
        <f t="array" ref="B93">IF(SUMPRODUCT($I93:$IX93,IF($I$9:$IX$9=B$9,1,0))&gt;0,SUMPRODUCT($I93:$IX93,IF($I$9:$IX$9=B$9,1,0)),"")</f>
        <v/>
      </c>
      <c r="C93" s="355" t="str" cm="1">
        <f t="array" ref="C93">IF(SUMPRODUCT($I93:$IX93,IF($I$9:$IX$9=C$9,1,0))&gt;0,SUMPRODUCT($I93:$IX93,IF($I$9:$IX$9=C$9,1,0)),"")</f>
        <v/>
      </c>
      <c r="D93" s="355" t="str" cm="1">
        <f t="array" ref="D93">IF(SUMPRODUCT($I93:$IX93,IF($I$9:$IX$9=D$9,1,0))&gt;0,SUMPRODUCT($I93:$IX93,IF($I$9:$IX$9=D$9,1,0)),"")</f>
        <v/>
      </c>
      <c r="E93" s="355" t="str" cm="1">
        <f t="array" ref="E93">IF(SUMPRODUCT($I93:$IX93,IF($I$9:$IX$9=E$9,1,0))&gt;0,SUMPRODUCT($I93:$IX93,IF($I$9:$IX$9=E$9,1,0)),"")</f>
        <v/>
      </c>
      <c r="F93" s="355" t="str" cm="1">
        <f t="array" ref="F93">IF(SUMPRODUCT($I93:$IX93,IF($I$9:$IX$9=F$9,1,0))&gt;0,SUMPRODUCT($I93:$IX93,IF($I$9:$IX$9=F$9,1,0)),"")</f>
        <v/>
      </c>
      <c r="G93" s="355" t="str" cm="1">
        <f t="array" ref="G93">IF(SUMPRODUCT($I93:$IX93,IF($I$9:$IX$9=G$9,1,0))&gt;0,SUMPRODUCT($I93:$IX93,IF($I$9:$IX$9=G$9,1,0)),"")</f>
        <v/>
      </c>
      <c r="H93" s="329">
        <f t="shared" si="6"/>
        <v>0</v>
      </c>
      <c r="I93" s="205"/>
      <c r="J93" s="205"/>
      <c r="K93" s="205"/>
      <c r="L93" s="205"/>
      <c r="M93" s="205"/>
      <c r="N93" s="205"/>
      <c r="O93" s="205"/>
      <c r="P93" s="205"/>
      <c r="Q93" s="205"/>
      <c r="R93" s="205"/>
      <c r="S93" s="205"/>
      <c r="T93" s="205"/>
      <c r="U93" s="205"/>
      <c r="V93" s="205"/>
      <c r="W93" s="205"/>
      <c r="X93" s="205"/>
      <c r="Y93" s="205"/>
      <c r="Z93" s="205"/>
      <c r="AA93" s="205"/>
      <c r="AB93" s="205"/>
      <c r="AC93" s="205"/>
      <c r="AD93" s="205"/>
      <c r="AE93" s="205"/>
      <c r="AF93" s="205"/>
      <c r="AG93" s="205"/>
      <c r="AH93" s="205"/>
      <c r="AI93" s="205"/>
      <c r="AJ93" s="205"/>
      <c r="AK93" s="205"/>
      <c r="AL93" s="205"/>
      <c r="AM93" s="205"/>
      <c r="AN93" s="205"/>
      <c r="AO93" s="205"/>
      <c r="AP93" s="205"/>
      <c r="AQ93" s="205"/>
      <c r="AR93" s="205"/>
      <c r="AS93" s="205"/>
      <c r="AT93" s="205"/>
      <c r="AU93" s="205"/>
      <c r="AV93" s="205"/>
      <c r="AW93" s="205"/>
      <c r="AX93" s="205"/>
      <c r="AY93" s="205"/>
      <c r="AZ93" s="205"/>
      <c r="BA93" s="205"/>
      <c r="BB93" s="205"/>
      <c r="BC93" s="205"/>
      <c r="BD93" s="205"/>
      <c r="BE93" s="205"/>
      <c r="BF93" s="205"/>
      <c r="BG93" s="205"/>
      <c r="BH93" s="205"/>
      <c r="BI93" s="205"/>
      <c r="BJ93" s="205"/>
      <c r="BK93" s="205"/>
      <c r="BL93" s="205"/>
      <c r="BM93" s="205"/>
      <c r="BN93" s="205"/>
      <c r="BO93" s="205"/>
      <c r="BP93" s="205"/>
      <c r="BQ93" s="205"/>
      <c r="BR93" s="205"/>
      <c r="BS93" s="205"/>
      <c r="BT93" s="205"/>
      <c r="BU93" s="205"/>
      <c r="BV93" s="205"/>
      <c r="BW93" s="205"/>
      <c r="BX93" s="205"/>
      <c r="BY93" s="205"/>
      <c r="BZ93" s="205"/>
      <c r="CA93" s="205"/>
      <c r="CB93" s="205"/>
      <c r="CC93" s="205"/>
      <c r="CD93" s="205"/>
      <c r="CE93" s="205"/>
      <c r="CF93" s="205"/>
      <c r="CG93" s="205"/>
      <c r="CH93" s="205"/>
      <c r="CI93" s="205"/>
      <c r="CJ93" s="205"/>
      <c r="CK93" s="205"/>
      <c r="CL93" s="205"/>
      <c r="CM93" s="205"/>
      <c r="CN93" s="205"/>
      <c r="CO93" s="205"/>
      <c r="CP93" s="205"/>
      <c r="CQ93" s="205"/>
      <c r="CR93" s="205"/>
      <c r="CS93" s="205"/>
      <c r="CT93" s="205"/>
      <c r="CU93" s="205"/>
      <c r="CV93" s="205"/>
      <c r="CW93" s="205"/>
      <c r="CX93" s="205"/>
      <c r="CY93" s="205"/>
      <c r="CZ93" s="205"/>
      <c r="DA93" s="205"/>
      <c r="DB93" s="205"/>
      <c r="DC93" s="205"/>
      <c r="DD93" s="205"/>
      <c r="DE93" s="205"/>
      <c r="DF93" s="205"/>
      <c r="DG93" s="205"/>
      <c r="DH93" s="205"/>
      <c r="DI93" s="205"/>
      <c r="DJ93" s="205"/>
      <c r="DK93" s="205"/>
      <c r="DL93" s="205"/>
      <c r="DM93" s="205"/>
      <c r="DN93" s="205"/>
      <c r="DO93" s="205"/>
      <c r="DP93" s="205"/>
      <c r="DQ93" s="205"/>
      <c r="DR93" s="205"/>
      <c r="DS93" s="205"/>
      <c r="DT93" s="205"/>
      <c r="DU93" s="205"/>
      <c r="DV93" s="205"/>
      <c r="DW93" s="205"/>
      <c r="DX93" s="205"/>
      <c r="DY93" s="205"/>
      <c r="DZ93" s="205"/>
      <c r="EA93" s="205"/>
      <c r="EB93" s="205"/>
      <c r="EC93" s="205"/>
      <c r="ED93" s="205"/>
      <c r="EE93" s="205"/>
      <c r="EF93" s="205"/>
      <c r="EG93" s="205"/>
      <c r="EH93" s="205"/>
      <c r="EI93" s="205"/>
      <c r="EJ93" s="205"/>
      <c r="EK93" s="205"/>
      <c r="EL93" s="205"/>
      <c r="EM93" s="205"/>
      <c r="EN93" s="205"/>
      <c r="EO93" s="205"/>
      <c r="EP93" s="205"/>
      <c r="EQ93" s="205"/>
      <c r="ER93" s="205"/>
      <c r="ES93" s="205"/>
      <c r="ET93" s="205"/>
      <c r="EU93" s="205"/>
      <c r="EV93" s="205"/>
      <c r="EW93" s="205"/>
      <c r="EX93" s="205"/>
      <c r="EY93" s="205"/>
      <c r="EZ93" s="205"/>
      <c r="FA93" s="205"/>
      <c r="FB93" s="205"/>
      <c r="FC93" s="205"/>
      <c r="FD93" s="205"/>
      <c r="FE93" s="205"/>
      <c r="FF93" s="205"/>
      <c r="FG93" s="205"/>
      <c r="FH93" s="205"/>
      <c r="FI93" s="205"/>
      <c r="FJ93" s="205"/>
      <c r="FK93" s="205"/>
      <c r="FL93" s="205"/>
      <c r="FM93" s="205"/>
      <c r="FN93" s="205"/>
      <c r="FO93" s="205"/>
      <c r="FP93" s="205"/>
      <c r="FQ93" s="205"/>
      <c r="FR93" s="205"/>
      <c r="FS93" s="205"/>
      <c r="FT93" s="205"/>
      <c r="FU93" s="205"/>
      <c r="FV93" s="205"/>
      <c r="FW93" s="205"/>
      <c r="FX93" s="205"/>
      <c r="FY93" s="205"/>
      <c r="FZ93" s="205"/>
      <c r="GA93" s="205"/>
      <c r="GB93" s="205"/>
      <c r="GC93" s="205"/>
      <c r="GD93" s="205"/>
      <c r="GE93" s="205"/>
      <c r="GF93" s="205"/>
      <c r="GG93" s="205"/>
      <c r="GH93" s="205"/>
      <c r="GI93" s="205"/>
      <c r="GJ93" s="205"/>
      <c r="GK93" s="205"/>
      <c r="GL93" s="205"/>
      <c r="GM93" s="205"/>
      <c r="GN93" s="205"/>
      <c r="GO93" s="205"/>
      <c r="GP93" s="205"/>
      <c r="GQ93" s="205"/>
      <c r="GR93" s="205"/>
      <c r="GS93" s="205"/>
      <c r="GT93" s="205"/>
      <c r="GU93" s="205"/>
      <c r="GV93" s="205"/>
      <c r="GW93" s="205"/>
      <c r="GX93" s="205"/>
      <c r="GY93" s="205"/>
      <c r="GZ93" s="205"/>
      <c r="HA93" s="205"/>
      <c r="HB93" s="205"/>
      <c r="HC93" s="205"/>
      <c r="HD93" s="205"/>
      <c r="HE93" s="205"/>
      <c r="HF93" s="205"/>
      <c r="HG93" s="205"/>
      <c r="HH93" s="205"/>
      <c r="HI93" s="205"/>
      <c r="HJ93" s="205"/>
      <c r="HK93" s="205"/>
      <c r="HL93" s="205"/>
      <c r="HM93" s="205"/>
      <c r="HN93" s="205"/>
      <c r="HO93" s="205"/>
      <c r="HP93" s="205"/>
      <c r="HQ93" s="205"/>
      <c r="HR93" s="205"/>
      <c r="HS93" s="205"/>
      <c r="HT93" s="205"/>
      <c r="HU93" s="205"/>
      <c r="HV93" s="205"/>
      <c r="HW93" s="205"/>
      <c r="HX93" s="205"/>
      <c r="HY93" s="205"/>
      <c r="HZ93" s="205"/>
      <c r="IA93" s="205"/>
      <c r="IB93" s="205"/>
      <c r="IC93" s="205"/>
      <c r="ID93" s="205"/>
      <c r="IE93" s="205"/>
      <c r="IF93" s="205"/>
      <c r="IG93" s="205"/>
      <c r="IH93" s="205"/>
      <c r="II93" s="205"/>
      <c r="IJ93" s="205"/>
      <c r="IK93" s="205"/>
      <c r="IL93" s="205"/>
      <c r="IM93" s="205"/>
      <c r="IN93" s="205"/>
      <c r="IO93" s="205"/>
      <c r="IP93" s="205"/>
      <c r="IQ93" s="205"/>
      <c r="IR93" s="205"/>
      <c r="IS93" s="205"/>
      <c r="IT93" s="205"/>
      <c r="IU93" s="205"/>
      <c r="IV93" s="205"/>
      <c r="IW93" s="205"/>
      <c r="IX93" s="205"/>
    </row>
    <row r="94" spans="1:258" ht="12.75" customHeight="1" x14ac:dyDescent="0.2">
      <c r="A94" s="330">
        <f t="shared" si="7"/>
        <v>45375</v>
      </c>
      <c r="B94" s="355" t="str" cm="1">
        <f t="array" ref="B94">IF(SUMPRODUCT($I94:$IX94,IF($I$9:$IX$9=B$9,1,0))&gt;0,SUMPRODUCT($I94:$IX94,IF($I$9:$IX$9=B$9,1,0)),"")</f>
        <v/>
      </c>
      <c r="C94" s="355" t="str" cm="1">
        <f t="array" ref="C94">IF(SUMPRODUCT($I94:$IX94,IF($I$9:$IX$9=C$9,1,0))&gt;0,SUMPRODUCT($I94:$IX94,IF($I$9:$IX$9=C$9,1,0)),"")</f>
        <v/>
      </c>
      <c r="D94" s="355" t="str" cm="1">
        <f t="array" ref="D94">IF(SUMPRODUCT($I94:$IX94,IF($I$9:$IX$9=D$9,1,0))&gt;0,SUMPRODUCT($I94:$IX94,IF($I$9:$IX$9=D$9,1,0)),"")</f>
        <v/>
      </c>
      <c r="E94" s="355" t="str" cm="1">
        <f t="array" ref="E94">IF(SUMPRODUCT($I94:$IX94,IF($I$9:$IX$9=E$9,1,0))&gt;0,SUMPRODUCT($I94:$IX94,IF($I$9:$IX$9=E$9,1,0)),"")</f>
        <v/>
      </c>
      <c r="F94" s="355" t="str" cm="1">
        <f t="array" ref="F94">IF(SUMPRODUCT($I94:$IX94,IF($I$9:$IX$9=F$9,1,0))&gt;0,SUMPRODUCT($I94:$IX94,IF($I$9:$IX$9=F$9,1,0)),"")</f>
        <v/>
      </c>
      <c r="G94" s="355" t="str" cm="1">
        <f t="array" ref="G94">IF(SUMPRODUCT($I94:$IX94,IF($I$9:$IX$9=G$9,1,0))&gt;0,SUMPRODUCT($I94:$IX94,IF($I$9:$IX$9=G$9,1,0)),"")</f>
        <v/>
      </c>
      <c r="H94" s="329">
        <f t="shared" si="6"/>
        <v>0</v>
      </c>
      <c r="I94" s="205"/>
      <c r="J94" s="205"/>
      <c r="K94" s="205"/>
      <c r="L94" s="205"/>
      <c r="M94" s="205"/>
      <c r="N94" s="205"/>
      <c r="O94" s="205"/>
      <c r="P94" s="205"/>
      <c r="Q94" s="205"/>
      <c r="R94" s="205"/>
      <c r="S94" s="205"/>
      <c r="T94" s="205"/>
      <c r="U94" s="205"/>
      <c r="V94" s="205"/>
      <c r="W94" s="205"/>
      <c r="X94" s="205"/>
      <c r="Y94" s="205"/>
      <c r="Z94" s="205"/>
      <c r="AA94" s="205"/>
      <c r="AB94" s="205"/>
      <c r="AC94" s="205"/>
      <c r="AD94" s="205"/>
      <c r="AE94" s="205"/>
      <c r="AF94" s="205"/>
      <c r="AG94" s="205"/>
      <c r="AH94" s="205"/>
      <c r="AI94" s="205"/>
      <c r="AJ94" s="205"/>
      <c r="AK94" s="205"/>
      <c r="AL94" s="205"/>
      <c r="AM94" s="205"/>
      <c r="AN94" s="205"/>
      <c r="AO94" s="205"/>
      <c r="AP94" s="205"/>
      <c r="AQ94" s="205"/>
      <c r="AR94" s="205"/>
      <c r="AS94" s="205"/>
      <c r="AT94" s="205"/>
      <c r="AU94" s="205"/>
      <c r="AV94" s="205"/>
      <c r="AW94" s="205"/>
      <c r="AX94" s="205"/>
      <c r="AY94" s="205"/>
      <c r="AZ94" s="205"/>
      <c r="BA94" s="205"/>
      <c r="BB94" s="205"/>
      <c r="BC94" s="205"/>
      <c r="BD94" s="205"/>
      <c r="BE94" s="205"/>
      <c r="BF94" s="205"/>
      <c r="BG94" s="205"/>
      <c r="BH94" s="205"/>
      <c r="BI94" s="205"/>
      <c r="BJ94" s="205"/>
      <c r="BK94" s="205"/>
      <c r="BL94" s="205"/>
      <c r="BM94" s="205"/>
      <c r="BN94" s="205"/>
      <c r="BO94" s="205"/>
      <c r="BP94" s="205"/>
      <c r="BQ94" s="205"/>
      <c r="BR94" s="205"/>
      <c r="BS94" s="205"/>
      <c r="BT94" s="205"/>
      <c r="BU94" s="205"/>
      <c r="BV94" s="205"/>
      <c r="BW94" s="205"/>
      <c r="BX94" s="205"/>
      <c r="BY94" s="205"/>
      <c r="BZ94" s="205"/>
      <c r="CA94" s="205"/>
      <c r="CB94" s="205"/>
      <c r="CC94" s="205"/>
      <c r="CD94" s="205"/>
      <c r="CE94" s="205"/>
      <c r="CF94" s="205"/>
      <c r="CG94" s="205"/>
      <c r="CH94" s="205"/>
      <c r="CI94" s="205"/>
      <c r="CJ94" s="205"/>
      <c r="CK94" s="205"/>
      <c r="CL94" s="205"/>
      <c r="CM94" s="205"/>
      <c r="CN94" s="205"/>
      <c r="CO94" s="205"/>
      <c r="CP94" s="205"/>
      <c r="CQ94" s="205"/>
      <c r="CR94" s="205"/>
      <c r="CS94" s="205"/>
      <c r="CT94" s="205"/>
      <c r="CU94" s="205"/>
      <c r="CV94" s="205"/>
      <c r="CW94" s="205"/>
      <c r="CX94" s="205"/>
      <c r="CY94" s="205"/>
      <c r="CZ94" s="205"/>
      <c r="DA94" s="205"/>
      <c r="DB94" s="205"/>
      <c r="DC94" s="205"/>
      <c r="DD94" s="205"/>
      <c r="DE94" s="205"/>
      <c r="DF94" s="205"/>
      <c r="DG94" s="205"/>
      <c r="DH94" s="205"/>
      <c r="DI94" s="205"/>
      <c r="DJ94" s="205"/>
      <c r="DK94" s="205"/>
      <c r="DL94" s="205"/>
      <c r="DM94" s="205"/>
      <c r="DN94" s="205"/>
      <c r="DO94" s="205"/>
      <c r="DP94" s="205"/>
      <c r="DQ94" s="205"/>
      <c r="DR94" s="205"/>
      <c r="DS94" s="205"/>
      <c r="DT94" s="205"/>
      <c r="DU94" s="205"/>
      <c r="DV94" s="205"/>
      <c r="DW94" s="205"/>
      <c r="DX94" s="205"/>
      <c r="DY94" s="205"/>
      <c r="DZ94" s="205"/>
      <c r="EA94" s="205"/>
      <c r="EB94" s="205"/>
      <c r="EC94" s="205"/>
      <c r="ED94" s="205"/>
      <c r="EE94" s="205"/>
      <c r="EF94" s="205"/>
      <c r="EG94" s="205"/>
      <c r="EH94" s="205"/>
      <c r="EI94" s="205"/>
      <c r="EJ94" s="205"/>
      <c r="EK94" s="205"/>
      <c r="EL94" s="205"/>
      <c r="EM94" s="205"/>
      <c r="EN94" s="205"/>
      <c r="EO94" s="205"/>
      <c r="EP94" s="205"/>
      <c r="EQ94" s="205"/>
      <c r="ER94" s="205"/>
      <c r="ES94" s="205"/>
      <c r="ET94" s="205"/>
      <c r="EU94" s="205"/>
      <c r="EV94" s="205"/>
      <c r="EW94" s="205"/>
      <c r="EX94" s="205"/>
      <c r="EY94" s="205"/>
      <c r="EZ94" s="205"/>
      <c r="FA94" s="205"/>
      <c r="FB94" s="205"/>
      <c r="FC94" s="205"/>
      <c r="FD94" s="205"/>
      <c r="FE94" s="205"/>
      <c r="FF94" s="205"/>
      <c r="FG94" s="205"/>
      <c r="FH94" s="205"/>
      <c r="FI94" s="205"/>
      <c r="FJ94" s="205"/>
      <c r="FK94" s="205"/>
      <c r="FL94" s="205"/>
      <c r="FM94" s="205"/>
      <c r="FN94" s="205"/>
      <c r="FO94" s="205"/>
      <c r="FP94" s="205"/>
      <c r="FQ94" s="205"/>
      <c r="FR94" s="205"/>
      <c r="FS94" s="205"/>
      <c r="FT94" s="205"/>
      <c r="FU94" s="205"/>
      <c r="FV94" s="205"/>
      <c r="FW94" s="205"/>
      <c r="FX94" s="205"/>
      <c r="FY94" s="205"/>
      <c r="FZ94" s="205"/>
      <c r="GA94" s="205"/>
      <c r="GB94" s="205"/>
      <c r="GC94" s="205"/>
      <c r="GD94" s="205"/>
      <c r="GE94" s="205"/>
      <c r="GF94" s="205"/>
      <c r="GG94" s="205"/>
      <c r="GH94" s="205"/>
      <c r="GI94" s="205"/>
      <c r="GJ94" s="205"/>
      <c r="GK94" s="205"/>
      <c r="GL94" s="205"/>
      <c r="GM94" s="205"/>
      <c r="GN94" s="205"/>
      <c r="GO94" s="205"/>
      <c r="GP94" s="205"/>
      <c r="GQ94" s="205"/>
      <c r="GR94" s="205"/>
      <c r="GS94" s="205"/>
      <c r="GT94" s="205"/>
      <c r="GU94" s="205"/>
      <c r="GV94" s="205"/>
      <c r="GW94" s="205"/>
      <c r="GX94" s="205"/>
      <c r="GY94" s="205"/>
      <c r="GZ94" s="205"/>
      <c r="HA94" s="205"/>
      <c r="HB94" s="205"/>
      <c r="HC94" s="205"/>
      <c r="HD94" s="205"/>
      <c r="HE94" s="205"/>
      <c r="HF94" s="205"/>
      <c r="HG94" s="205"/>
      <c r="HH94" s="205"/>
      <c r="HI94" s="205"/>
      <c r="HJ94" s="205"/>
      <c r="HK94" s="205"/>
      <c r="HL94" s="205"/>
      <c r="HM94" s="205"/>
      <c r="HN94" s="205"/>
      <c r="HO94" s="205"/>
      <c r="HP94" s="205"/>
      <c r="HQ94" s="205"/>
      <c r="HR94" s="205"/>
      <c r="HS94" s="205"/>
      <c r="HT94" s="205"/>
      <c r="HU94" s="205"/>
      <c r="HV94" s="205"/>
      <c r="HW94" s="205"/>
      <c r="HX94" s="205"/>
      <c r="HY94" s="205"/>
      <c r="HZ94" s="205"/>
      <c r="IA94" s="205"/>
      <c r="IB94" s="205"/>
      <c r="IC94" s="205"/>
      <c r="ID94" s="205"/>
      <c r="IE94" s="205"/>
      <c r="IF94" s="205"/>
      <c r="IG94" s="205"/>
      <c r="IH94" s="205"/>
      <c r="II94" s="205"/>
      <c r="IJ94" s="205"/>
      <c r="IK94" s="205"/>
      <c r="IL94" s="205"/>
      <c r="IM94" s="205"/>
      <c r="IN94" s="205"/>
      <c r="IO94" s="205"/>
      <c r="IP94" s="205"/>
      <c r="IQ94" s="205"/>
      <c r="IR94" s="205"/>
      <c r="IS94" s="205"/>
      <c r="IT94" s="205"/>
      <c r="IU94" s="205"/>
      <c r="IV94" s="205"/>
      <c r="IW94" s="205"/>
      <c r="IX94" s="205"/>
    </row>
    <row r="95" spans="1:258" ht="12.75" customHeight="1" x14ac:dyDescent="0.2">
      <c r="A95" s="330">
        <f t="shared" si="7"/>
        <v>45376</v>
      </c>
      <c r="B95" s="355" t="str" cm="1">
        <f t="array" ref="B95">IF(SUMPRODUCT($I95:$IX95,IF($I$9:$IX$9=B$9,1,0))&gt;0,SUMPRODUCT($I95:$IX95,IF($I$9:$IX$9=B$9,1,0)),"")</f>
        <v/>
      </c>
      <c r="C95" s="355" t="str" cm="1">
        <f t="array" ref="C95">IF(SUMPRODUCT($I95:$IX95,IF($I$9:$IX$9=C$9,1,0))&gt;0,SUMPRODUCT($I95:$IX95,IF($I$9:$IX$9=C$9,1,0)),"")</f>
        <v/>
      </c>
      <c r="D95" s="355" t="str" cm="1">
        <f t="array" ref="D95">IF(SUMPRODUCT($I95:$IX95,IF($I$9:$IX$9=D$9,1,0))&gt;0,SUMPRODUCT($I95:$IX95,IF($I$9:$IX$9=D$9,1,0)),"")</f>
        <v/>
      </c>
      <c r="E95" s="355" t="str" cm="1">
        <f t="array" ref="E95">IF(SUMPRODUCT($I95:$IX95,IF($I$9:$IX$9=E$9,1,0))&gt;0,SUMPRODUCT($I95:$IX95,IF($I$9:$IX$9=E$9,1,0)),"")</f>
        <v/>
      </c>
      <c r="F95" s="355" t="str" cm="1">
        <f t="array" ref="F95">IF(SUMPRODUCT($I95:$IX95,IF($I$9:$IX$9=F$9,1,0))&gt;0,SUMPRODUCT($I95:$IX95,IF($I$9:$IX$9=F$9,1,0)),"")</f>
        <v/>
      </c>
      <c r="G95" s="355" t="str" cm="1">
        <f t="array" ref="G95">IF(SUMPRODUCT($I95:$IX95,IF($I$9:$IX$9=G$9,1,0))&gt;0,SUMPRODUCT($I95:$IX95,IF($I$9:$IX$9=G$9,1,0)),"")</f>
        <v/>
      </c>
      <c r="H95" s="329">
        <f t="shared" si="6"/>
        <v>0</v>
      </c>
      <c r="I95" s="205"/>
      <c r="J95" s="205"/>
      <c r="K95" s="205"/>
      <c r="L95" s="205"/>
      <c r="M95" s="205"/>
      <c r="N95" s="205"/>
      <c r="O95" s="205"/>
      <c r="P95" s="205"/>
      <c r="Q95" s="205"/>
      <c r="R95" s="205"/>
      <c r="S95" s="205"/>
      <c r="T95" s="205"/>
      <c r="U95" s="205"/>
      <c r="V95" s="205"/>
      <c r="W95" s="205"/>
      <c r="X95" s="205"/>
      <c r="Y95" s="205"/>
      <c r="Z95" s="205"/>
      <c r="AA95" s="205"/>
      <c r="AB95" s="205"/>
      <c r="AC95" s="205"/>
      <c r="AD95" s="205"/>
      <c r="AE95" s="205"/>
      <c r="AF95" s="205"/>
      <c r="AG95" s="205"/>
      <c r="AH95" s="205"/>
      <c r="AI95" s="205"/>
      <c r="AJ95" s="205"/>
      <c r="AK95" s="205"/>
      <c r="AL95" s="205"/>
      <c r="AM95" s="205"/>
      <c r="AN95" s="205"/>
      <c r="AO95" s="205"/>
      <c r="AP95" s="205"/>
      <c r="AQ95" s="205"/>
      <c r="AR95" s="205"/>
      <c r="AS95" s="205"/>
      <c r="AT95" s="205"/>
      <c r="AU95" s="205"/>
      <c r="AV95" s="205"/>
      <c r="AW95" s="205"/>
      <c r="AX95" s="205"/>
      <c r="AY95" s="205"/>
      <c r="AZ95" s="205"/>
      <c r="BA95" s="205"/>
      <c r="BB95" s="205"/>
      <c r="BC95" s="205"/>
      <c r="BD95" s="205"/>
      <c r="BE95" s="205"/>
      <c r="BF95" s="205"/>
      <c r="BG95" s="205"/>
      <c r="BH95" s="205"/>
      <c r="BI95" s="205"/>
      <c r="BJ95" s="205"/>
      <c r="BK95" s="205"/>
      <c r="BL95" s="205"/>
      <c r="BM95" s="205"/>
      <c r="BN95" s="205"/>
      <c r="BO95" s="205"/>
      <c r="BP95" s="205"/>
      <c r="BQ95" s="205"/>
      <c r="BR95" s="205"/>
      <c r="BS95" s="205"/>
      <c r="BT95" s="205"/>
      <c r="BU95" s="205"/>
      <c r="BV95" s="205"/>
      <c r="BW95" s="205"/>
      <c r="BX95" s="205"/>
      <c r="BY95" s="205"/>
      <c r="BZ95" s="205"/>
      <c r="CA95" s="205"/>
      <c r="CB95" s="205"/>
      <c r="CC95" s="205"/>
      <c r="CD95" s="205"/>
      <c r="CE95" s="205"/>
      <c r="CF95" s="205"/>
      <c r="CG95" s="205"/>
      <c r="CH95" s="205"/>
      <c r="CI95" s="205"/>
      <c r="CJ95" s="205"/>
      <c r="CK95" s="205"/>
      <c r="CL95" s="205"/>
      <c r="CM95" s="205"/>
      <c r="CN95" s="205"/>
      <c r="CO95" s="205"/>
      <c r="CP95" s="205"/>
      <c r="CQ95" s="205"/>
      <c r="CR95" s="205"/>
      <c r="CS95" s="205"/>
      <c r="CT95" s="205"/>
      <c r="CU95" s="205"/>
      <c r="CV95" s="205"/>
      <c r="CW95" s="205"/>
      <c r="CX95" s="205"/>
      <c r="CY95" s="205"/>
      <c r="CZ95" s="205"/>
      <c r="DA95" s="205"/>
      <c r="DB95" s="205"/>
      <c r="DC95" s="205"/>
      <c r="DD95" s="205"/>
      <c r="DE95" s="205"/>
      <c r="DF95" s="205"/>
      <c r="DG95" s="205"/>
      <c r="DH95" s="205"/>
      <c r="DI95" s="205"/>
      <c r="DJ95" s="205"/>
      <c r="DK95" s="205"/>
      <c r="DL95" s="205"/>
      <c r="DM95" s="205"/>
      <c r="DN95" s="205"/>
      <c r="DO95" s="205"/>
      <c r="DP95" s="205"/>
      <c r="DQ95" s="205"/>
      <c r="DR95" s="205"/>
      <c r="DS95" s="205"/>
      <c r="DT95" s="205"/>
      <c r="DU95" s="205"/>
      <c r="DV95" s="205"/>
      <c r="DW95" s="205"/>
      <c r="DX95" s="205"/>
      <c r="DY95" s="205"/>
      <c r="DZ95" s="205"/>
      <c r="EA95" s="205"/>
      <c r="EB95" s="205"/>
      <c r="EC95" s="205"/>
      <c r="ED95" s="205"/>
      <c r="EE95" s="205"/>
      <c r="EF95" s="205"/>
      <c r="EG95" s="205"/>
      <c r="EH95" s="205"/>
      <c r="EI95" s="205"/>
      <c r="EJ95" s="205"/>
      <c r="EK95" s="205"/>
      <c r="EL95" s="205"/>
      <c r="EM95" s="205"/>
      <c r="EN95" s="205"/>
      <c r="EO95" s="205"/>
      <c r="EP95" s="205"/>
      <c r="EQ95" s="205"/>
      <c r="ER95" s="205"/>
      <c r="ES95" s="205"/>
      <c r="ET95" s="205"/>
      <c r="EU95" s="205"/>
      <c r="EV95" s="205"/>
      <c r="EW95" s="205"/>
      <c r="EX95" s="205"/>
      <c r="EY95" s="205"/>
      <c r="EZ95" s="205"/>
      <c r="FA95" s="205"/>
      <c r="FB95" s="205"/>
      <c r="FC95" s="205"/>
      <c r="FD95" s="205"/>
      <c r="FE95" s="205"/>
      <c r="FF95" s="205"/>
      <c r="FG95" s="205"/>
      <c r="FH95" s="205"/>
      <c r="FI95" s="205"/>
      <c r="FJ95" s="205"/>
      <c r="FK95" s="205"/>
      <c r="FL95" s="205"/>
      <c r="FM95" s="205"/>
      <c r="FN95" s="205"/>
      <c r="FO95" s="205"/>
      <c r="FP95" s="205"/>
      <c r="FQ95" s="205"/>
      <c r="FR95" s="205"/>
      <c r="FS95" s="205"/>
      <c r="FT95" s="205"/>
      <c r="FU95" s="205"/>
      <c r="FV95" s="205"/>
      <c r="FW95" s="205"/>
      <c r="FX95" s="205"/>
      <c r="FY95" s="205"/>
      <c r="FZ95" s="205"/>
      <c r="GA95" s="205"/>
      <c r="GB95" s="205"/>
      <c r="GC95" s="205"/>
      <c r="GD95" s="205"/>
      <c r="GE95" s="205"/>
      <c r="GF95" s="205"/>
      <c r="GG95" s="205"/>
      <c r="GH95" s="205"/>
      <c r="GI95" s="205"/>
      <c r="GJ95" s="205"/>
      <c r="GK95" s="205"/>
      <c r="GL95" s="205"/>
      <c r="GM95" s="205"/>
      <c r="GN95" s="205"/>
      <c r="GO95" s="205"/>
      <c r="GP95" s="205"/>
      <c r="GQ95" s="205"/>
      <c r="GR95" s="205"/>
      <c r="GS95" s="205"/>
      <c r="GT95" s="205"/>
      <c r="GU95" s="205"/>
      <c r="GV95" s="205"/>
      <c r="GW95" s="205"/>
      <c r="GX95" s="205"/>
      <c r="GY95" s="205"/>
      <c r="GZ95" s="205"/>
      <c r="HA95" s="205"/>
      <c r="HB95" s="205"/>
      <c r="HC95" s="205"/>
      <c r="HD95" s="205"/>
      <c r="HE95" s="205"/>
      <c r="HF95" s="205"/>
      <c r="HG95" s="205"/>
      <c r="HH95" s="205"/>
      <c r="HI95" s="205"/>
      <c r="HJ95" s="205"/>
      <c r="HK95" s="205"/>
      <c r="HL95" s="205"/>
      <c r="HM95" s="205"/>
      <c r="HN95" s="205"/>
      <c r="HO95" s="205"/>
      <c r="HP95" s="205"/>
      <c r="HQ95" s="205"/>
      <c r="HR95" s="205"/>
      <c r="HS95" s="205"/>
      <c r="HT95" s="205"/>
      <c r="HU95" s="205"/>
      <c r="HV95" s="205"/>
      <c r="HW95" s="205"/>
      <c r="HX95" s="205"/>
      <c r="HY95" s="205"/>
      <c r="HZ95" s="205"/>
      <c r="IA95" s="205"/>
      <c r="IB95" s="205"/>
      <c r="IC95" s="205"/>
      <c r="ID95" s="205"/>
      <c r="IE95" s="205"/>
      <c r="IF95" s="205"/>
      <c r="IG95" s="205"/>
      <c r="IH95" s="205"/>
      <c r="II95" s="205"/>
      <c r="IJ95" s="205"/>
      <c r="IK95" s="205"/>
      <c r="IL95" s="205"/>
      <c r="IM95" s="205"/>
      <c r="IN95" s="205"/>
      <c r="IO95" s="205"/>
      <c r="IP95" s="205"/>
      <c r="IQ95" s="205"/>
      <c r="IR95" s="205"/>
      <c r="IS95" s="205"/>
      <c r="IT95" s="205"/>
      <c r="IU95" s="205"/>
      <c r="IV95" s="205"/>
      <c r="IW95" s="205"/>
      <c r="IX95" s="205"/>
    </row>
    <row r="96" spans="1:258" ht="12.75" customHeight="1" x14ac:dyDescent="0.2">
      <c r="A96" s="330">
        <f t="shared" si="7"/>
        <v>45377</v>
      </c>
      <c r="B96" s="355" t="str" cm="1">
        <f t="array" ref="B96">IF(SUMPRODUCT($I96:$IX96,IF($I$9:$IX$9=B$9,1,0))&gt;0,SUMPRODUCT($I96:$IX96,IF($I$9:$IX$9=B$9,1,0)),"")</f>
        <v/>
      </c>
      <c r="C96" s="355" t="str" cm="1">
        <f t="array" ref="C96">IF(SUMPRODUCT($I96:$IX96,IF($I$9:$IX$9=C$9,1,0))&gt;0,SUMPRODUCT($I96:$IX96,IF($I$9:$IX$9=C$9,1,0)),"")</f>
        <v/>
      </c>
      <c r="D96" s="355" t="str" cm="1">
        <f t="array" ref="D96">IF(SUMPRODUCT($I96:$IX96,IF($I$9:$IX$9=D$9,1,0))&gt;0,SUMPRODUCT($I96:$IX96,IF($I$9:$IX$9=D$9,1,0)),"")</f>
        <v/>
      </c>
      <c r="E96" s="355" t="str" cm="1">
        <f t="array" ref="E96">IF(SUMPRODUCT($I96:$IX96,IF($I$9:$IX$9=E$9,1,0))&gt;0,SUMPRODUCT($I96:$IX96,IF($I$9:$IX$9=E$9,1,0)),"")</f>
        <v/>
      </c>
      <c r="F96" s="355" t="str" cm="1">
        <f t="array" ref="F96">IF(SUMPRODUCT($I96:$IX96,IF($I$9:$IX$9=F$9,1,0))&gt;0,SUMPRODUCT($I96:$IX96,IF($I$9:$IX$9=F$9,1,0)),"")</f>
        <v/>
      </c>
      <c r="G96" s="355" t="str" cm="1">
        <f t="array" ref="G96">IF(SUMPRODUCT($I96:$IX96,IF($I$9:$IX$9=G$9,1,0))&gt;0,SUMPRODUCT($I96:$IX96,IF($I$9:$IX$9=G$9,1,0)),"")</f>
        <v/>
      </c>
      <c r="H96" s="329">
        <f t="shared" si="6"/>
        <v>0</v>
      </c>
      <c r="I96" s="205"/>
      <c r="J96" s="205"/>
      <c r="K96" s="205"/>
      <c r="L96" s="205"/>
      <c r="M96" s="205"/>
      <c r="N96" s="205"/>
      <c r="O96" s="205"/>
      <c r="P96" s="205"/>
      <c r="Q96" s="205"/>
      <c r="R96" s="205"/>
      <c r="S96" s="205"/>
      <c r="T96" s="205"/>
      <c r="U96" s="205"/>
      <c r="V96" s="205"/>
      <c r="W96" s="205"/>
      <c r="X96" s="205"/>
      <c r="Y96" s="205"/>
      <c r="Z96" s="205"/>
      <c r="AA96" s="205"/>
      <c r="AB96" s="205"/>
      <c r="AC96" s="205"/>
      <c r="AD96" s="205"/>
      <c r="AE96" s="205"/>
      <c r="AF96" s="205"/>
      <c r="AG96" s="205"/>
      <c r="AH96" s="205"/>
      <c r="AI96" s="205"/>
      <c r="AJ96" s="205"/>
      <c r="AK96" s="205"/>
      <c r="AL96" s="205"/>
      <c r="AM96" s="205"/>
      <c r="AN96" s="205"/>
      <c r="AO96" s="205"/>
      <c r="AP96" s="205"/>
      <c r="AQ96" s="205"/>
      <c r="AR96" s="205"/>
      <c r="AS96" s="205"/>
      <c r="AT96" s="205"/>
      <c r="AU96" s="205"/>
      <c r="AV96" s="205"/>
      <c r="AW96" s="205"/>
      <c r="AX96" s="205"/>
      <c r="AY96" s="205"/>
      <c r="AZ96" s="205"/>
      <c r="BA96" s="205"/>
      <c r="BB96" s="205"/>
      <c r="BC96" s="205"/>
      <c r="BD96" s="205"/>
      <c r="BE96" s="205"/>
      <c r="BF96" s="205"/>
      <c r="BG96" s="205"/>
      <c r="BH96" s="205"/>
      <c r="BI96" s="205"/>
      <c r="BJ96" s="205"/>
      <c r="BK96" s="205"/>
      <c r="BL96" s="205"/>
      <c r="BM96" s="205"/>
      <c r="BN96" s="205"/>
      <c r="BO96" s="205"/>
      <c r="BP96" s="205"/>
      <c r="BQ96" s="205"/>
      <c r="BR96" s="205"/>
      <c r="BS96" s="205"/>
      <c r="BT96" s="205"/>
      <c r="BU96" s="205"/>
      <c r="BV96" s="205"/>
      <c r="BW96" s="205"/>
      <c r="BX96" s="205"/>
      <c r="BY96" s="205"/>
      <c r="BZ96" s="205"/>
      <c r="CA96" s="205"/>
      <c r="CB96" s="205"/>
      <c r="CC96" s="205"/>
      <c r="CD96" s="205"/>
      <c r="CE96" s="205"/>
      <c r="CF96" s="205"/>
      <c r="CG96" s="205"/>
      <c r="CH96" s="205"/>
      <c r="CI96" s="205"/>
      <c r="CJ96" s="205"/>
      <c r="CK96" s="205"/>
      <c r="CL96" s="205"/>
      <c r="CM96" s="205"/>
      <c r="CN96" s="205"/>
      <c r="CO96" s="205"/>
      <c r="CP96" s="205"/>
      <c r="CQ96" s="205"/>
      <c r="CR96" s="205"/>
      <c r="CS96" s="205"/>
      <c r="CT96" s="205"/>
      <c r="CU96" s="205"/>
      <c r="CV96" s="205"/>
      <c r="CW96" s="205"/>
      <c r="CX96" s="205"/>
      <c r="CY96" s="205"/>
      <c r="CZ96" s="205"/>
      <c r="DA96" s="205"/>
      <c r="DB96" s="205"/>
      <c r="DC96" s="205"/>
      <c r="DD96" s="205"/>
      <c r="DE96" s="205"/>
      <c r="DF96" s="205"/>
      <c r="DG96" s="205"/>
      <c r="DH96" s="205"/>
      <c r="DI96" s="205"/>
      <c r="DJ96" s="205"/>
      <c r="DK96" s="205"/>
      <c r="DL96" s="205"/>
      <c r="DM96" s="205"/>
      <c r="DN96" s="205"/>
      <c r="DO96" s="205"/>
      <c r="DP96" s="205"/>
      <c r="DQ96" s="205"/>
      <c r="DR96" s="205"/>
      <c r="DS96" s="205"/>
      <c r="DT96" s="205"/>
      <c r="DU96" s="205"/>
      <c r="DV96" s="205"/>
      <c r="DW96" s="205"/>
      <c r="DX96" s="205"/>
      <c r="DY96" s="205"/>
      <c r="DZ96" s="205"/>
      <c r="EA96" s="205"/>
      <c r="EB96" s="205"/>
      <c r="EC96" s="205"/>
      <c r="ED96" s="205"/>
      <c r="EE96" s="205"/>
      <c r="EF96" s="205"/>
      <c r="EG96" s="205"/>
      <c r="EH96" s="205"/>
      <c r="EI96" s="205"/>
      <c r="EJ96" s="205"/>
      <c r="EK96" s="205"/>
      <c r="EL96" s="205"/>
      <c r="EM96" s="205"/>
      <c r="EN96" s="205"/>
      <c r="EO96" s="205"/>
      <c r="EP96" s="205"/>
      <c r="EQ96" s="205"/>
      <c r="ER96" s="205"/>
      <c r="ES96" s="205"/>
      <c r="ET96" s="205"/>
      <c r="EU96" s="205"/>
      <c r="EV96" s="205"/>
      <c r="EW96" s="205"/>
      <c r="EX96" s="205"/>
      <c r="EY96" s="205"/>
      <c r="EZ96" s="205"/>
      <c r="FA96" s="205"/>
      <c r="FB96" s="205"/>
      <c r="FC96" s="205"/>
      <c r="FD96" s="205"/>
      <c r="FE96" s="205"/>
      <c r="FF96" s="205"/>
      <c r="FG96" s="205"/>
      <c r="FH96" s="205"/>
      <c r="FI96" s="205"/>
      <c r="FJ96" s="205"/>
      <c r="FK96" s="205"/>
      <c r="FL96" s="205"/>
      <c r="FM96" s="205"/>
      <c r="FN96" s="205"/>
      <c r="FO96" s="205"/>
      <c r="FP96" s="205"/>
      <c r="FQ96" s="205"/>
      <c r="FR96" s="205"/>
      <c r="FS96" s="205"/>
      <c r="FT96" s="205"/>
      <c r="FU96" s="205"/>
      <c r="FV96" s="205"/>
      <c r="FW96" s="205"/>
      <c r="FX96" s="205"/>
      <c r="FY96" s="205"/>
      <c r="FZ96" s="205"/>
      <c r="GA96" s="205"/>
      <c r="GB96" s="205"/>
      <c r="GC96" s="205"/>
      <c r="GD96" s="205"/>
      <c r="GE96" s="205"/>
      <c r="GF96" s="205"/>
      <c r="GG96" s="205"/>
      <c r="GH96" s="205"/>
      <c r="GI96" s="205"/>
      <c r="GJ96" s="205"/>
      <c r="GK96" s="205"/>
      <c r="GL96" s="205"/>
      <c r="GM96" s="205"/>
      <c r="GN96" s="205"/>
      <c r="GO96" s="205"/>
      <c r="GP96" s="205"/>
      <c r="GQ96" s="205"/>
      <c r="GR96" s="205"/>
      <c r="GS96" s="205"/>
      <c r="GT96" s="205"/>
      <c r="GU96" s="205"/>
      <c r="GV96" s="205"/>
      <c r="GW96" s="205"/>
      <c r="GX96" s="205"/>
      <c r="GY96" s="205"/>
      <c r="GZ96" s="205"/>
      <c r="HA96" s="205"/>
      <c r="HB96" s="205"/>
      <c r="HC96" s="205"/>
      <c r="HD96" s="205"/>
      <c r="HE96" s="205"/>
      <c r="HF96" s="205"/>
      <c r="HG96" s="205"/>
      <c r="HH96" s="205"/>
      <c r="HI96" s="205"/>
      <c r="HJ96" s="205"/>
      <c r="HK96" s="205"/>
      <c r="HL96" s="205"/>
      <c r="HM96" s="205"/>
      <c r="HN96" s="205"/>
      <c r="HO96" s="205"/>
      <c r="HP96" s="205"/>
      <c r="HQ96" s="205"/>
      <c r="HR96" s="205"/>
      <c r="HS96" s="205"/>
      <c r="HT96" s="205"/>
      <c r="HU96" s="205"/>
      <c r="HV96" s="205"/>
      <c r="HW96" s="205"/>
      <c r="HX96" s="205"/>
      <c r="HY96" s="205"/>
      <c r="HZ96" s="205"/>
      <c r="IA96" s="205"/>
      <c r="IB96" s="205"/>
      <c r="IC96" s="205"/>
      <c r="ID96" s="205"/>
      <c r="IE96" s="205"/>
      <c r="IF96" s="205"/>
      <c r="IG96" s="205"/>
      <c r="IH96" s="205"/>
      <c r="II96" s="205"/>
      <c r="IJ96" s="205"/>
      <c r="IK96" s="205"/>
      <c r="IL96" s="205"/>
      <c r="IM96" s="205"/>
      <c r="IN96" s="205"/>
      <c r="IO96" s="205"/>
      <c r="IP96" s="205"/>
      <c r="IQ96" s="205"/>
      <c r="IR96" s="205"/>
      <c r="IS96" s="205"/>
      <c r="IT96" s="205"/>
      <c r="IU96" s="205"/>
      <c r="IV96" s="205"/>
      <c r="IW96" s="205"/>
      <c r="IX96" s="205"/>
    </row>
    <row r="97" spans="1:258" ht="12.75" customHeight="1" x14ac:dyDescent="0.2">
      <c r="A97" s="330">
        <f t="shared" si="7"/>
        <v>45378</v>
      </c>
      <c r="B97" s="355" t="str" cm="1">
        <f t="array" ref="B97">IF(SUMPRODUCT($I97:$IX97,IF($I$9:$IX$9=B$9,1,0))&gt;0,SUMPRODUCT($I97:$IX97,IF($I$9:$IX$9=B$9,1,0)),"")</f>
        <v/>
      </c>
      <c r="C97" s="355" t="str" cm="1">
        <f t="array" ref="C97">IF(SUMPRODUCT($I97:$IX97,IF($I$9:$IX$9=C$9,1,0))&gt;0,SUMPRODUCT($I97:$IX97,IF($I$9:$IX$9=C$9,1,0)),"")</f>
        <v/>
      </c>
      <c r="D97" s="355" t="str" cm="1">
        <f t="array" ref="D97">IF(SUMPRODUCT($I97:$IX97,IF($I$9:$IX$9=D$9,1,0))&gt;0,SUMPRODUCT($I97:$IX97,IF($I$9:$IX$9=D$9,1,0)),"")</f>
        <v/>
      </c>
      <c r="E97" s="355" t="str" cm="1">
        <f t="array" ref="E97">IF(SUMPRODUCT($I97:$IX97,IF($I$9:$IX$9=E$9,1,0))&gt;0,SUMPRODUCT($I97:$IX97,IF($I$9:$IX$9=E$9,1,0)),"")</f>
        <v/>
      </c>
      <c r="F97" s="355" t="str" cm="1">
        <f t="array" ref="F97">IF(SUMPRODUCT($I97:$IX97,IF($I$9:$IX$9=F$9,1,0))&gt;0,SUMPRODUCT($I97:$IX97,IF($I$9:$IX$9=F$9,1,0)),"")</f>
        <v/>
      </c>
      <c r="G97" s="355" t="str" cm="1">
        <f t="array" ref="G97">IF(SUMPRODUCT($I97:$IX97,IF($I$9:$IX$9=G$9,1,0))&gt;0,SUMPRODUCT($I97:$IX97,IF($I$9:$IX$9=G$9,1,0)),"")</f>
        <v/>
      </c>
      <c r="H97" s="329">
        <f t="shared" si="6"/>
        <v>0</v>
      </c>
      <c r="I97" s="205"/>
      <c r="J97" s="205"/>
      <c r="K97" s="205"/>
      <c r="L97" s="205"/>
      <c r="M97" s="205"/>
      <c r="N97" s="205"/>
      <c r="O97" s="205"/>
      <c r="P97" s="205"/>
      <c r="Q97" s="205"/>
      <c r="R97" s="205"/>
      <c r="S97" s="205"/>
      <c r="T97" s="205"/>
      <c r="U97" s="205"/>
      <c r="V97" s="205"/>
      <c r="W97" s="205"/>
      <c r="X97" s="205"/>
      <c r="Y97" s="205"/>
      <c r="Z97" s="205"/>
      <c r="AA97" s="205"/>
      <c r="AB97" s="205"/>
      <c r="AC97" s="205"/>
      <c r="AD97" s="205"/>
      <c r="AE97" s="205"/>
      <c r="AF97" s="205"/>
      <c r="AG97" s="205"/>
      <c r="AH97" s="205"/>
      <c r="AI97" s="205"/>
      <c r="AJ97" s="205"/>
      <c r="AK97" s="205"/>
      <c r="AL97" s="205"/>
      <c r="AM97" s="205"/>
      <c r="AN97" s="205"/>
      <c r="AO97" s="205"/>
      <c r="AP97" s="205"/>
      <c r="AQ97" s="205"/>
      <c r="AR97" s="205"/>
      <c r="AS97" s="205"/>
      <c r="AT97" s="205"/>
      <c r="AU97" s="205"/>
      <c r="AV97" s="205"/>
      <c r="AW97" s="205"/>
      <c r="AX97" s="205"/>
      <c r="AY97" s="205"/>
      <c r="AZ97" s="205"/>
      <c r="BA97" s="205"/>
      <c r="BB97" s="205"/>
      <c r="BC97" s="205"/>
      <c r="BD97" s="205"/>
      <c r="BE97" s="205"/>
      <c r="BF97" s="205"/>
      <c r="BG97" s="205"/>
      <c r="BH97" s="205"/>
      <c r="BI97" s="205"/>
      <c r="BJ97" s="205"/>
      <c r="BK97" s="205"/>
      <c r="BL97" s="205"/>
      <c r="BM97" s="205"/>
      <c r="BN97" s="205"/>
      <c r="BO97" s="205"/>
      <c r="BP97" s="205"/>
      <c r="BQ97" s="205"/>
      <c r="BR97" s="205"/>
      <c r="BS97" s="205"/>
      <c r="BT97" s="205"/>
      <c r="BU97" s="205"/>
      <c r="BV97" s="205"/>
      <c r="BW97" s="205"/>
      <c r="BX97" s="205"/>
      <c r="BY97" s="205"/>
      <c r="BZ97" s="205"/>
      <c r="CA97" s="205"/>
      <c r="CB97" s="205"/>
      <c r="CC97" s="205"/>
      <c r="CD97" s="205"/>
      <c r="CE97" s="205"/>
      <c r="CF97" s="205"/>
      <c r="CG97" s="205"/>
      <c r="CH97" s="205"/>
      <c r="CI97" s="205"/>
      <c r="CJ97" s="205"/>
      <c r="CK97" s="205"/>
      <c r="CL97" s="205"/>
      <c r="CM97" s="205"/>
      <c r="CN97" s="205"/>
      <c r="CO97" s="205"/>
      <c r="CP97" s="205"/>
      <c r="CQ97" s="205"/>
      <c r="CR97" s="205"/>
      <c r="CS97" s="205"/>
      <c r="CT97" s="205"/>
      <c r="CU97" s="205"/>
      <c r="CV97" s="205"/>
      <c r="CW97" s="205"/>
      <c r="CX97" s="205"/>
      <c r="CY97" s="205"/>
      <c r="CZ97" s="205"/>
      <c r="DA97" s="205"/>
      <c r="DB97" s="205"/>
      <c r="DC97" s="205"/>
      <c r="DD97" s="205"/>
      <c r="DE97" s="205"/>
      <c r="DF97" s="205"/>
      <c r="DG97" s="205"/>
      <c r="DH97" s="205"/>
      <c r="DI97" s="205"/>
      <c r="DJ97" s="205"/>
      <c r="DK97" s="205"/>
      <c r="DL97" s="205"/>
      <c r="DM97" s="205"/>
      <c r="DN97" s="205"/>
      <c r="DO97" s="205"/>
      <c r="DP97" s="205"/>
      <c r="DQ97" s="205"/>
      <c r="DR97" s="205"/>
      <c r="DS97" s="205"/>
      <c r="DT97" s="205"/>
      <c r="DU97" s="205"/>
      <c r="DV97" s="205"/>
      <c r="DW97" s="205"/>
      <c r="DX97" s="205"/>
      <c r="DY97" s="205"/>
      <c r="DZ97" s="205"/>
      <c r="EA97" s="205"/>
      <c r="EB97" s="205"/>
      <c r="EC97" s="205"/>
      <c r="ED97" s="205"/>
      <c r="EE97" s="205"/>
      <c r="EF97" s="205"/>
      <c r="EG97" s="205"/>
      <c r="EH97" s="205"/>
      <c r="EI97" s="205"/>
      <c r="EJ97" s="205"/>
      <c r="EK97" s="205"/>
      <c r="EL97" s="205"/>
      <c r="EM97" s="205"/>
      <c r="EN97" s="205"/>
      <c r="EO97" s="205"/>
      <c r="EP97" s="205"/>
      <c r="EQ97" s="205"/>
      <c r="ER97" s="205"/>
      <c r="ES97" s="205"/>
      <c r="ET97" s="205"/>
      <c r="EU97" s="205"/>
      <c r="EV97" s="205"/>
      <c r="EW97" s="205"/>
      <c r="EX97" s="205"/>
      <c r="EY97" s="205"/>
      <c r="EZ97" s="205"/>
      <c r="FA97" s="205"/>
      <c r="FB97" s="205"/>
      <c r="FC97" s="205"/>
      <c r="FD97" s="205"/>
      <c r="FE97" s="205"/>
      <c r="FF97" s="205"/>
      <c r="FG97" s="205"/>
      <c r="FH97" s="205"/>
      <c r="FI97" s="205"/>
      <c r="FJ97" s="205"/>
      <c r="FK97" s="205"/>
      <c r="FL97" s="205"/>
      <c r="FM97" s="205"/>
      <c r="FN97" s="205"/>
      <c r="FO97" s="205"/>
      <c r="FP97" s="205"/>
      <c r="FQ97" s="205"/>
      <c r="FR97" s="205"/>
      <c r="FS97" s="205"/>
      <c r="FT97" s="205"/>
      <c r="FU97" s="205"/>
      <c r="FV97" s="205"/>
      <c r="FW97" s="205"/>
      <c r="FX97" s="205"/>
      <c r="FY97" s="205"/>
      <c r="FZ97" s="205"/>
      <c r="GA97" s="205"/>
      <c r="GB97" s="205"/>
      <c r="GC97" s="205"/>
      <c r="GD97" s="205"/>
      <c r="GE97" s="205"/>
      <c r="GF97" s="205"/>
      <c r="GG97" s="205"/>
      <c r="GH97" s="205"/>
      <c r="GI97" s="205"/>
      <c r="GJ97" s="205"/>
      <c r="GK97" s="205"/>
      <c r="GL97" s="205"/>
      <c r="GM97" s="205"/>
      <c r="GN97" s="205"/>
      <c r="GO97" s="205"/>
      <c r="GP97" s="205"/>
      <c r="GQ97" s="205"/>
      <c r="GR97" s="205"/>
      <c r="GS97" s="205"/>
      <c r="GT97" s="205"/>
      <c r="GU97" s="205"/>
      <c r="GV97" s="205"/>
      <c r="GW97" s="205"/>
      <c r="GX97" s="205"/>
      <c r="GY97" s="205"/>
      <c r="GZ97" s="205"/>
      <c r="HA97" s="205"/>
      <c r="HB97" s="205"/>
      <c r="HC97" s="205"/>
      <c r="HD97" s="205"/>
      <c r="HE97" s="205"/>
      <c r="HF97" s="205"/>
      <c r="HG97" s="205"/>
      <c r="HH97" s="205"/>
      <c r="HI97" s="205"/>
      <c r="HJ97" s="205"/>
      <c r="HK97" s="205"/>
      <c r="HL97" s="205"/>
      <c r="HM97" s="205"/>
      <c r="HN97" s="205"/>
      <c r="HO97" s="205"/>
      <c r="HP97" s="205"/>
      <c r="HQ97" s="205"/>
      <c r="HR97" s="205"/>
      <c r="HS97" s="205"/>
      <c r="HT97" s="205"/>
      <c r="HU97" s="205"/>
      <c r="HV97" s="205"/>
      <c r="HW97" s="205"/>
      <c r="HX97" s="205"/>
      <c r="HY97" s="205"/>
      <c r="HZ97" s="205"/>
      <c r="IA97" s="205"/>
      <c r="IB97" s="205"/>
      <c r="IC97" s="205"/>
      <c r="ID97" s="205"/>
      <c r="IE97" s="205"/>
      <c r="IF97" s="205"/>
      <c r="IG97" s="205"/>
      <c r="IH97" s="205"/>
      <c r="II97" s="205"/>
      <c r="IJ97" s="205"/>
      <c r="IK97" s="205"/>
      <c r="IL97" s="205"/>
      <c r="IM97" s="205"/>
      <c r="IN97" s="205"/>
      <c r="IO97" s="205"/>
      <c r="IP97" s="205"/>
      <c r="IQ97" s="205"/>
      <c r="IR97" s="205"/>
      <c r="IS97" s="205"/>
      <c r="IT97" s="205"/>
      <c r="IU97" s="205"/>
      <c r="IV97" s="205"/>
      <c r="IW97" s="205"/>
      <c r="IX97" s="205"/>
    </row>
    <row r="98" spans="1:258" ht="12.75" customHeight="1" x14ac:dyDescent="0.2">
      <c r="A98" s="330">
        <f t="shared" si="7"/>
        <v>45379</v>
      </c>
      <c r="B98" s="355" t="str" cm="1">
        <f t="array" ref="B98">IF(SUMPRODUCT($I98:$IX98,IF($I$9:$IX$9=B$9,1,0))&gt;0,SUMPRODUCT($I98:$IX98,IF($I$9:$IX$9=B$9,1,0)),"")</f>
        <v/>
      </c>
      <c r="C98" s="355" t="str" cm="1">
        <f t="array" ref="C98">IF(SUMPRODUCT($I98:$IX98,IF($I$9:$IX$9=C$9,1,0))&gt;0,SUMPRODUCT($I98:$IX98,IF($I$9:$IX$9=C$9,1,0)),"")</f>
        <v/>
      </c>
      <c r="D98" s="355" t="str" cm="1">
        <f t="array" ref="D98">IF(SUMPRODUCT($I98:$IX98,IF($I$9:$IX$9=D$9,1,0))&gt;0,SUMPRODUCT($I98:$IX98,IF($I$9:$IX$9=D$9,1,0)),"")</f>
        <v/>
      </c>
      <c r="E98" s="355" t="str" cm="1">
        <f t="array" ref="E98">IF(SUMPRODUCT($I98:$IX98,IF($I$9:$IX$9=E$9,1,0))&gt;0,SUMPRODUCT($I98:$IX98,IF($I$9:$IX$9=E$9,1,0)),"")</f>
        <v/>
      </c>
      <c r="F98" s="355" t="str" cm="1">
        <f t="array" ref="F98">IF(SUMPRODUCT($I98:$IX98,IF($I$9:$IX$9=F$9,1,0))&gt;0,SUMPRODUCT($I98:$IX98,IF($I$9:$IX$9=F$9,1,0)),"")</f>
        <v/>
      </c>
      <c r="G98" s="355" t="str" cm="1">
        <f t="array" ref="G98">IF(SUMPRODUCT($I98:$IX98,IF($I$9:$IX$9=G$9,1,0))&gt;0,SUMPRODUCT($I98:$IX98,IF($I$9:$IX$9=G$9,1,0)),"")</f>
        <v/>
      </c>
      <c r="H98" s="329">
        <f t="shared" si="6"/>
        <v>0</v>
      </c>
      <c r="I98" s="205"/>
      <c r="J98" s="205"/>
      <c r="K98" s="205"/>
      <c r="L98" s="205"/>
      <c r="M98" s="205"/>
      <c r="N98" s="205"/>
      <c r="O98" s="205"/>
      <c r="P98" s="205"/>
      <c r="Q98" s="205"/>
      <c r="R98" s="205"/>
      <c r="S98" s="205"/>
      <c r="T98" s="205"/>
      <c r="U98" s="205"/>
      <c r="V98" s="205"/>
      <c r="W98" s="205"/>
      <c r="X98" s="205"/>
      <c r="Y98" s="205"/>
      <c r="Z98" s="205"/>
      <c r="AA98" s="205"/>
      <c r="AB98" s="205"/>
      <c r="AC98" s="205"/>
      <c r="AD98" s="205"/>
      <c r="AE98" s="205"/>
      <c r="AF98" s="205"/>
      <c r="AG98" s="205"/>
      <c r="AH98" s="205"/>
      <c r="AI98" s="205"/>
      <c r="AJ98" s="205"/>
      <c r="AK98" s="205"/>
      <c r="AL98" s="205"/>
      <c r="AM98" s="205"/>
      <c r="AN98" s="205"/>
      <c r="AO98" s="205"/>
      <c r="AP98" s="205"/>
      <c r="AQ98" s="205"/>
      <c r="AR98" s="205"/>
      <c r="AS98" s="205"/>
      <c r="AT98" s="205"/>
      <c r="AU98" s="205"/>
      <c r="AV98" s="205"/>
      <c r="AW98" s="205"/>
      <c r="AX98" s="205"/>
      <c r="AY98" s="205"/>
      <c r="AZ98" s="205"/>
      <c r="BA98" s="205"/>
      <c r="BB98" s="205"/>
      <c r="BC98" s="205"/>
      <c r="BD98" s="205"/>
      <c r="BE98" s="205"/>
      <c r="BF98" s="205"/>
      <c r="BG98" s="205"/>
      <c r="BH98" s="205"/>
      <c r="BI98" s="205"/>
      <c r="BJ98" s="205"/>
      <c r="BK98" s="205"/>
      <c r="BL98" s="205"/>
      <c r="BM98" s="205"/>
      <c r="BN98" s="205"/>
      <c r="BO98" s="205"/>
      <c r="BP98" s="205"/>
      <c r="BQ98" s="205"/>
      <c r="BR98" s="205"/>
      <c r="BS98" s="205"/>
      <c r="BT98" s="205"/>
      <c r="BU98" s="205"/>
      <c r="BV98" s="205"/>
      <c r="BW98" s="205"/>
      <c r="BX98" s="205"/>
      <c r="BY98" s="205"/>
      <c r="BZ98" s="205"/>
      <c r="CA98" s="205"/>
      <c r="CB98" s="205"/>
      <c r="CC98" s="205"/>
      <c r="CD98" s="205"/>
      <c r="CE98" s="205"/>
      <c r="CF98" s="205"/>
      <c r="CG98" s="205"/>
      <c r="CH98" s="205"/>
      <c r="CI98" s="205"/>
      <c r="CJ98" s="205"/>
      <c r="CK98" s="205"/>
      <c r="CL98" s="205"/>
      <c r="CM98" s="205"/>
      <c r="CN98" s="205"/>
      <c r="CO98" s="205"/>
      <c r="CP98" s="205"/>
      <c r="CQ98" s="205"/>
      <c r="CR98" s="205"/>
      <c r="CS98" s="205"/>
      <c r="CT98" s="205"/>
      <c r="CU98" s="205"/>
      <c r="CV98" s="205"/>
      <c r="CW98" s="205"/>
      <c r="CX98" s="205"/>
      <c r="CY98" s="205"/>
      <c r="CZ98" s="205"/>
      <c r="DA98" s="205"/>
      <c r="DB98" s="205"/>
      <c r="DC98" s="205"/>
      <c r="DD98" s="205"/>
      <c r="DE98" s="205"/>
      <c r="DF98" s="205"/>
      <c r="DG98" s="205"/>
      <c r="DH98" s="205"/>
      <c r="DI98" s="205"/>
      <c r="DJ98" s="205"/>
      <c r="DK98" s="205"/>
      <c r="DL98" s="205"/>
      <c r="DM98" s="205"/>
      <c r="DN98" s="205"/>
      <c r="DO98" s="205"/>
      <c r="DP98" s="205"/>
      <c r="DQ98" s="205"/>
      <c r="DR98" s="205"/>
      <c r="DS98" s="205"/>
      <c r="DT98" s="205"/>
      <c r="DU98" s="205"/>
      <c r="DV98" s="205"/>
      <c r="DW98" s="205"/>
      <c r="DX98" s="205"/>
      <c r="DY98" s="205"/>
      <c r="DZ98" s="205"/>
      <c r="EA98" s="205"/>
      <c r="EB98" s="205"/>
      <c r="EC98" s="205"/>
      <c r="ED98" s="205"/>
      <c r="EE98" s="205"/>
      <c r="EF98" s="205"/>
      <c r="EG98" s="205"/>
      <c r="EH98" s="205"/>
      <c r="EI98" s="205"/>
      <c r="EJ98" s="205"/>
      <c r="EK98" s="205"/>
      <c r="EL98" s="205"/>
      <c r="EM98" s="205"/>
      <c r="EN98" s="205"/>
      <c r="EO98" s="205"/>
      <c r="EP98" s="205"/>
      <c r="EQ98" s="205"/>
      <c r="ER98" s="205"/>
      <c r="ES98" s="205"/>
      <c r="ET98" s="205"/>
      <c r="EU98" s="205"/>
      <c r="EV98" s="205"/>
      <c r="EW98" s="205"/>
      <c r="EX98" s="205"/>
      <c r="EY98" s="205"/>
      <c r="EZ98" s="205"/>
      <c r="FA98" s="205"/>
      <c r="FB98" s="205"/>
      <c r="FC98" s="205"/>
      <c r="FD98" s="205"/>
      <c r="FE98" s="205"/>
      <c r="FF98" s="205"/>
      <c r="FG98" s="205"/>
      <c r="FH98" s="205"/>
      <c r="FI98" s="205"/>
      <c r="FJ98" s="205"/>
      <c r="FK98" s="205"/>
      <c r="FL98" s="205"/>
      <c r="FM98" s="205"/>
      <c r="FN98" s="205"/>
      <c r="FO98" s="205"/>
      <c r="FP98" s="205"/>
      <c r="FQ98" s="205"/>
      <c r="FR98" s="205"/>
      <c r="FS98" s="205"/>
      <c r="FT98" s="205"/>
      <c r="FU98" s="205"/>
      <c r="FV98" s="205"/>
      <c r="FW98" s="205"/>
      <c r="FX98" s="205"/>
      <c r="FY98" s="205"/>
      <c r="FZ98" s="205"/>
      <c r="GA98" s="205"/>
      <c r="GB98" s="205"/>
      <c r="GC98" s="205"/>
      <c r="GD98" s="205"/>
      <c r="GE98" s="205"/>
      <c r="GF98" s="205"/>
      <c r="GG98" s="205"/>
      <c r="GH98" s="205"/>
      <c r="GI98" s="205"/>
      <c r="GJ98" s="205"/>
      <c r="GK98" s="205"/>
      <c r="GL98" s="205"/>
      <c r="GM98" s="205"/>
      <c r="GN98" s="205"/>
      <c r="GO98" s="205"/>
      <c r="GP98" s="205"/>
      <c r="GQ98" s="205"/>
      <c r="GR98" s="205"/>
      <c r="GS98" s="205"/>
      <c r="GT98" s="205"/>
      <c r="GU98" s="205"/>
      <c r="GV98" s="205"/>
      <c r="GW98" s="205"/>
      <c r="GX98" s="205"/>
      <c r="GY98" s="205"/>
      <c r="GZ98" s="205"/>
      <c r="HA98" s="205"/>
      <c r="HB98" s="205"/>
      <c r="HC98" s="205"/>
      <c r="HD98" s="205"/>
      <c r="HE98" s="205"/>
      <c r="HF98" s="205"/>
      <c r="HG98" s="205"/>
      <c r="HH98" s="205"/>
      <c r="HI98" s="205"/>
      <c r="HJ98" s="205"/>
      <c r="HK98" s="205"/>
      <c r="HL98" s="205"/>
      <c r="HM98" s="205"/>
      <c r="HN98" s="205"/>
      <c r="HO98" s="205"/>
      <c r="HP98" s="205"/>
      <c r="HQ98" s="205"/>
      <c r="HR98" s="205"/>
      <c r="HS98" s="205"/>
      <c r="HT98" s="205"/>
      <c r="HU98" s="205"/>
      <c r="HV98" s="205"/>
      <c r="HW98" s="205"/>
      <c r="HX98" s="205"/>
      <c r="HY98" s="205"/>
      <c r="HZ98" s="205"/>
      <c r="IA98" s="205"/>
      <c r="IB98" s="205"/>
      <c r="IC98" s="205"/>
      <c r="ID98" s="205"/>
      <c r="IE98" s="205"/>
      <c r="IF98" s="205"/>
      <c r="IG98" s="205"/>
      <c r="IH98" s="205"/>
      <c r="II98" s="205"/>
      <c r="IJ98" s="205"/>
      <c r="IK98" s="205"/>
      <c r="IL98" s="205"/>
      <c r="IM98" s="205"/>
      <c r="IN98" s="205"/>
      <c r="IO98" s="205"/>
      <c r="IP98" s="205"/>
      <c r="IQ98" s="205"/>
      <c r="IR98" s="205"/>
      <c r="IS98" s="205"/>
      <c r="IT98" s="205"/>
      <c r="IU98" s="205"/>
      <c r="IV98" s="205"/>
      <c r="IW98" s="205"/>
      <c r="IX98" s="205"/>
    </row>
    <row r="99" spans="1:258" ht="12.75" customHeight="1" x14ac:dyDescent="0.2">
      <c r="A99" s="330">
        <f t="shared" si="7"/>
        <v>45380</v>
      </c>
      <c r="B99" s="355" t="str" cm="1">
        <f t="array" ref="B99">IF(SUMPRODUCT($I99:$IX99,IF($I$9:$IX$9=B$9,1,0))&gt;0,SUMPRODUCT($I99:$IX99,IF($I$9:$IX$9=B$9,1,0)),"")</f>
        <v/>
      </c>
      <c r="C99" s="355" t="str" cm="1">
        <f t="array" ref="C99">IF(SUMPRODUCT($I99:$IX99,IF($I$9:$IX$9=C$9,1,0))&gt;0,SUMPRODUCT($I99:$IX99,IF($I$9:$IX$9=C$9,1,0)),"")</f>
        <v/>
      </c>
      <c r="D99" s="355" t="str" cm="1">
        <f t="array" ref="D99">IF(SUMPRODUCT($I99:$IX99,IF($I$9:$IX$9=D$9,1,0))&gt;0,SUMPRODUCT($I99:$IX99,IF($I$9:$IX$9=D$9,1,0)),"")</f>
        <v/>
      </c>
      <c r="E99" s="355" t="str" cm="1">
        <f t="array" ref="E99">IF(SUMPRODUCT($I99:$IX99,IF($I$9:$IX$9=E$9,1,0))&gt;0,SUMPRODUCT($I99:$IX99,IF($I$9:$IX$9=E$9,1,0)),"")</f>
        <v/>
      </c>
      <c r="F99" s="355" t="str" cm="1">
        <f t="array" ref="F99">IF(SUMPRODUCT($I99:$IX99,IF($I$9:$IX$9=F$9,1,0))&gt;0,SUMPRODUCT($I99:$IX99,IF($I$9:$IX$9=F$9,1,0)),"")</f>
        <v/>
      </c>
      <c r="G99" s="355" t="str" cm="1">
        <f t="array" ref="G99">IF(SUMPRODUCT($I99:$IX99,IF($I$9:$IX$9=G$9,1,0))&gt;0,SUMPRODUCT($I99:$IX99,IF($I$9:$IX$9=G$9,1,0)),"")</f>
        <v/>
      </c>
      <c r="H99" s="329">
        <f t="shared" si="6"/>
        <v>0</v>
      </c>
      <c r="I99" s="205"/>
      <c r="J99" s="205"/>
      <c r="K99" s="205"/>
      <c r="L99" s="205"/>
      <c r="M99" s="205"/>
      <c r="N99" s="205"/>
      <c r="O99" s="205"/>
      <c r="P99" s="205"/>
      <c r="Q99" s="205"/>
      <c r="R99" s="205"/>
      <c r="S99" s="205"/>
      <c r="T99" s="205"/>
      <c r="U99" s="205"/>
      <c r="V99" s="205"/>
      <c r="W99" s="205"/>
      <c r="X99" s="205"/>
      <c r="Y99" s="205"/>
      <c r="Z99" s="205"/>
      <c r="AA99" s="205"/>
      <c r="AB99" s="205"/>
      <c r="AC99" s="205"/>
      <c r="AD99" s="205"/>
      <c r="AE99" s="205"/>
      <c r="AF99" s="205"/>
      <c r="AG99" s="205"/>
      <c r="AH99" s="205"/>
      <c r="AI99" s="205"/>
      <c r="AJ99" s="205"/>
      <c r="AK99" s="205"/>
      <c r="AL99" s="205"/>
      <c r="AM99" s="205"/>
      <c r="AN99" s="205"/>
      <c r="AO99" s="205"/>
      <c r="AP99" s="205"/>
      <c r="AQ99" s="205"/>
      <c r="AR99" s="205"/>
      <c r="AS99" s="205"/>
      <c r="AT99" s="205"/>
      <c r="AU99" s="205"/>
      <c r="AV99" s="205"/>
      <c r="AW99" s="205"/>
      <c r="AX99" s="205"/>
      <c r="AY99" s="205"/>
      <c r="AZ99" s="205"/>
      <c r="BA99" s="205"/>
      <c r="BB99" s="205"/>
      <c r="BC99" s="205"/>
      <c r="BD99" s="205"/>
      <c r="BE99" s="205"/>
      <c r="BF99" s="205"/>
      <c r="BG99" s="205"/>
      <c r="BH99" s="205"/>
      <c r="BI99" s="205"/>
      <c r="BJ99" s="205"/>
      <c r="BK99" s="205"/>
      <c r="BL99" s="205"/>
      <c r="BM99" s="205"/>
      <c r="BN99" s="205"/>
      <c r="BO99" s="205"/>
      <c r="BP99" s="205"/>
      <c r="BQ99" s="205"/>
      <c r="BR99" s="205"/>
      <c r="BS99" s="205"/>
      <c r="BT99" s="205"/>
      <c r="BU99" s="205"/>
      <c r="BV99" s="205"/>
      <c r="BW99" s="205"/>
      <c r="BX99" s="205"/>
      <c r="BY99" s="205"/>
      <c r="BZ99" s="205"/>
      <c r="CA99" s="205"/>
      <c r="CB99" s="205"/>
      <c r="CC99" s="205"/>
      <c r="CD99" s="205"/>
      <c r="CE99" s="205"/>
      <c r="CF99" s="205"/>
      <c r="CG99" s="205"/>
      <c r="CH99" s="205"/>
      <c r="CI99" s="205"/>
      <c r="CJ99" s="205"/>
      <c r="CK99" s="205"/>
      <c r="CL99" s="205"/>
      <c r="CM99" s="205"/>
      <c r="CN99" s="205"/>
      <c r="CO99" s="205"/>
      <c r="CP99" s="205"/>
      <c r="CQ99" s="205"/>
      <c r="CR99" s="205"/>
      <c r="CS99" s="205"/>
      <c r="CT99" s="205"/>
      <c r="CU99" s="205"/>
      <c r="CV99" s="205"/>
      <c r="CW99" s="205"/>
      <c r="CX99" s="205"/>
      <c r="CY99" s="205"/>
      <c r="CZ99" s="205"/>
      <c r="DA99" s="205"/>
      <c r="DB99" s="205"/>
      <c r="DC99" s="205"/>
      <c r="DD99" s="205"/>
      <c r="DE99" s="205"/>
      <c r="DF99" s="205"/>
      <c r="DG99" s="205"/>
      <c r="DH99" s="205"/>
      <c r="DI99" s="205"/>
      <c r="DJ99" s="205"/>
      <c r="DK99" s="205"/>
      <c r="DL99" s="205"/>
      <c r="DM99" s="205"/>
      <c r="DN99" s="205"/>
      <c r="DO99" s="205"/>
      <c r="DP99" s="205"/>
      <c r="DQ99" s="205"/>
      <c r="DR99" s="205"/>
      <c r="DS99" s="205"/>
      <c r="DT99" s="205"/>
      <c r="DU99" s="205"/>
      <c r="DV99" s="205"/>
      <c r="DW99" s="205"/>
      <c r="DX99" s="205"/>
      <c r="DY99" s="205"/>
      <c r="DZ99" s="205"/>
      <c r="EA99" s="205"/>
      <c r="EB99" s="205"/>
      <c r="EC99" s="205"/>
      <c r="ED99" s="205"/>
      <c r="EE99" s="205"/>
      <c r="EF99" s="205"/>
      <c r="EG99" s="205"/>
      <c r="EH99" s="205"/>
      <c r="EI99" s="205"/>
      <c r="EJ99" s="205"/>
      <c r="EK99" s="205"/>
      <c r="EL99" s="205"/>
      <c r="EM99" s="205"/>
      <c r="EN99" s="205"/>
      <c r="EO99" s="205"/>
      <c r="EP99" s="205"/>
      <c r="EQ99" s="205"/>
      <c r="ER99" s="205"/>
      <c r="ES99" s="205"/>
      <c r="ET99" s="205"/>
      <c r="EU99" s="205"/>
      <c r="EV99" s="205"/>
      <c r="EW99" s="205"/>
      <c r="EX99" s="205"/>
      <c r="EY99" s="205"/>
      <c r="EZ99" s="205"/>
      <c r="FA99" s="205"/>
      <c r="FB99" s="205"/>
      <c r="FC99" s="205"/>
      <c r="FD99" s="205"/>
      <c r="FE99" s="205"/>
      <c r="FF99" s="205"/>
      <c r="FG99" s="205"/>
      <c r="FH99" s="205"/>
      <c r="FI99" s="205"/>
      <c r="FJ99" s="205"/>
      <c r="FK99" s="205"/>
      <c r="FL99" s="205"/>
      <c r="FM99" s="205"/>
      <c r="FN99" s="205"/>
      <c r="FO99" s="205"/>
      <c r="FP99" s="205"/>
      <c r="FQ99" s="205"/>
      <c r="FR99" s="205"/>
      <c r="FS99" s="205"/>
      <c r="FT99" s="205"/>
      <c r="FU99" s="205"/>
      <c r="FV99" s="205"/>
      <c r="FW99" s="205"/>
      <c r="FX99" s="205"/>
      <c r="FY99" s="205"/>
      <c r="FZ99" s="205"/>
      <c r="GA99" s="205"/>
      <c r="GB99" s="205"/>
      <c r="GC99" s="205"/>
      <c r="GD99" s="205"/>
      <c r="GE99" s="205"/>
      <c r="GF99" s="205"/>
      <c r="GG99" s="205"/>
      <c r="GH99" s="205"/>
      <c r="GI99" s="205"/>
      <c r="GJ99" s="205"/>
      <c r="GK99" s="205"/>
      <c r="GL99" s="205"/>
      <c r="GM99" s="205"/>
      <c r="GN99" s="205"/>
      <c r="GO99" s="205"/>
      <c r="GP99" s="205"/>
      <c r="GQ99" s="205"/>
      <c r="GR99" s="205"/>
      <c r="GS99" s="205"/>
      <c r="GT99" s="205"/>
      <c r="GU99" s="205"/>
      <c r="GV99" s="205"/>
      <c r="GW99" s="205"/>
      <c r="GX99" s="205"/>
      <c r="GY99" s="205"/>
      <c r="GZ99" s="205"/>
      <c r="HA99" s="205"/>
      <c r="HB99" s="205"/>
      <c r="HC99" s="205"/>
      <c r="HD99" s="205"/>
      <c r="HE99" s="205"/>
      <c r="HF99" s="205"/>
      <c r="HG99" s="205"/>
      <c r="HH99" s="205"/>
      <c r="HI99" s="205"/>
      <c r="HJ99" s="205"/>
      <c r="HK99" s="205"/>
      <c r="HL99" s="205"/>
      <c r="HM99" s="205"/>
      <c r="HN99" s="205"/>
      <c r="HO99" s="205"/>
      <c r="HP99" s="205"/>
      <c r="HQ99" s="205"/>
      <c r="HR99" s="205"/>
      <c r="HS99" s="205"/>
      <c r="HT99" s="205"/>
      <c r="HU99" s="205"/>
      <c r="HV99" s="205"/>
      <c r="HW99" s="205"/>
      <c r="HX99" s="205"/>
      <c r="HY99" s="205"/>
      <c r="HZ99" s="205"/>
      <c r="IA99" s="205"/>
      <c r="IB99" s="205"/>
      <c r="IC99" s="205"/>
      <c r="ID99" s="205"/>
      <c r="IE99" s="205"/>
      <c r="IF99" s="205"/>
      <c r="IG99" s="205"/>
      <c r="IH99" s="205"/>
      <c r="II99" s="205"/>
      <c r="IJ99" s="205"/>
      <c r="IK99" s="205"/>
      <c r="IL99" s="205"/>
      <c r="IM99" s="205"/>
      <c r="IN99" s="205"/>
      <c r="IO99" s="205"/>
      <c r="IP99" s="205"/>
      <c r="IQ99" s="205"/>
      <c r="IR99" s="205"/>
      <c r="IS99" s="205"/>
      <c r="IT99" s="205"/>
      <c r="IU99" s="205"/>
      <c r="IV99" s="205"/>
      <c r="IW99" s="205"/>
      <c r="IX99" s="205"/>
    </row>
    <row r="100" spans="1:258" ht="12.75" customHeight="1" x14ac:dyDescent="0.2">
      <c r="A100" s="330">
        <f t="shared" si="7"/>
        <v>45381</v>
      </c>
      <c r="B100" s="355" t="str" cm="1">
        <f t="array" ref="B100">IF(SUMPRODUCT($I100:$IX100,IF($I$9:$IX$9=B$9,1,0))&gt;0,SUMPRODUCT($I100:$IX100,IF($I$9:$IX$9=B$9,1,0)),"")</f>
        <v/>
      </c>
      <c r="C100" s="355" t="str" cm="1">
        <f t="array" ref="C100">IF(SUMPRODUCT($I100:$IX100,IF($I$9:$IX$9=C$9,1,0))&gt;0,SUMPRODUCT($I100:$IX100,IF($I$9:$IX$9=C$9,1,0)),"")</f>
        <v/>
      </c>
      <c r="D100" s="355" t="str" cm="1">
        <f t="array" ref="D100">IF(SUMPRODUCT($I100:$IX100,IF($I$9:$IX$9=D$9,1,0))&gt;0,SUMPRODUCT($I100:$IX100,IF($I$9:$IX$9=D$9,1,0)),"")</f>
        <v/>
      </c>
      <c r="E100" s="355" t="str" cm="1">
        <f t="array" ref="E100">IF(SUMPRODUCT($I100:$IX100,IF($I$9:$IX$9=E$9,1,0))&gt;0,SUMPRODUCT($I100:$IX100,IF($I$9:$IX$9=E$9,1,0)),"")</f>
        <v/>
      </c>
      <c r="F100" s="355" t="str" cm="1">
        <f t="array" ref="F100">IF(SUMPRODUCT($I100:$IX100,IF($I$9:$IX$9=F$9,1,0))&gt;0,SUMPRODUCT($I100:$IX100,IF($I$9:$IX$9=F$9,1,0)),"")</f>
        <v/>
      </c>
      <c r="G100" s="355" t="str" cm="1">
        <f t="array" ref="G100">IF(SUMPRODUCT($I100:$IX100,IF($I$9:$IX$9=G$9,1,0))&gt;0,SUMPRODUCT($I100:$IX100,IF($I$9:$IX$9=G$9,1,0)),"")</f>
        <v/>
      </c>
      <c r="H100" s="329">
        <f t="shared" si="6"/>
        <v>0</v>
      </c>
      <c r="I100" s="205"/>
      <c r="J100" s="205"/>
      <c r="K100" s="205"/>
      <c r="L100" s="205"/>
      <c r="M100" s="205"/>
      <c r="N100" s="205"/>
      <c r="O100" s="205"/>
      <c r="P100" s="205"/>
      <c r="Q100" s="205"/>
      <c r="R100" s="205"/>
      <c r="S100" s="205"/>
      <c r="T100" s="205"/>
      <c r="U100" s="205"/>
      <c r="V100" s="205"/>
      <c r="W100" s="205"/>
      <c r="X100" s="205"/>
      <c r="Y100" s="205"/>
      <c r="Z100" s="205"/>
      <c r="AA100" s="205"/>
      <c r="AB100" s="205"/>
      <c r="AC100" s="205"/>
      <c r="AD100" s="205"/>
      <c r="AE100" s="205"/>
      <c r="AF100" s="205"/>
      <c r="AG100" s="205"/>
      <c r="AH100" s="205"/>
      <c r="AI100" s="205"/>
      <c r="AJ100" s="205"/>
      <c r="AK100" s="205"/>
      <c r="AL100" s="205"/>
      <c r="AM100" s="205"/>
      <c r="AN100" s="205"/>
      <c r="AO100" s="205"/>
      <c r="AP100" s="205"/>
      <c r="AQ100" s="205"/>
      <c r="AR100" s="205"/>
      <c r="AS100" s="205"/>
      <c r="AT100" s="205"/>
      <c r="AU100" s="205"/>
      <c r="AV100" s="205"/>
      <c r="AW100" s="205"/>
      <c r="AX100" s="205"/>
      <c r="AY100" s="205"/>
      <c r="AZ100" s="205"/>
      <c r="BA100" s="205"/>
      <c r="BB100" s="205"/>
      <c r="BC100" s="205"/>
      <c r="BD100" s="205"/>
      <c r="BE100" s="205"/>
      <c r="BF100" s="205"/>
      <c r="BG100" s="205"/>
      <c r="BH100" s="205"/>
      <c r="BI100" s="205"/>
      <c r="BJ100" s="205"/>
      <c r="BK100" s="205"/>
      <c r="BL100" s="205"/>
      <c r="BM100" s="205"/>
      <c r="BN100" s="205"/>
      <c r="BO100" s="205"/>
      <c r="BP100" s="205"/>
      <c r="BQ100" s="205"/>
      <c r="BR100" s="205"/>
      <c r="BS100" s="205"/>
      <c r="BT100" s="205"/>
      <c r="BU100" s="205"/>
      <c r="BV100" s="205"/>
      <c r="BW100" s="205"/>
      <c r="BX100" s="205"/>
      <c r="BY100" s="205"/>
      <c r="BZ100" s="205"/>
      <c r="CA100" s="205"/>
      <c r="CB100" s="205"/>
      <c r="CC100" s="205"/>
      <c r="CD100" s="205"/>
      <c r="CE100" s="205"/>
      <c r="CF100" s="205"/>
      <c r="CG100" s="205"/>
      <c r="CH100" s="205"/>
      <c r="CI100" s="205"/>
      <c r="CJ100" s="205"/>
      <c r="CK100" s="205"/>
      <c r="CL100" s="205"/>
      <c r="CM100" s="205"/>
      <c r="CN100" s="205"/>
      <c r="CO100" s="205"/>
      <c r="CP100" s="205"/>
      <c r="CQ100" s="205"/>
      <c r="CR100" s="205"/>
      <c r="CS100" s="205"/>
      <c r="CT100" s="205"/>
      <c r="CU100" s="205"/>
      <c r="CV100" s="205"/>
      <c r="CW100" s="205"/>
      <c r="CX100" s="205"/>
      <c r="CY100" s="205"/>
      <c r="CZ100" s="205"/>
      <c r="DA100" s="205"/>
      <c r="DB100" s="205"/>
      <c r="DC100" s="205"/>
      <c r="DD100" s="205"/>
      <c r="DE100" s="205"/>
      <c r="DF100" s="205"/>
      <c r="DG100" s="205"/>
      <c r="DH100" s="205"/>
      <c r="DI100" s="205"/>
      <c r="DJ100" s="205"/>
      <c r="DK100" s="205"/>
      <c r="DL100" s="205"/>
      <c r="DM100" s="205"/>
      <c r="DN100" s="205"/>
      <c r="DO100" s="205"/>
      <c r="DP100" s="205"/>
      <c r="DQ100" s="205"/>
      <c r="DR100" s="205"/>
      <c r="DS100" s="205"/>
      <c r="DT100" s="205"/>
      <c r="DU100" s="205"/>
      <c r="DV100" s="205"/>
      <c r="DW100" s="205"/>
      <c r="DX100" s="205"/>
      <c r="DY100" s="205"/>
      <c r="DZ100" s="205"/>
      <c r="EA100" s="205"/>
      <c r="EB100" s="205"/>
      <c r="EC100" s="205"/>
      <c r="ED100" s="205"/>
      <c r="EE100" s="205"/>
      <c r="EF100" s="205"/>
      <c r="EG100" s="205"/>
      <c r="EH100" s="205"/>
      <c r="EI100" s="205"/>
      <c r="EJ100" s="205"/>
      <c r="EK100" s="205"/>
      <c r="EL100" s="205"/>
      <c r="EM100" s="205"/>
      <c r="EN100" s="205"/>
      <c r="EO100" s="205"/>
      <c r="EP100" s="205"/>
      <c r="EQ100" s="205"/>
      <c r="ER100" s="205"/>
      <c r="ES100" s="205"/>
      <c r="ET100" s="205"/>
      <c r="EU100" s="205"/>
      <c r="EV100" s="205"/>
      <c r="EW100" s="205"/>
      <c r="EX100" s="205"/>
      <c r="EY100" s="205"/>
      <c r="EZ100" s="205"/>
      <c r="FA100" s="205"/>
      <c r="FB100" s="205"/>
      <c r="FC100" s="205"/>
      <c r="FD100" s="205"/>
      <c r="FE100" s="205"/>
      <c r="FF100" s="205"/>
      <c r="FG100" s="205"/>
      <c r="FH100" s="205"/>
      <c r="FI100" s="205"/>
      <c r="FJ100" s="205"/>
      <c r="FK100" s="205"/>
      <c r="FL100" s="205"/>
      <c r="FM100" s="205"/>
      <c r="FN100" s="205"/>
      <c r="FO100" s="205"/>
      <c r="FP100" s="205"/>
      <c r="FQ100" s="205"/>
      <c r="FR100" s="205"/>
      <c r="FS100" s="205"/>
      <c r="FT100" s="205"/>
      <c r="FU100" s="205"/>
      <c r="FV100" s="205"/>
      <c r="FW100" s="205"/>
      <c r="FX100" s="205"/>
      <c r="FY100" s="205"/>
      <c r="FZ100" s="205"/>
      <c r="GA100" s="205"/>
      <c r="GB100" s="205"/>
      <c r="GC100" s="205"/>
      <c r="GD100" s="205"/>
      <c r="GE100" s="205"/>
      <c r="GF100" s="205"/>
      <c r="GG100" s="205"/>
      <c r="GH100" s="205"/>
      <c r="GI100" s="205"/>
      <c r="GJ100" s="205"/>
      <c r="GK100" s="205"/>
      <c r="GL100" s="205"/>
      <c r="GM100" s="205"/>
      <c r="GN100" s="205"/>
      <c r="GO100" s="205"/>
      <c r="GP100" s="205"/>
      <c r="GQ100" s="205"/>
      <c r="GR100" s="205"/>
      <c r="GS100" s="205"/>
      <c r="GT100" s="205"/>
      <c r="GU100" s="205"/>
      <c r="GV100" s="205"/>
      <c r="GW100" s="205"/>
      <c r="GX100" s="205"/>
      <c r="GY100" s="205"/>
      <c r="GZ100" s="205"/>
      <c r="HA100" s="205"/>
      <c r="HB100" s="205"/>
      <c r="HC100" s="205"/>
      <c r="HD100" s="205"/>
      <c r="HE100" s="205"/>
      <c r="HF100" s="205"/>
      <c r="HG100" s="205"/>
      <c r="HH100" s="205"/>
      <c r="HI100" s="205"/>
      <c r="HJ100" s="205"/>
      <c r="HK100" s="205"/>
      <c r="HL100" s="205"/>
      <c r="HM100" s="205"/>
      <c r="HN100" s="205"/>
      <c r="HO100" s="205"/>
      <c r="HP100" s="205"/>
      <c r="HQ100" s="205"/>
      <c r="HR100" s="205"/>
      <c r="HS100" s="205"/>
      <c r="HT100" s="205"/>
      <c r="HU100" s="205"/>
      <c r="HV100" s="205"/>
      <c r="HW100" s="205"/>
      <c r="HX100" s="205"/>
      <c r="HY100" s="205"/>
      <c r="HZ100" s="205"/>
      <c r="IA100" s="205"/>
      <c r="IB100" s="205"/>
      <c r="IC100" s="205"/>
      <c r="ID100" s="205"/>
      <c r="IE100" s="205"/>
      <c r="IF100" s="205"/>
      <c r="IG100" s="205"/>
      <c r="IH100" s="205"/>
      <c r="II100" s="205"/>
      <c r="IJ100" s="205"/>
      <c r="IK100" s="205"/>
      <c r="IL100" s="205"/>
      <c r="IM100" s="205"/>
      <c r="IN100" s="205"/>
      <c r="IO100" s="205"/>
      <c r="IP100" s="205"/>
      <c r="IQ100" s="205"/>
      <c r="IR100" s="205"/>
      <c r="IS100" s="205"/>
      <c r="IT100" s="205"/>
      <c r="IU100" s="205"/>
      <c r="IV100" s="205"/>
      <c r="IW100" s="205"/>
      <c r="IX100" s="205"/>
    </row>
    <row r="101" spans="1:258" ht="12.75" customHeight="1" x14ac:dyDescent="0.2">
      <c r="A101" s="330">
        <f t="shared" si="7"/>
        <v>45382</v>
      </c>
      <c r="B101" s="355" t="str" cm="1">
        <f t="array" ref="B101">IF(SUMPRODUCT($I101:$IX101,IF($I$9:$IX$9=B$9,1,0))&gt;0,SUMPRODUCT($I101:$IX101,IF($I$9:$IX$9=B$9,1,0)),"")</f>
        <v/>
      </c>
      <c r="C101" s="355" t="str" cm="1">
        <f t="array" ref="C101">IF(SUMPRODUCT($I101:$IX101,IF($I$9:$IX$9=C$9,1,0))&gt;0,SUMPRODUCT($I101:$IX101,IF($I$9:$IX$9=C$9,1,0)),"")</f>
        <v/>
      </c>
      <c r="D101" s="355" t="str" cm="1">
        <f t="array" ref="D101">IF(SUMPRODUCT($I101:$IX101,IF($I$9:$IX$9=D$9,1,0))&gt;0,SUMPRODUCT($I101:$IX101,IF($I$9:$IX$9=D$9,1,0)),"")</f>
        <v/>
      </c>
      <c r="E101" s="355" t="str" cm="1">
        <f t="array" ref="E101">IF(SUMPRODUCT($I101:$IX101,IF($I$9:$IX$9=E$9,1,0))&gt;0,SUMPRODUCT($I101:$IX101,IF($I$9:$IX$9=E$9,1,0)),"")</f>
        <v/>
      </c>
      <c r="F101" s="355" t="str" cm="1">
        <f t="array" ref="F101">IF(SUMPRODUCT($I101:$IX101,IF($I$9:$IX$9=F$9,1,0))&gt;0,SUMPRODUCT($I101:$IX101,IF($I$9:$IX$9=F$9,1,0)),"")</f>
        <v/>
      </c>
      <c r="G101" s="355" t="str" cm="1">
        <f t="array" ref="G101">IF(SUMPRODUCT($I101:$IX101,IF($I$9:$IX$9=G$9,1,0))&gt;0,SUMPRODUCT($I101:$IX101,IF($I$9:$IX$9=G$9,1,0)),"")</f>
        <v/>
      </c>
      <c r="H101" s="329">
        <f t="shared" si="6"/>
        <v>0</v>
      </c>
      <c r="I101" s="205"/>
      <c r="J101" s="205"/>
      <c r="K101" s="205"/>
      <c r="L101" s="205"/>
      <c r="M101" s="205"/>
      <c r="N101" s="205"/>
      <c r="O101" s="205"/>
      <c r="P101" s="205"/>
      <c r="Q101" s="205"/>
      <c r="R101" s="205"/>
      <c r="S101" s="205"/>
      <c r="T101" s="205"/>
      <c r="U101" s="205"/>
      <c r="V101" s="205"/>
      <c r="W101" s="205"/>
      <c r="X101" s="205"/>
      <c r="Y101" s="205"/>
      <c r="Z101" s="205"/>
      <c r="AA101" s="205"/>
      <c r="AB101" s="205"/>
      <c r="AC101" s="205"/>
      <c r="AD101" s="205"/>
      <c r="AE101" s="205"/>
      <c r="AF101" s="205"/>
      <c r="AG101" s="205"/>
      <c r="AH101" s="205"/>
      <c r="AI101" s="205"/>
      <c r="AJ101" s="205"/>
      <c r="AK101" s="205"/>
      <c r="AL101" s="205"/>
      <c r="AM101" s="205"/>
      <c r="AN101" s="205"/>
      <c r="AO101" s="205"/>
      <c r="AP101" s="205"/>
      <c r="AQ101" s="205"/>
      <c r="AR101" s="205"/>
      <c r="AS101" s="205"/>
      <c r="AT101" s="205"/>
      <c r="AU101" s="205"/>
      <c r="AV101" s="205"/>
      <c r="AW101" s="205"/>
      <c r="AX101" s="205"/>
      <c r="AY101" s="205"/>
      <c r="AZ101" s="205"/>
      <c r="BA101" s="205"/>
      <c r="BB101" s="205"/>
      <c r="BC101" s="205"/>
      <c r="BD101" s="205"/>
      <c r="BE101" s="205"/>
      <c r="BF101" s="205"/>
      <c r="BG101" s="205"/>
      <c r="BH101" s="205"/>
      <c r="BI101" s="205"/>
      <c r="BJ101" s="205"/>
      <c r="BK101" s="205"/>
      <c r="BL101" s="205"/>
      <c r="BM101" s="205"/>
      <c r="BN101" s="205"/>
      <c r="BO101" s="205"/>
      <c r="BP101" s="205"/>
      <c r="BQ101" s="205"/>
      <c r="BR101" s="205"/>
      <c r="BS101" s="205"/>
      <c r="BT101" s="205"/>
      <c r="BU101" s="205"/>
      <c r="BV101" s="205"/>
      <c r="BW101" s="205"/>
      <c r="BX101" s="205"/>
      <c r="BY101" s="205"/>
      <c r="BZ101" s="205"/>
      <c r="CA101" s="205"/>
      <c r="CB101" s="205"/>
      <c r="CC101" s="205"/>
      <c r="CD101" s="205"/>
      <c r="CE101" s="205"/>
      <c r="CF101" s="205"/>
      <c r="CG101" s="205"/>
      <c r="CH101" s="205"/>
      <c r="CI101" s="205"/>
      <c r="CJ101" s="205"/>
      <c r="CK101" s="205"/>
      <c r="CL101" s="205"/>
      <c r="CM101" s="205"/>
      <c r="CN101" s="205"/>
      <c r="CO101" s="205"/>
      <c r="CP101" s="205"/>
      <c r="CQ101" s="205"/>
      <c r="CR101" s="205"/>
      <c r="CS101" s="205"/>
      <c r="CT101" s="205"/>
      <c r="CU101" s="205"/>
      <c r="CV101" s="205"/>
      <c r="CW101" s="205"/>
      <c r="CX101" s="205"/>
      <c r="CY101" s="205"/>
      <c r="CZ101" s="205"/>
      <c r="DA101" s="205"/>
      <c r="DB101" s="205"/>
      <c r="DC101" s="205"/>
      <c r="DD101" s="205"/>
      <c r="DE101" s="205"/>
      <c r="DF101" s="205"/>
      <c r="DG101" s="205"/>
      <c r="DH101" s="205"/>
      <c r="DI101" s="205"/>
      <c r="DJ101" s="205"/>
      <c r="DK101" s="205"/>
      <c r="DL101" s="205"/>
      <c r="DM101" s="205"/>
      <c r="DN101" s="205"/>
      <c r="DO101" s="205"/>
      <c r="DP101" s="205"/>
      <c r="DQ101" s="205"/>
      <c r="DR101" s="205"/>
      <c r="DS101" s="205"/>
      <c r="DT101" s="205"/>
      <c r="DU101" s="205"/>
      <c r="DV101" s="205"/>
      <c r="DW101" s="205"/>
      <c r="DX101" s="205"/>
      <c r="DY101" s="205"/>
      <c r="DZ101" s="205"/>
      <c r="EA101" s="205"/>
      <c r="EB101" s="205"/>
      <c r="EC101" s="205"/>
      <c r="ED101" s="205"/>
      <c r="EE101" s="205"/>
      <c r="EF101" s="205"/>
      <c r="EG101" s="205"/>
      <c r="EH101" s="205"/>
      <c r="EI101" s="205"/>
      <c r="EJ101" s="205"/>
      <c r="EK101" s="205"/>
      <c r="EL101" s="205"/>
      <c r="EM101" s="205"/>
      <c r="EN101" s="205"/>
      <c r="EO101" s="205"/>
      <c r="EP101" s="205"/>
      <c r="EQ101" s="205"/>
      <c r="ER101" s="205"/>
      <c r="ES101" s="205"/>
      <c r="ET101" s="205"/>
      <c r="EU101" s="205"/>
      <c r="EV101" s="205"/>
      <c r="EW101" s="205"/>
      <c r="EX101" s="205"/>
      <c r="EY101" s="205"/>
      <c r="EZ101" s="205"/>
      <c r="FA101" s="205"/>
      <c r="FB101" s="205"/>
      <c r="FC101" s="205"/>
      <c r="FD101" s="205"/>
      <c r="FE101" s="205"/>
      <c r="FF101" s="205"/>
      <c r="FG101" s="205"/>
      <c r="FH101" s="205"/>
      <c r="FI101" s="205"/>
      <c r="FJ101" s="205"/>
      <c r="FK101" s="205"/>
      <c r="FL101" s="205"/>
      <c r="FM101" s="205"/>
      <c r="FN101" s="205"/>
      <c r="FO101" s="205"/>
      <c r="FP101" s="205"/>
      <c r="FQ101" s="205"/>
      <c r="FR101" s="205"/>
      <c r="FS101" s="205"/>
      <c r="FT101" s="205"/>
      <c r="FU101" s="205"/>
      <c r="FV101" s="205"/>
      <c r="FW101" s="205"/>
      <c r="FX101" s="205"/>
      <c r="FY101" s="205"/>
      <c r="FZ101" s="205"/>
      <c r="GA101" s="205"/>
      <c r="GB101" s="205"/>
      <c r="GC101" s="205"/>
      <c r="GD101" s="205"/>
      <c r="GE101" s="205"/>
      <c r="GF101" s="205"/>
      <c r="GG101" s="205"/>
      <c r="GH101" s="205"/>
      <c r="GI101" s="205"/>
      <c r="GJ101" s="205"/>
      <c r="GK101" s="205"/>
      <c r="GL101" s="205"/>
      <c r="GM101" s="205"/>
      <c r="GN101" s="205"/>
      <c r="GO101" s="205"/>
      <c r="GP101" s="205"/>
      <c r="GQ101" s="205"/>
      <c r="GR101" s="205"/>
      <c r="GS101" s="205"/>
      <c r="GT101" s="205"/>
      <c r="GU101" s="205"/>
      <c r="GV101" s="205"/>
      <c r="GW101" s="205"/>
      <c r="GX101" s="205"/>
      <c r="GY101" s="205"/>
      <c r="GZ101" s="205"/>
      <c r="HA101" s="205"/>
      <c r="HB101" s="205"/>
      <c r="HC101" s="205"/>
      <c r="HD101" s="205"/>
      <c r="HE101" s="205"/>
      <c r="HF101" s="205"/>
      <c r="HG101" s="205"/>
      <c r="HH101" s="205"/>
      <c r="HI101" s="205"/>
      <c r="HJ101" s="205"/>
      <c r="HK101" s="205"/>
      <c r="HL101" s="205"/>
      <c r="HM101" s="205"/>
      <c r="HN101" s="205"/>
      <c r="HO101" s="205"/>
      <c r="HP101" s="205"/>
      <c r="HQ101" s="205"/>
      <c r="HR101" s="205"/>
      <c r="HS101" s="205"/>
      <c r="HT101" s="205"/>
      <c r="HU101" s="205"/>
      <c r="HV101" s="205"/>
      <c r="HW101" s="205"/>
      <c r="HX101" s="205"/>
      <c r="HY101" s="205"/>
      <c r="HZ101" s="205"/>
      <c r="IA101" s="205"/>
      <c r="IB101" s="205"/>
      <c r="IC101" s="205"/>
      <c r="ID101" s="205"/>
      <c r="IE101" s="205"/>
      <c r="IF101" s="205"/>
      <c r="IG101" s="205"/>
      <c r="IH101" s="205"/>
      <c r="II101" s="205"/>
      <c r="IJ101" s="205"/>
      <c r="IK101" s="205"/>
      <c r="IL101" s="205"/>
      <c r="IM101" s="205"/>
      <c r="IN101" s="205"/>
      <c r="IO101" s="205"/>
      <c r="IP101" s="205"/>
      <c r="IQ101" s="205"/>
      <c r="IR101" s="205"/>
      <c r="IS101" s="205"/>
      <c r="IT101" s="205"/>
      <c r="IU101" s="205"/>
      <c r="IV101" s="205"/>
      <c r="IW101" s="205"/>
      <c r="IX101" s="205"/>
    </row>
    <row r="102" spans="1:258" ht="12.75" customHeight="1" x14ac:dyDescent="0.2">
      <c r="A102" s="330">
        <f t="shared" si="7"/>
        <v>45383</v>
      </c>
      <c r="B102" s="355" t="str" cm="1">
        <f t="array" ref="B102">IF(SUMPRODUCT($I102:$IX102,IF($I$9:$IX$9=B$9,1,0))&gt;0,SUMPRODUCT($I102:$IX102,IF($I$9:$IX$9=B$9,1,0)),"")</f>
        <v/>
      </c>
      <c r="C102" s="355" t="str" cm="1">
        <f t="array" ref="C102">IF(SUMPRODUCT($I102:$IX102,IF($I$9:$IX$9=C$9,1,0))&gt;0,SUMPRODUCT($I102:$IX102,IF($I$9:$IX$9=C$9,1,0)),"")</f>
        <v/>
      </c>
      <c r="D102" s="355" t="str" cm="1">
        <f t="array" ref="D102">IF(SUMPRODUCT($I102:$IX102,IF($I$9:$IX$9=D$9,1,0))&gt;0,SUMPRODUCT($I102:$IX102,IF($I$9:$IX$9=D$9,1,0)),"")</f>
        <v/>
      </c>
      <c r="E102" s="355" t="str" cm="1">
        <f t="array" ref="E102">IF(SUMPRODUCT($I102:$IX102,IF($I$9:$IX$9=E$9,1,0))&gt;0,SUMPRODUCT($I102:$IX102,IF($I$9:$IX$9=E$9,1,0)),"")</f>
        <v/>
      </c>
      <c r="F102" s="355" t="str" cm="1">
        <f t="array" ref="F102">IF(SUMPRODUCT($I102:$IX102,IF($I$9:$IX$9=F$9,1,0))&gt;0,SUMPRODUCT($I102:$IX102,IF($I$9:$IX$9=F$9,1,0)),"")</f>
        <v/>
      </c>
      <c r="G102" s="355" t="str" cm="1">
        <f t="array" ref="G102">IF(SUMPRODUCT($I102:$IX102,IF($I$9:$IX$9=G$9,1,0))&gt;0,SUMPRODUCT($I102:$IX102,IF($I$9:$IX$9=G$9,1,0)),"")</f>
        <v/>
      </c>
      <c r="H102" s="329">
        <f t="shared" si="6"/>
        <v>0</v>
      </c>
      <c r="I102" s="205"/>
      <c r="J102" s="205"/>
      <c r="K102" s="205"/>
      <c r="L102" s="205"/>
      <c r="M102" s="205"/>
      <c r="N102" s="205"/>
      <c r="O102" s="205"/>
      <c r="P102" s="205"/>
      <c r="Q102" s="205"/>
      <c r="R102" s="205"/>
      <c r="S102" s="205"/>
      <c r="T102" s="205"/>
      <c r="U102" s="205"/>
      <c r="V102" s="205"/>
      <c r="W102" s="205"/>
      <c r="X102" s="205"/>
      <c r="Y102" s="205"/>
      <c r="Z102" s="205"/>
      <c r="AA102" s="205"/>
      <c r="AB102" s="205"/>
      <c r="AC102" s="205"/>
      <c r="AD102" s="205"/>
      <c r="AE102" s="205"/>
      <c r="AF102" s="205"/>
      <c r="AG102" s="205"/>
      <c r="AH102" s="205"/>
      <c r="AI102" s="205"/>
      <c r="AJ102" s="205"/>
      <c r="AK102" s="205"/>
      <c r="AL102" s="205"/>
      <c r="AM102" s="205"/>
      <c r="AN102" s="205"/>
      <c r="AO102" s="205"/>
      <c r="AP102" s="205"/>
      <c r="AQ102" s="205"/>
      <c r="AR102" s="205"/>
      <c r="AS102" s="205"/>
      <c r="AT102" s="205"/>
      <c r="AU102" s="205"/>
      <c r="AV102" s="205"/>
      <c r="AW102" s="205"/>
      <c r="AX102" s="205"/>
      <c r="AY102" s="205"/>
      <c r="AZ102" s="205"/>
      <c r="BA102" s="205"/>
      <c r="BB102" s="205"/>
      <c r="BC102" s="205"/>
      <c r="BD102" s="205"/>
      <c r="BE102" s="205"/>
      <c r="BF102" s="205"/>
      <c r="BG102" s="205"/>
      <c r="BH102" s="205"/>
      <c r="BI102" s="205"/>
      <c r="BJ102" s="205"/>
      <c r="BK102" s="205"/>
      <c r="BL102" s="205"/>
      <c r="BM102" s="205"/>
      <c r="BN102" s="205"/>
      <c r="BO102" s="205"/>
      <c r="BP102" s="205"/>
      <c r="BQ102" s="205"/>
      <c r="BR102" s="205"/>
      <c r="BS102" s="205"/>
      <c r="BT102" s="205"/>
      <c r="BU102" s="205"/>
      <c r="BV102" s="205"/>
      <c r="BW102" s="205"/>
      <c r="BX102" s="205"/>
      <c r="BY102" s="205"/>
      <c r="BZ102" s="205"/>
      <c r="CA102" s="205"/>
      <c r="CB102" s="205"/>
      <c r="CC102" s="205"/>
      <c r="CD102" s="205"/>
      <c r="CE102" s="205"/>
      <c r="CF102" s="205"/>
      <c r="CG102" s="205"/>
      <c r="CH102" s="205"/>
      <c r="CI102" s="205"/>
      <c r="CJ102" s="205"/>
      <c r="CK102" s="205"/>
      <c r="CL102" s="205"/>
      <c r="CM102" s="205"/>
      <c r="CN102" s="205"/>
      <c r="CO102" s="205"/>
      <c r="CP102" s="205"/>
      <c r="CQ102" s="205"/>
      <c r="CR102" s="205"/>
      <c r="CS102" s="205"/>
      <c r="CT102" s="205"/>
      <c r="CU102" s="205"/>
      <c r="CV102" s="205"/>
      <c r="CW102" s="205"/>
      <c r="CX102" s="205"/>
      <c r="CY102" s="205"/>
      <c r="CZ102" s="205"/>
      <c r="DA102" s="205"/>
      <c r="DB102" s="205"/>
      <c r="DC102" s="205"/>
      <c r="DD102" s="205"/>
      <c r="DE102" s="205"/>
      <c r="DF102" s="205"/>
      <c r="DG102" s="205"/>
      <c r="DH102" s="205"/>
      <c r="DI102" s="205"/>
      <c r="DJ102" s="205"/>
      <c r="DK102" s="205"/>
      <c r="DL102" s="205"/>
      <c r="DM102" s="205"/>
      <c r="DN102" s="205"/>
      <c r="DO102" s="205"/>
      <c r="DP102" s="205"/>
      <c r="DQ102" s="205"/>
      <c r="DR102" s="205"/>
      <c r="DS102" s="205"/>
      <c r="DT102" s="205"/>
      <c r="DU102" s="205"/>
      <c r="DV102" s="205"/>
      <c r="DW102" s="205"/>
      <c r="DX102" s="205"/>
      <c r="DY102" s="205"/>
      <c r="DZ102" s="205"/>
      <c r="EA102" s="205"/>
      <c r="EB102" s="205"/>
      <c r="EC102" s="205"/>
      <c r="ED102" s="205"/>
      <c r="EE102" s="205"/>
      <c r="EF102" s="205"/>
      <c r="EG102" s="205"/>
      <c r="EH102" s="205"/>
      <c r="EI102" s="205"/>
      <c r="EJ102" s="205"/>
      <c r="EK102" s="205"/>
      <c r="EL102" s="205"/>
      <c r="EM102" s="205"/>
      <c r="EN102" s="205"/>
      <c r="EO102" s="205"/>
      <c r="EP102" s="205"/>
      <c r="EQ102" s="205"/>
      <c r="ER102" s="205"/>
      <c r="ES102" s="205"/>
      <c r="ET102" s="205"/>
      <c r="EU102" s="205"/>
      <c r="EV102" s="205"/>
      <c r="EW102" s="205"/>
      <c r="EX102" s="205"/>
      <c r="EY102" s="205"/>
      <c r="EZ102" s="205"/>
      <c r="FA102" s="205"/>
      <c r="FB102" s="205"/>
      <c r="FC102" s="205"/>
      <c r="FD102" s="205"/>
      <c r="FE102" s="205"/>
      <c r="FF102" s="205"/>
      <c r="FG102" s="205"/>
      <c r="FH102" s="205"/>
      <c r="FI102" s="205"/>
      <c r="FJ102" s="205"/>
      <c r="FK102" s="205"/>
      <c r="FL102" s="205"/>
      <c r="FM102" s="205"/>
      <c r="FN102" s="205"/>
      <c r="FO102" s="205"/>
      <c r="FP102" s="205"/>
      <c r="FQ102" s="205"/>
      <c r="FR102" s="205"/>
      <c r="FS102" s="205"/>
      <c r="FT102" s="205"/>
      <c r="FU102" s="205"/>
      <c r="FV102" s="205"/>
      <c r="FW102" s="205"/>
      <c r="FX102" s="205"/>
      <c r="FY102" s="205"/>
      <c r="FZ102" s="205"/>
      <c r="GA102" s="205"/>
      <c r="GB102" s="205"/>
      <c r="GC102" s="205"/>
      <c r="GD102" s="205"/>
      <c r="GE102" s="205"/>
      <c r="GF102" s="205"/>
      <c r="GG102" s="205"/>
      <c r="GH102" s="205"/>
      <c r="GI102" s="205"/>
      <c r="GJ102" s="205"/>
      <c r="GK102" s="205"/>
      <c r="GL102" s="205"/>
      <c r="GM102" s="205"/>
      <c r="GN102" s="205"/>
      <c r="GO102" s="205"/>
      <c r="GP102" s="205"/>
      <c r="GQ102" s="205"/>
      <c r="GR102" s="205"/>
      <c r="GS102" s="205"/>
      <c r="GT102" s="205"/>
      <c r="GU102" s="205"/>
      <c r="GV102" s="205"/>
      <c r="GW102" s="205"/>
      <c r="GX102" s="205"/>
      <c r="GY102" s="205"/>
      <c r="GZ102" s="205"/>
      <c r="HA102" s="205"/>
      <c r="HB102" s="205"/>
      <c r="HC102" s="205"/>
      <c r="HD102" s="205"/>
      <c r="HE102" s="205"/>
      <c r="HF102" s="205"/>
      <c r="HG102" s="205"/>
      <c r="HH102" s="205"/>
      <c r="HI102" s="205"/>
      <c r="HJ102" s="205"/>
      <c r="HK102" s="205"/>
      <c r="HL102" s="205"/>
      <c r="HM102" s="205"/>
      <c r="HN102" s="205"/>
      <c r="HO102" s="205"/>
      <c r="HP102" s="205"/>
      <c r="HQ102" s="205"/>
      <c r="HR102" s="205"/>
      <c r="HS102" s="205"/>
      <c r="HT102" s="205"/>
      <c r="HU102" s="205"/>
      <c r="HV102" s="205"/>
      <c r="HW102" s="205"/>
      <c r="HX102" s="205"/>
      <c r="HY102" s="205"/>
      <c r="HZ102" s="205"/>
      <c r="IA102" s="205"/>
      <c r="IB102" s="205"/>
      <c r="IC102" s="205"/>
      <c r="ID102" s="205"/>
      <c r="IE102" s="205"/>
      <c r="IF102" s="205"/>
      <c r="IG102" s="205"/>
      <c r="IH102" s="205"/>
      <c r="II102" s="205"/>
      <c r="IJ102" s="205"/>
      <c r="IK102" s="205"/>
      <c r="IL102" s="205"/>
      <c r="IM102" s="205"/>
      <c r="IN102" s="205"/>
      <c r="IO102" s="205"/>
      <c r="IP102" s="205"/>
      <c r="IQ102" s="205"/>
      <c r="IR102" s="205"/>
      <c r="IS102" s="205"/>
      <c r="IT102" s="205"/>
      <c r="IU102" s="205"/>
      <c r="IV102" s="205"/>
      <c r="IW102" s="205"/>
      <c r="IX102" s="205"/>
    </row>
    <row r="103" spans="1:258" ht="12.75" customHeight="1" x14ac:dyDescent="0.2">
      <c r="A103" s="330">
        <f t="shared" si="7"/>
        <v>45384</v>
      </c>
      <c r="B103" s="355" t="str" cm="1">
        <f t="array" ref="B103">IF(SUMPRODUCT($I103:$IX103,IF($I$9:$IX$9=B$9,1,0))&gt;0,SUMPRODUCT($I103:$IX103,IF($I$9:$IX$9=B$9,1,0)),"")</f>
        <v/>
      </c>
      <c r="C103" s="355" t="str" cm="1">
        <f t="array" ref="C103">IF(SUMPRODUCT($I103:$IX103,IF($I$9:$IX$9=C$9,1,0))&gt;0,SUMPRODUCT($I103:$IX103,IF($I$9:$IX$9=C$9,1,0)),"")</f>
        <v/>
      </c>
      <c r="D103" s="355" t="str" cm="1">
        <f t="array" ref="D103">IF(SUMPRODUCT($I103:$IX103,IF($I$9:$IX$9=D$9,1,0))&gt;0,SUMPRODUCT($I103:$IX103,IF($I$9:$IX$9=D$9,1,0)),"")</f>
        <v/>
      </c>
      <c r="E103" s="355" t="str" cm="1">
        <f t="array" ref="E103">IF(SUMPRODUCT($I103:$IX103,IF($I$9:$IX$9=E$9,1,0))&gt;0,SUMPRODUCT($I103:$IX103,IF($I$9:$IX$9=E$9,1,0)),"")</f>
        <v/>
      </c>
      <c r="F103" s="355" t="str" cm="1">
        <f t="array" ref="F103">IF(SUMPRODUCT($I103:$IX103,IF($I$9:$IX$9=F$9,1,0))&gt;0,SUMPRODUCT($I103:$IX103,IF($I$9:$IX$9=F$9,1,0)),"")</f>
        <v/>
      </c>
      <c r="G103" s="355" t="str" cm="1">
        <f t="array" ref="G103">IF(SUMPRODUCT($I103:$IX103,IF($I$9:$IX$9=G$9,1,0))&gt;0,SUMPRODUCT($I103:$IX103,IF($I$9:$IX$9=G$9,1,0)),"")</f>
        <v/>
      </c>
      <c r="H103" s="329">
        <f t="shared" si="6"/>
        <v>0</v>
      </c>
      <c r="I103" s="205"/>
      <c r="J103" s="205"/>
      <c r="K103" s="205"/>
      <c r="L103" s="205"/>
      <c r="M103" s="205"/>
      <c r="N103" s="205"/>
      <c r="O103" s="205"/>
      <c r="P103" s="205"/>
      <c r="Q103" s="205"/>
      <c r="R103" s="205"/>
      <c r="S103" s="205"/>
      <c r="T103" s="205"/>
      <c r="U103" s="205"/>
      <c r="V103" s="205"/>
      <c r="W103" s="205"/>
      <c r="X103" s="205"/>
      <c r="Y103" s="205"/>
      <c r="Z103" s="205"/>
      <c r="AA103" s="205"/>
      <c r="AB103" s="205"/>
      <c r="AC103" s="205"/>
      <c r="AD103" s="205"/>
      <c r="AE103" s="205"/>
      <c r="AF103" s="205"/>
      <c r="AG103" s="205"/>
      <c r="AH103" s="205"/>
      <c r="AI103" s="205"/>
      <c r="AJ103" s="205"/>
      <c r="AK103" s="205"/>
      <c r="AL103" s="205"/>
      <c r="AM103" s="205"/>
      <c r="AN103" s="205"/>
      <c r="AO103" s="205"/>
      <c r="AP103" s="205"/>
      <c r="AQ103" s="205"/>
      <c r="AR103" s="205"/>
      <c r="AS103" s="205"/>
      <c r="AT103" s="205"/>
      <c r="AU103" s="205"/>
      <c r="AV103" s="205"/>
      <c r="AW103" s="205"/>
      <c r="AX103" s="205"/>
      <c r="AY103" s="205"/>
      <c r="AZ103" s="205"/>
      <c r="BA103" s="205"/>
      <c r="BB103" s="205"/>
      <c r="BC103" s="205"/>
      <c r="BD103" s="205"/>
      <c r="BE103" s="205"/>
      <c r="BF103" s="205"/>
      <c r="BG103" s="205"/>
      <c r="BH103" s="205"/>
      <c r="BI103" s="205"/>
      <c r="BJ103" s="205"/>
      <c r="BK103" s="205"/>
      <c r="BL103" s="205"/>
      <c r="BM103" s="205"/>
      <c r="BN103" s="205"/>
      <c r="BO103" s="205"/>
      <c r="BP103" s="205"/>
      <c r="BQ103" s="205"/>
      <c r="BR103" s="205"/>
      <c r="BS103" s="205"/>
      <c r="BT103" s="205"/>
      <c r="BU103" s="205"/>
      <c r="BV103" s="205"/>
      <c r="BW103" s="205"/>
      <c r="BX103" s="205"/>
      <c r="BY103" s="205"/>
      <c r="BZ103" s="205"/>
      <c r="CA103" s="205"/>
      <c r="CB103" s="205"/>
      <c r="CC103" s="205"/>
      <c r="CD103" s="205"/>
      <c r="CE103" s="205"/>
      <c r="CF103" s="205"/>
      <c r="CG103" s="205"/>
      <c r="CH103" s="205"/>
      <c r="CI103" s="205"/>
      <c r="CJ103" s="205"/>
      <c r="CK103" s="205"/>
      <c r="CL103" s="205"/>
      <c r="CM103" s="205"/>
      <c r="CN103" s="205"/>
      <c r="CO103" s="205"/>
      <c r="CP103" s="205"/>
      <c r="CQ103" s="205"/>
      <c r="CR103" s="205"/>
      <c r="CS103" s="205"/>
      <c r="CT103" s="205"/>
      <c r="CU103" s="205"/>
      <c r="CV103" s="205"/>
      <c r="CW103" s="205"/>
      <c r="CX103" s="205"/>
      <c r="CY103" s="205"/>
      <c r="CZ103" s="205"/>
      <c r="DA103" s="205"/>
      <c r="DB103" s="205"/>
      <c r="DC103" s="205"/>
      <c r="DD103" s="205"/>
      <c r="DE103" s="205"/>
      <c r="DF103" s="205"/>
      <c r="DG103" s="205"/>
      <c r="DH103" s="205"/>
      <c r="DI103" s="205"/>
      <c r="DJ103" s="205"/>
      <c r="DK103" s="205"/>
      <c r="DL103" s="205"/>
      <c r="DM103" s="205"/>
      <c r="DN103" s="205"/>
      <c r="DO103" s="205"/>
      <c r="DP103" s="205"/>
      <c r="DQ103" s="205"/>
      <c r="DR103" s="205"/>
      <c r="DS103" s="205"/>
      <c r="DT103" s="205"/>
      <c r="DU103" s="205"/>
      <c r="DV103" s="205"/>
      <c r="DW103" s="205"/>
      <c r="DX103" s="205"/>
      <c r="DY103" s="205"/>
      <c r="DZ103" s="205"/>
      <c r="EA103" s="205"/>
      <c r="EB103" s="205"/>
      <c r="EC103" s="205"/>
      <c r="ED103" s="205"/>
      <c r="EE103" s="205"/>
      <c r="EF103" s="205"/>
      <c r="EG103" s="205"/>
      <c r="EH103" s="205"/>
      <c r="EI103" s="205"/>
      <c r="EJ103" s="205"/>
      <c r="EK103" s="205"/>
      <c r="EL103" s="205"/>
      <c r="EM103" s="205"/>
      <c r="EN103" s="205"/>
      <c r="EO103" s="205"/>
      <c r="EP103" s="205"/>
      <c r="EQ103" s="205"/>
      <c r="ER103" s="205"/>
      <c r="ES103" s="205"/>
      <c r="ET103" s="205"/>
      <c r="EU103" s="205"/>
      <c r="EV103" s="205"/>
      <c r="EW103" s="205"/>
      <c r="EX103" s="205"/>
      <c r="EY103" s="205"/>
      <c r="EZ103" s="205"/>
      <c r="FA103" s="205"/>
      <c r="FB103" s="205"/>
      <c r="FC103" s="205"/>
      <c r="FD103" s="205"/>
      <c r="FE103" s="205"/>
      <c r="FF103" s="205"/>
      <c r="FG103" s="205"/>
      <c r="FH103" s="205"/>
      <c r="FI103" s="205"/>
      <c r="FJ103" s="205"/>
      <c r="FK103" s="205"/>
      <c r="FL103" s="205"/>
      <c r="FM103" s="205"/>
      <c r="FN103" s="205"/>
      <c r="FO103" s="205"/>
      <c r="FP103" s="205"/>
      <c r="FQ103" s="205"/>
      <c r="FR103" s="205"/>
      <c r="FS103" s="205"/>
      <c r="FT103" s="205"/>
      <c r="FU103" s="205"/>
      <c r="FV103" s="205"/>
      <c r="FW103" s="205"/>
      <c r="FX103" s="205"/>
      <c r="FY103" s="205"/>
      <c r="FZ103" s="205"/>
      <c r="GA103" s="205"/>
      <c r="GB103" s="205"/>
      <c r="GC103" s="205"/>
      <c r="GD103" s="205"/>
      <c r="GE103" s="205"/>
      <c r="GF103" s="205"/>
      <c r="GG103" s="205"/>
      <c r="GH103" s="205"/>
      <c r="GI103" s="205"/>
      <c r="GJ103" s="205"/>
      <c r="GK103" s="205"/>
      <c r="GL103" s="205"/>
      <c r="GM103" s="205"/>
      <c r="GN103" s="205"/>
      <c r="GO103" s="205"/>
      <c r="GP103" s="205"/>
      <c r="GQ103" s="205"/>
      <c r="GR103" s="205"/>
      <c r="GS103" s="205"/>
      <c r="GT103" s="205"/>
      <c r="GU103" s="205"/>
      <c r="GV103" s="205"/>
      <c r="GW103" s="205"/>
      <c r="GX103" s="205"/>
      <c r="GY103" s="205"/>
      <c r="GZ103" s="205"/>
      <c r="HA103" s="205"/>
      <c r="HB103" s="205"/>
      <c r="HC103" s="205"/>
      <c r="HD103" s="205"/>
      <c r="HE103" s="205"/>
      <c r="HF103" s="205"/>
      <c r="HG103" s="205"/>
      <c r="HH103" s="205"/>
      <c r="HI103" s="205"/>
      <c r="HJ103" s="205"/>
      <c r="HK103" s="205"/>
      <c r="HL103" s="205"/>
      <c r="HM103" s="205"/>
      <c r="HN103" s="205"/>
      <c r="HO103" s="205"/>
      <c r="HP103" s="205"/>
      <c r="HQ103" s="205"/>
      <c r="HR103" s="205"/>
      <c r="HS103" s="205"/>
      <c r="HT103" s="205"/>
      <c r="HU103" s="205"/>
      <c r="HV103" s="205"/>
      <c r="HW103" s="205"/>
      <c r="HX103" s="205"/>
      <c r="HY103" s="205"/>
      <c r="HZ103" s="205"/>
      <c r="IA103" s="205"/>
      <c r="IB103" s="205"/>
      <c r="IC103" s="205"/>
      <c r="ID103" s="205"/>
      <c r="IE103" s="205"/>
      <c r="IF103" s="205"/>
      <c r="IG103" s="205"/>
      <c r="IH103" s="205"/>
      <c r="II103" s="205"/>
      <c r="IJ103" s="205"/>
      <c r="IK103" s="205"/>
      <c r="IL103" s="205"/>
      <c r="IM103" s="205"/>
      <c r="IN103" s="205"/>
      <c r="IO103" s="205"/>
      <c r="IP103" s="205"/>
      <c r="IQ103" s="205"/>
      <c r="IR103" s="205"/>
      <c r="IS103" s="205"/>
      <c r="IT103" s="205"/>
      <c r="IU103" s="205"/>
      <c r="IV103" s="205"/>
      <c r="IW103" s="205"/>
      <c r="IX103" s="205"/>
    </row>
    <row r="104" spans="1:258" ht="12.75" customHeight="1" x14ac:dyDescent="0.2">
      <c r="A104" s="330">
        <f t="shared" si="7"/>
        <v>45385</v>
      </c>
      <c r="B104" s="355" t="str" cm="1">
        <f t="array" ref="B104">IF(SUMPRODUCT($I104:$IX104,IF($I$9:$IX$9=B$9,1,0))&gt;0,SUMPRODUCT($I104:$IX104,IF($I$9:$IX$9=B$9,1,0)),"")</f>
        <v/>
      </c>
      <c r="C104" s="355" t="str" cm="1">
        <f t="array" ref="C104">IF(SUMPRODUCT($I104:$IX104,IF($I$9:$IX$9=C$9,1,0))&gt;0,SUMPRODUCT($I104:$IX104,IF($I$9:$IX$9=C$9,1,0)),"")</f>
        <v/>
      </c>
      <c r="D104" s="355" t="str" cm="1">
        <f t="array" ref="D104">IF(SUMPRODUCT($I104:$IX104,IF($I$9:$IX$9=D$9,1,0))&gt;0,SUMPRODUCT($I104:$IX104,IF($I$9:$IX$9=D$9,1,0)),"")</f>
        <v/>
      </c>
      <c r="E104" s="355" t="str" cm="1">
        <f t="array" ref="E104">IF(SUMPRODUCT($I104:$IX104,IF($I$9:$IX$9=E$9,1,0))&gt;0,SUMPRODUCT($I104:$IX104,IF($I$9:$IX$9=E$9,1,0)),"")</f>
        <v/>
      </c>
      <c r="F104" s="355" t="str" cm="1">
        <f t="array" ref="F104">IF(SUMPRODUCT($I104:$IX104,IF($I$9:$IX$9=F$9,1,0))&gt;0,SUMPRODUCT($I104:$IX104,IF($I$9:$IX$9=F$9,1,0)),"")</f>
        <v/>
      </c>
      <c r="G104" s="355" t="str" cm="1">
        <f t="array" ref="G104">IF(SUMPRODUCT($I104:$IX104,IF($I$9:$IX$9=G$9,1,0))&gt;0,SUMPRODUCT($I104:$IX104,IF($I$9:$IX$9=G$9,1,0)),"")</f>
        <v/>
      </c>
      <c r="H104" s="329">
        <f t="shared" si="6"/>
        <v>0</v>
      </c>
      <c r="I104" s="205"/>
      <c r="J104" s="205"/>
      <c r="K104" s="205"/>
      <c r="L104" s="205"/>
      <c r="M104" s="205"/>
      <c r="N104" s="205"/>
      <c r="O104" s="205"/>
      <c r="P104" s="205"/>
      <c r="Q104" s="205"/>
      <c r="R104" s="205"/>
      <c r="S104" s="205"/>
      <c r="T104" s="205"/>
      <c r="U104" s="205"/>
      <c r="V104" s="205"/>
      <c r="W104" s="205"/>
      <c r="X104" s="205"/>
      <c r="Y104" s="205"/>
      <c r="Z104" s="205"/>
      <c r="AA104" s="205"/>
      <c r="AB104" s="205"/>
      <c r="AC104" s="205"/>
      <c r="AD104" s="205"/>
      <c r="AE104" s="205"/>
      <c r="AF104" s="205"/>
      <c r="AG104" s="205"/>
      <c r="AH104" s="205"/>
      <c r="AI104" s="205"/>
      <c r="AJ104" s="205"/>
      <c r="AK104" s="205"/>
      <c r="AL104" s="205"/>
      <c r="AM104" s="205"/>
      <c r="AN104" s="205"/>
      <c r="AO104" s="205"/>
      <c r="AP104" s="205"/>
      <c r="AQ104" s="205"/>
      <c r="AR104" s="205"/>
      <c r="AS104" s="205"/>
      <c r="AT104" s="205"/>
      <c r="AU104" s="205"/>
      <c r="AV104" s="205"/>
      <c r="AW104" s="205"/>
      <c r="AX104" s="205"/>
      <c r="AY104" s="205"/>
      <c r="AZ104" s="205"/>
      <c r="BA104" s="205"/>
      <c r="BB104" s="205"/>
      <c r="BC104" s="205"/>
      <c r="BD104" s="205"/>
      <c r="BE104" s="205"/>
      <c r="BF104" s="205"/>
      <c r="BG104" s="205"/>
      <c r="BH104" s="205"/>
      <c r="BI104" s="205"/>
      <c r="BJ104" s="205"/>
      <c r="BK104" s="205"/>
      <c r="BL104" s="205"/>
      <c r="BM104" s="205"/>
      <c r="BN104" s="205"/>
      <c r="BO104" s="205"/>
      <c r="BP104" s="205"/>
      <c r="BQ104" s="205"/>
      <c r="BR104" s="205"/>
      <c r="BS104" s="205"/>
      <c r="BT104" s="205"/>
      <c r="BU104" s="205"/>
      <c r="BV104" s="205"/>
      <c r="BW104" s="205"/>
      <c r="BX104" s="205"/>
      <c r="BY104" s="205"/>
      <c r="BZ104" s="205"/>
      <c r="CA104" s="205"/>
      <c r="CB104" s="205"/>
      <c r="CC104" s="205"/>
      <c r="CD104" s="205"/>
      <c r="CE104" s="205"/>
      <c r="CF104" s="205"/>
      <c r="CG104" s="205"/>
      <c r="CH104" s="205"/>
      <c r="CI104" s="205"/>
      <c r="CJ104" s="205"/>
      <c r="CK104" s="205"/>
      <c r="CL104" s="205"/>
      <c r="CM104" s="205"/>
      <c r="CN104" s="205"/>
      <c r="CO104" s="205"/>
      <c r="CP104" s="205"/>
      <c r="CQ104" s="205"/>
      <c r="CR104" s="205"/>
      <c r="CS104" s="205"/>
      <c r="CT104" s="205"/>
      <c r="CU104" s="205"/>
      <c r="CV104" s="205"/>
      <c r="CW104" s="205"/>
      <c r="CX104" s="205"/>
      <c r="CY104" s="205"/>
      <c r="CZ104" s="205"/>
      <c r="DA104" s="205"/>
      <c r="DB104" s="205"/>
      <c r="DC104" s="205"/>
      <c r="DD104" s="205"/>
      <c r="DE104" s="205"/>
      <c r="DF104" s="205"/>
      <c r="DG104" s="205"/>
      <c r="DH104" s="205"/>
      <c r="DI104" s="205"/>
      <c r="DJ104" s="205"/>
      <c r="DK104" s="205"/>
      <c r="DL104" s="205"/>
      <c r="DM104" s="205"/>
      <c r="DN104" s="205"/>
      <c r="DO104" s="205"/>
      <c r="DP104" s="205"/>
      <c r="DQ104" s="205"/>
      <c r="DR104" s="205"/>
      <c r="DS104" s="205"/>
      <c r="DT104" s="205"/>
      <c r="DU104" s="205"/>
      <c r="DV104" s="205"/>
      <c r="DW104" s="205"/>
      <c r="DX104" s="205"/>
      <c r="DY104" s="205"/>
      <c r="DZ104" s="205"/>
      <c r="EA104" s="205"/>
      <c r="EB104" s="205"/>
      <c r="EC104" s="205"/>
      <c r="ED104" s="205"/>
      <c r="EE104" s="205"/>
      <c r="EF104" s="205"/>
      <c r="EG104" s="205"/>
      <c r="EH104" s="205"/>
      <c r="EI104" s="205"/>
      <c r="EJ104" s="205"/>
      <c r="EK104" s="205"/>
      <c r="EL104" s="205"/>
      <c r="EM104" s="205"/>
      <c r="EN104" s="205"/>
      <c r="EO104" s="205"/>
      <c r="EP104" s="205"/>
      <c r="EQ104" s="205"/>
      <c r="ER104" s="205"/>
      <c r="ES104" s="205"/>
      <c r="ET104" s="205"/>
      <c r="EU104" s="205"/>
      <c r="EV104" s="205"/>
      <c r="EW104" s="205"/>
      <c r="EX104" s="205"/>
      <c r="EY104" s="205"/>
      <c r="EZ104" s="205"/>
      <c r="FA104" s="205"/>
      <c r="FB104" s="205"/>
      <c r="FC104" s="205"/>
      <c r="FD104" s="205"/>
      <c r="FE104" s="205"/>
      <c r="FF104" s="205"/>
      <c r="FG104" s="205"/>
      <c r="FH104" s="205"/>
      <c r="FI104" s="205"/>
      <c r="FJ104" s="205"/>
      <c r="FK104" s="205"/>
      <c r="FL104" s="205"/>
      <c r="FM104" s="205"/>
      <c r="FN104" s="205"/>
      <c r="FO104" s="205"/>
      <c r="FP104" s="205"/>
      <c r="FQ104" s="205"/>
      <c r="FR104" s="205"/>
      <c r="FS104" s="205"/>
      <c r="FT104" s="205"/>
      <c r="FU104" s="205"/>
      <c r="FV104" s="205"/>
      <c r="FW104" s="205"/>
      <c r="FX104" s="205"/>
      <c r="FY104" s="205"/>
      <c r="FZ104" s="205"/>
      <c r="GA104" s="205"/>
      <c r="GB104" s="205"/>
      <c r="GC104" s="205"/>
      <c r="GD104" s="205"/>
      <c r="GE104" s="205"/>
      <c r="GF104" s="205"/>
      <c r="GG104" s="205"/>
      <c r="GH104" s="205"/>
      <c r="GI104" s="205"/>
      <c r="GJ104" s="205"/>
      <c r="GK104" s="205"/>
      <c r="GL104" s="205"/>
      <c r="GM104" s="205"/>
      <c r="GN104" s="205"/>
      <c r="GO104" s="205"/>
      <c r="GP104" s="205"/>
      <c r="GQ104" s="205"/>
      <c r="GR104" s="205"/>
      <c r="GS104" s="205"/>
      <c r="GT104" s="205"/>
      <c r="GU104" s="205"/>
      <c r="GV104" s="205"/>
      <c r="GW104" s="205"/>
      <c r="GX104" s="205"/>
      <c r="GY104" s="205"/>
      <c r="GZ104" s="205"/>
      <c r="HA104" s="205"/>
      <c r="HB104" s="205"/>
      <c r="HC104" s="205"/>
      <c r="HD104" s="205"/>
      <c r="HE104" s="205"/>
      <c r="HF104" s="205"/>
      <c r="HG104" s="205"/>
      <c r="HH104" s="205"/>
      <c r="HI104" s="205"/>
      <c r="HJ104" s="205"/>
      <c r="HK104" s="205"/>
      <c r="HL104" s="205"/>
      <c r="HM104" s="205"/>
      <c r="HN104" s="205"/>
      <c r="HO104" s="205"/>
      <c r="HP104" s="205"/>
      <c r="HQ104" s="205"/>
      <c r="HR104" s="205"/>
      <c r="HS104" s="205"/>
      <c r="HT104" s="205"/>
      <c r="HU104" s="205"/>
      <c r="HV104" s="205"/>
      <c r="HW104" s="205"/>
      <c r="HX104" s="205"/>
      <c r="HY104" s="205"/>
      <c r="HZ104" s="205"/>
      <c r="IA104" s="205"/>
      <c r="IB104" s="205"/>
      <c r="IC104" s="205"/>
      <c r="ID104" s="205"/>
      <c r="IE104" s="205"/>
      <c r="IF104" s="205"/>
      <c r="IG104" s="205"/>
      <c r="IH104" s="205"/>
      <c r="II104" s="205"/>
      <c r="IJ104" s="205"/>
      <c r="IK104" s="205"/>
      <c r="IL104" s="205"/>
      <c r="IM104" s="205"/>
      <c r="IN104" s="205"/>
      <c r="IO104" s="205"/>
      <c r="IP104" s="205"/>
      <c r="IQ104" s="205"/>
      <c r="IR104" s="205"/>
      <c r="IS104" s="205"/>
      <c r="IT104" s="205"/>
      <c r="IU104" s="205"/>
      <c r="IV104" s="205"/>
      <c r="IW104" s="205"/>
      <c r="IX104" s="205"/>
    </row>
    <row r="105" spans="1:258" ht="12.75" customHeight="1" x14ac:dyDescent="0.2">
      <c r="A105" s="330">
        <f t="shared" si="7"/>
        <v>45386</v>
      </c>
      <c r="B105" s="355" t="str" cm="1">
        <f t="array" ref="B105">IF(SUMPRODUCT($I105:$IX105,IF($I$9:$IX$9=B$9,1,0))&gt;0,SUMPRODUCT($I105:$IX105,IF($I$9:$IX$9=B$9,1,0)),"")</f>
        <v/>
      </c>
      <c r="C105" s="355" t="str" cm="1">
        <f t="array" ref="C105">IF(SUMPRODUCT($I105:$IX105,IF($I$9:$IX$9=C$9,1,0))&gt;0,SUMPRODUCT($I105:$IX105,IF($I$9:$IX$9=C$9,1,0)),"")</f>
        <v/>
      </c>
      <c r="D105" s="355" t="str" cm="1">
        <f t="array" ref="D105">IF(SUMPRODUCT($I105:$IX105,IF($I$9:$IX$9=D$9,1,0))&gt;0,SUMPRODUCT($I105:$IX105,IF($I$9:$IX$9=D$9,1,0)),"")</f>
        <v/>
      </c>
      <c r="E105" s="355" t="str" cm="1">
        <f t="array" ref="E105">IF(SUMPRODUCT($I105:$IX105,IF($I$9:$IX$9=E$9,1,0))&gt;0,SUMPRODUCT($I105:$IX105,IF($I$9:$IX$9=E$9,1,0)),"")</f>
        <v/>
      </c>
      <c r="F105" s="355" t="str" cm="1">
        <f t="array" ref="F105">IF(SUMPRODUCT($I105:$IX105,IF($I$9:$IX$9=F$9,1,0))&gt;0,SUMPRODUCT($I105:$IX105,IF($I$9:$IX$9=F$9,1,0)),"")</f>
        <v/>
      </c>
      <c r="G105" s="355" t="str" cm="1">
        <f t="array" ref="G105">IF(SUMPRODUCT($I105:$IX105,IF($I$9:$IX$9=G$9,1,0))&gt;0,SUMPRODUCT($I105:$IX105,IF($I$9:$IX$9=G$9,1,0)),"")</f>
        <v/>
      </c>
      <c r="H105" s="329">
        <f t="shared" si="6"/>
        <v>0</v>
      </c>
      <c r="I105" s="205"/>
      <c r="J105" s="205"/>
      <c r="K105" s="205"/>
      <c r="L105" s="205"/>
      <c r="M105" s="205"/>
      <c r="N105" s="205"/>
      <c r="O105" s="205"/>
      <c r="P105" s="205"/>
      <c r="Q105" s="205"/>
      <c r="R105" s="205"/>
      <c r="S105" s="205"/>
      <c r="T105" s="205"/>
      <c r="U105" s="205"/>
      <c r="V105" s="205"/>
      <c r="W105" s="205"/>
      <c r="X105" s="205"/>
      <c r="Y105" s="205"/>
      <c r="Z105" s="205"/>
      <c r="AA105" s="205"/>
      <c r="AB105" s="205"/>
      <c r="AC105" s="205"/>
      <c r="AD105" s="205"/>
      <c r="AE105" s="205"/>
      <c r="AF105" s="205"/>
      <c r="AG105" s="205"/>
      <c r="AH105" s="205"/>
      <c r="AI105" s="205"/>
      <c r="AJ105" s="205"/>
      <c r="AK105" s="205"/>
      <c r="AL105" s="205"/>
      <c r="AM105" s="205"/>
      <c r="AN105" s="205"/>
      <c r="AO105" s="205"/>
      <c r="AP105" s="205"/>
      <c r="AQ105" s="205"/>
      <c r="AR105" s="205"/>
      <c r="AS105" s="205"/>
      <c r="AT105" s="205"/>
      <c r="AU105" s="205"/>
      <c r="AV105" s="205"/>
      <c r="AW105" s="205"/>
      <c r="AX105" s="205"/>
      <c r="AY105" s="205"/>
      <c r="AZ105" s="205"/>
      <c r="BA105" s="205"/>
      <c r="BB105" s="205"/>
      <c r="BC105" s="205"/>
      <c r="BD105" s="205"/>
      <c r="BE105" s="205"/>
      <c r="BF105" s="205"/>
      <c r="BG105" s="205"/>
      <c r="BH105" s="205"/>
      <c r="BI105" s="205"/>
      <c r="BJ105" s="205"/>
      <c r="BK105" s="205"/>
      <c r="BL105" s="205"/>
      <c r="BM105" s="205"/>
      <c r="BN105" s="205"/>
      <c r="BO105" s="205"/>
      <c r="BP105" s="205"/>
      <c r="BQ105" s="205"/>
      <c r="BR105" s="205"/>
      <c r="BS105" s="205"/>
      <c r="BT105" s="205"/>
      <c r="BU105" s="205"/>
      <c r="BV105" s="205"/>
      <c r="BW105" s="205"/>
      <c r="BX105" s="205"/>
      <c r="BY105" s="205"/>
      <c r="BZ105" s="205"/>
      <c r="CA105" s="205"/>
      <c r="CB105" s="205"/>
      <c r="CC105" s="205"/>
      <c r="CD105" s="205"/>
      <c r="CE105" s="205"/>
      <c r="CF105" s="205"/>
      <c r="CG105" s="205"/>
      <c r="CH105" s="205"/>
      <c r="CI105" s="205"/>
      <c r="CJ105" s="205"/>
      <c r="CK105" s="205"/>
      <c r="CL105" s="205"/>
      <c r="CM105" s="205"/>
      <c r="CN105" s="205"/>
      <c r="CO105" s="205"/>
      <c r="CP105" s="205"/>
      <c r="CQ105" s="205"/>
      <c r="CR105" s="205"/>
      <c r="CS105" s="205"/>
      <c r="CT105" s="205"/>
      <c r="CU105" s="205"/>
      <c r="CV105" s="205"/>
      <c r="CW105" s="205"/>
      <c r="CX105" s="205"/>
      <c r="CY105" s="205"/>
      <c r="CZ105" s="205"/>
      <c r="DA105" s="205"/>
      <c r="DB105" s="205"/>
      <c r="DC105" s="205"/>
      <c r="DD105" s="205"/>
      <c r="DE105" s="205"/>
      <c r="DF105" s="205"/>
      <c r="DG105" s="205"/>
      <c r="DH105" s="205"/>
      <c r="DI105" s="205"/>
      <c r="DJ105" s="205"/>
      <c r="DK105" s="205"/>
      <c r="DL105" s="205"/>
      <c r="DM105" s="205"/>
      <c r="DN105" s="205"/>
      <c r="DO105" s="205"/>
      <c r="DP105" s="205"/>
      <c r="DQ105" s="205"/>
      <c r="DR105" s="205"/>
      <c r="DS105" s="205"/>
      <c r="DT105" s="205"/>
      <c r="DU105" s="205"/>
      <c r="DV105" s="205"/>
      <c r="DW105" s="205"/>
      <c r="DX105" s="205"/>
      <c r="DY105" s="205"/>
      <c r="DZ105" s="205"/>
      <c r="EA105" s="205"/>
      <c r="EB105" s="205"/>
      <c r="EC105" s="205"/>
      <c r="ED105" s="205"/>
      <c r="EE105" s="205"/>
      <c r="EF105" s="205"/>
      <c r="EG105" s="205"/>
      <c r="EH105" s="205"/>
      <c r="EI105" s="205"/>
      <c r="EJ105" s="205"/>
      <c r="EK105" s="205"/>
      <c r="EL105" s="205"/>
      <c r="EM105" s="205"/>
      <c r="EN105" s="205"/>
      <c r="EO105" s="205"/>
      <c r="EP105" s="205"/>
      <c r="EQ105" s="205"/>
      <c r="ER105" s="205"/>
      <c r="ES105" s="205"/>
      <c r="ET105" s="205"/>
      <c r="EU105" s="205"/>
      <c r="EV105" s="205"/>
      <c r="EW105" s="205"/>
      <c r="EX105" s="205"/>
      <c r="EY105" s="205"/>
      <c r="EZ105" s="205"/>
      <c r="FA105" s="205"/>
      <c r="FB105" s="205"/>
      <c r="FC105" s="205"/>
      <c r="FD105" s="205"/>
      <c r="FE105" s="205"/>
      <c r="FF105" s="205"/>
      <c r="FG105" s="205"/>
      <c r="FH105" s="205"/>
      <c r="FI105" s="205"/>
      <c r="FJ105" s="205"/>
      <c r="FK105" s="205"/>
      <c r="FL105" s="205"/>
      <c r="FM105" s="205"/>
      <c r="FN105" s="205"/>
      <c r="FO105" s="205"/>
      <c r="FP105" s="205"/>
      <c r="FQ105" s="205"/>
      <c r="FR105" s="205"/>
      <c r="FS105" s="205"/>
      <c r="FT105" s="205"/>
      <c r="FU105" s="205"/>
      <c r="FV105" s="205"/>
      <c r="FW105" s="205"/>
      <c r="FX105" s="205"/>
      <c r="FY105" s="205"/>
      <c r="FZ105" s="205"/>
      <c r="GA105" s="205"/>
      <c r="GB105" s="205"/>
      <c r="GC105" s="205"/>
      <c r="GD105" s="205"/>
      <c r="GE105" s="205"/>
      <c r="GF105" s="205"/>
      <c r="GG105" s="205"/>
      <c r="GH105" s="205"/>
      <c r="GI105" s="205"/>
      <c r="GJ105" s="205"/>
      <c r="GK105" s="205"/>
      <c r="GL105" s="205"/>
      <c r="GM105" s="205"/>
      <c r="GN105" s="205"/>
      <c r="GO105" s="205"/>
      <c r="GP105" s="205"/>
      <c r="GQ105" s="205"/>
      <c r="GR105" s="205"/>
      <c r="GS105" s="205"/>
      <c r="GT105" s="205"/>
      <c r="GU105" s="205"/>
      <c r="GV105" s="205"/>
      <c r="GW105" s="205"/>
      <c r="GX105" s="205"/>
      <c r="GY105" s="205"/>
      <c r="GZ105" s="205"/>
      <c r="HA105" s="205"/>
      <c r="HB105" s="205"/>
      <c r="HC105" s="205"/>
      <c r="HD105" s="205"/>
      <c r="HE105" s="205"/>
      <c r="HF105" s="205"/>
      <c r="HG105" s="205"/>
      <c r="HH105" s="205"/>
      <c r="HI105" s="205"/>
      <c r="HJ105" s="205"/>
      <c r="HK105" s="205"/>
      <c r="HL105" s="205"/>
      <c r="HM105" s="205"/>
      <c r="HN105" s="205"/>
      <c r="HO105" s="205"/>
      <c r="HP105" s="205"/>
      <c r="HQ105" s="205"/>
      <c r="HR105" s="205"/>
      <c r="HS105" s="205"/>
      <c r="HT105" s="205"/>
      <c r="HU105" s="205"/>
      <c r="HV105" s="205"/>
      <c r="HW105" s="205"/>
      <c r="HX105" s="205"/>
      <c r="HY105" s="205"/>
      <c r="HZ105" s="205"/>
      <c r="IA105" s="205"/>
      <c r="IB105" s="205"/>
      <c r="IC105" s="205"/>
      <c r="ID105" s="205"/>
      <c r="IE105" s="205"/>
      <c r="IF105" s="205"/>
      <c r="IG105" s="205"/>
      <c r="IH105" s="205"/>
      <c r="II105" s="205"/>
      <c r="IJ105" s="205"/>
      <c r="IK105" s="205"/>
      <c r="IL105" s="205"/>
      <c r="IM105" s="205"/>
      <c r="IN105" s="205"/>
      <c r="IO105" s="205"/>
      <c r="IP105" s="205"/>
      <c r="IQ105" s="205"/>
      <c r="IR105" s="205"/>
      <c r="IS105" s="205"/>
      <c r="IT105" s="205"/>
      <c r="IU105" s="205"/>
      <c r="IV105" s="205"/>
      <c r="IW105" s="205"/>
      <c r="IX105" s="205"/>
    </row>
    <row r="106" spans="1:258" ht="12.75" customHeight="1" x14ac:dyDescent="0.2">
      <c r="A106" s="330">
        <f t="shared" si="7"/>
        <v>45387</v>
      </c>
      <c r="B106" s="355" t="str" cm="1">
        <f t="array" ref="B106">IF(SUMPRODUCT($I106:$IX106,IF($I$9:$IX$9=B$9,1,0))&gt;0,SUMPRODUCT($I106:$IX106,IF($I$9:$IX$9=B$9,1,0)),"")</f>
        <v/>
      </c>
      <c r="C106" s="355" t="str" cm="1">
        <f t="array" ref="C106">IF(SUMPRODUCT($I106:$IX106,IF($I$9:$IX$9=C$9,1,0))&gt;0,SUMPRODUCT($I106:$IX106,IF($I$9:$IX$9=C$9,1,0)),"")</f>
        <v/>
      </c>
      <c r="D106" s="355" t="str" cm="1">
        <f t="array" ref="D106">IF(SUMPRODUCT($I106:$IX106,IF($I$9:$IX$9=D$9,1,0))&gt;0,SUMPRODUCT($I106:$IX106,IF($I$9:$IX$9=D$9,1,0)),"")</f>
        <v/>
      </c>
      <c r="E106" s="355" t="str" cm="1">
        <f t="array" ref="E106">IF(SUMPRODUCT($I106:$IX106,IF($I$9:$IX$9=E$9,1,0))&gt;0,SUMPRODUCT($I106:$IX106,IF($I$9:$IX$9=E$9,1,0)),"")</f>
        <v/>
      </c>
      <c r="F106" s="355" t="str" cm="1">
        <f t="array" ref="F106">IF(SUMPRODUCT($I106:$IX106,IF($I$9:$IX$9=F$9,1,0))&gt;0,SUMPRODUCT($I106:$IX106,IF($I$9:$IX$9=F$9,1,0)),"")</f>
        <v/>
      </c>
      <c r="G106" s="355" t="str" cm="1">
        <f t="array" ref="G106">IF(SUMPRODUCT($I106:$IX106,IF($I$9:$IX$9=G$9,1,0))&gt;0,SUMPRODUCT($I106:$IX106,IF($I$9:$IX$9=G$9,1,0)),"")</f>
        <v/>
      </c>
      <c r="H106" s="329">
        <f t="shared" si="6"/>
        <v>0</v>
      </c>
      <c r="I106" s="205"/>
      <c r="J106" s="205"/>
      <c r="K106" s="205"/>
      <c r="L106" s="205"/>
      <c r="M106" s="205"/>
      <c r="N106" s="205"/>
      <c r="O106" s="205"/>
      <c r="P106" s="205"/>
      <c r="Q106" s="205"/>
      <c r="R106" s="205"/>
      <c r="S106" s="205"/>
      <c r="T106" s="205"/>
      <c r="U106" s="205"/>
      <c r="V106" s="205"/>
      <c r="W106" s="205"/>
      <c r="X106" s="205"/>
      <c r="Y106" s="205"/>
      <c r="Z106" s="205"/>
      <c r="AA106" s="205"/>
      <c r="AB106" s="205"/>
      <c r="AC106" s="205"/>
      <c r="AD106" s="205"/>
      <c r="AE106" s="205"/>
      <c r="AF106" s="205"/>
      <c r="AG106" s="205"/>
      <c r="AH106" s="205"/>
      <c r="AI106" s="205"/>
      <c r="AJ106" s="205"/>
      <c r="AK106" s="205"/>
      <c r="AL106" s="205"/>
      <c r="AM106" s="205"/>
      <c r="AN106" s="205"/>
      <c r="AO106" s="205"/>
      <c r="AP106" s="205"/>
      <c r="AQ106" s="205"/>
      <c r="AR106" s="205"/>
      <c r="AS106" s="205"/>
      <c r="AT106" s="205"/>
      <c r="AU106" s="205"/>
      <c r="AV106" s="205"/>
      <c r="AW106" s="205"/>
      <c r="AX106" s="205"/>
      <c r="AY106" s="205"/>
      <c r="AZ106" s="205"/>
      <c r="BA106" s="205"/>
      <c r="BB106" s="205"/>
      <c r="BC106" s="205"/>
      <c r="BD106" s="205"/>
      <c r="BE106" s="205"/>
      <c r="BF106" s="205"/>
      <c r="BG106" s="205"/>
      <c r="BH106" s="205"/>
      <c r="BI106" s="205"/>
      <c r="BJ106" s="205"/>
      <c r="BK106" s="205"/>
      <c r="BL106" s="205"/>
      <c r="BM106" s="205"/>
      <c r="BN106" s="205"/>
      <c r="BO106" s="205"/>
      <c r="BP106" s="205"/>
      <c r="BQ106" s="205"/>
      <c r="BR106" s="205"/>
      <c r="BS106" s="205"/>
      <c r="BT106" s="205"/>
      <c r="BU106" s="205"/>
      <c r="BV106" s="205"/>
      <c r="BW106" s="205"/>
      <c r="BX106" s="205"/>
      <c r="BY106" s="205"/>
      <c r="BZ106" s="205"/>
      <c r="CA106" s="205"/>
      <c r="CB106" s="205"/>
      <c r="CC106" s="205"/>
      <c r="CD106" s="205"/>
      <c r="CE106" s="205"/>
      <c r="CF106" s="205"/>
      <c r="CG106" s="205"/>
      <c r="CH106" s="205"/>
      <c r="CI106" s="205"/>
      <c r="CJ106" s="205"/>
      <c r="CK106" s="205"/>
      <c r="CL106" s="205"/>
      <c r="CM106" s="205"/>
      <c r="CN106" s="205"/>
      <c r="CO106" s="205"/>
      <c r="CP106" s="205"/>
      <c r="CQ106" s="205"/>
      <c r="CR106" s="205"/>
      <c r="CS106" s="205"/>
      <c r="CT106" s="205"/>
      <c r="CU106" s="205"/>
      <c r="CV106" s="205"/>
      <c r="CW106" s="205"/>
      <c r="CX106" s="205"/>
      <c r="CY106" s="205"/>
      <c r="CZ106" s="205"/>
      <c r="DA106" s="205"/>
      <c r="DB106" s="205"/>
      <c r="DC106" s="205"/>
      <c r="DD106" s="205"/>
      <c r="DE106" s="205"/>
      <c r="DF106" s="205"/>
      <c r="DG106" s="205"/>
      <c r="DH106" s="205"/>
      <c r="DI106" s="205"/>
      <c r="DJ106" s="205"/>
      <c r="DK106" s="205"/>
      <c r="DL106" s="205"/>
      <c r="DM106" s="205"/>
      <c r="DN106" s="205"/>
      <c r="DO106" s="205"/>
      <c r="DP106" s="205"/>
      <c r="DQ106" s="205"/>
      <c r="DR106" s="205"/>
      <c r="DS106" s="205"/>
      <c r="DT106" s="205"/>
      <c r="DU106" s="205"/>
      <c r="DV106" s="205"/>
      <c r="DW106" s="205"/>
      <c r="DX106" s="205"/>
      <c r="DY106" s="205"/>
      <c r="DZ106" s="205"/>
      <c r="EA106" s="205"/>
      <c r="EB106" s="205"/>
      <c r="EC106" s="205"/>
      <c r="ED106" s="205"/>
      <c r="EE106" s="205"/>
      <c r="EF106" s="205"/>
      <c r="EG106" s="205"/>
      <c r="EH106" s="205"/>
      <c r="EI106" s="205"/>
      <c r="EJ106" s="205"/>
      <c r="EK106" s="205"/>
      <c r="EL106" s="205"/>
      <c r="EM106" s="205"/>
      <c r="EN106" s="205"/>
      <c r="EO106" s="205"/>
      <c r="EP106" s="205"/>
      <c r="EQ106" s="205"/>
      <c r="ER106" s="205"/>
      <c r="ES106" s="205"/>
      <c r="ET106" s="205"/>
      <c r="EU106" s="205"/>
      <c r="EV106" s="205"/>
      <c r="EW106" s="205"/>
      <c r="EX106" s="205"/>
      <c r="EY106" s="205"/>
      <c r="EZ106" s="205"/>
      <c r="FA106" s="205"/>
      <c r="FB106" s="205"/>
      <c r="FC106" s="205"/>
      <c r="FD106" s="205"/>
      <c r="FE106" s="205"/>
      <c r="FF106" s="205"/>
      <c r="FG106" s="205"/>
      <c r="FH106" s="205"/>
      <c r="FI106" s="205"/>
      <c r="FJ106" s="205"/>
      <c r="FK106" s="205"/>
      <c r="FL106" s="205"/>
      <c r="FM106" s="205"/>
      <c r="FN106" s="205"/>
      <c r="FO106" s="205"/>
      <c r="FP106" s="205"/>
      <c r="FQ106" s="205"/>
      <c r="FR106" s="205"/>
      <c r="FS106" s="205"/>
      <c r="FT106" s="205"/>
      <c r="FU106" s="205"/>
      <c r="FV106" s="205"/>
      <c r="FW106" s="205"/>
      <c r="FX106" s="205"/>
      <c r="FY106" s="205"/>
      <c r="FZ106" s="205"/>
      <c r="GA106" s="205"/>
      <c r="GB106" s="205"/>
      <c r="GC106" s="205"/>
      <c r="GD106" s="205"/>
      <c r="GE106" s="205"/>
      <c r="GF106" s="205"/>
      <c r="GG106" s="205"/>
      <c r="GH106" s="205"/>
      <c r="GI106" s="205"/>
      <c r="GJ106" s="205"/>
      <c r="GK106" s="205"/>
      <c r="GL106" s="205"/>
      <c r="GM106" s="205"/>
      <c r="GN106" s="205"/>
      <c r="GO106" s="205"/>
      <c r="GP106" s="205"/>
      <c r="GQ106" s="205"/>
      <c r="GR106" s="205"/>
      <c r="GS106" s="205"/>
      <c r="GT106" s="205"/>
      <c r="GU106" s="205"/>
      <c r="GV106" s="205"/>
      <c r="GW106" s="205"/>
      <c r="GX106" s="205"/>
      <c r="GY106" s="205"/>
      <c r="GZ106" s="205"/>
      <c r="HA106" s="205"/>
      <c r="HB106" s="205"/>
      <c r="HC106" s="205"/>
      <c r="HD106" s="205"/>
      <c r="HE106" s="205"/>
      <c r="HF106" s="205"/>
      <c r="HG106" s="205"/>
      <c r="HH106" s="205"/>
      <c r="HI106" s="205"/>
      <c r="HJ106" s="205"/>
      <c r="HK106" s="205"/>
      <c r="HL106" s="205"/>
      <c r="HM106" s="205"/>
      <c r="HN106" s="205"/>
      <c r="HO106" s="205"/>
      <c r="HP106" s="205"/>
      <c r="HQ106" s="205"/>
      <c r="HR106" s="205"/>
      <c r="HS106" s="205"/>
      <c r="HT106" s="205"/>
      <c r="HU106" s="205"/>
      <c r="HV106" s="205"/>
      <c r="HW106" s="205"/>
      <c r="HX106" s="205"/>
      <c r="HY106" s="205"/>
      <c r="HZ106" s="205"/>
      <c r="IA106" s="205"/>
      <c r="IB106" s="205"/>
      <c r="IC106" s="205"/>
      <c r="ID106" s="205"/>
      <c r="IE106" s="205"/>
      <c r="IF106" s="205"/>
      <c r="IG106" s="205"/>
      <c r="IH106" s="205"/>
      <c r="II106" s="205"/>
      <c r="IJ106" s="205"/>
      <c r="IK106" s="205"/>
      <c r="IL106" s="205"/>
      <c r="IM106" s="205"/>
      <c r="IN106" s="205"/>
      <c r="IO106" s="205"/>
      <c r="IP106" s="205"/>
      <c r="IQ106" s="205"/>
      <c r="IR106" s="205"/>
      <c r="IS106" s="205"/>
      <c r="IT106" s="205"/>
      <c r="IU106" s="205"/>
      <c r="IV106" s="205"/>
      <c r="IW106" s="205"/>
      <c r="IX106" s="205"/>
    </row>
    <row r="107" spans="1:258" ht="12.75" customHeight="1" x14ac:dyDescent="0.2">
      <c r="A107" s="330">
        <f t="shared" si="7"/>
        <v>45388</v>
      </c>
      <c r="B107" s="355" t="str" cm="1">
        <f t="array" ref="B107">IF(SUMPRODUCT($I107:$IX107,IF($I$9:$IX$9=B$9,1,0))&gt;0,SUMPRODUCT($I107:$IX107,IF($I$9:$IX$9=B$9,1,0)),"")</f>
        <v/>
      </c>
      <c r="C107" s="355" t="str" cm="1">
        <f t="array" ref="C107">IF(SUMPRODUCT($I107:$IX107,IF($I$9:$IX$9=C$9,1,0))&gt;0,SUMPRODUCT($I107:$IX107,IF($I$9:$IX$9=C$9,1,0)),"")</f>
        <v/>
      </c>
      <c r="D107" s="355" t="str" cm="1">
        <f t="array" ref="D107">IF(SUMPRODUCT($I107:$IX107,IF($I$9:$IX$9=D$9,1,0))&gt;0,SUMPRODUCT($I107:$IX107,IF($I$9:$IX$9=D$9,1,0)),"")</f>
        <v/>
      </c>
      <c r="E107" s="355" t="str" cm="1">
        <f t="array" ref="E107">IF(SUMPRODUCT($I107:$IX107,IF($I$9:$IX$9=E$9,1,0))&gt;0,SUMPRODUCT($I107:$IX107,IF($I$9:$IX$9=E$9,1,0)),"")</f>
        <v/>
      </c>
      <c r="F107" s="355" t="str" cm="1">
        <f t="array" ref="F107">IF(SUMPRODUCT($I107:$IX107,IF($I$9:$IX$9=F$9,1,0))&gt;0,SUMPRODUCT($I107:$IX107,IF($I$9:$IX$9=F$9,1,0)),"")</f>
        <v/>
      </c>
      <c r="G107" s="355" t="str" cm="1">
        <f t="array" ref="G107">IF(SUMPRODUCT($I107:$IX107,IF($I$9:$IX$9=G$9,1,0))&gt;0,SUMPRODUCT($I107:$IX107,IF($I$9:$IX$9=G$9,1,0)),"")</f>
        <v/>
      </c>
      <c r="H107" s="329">
        <f t="shared" si="6"/>
        <v>0</v>
      </c>
      <c r="I107" s="205"/>
      <c r="J107" s="205"/>
      <c r="K107" s="205"/>
      <c r="L107" s="205"/>
      <c r="M107" s="205"/>
      <c r="N107" s="205"/>
      <c r="O107" s="205"/>
      <c r="P107" s="205"/>
      <c r="Q107" s="205"/>
      <c r="R107" s="205"/>
      <c r="S107" s="205"/>
      <c r="T107" s="205"/>
      <c r="U107" s="205"/>
      <c r="V107" s="205"/>
      <c r="W107" s="205"/>
      <c r="X107" s="205"/>
      <c r="Y107" s="205"/>
      <c r="Z107" s="205"/>
      <c r="AA107" s="205"/>
      <c r="AB107" s="205"/>
      <c r="AC107" s="205"/>
      <c r="AD107" s="205"/>
      <c r="AE107" s="205"/>
      <c r="AF107" s="205"/>
      <c r="AG107" s="205"/>
      <c r="AH107" s="205"/>
      <c r="AI107" s="205"/>
      <c r="AJ107" s="205"/>
      <c r="AK107" s="205"/>
      <c r="AL107" s="205"/>
      <c r="AM107" s="205"/>
      <c r="AN107" s="205"/>
      <c r="AO107" s="205"/>
      <c r="AP107" s="205"/>
      <c r="AQ107" s="205"/>
      <c r="AR107" s="205"/>
      <c r="AS107" s="205"/>
      <c r="AT107" s="205"/>
      <c r="AU107" s="205"/>
      <c r="AV107" s="205"/>
      <c r="AW107" s="205"/>
      <c r="AX107" s="205"/>
      <c r="AY107" s="205"/>
      <c r="AZ107" s="205"/>
      <c r="BA107" s="205"/>
      <c r="BB107" s="205"/>
      <c r="BC107" s="205"/>
      <c r="BD107" s="205"/>
      <c r="BE107" s="205"/>
      <c r="BF107" s="205"/>
      <c r="BG107" s="205"/>
      <c r="BH107" s="205"/>
      <c r="BI107" s="205"/>
      <c r="BJ107" s="205"/>
      <c r="BK107" s="205"/>
      <c r="BL107" s="205"/>
      <c r="BM107" s="205"/>
      <c r="BN107" s="205"/>
      <c r="BO107" s="205"/>
      <c r="BP107" s="205"/>
      <c r="BQ107" s="205"/>
      <c r="BR107" s="205"/>
      <c r="BS107" s="205"/>
      <c r="BT107" s="205"/>
      <c r="BU107" s="205"/>
      <c r="BV107" s="205"/>
      <c r="BW107" s="205"/>
      <c r="BX107" s="205"/>
      <c r="BY107" s="205"/>
      <c r="BZ107" s="205"/>
      <c r="CA107" s="205"/>
      <c r="CB107" s="205"/>
      <c r="CC107" s="205"/>
      <c r="CD107" s="205"/>
      <c r="CE107" s="205"/>
      <c r="CF107" s="205"/>
      <c r="CG107" s="205"/>
      <c r="CH107" s="205"/>
      <c r="CI107" s="205"/>
      <c r="CJ107" s="205"/>
      <c r="CK107" s="205"/>
      <c r="CL107" s="205"/>
      <c r="CM107" s="205"/>
      <c r="CN107" s="205"/>
      <c r="CO107" s="205"/>
      <c r="CP107" s="205"/>
      <c r="CQ107" s="205"/>
      <c r="CR107" s="205"/>
      <c r="CS107" s="205"/>
      <c r="CT107" s="205"/>
      <c r="CU107" s="205"/>
      <c r="CV107" s="205"/>
      <c r="CW107" s="205"/>
      <c r="CX107" s="205"/>
      <c r="CY107" s="205"/>
      <c r="CZ107" s="205"/>
      <c r="DA107" s="205"/>
      <c r="DB107" s="205"/>
      <c r="DC107" s="205"/>
      <c r="DD107" s="205"/>
      <c r="DE107" s="205"/>
      <c r="DF107" s="205"/>
      <c r="DG107" s="205"/>
      <c r="DH107" s="205"/>
      <c r="DI107" s="205"/>
      <c r="DJ107" s="205"/>
      <c r="DK107" s="205"/>
      <c r="DL107" s="205"/>
      <c r="DM107" s="205"/>
      <c r="DN107" s="205"/>
      <c r="DO107" s="205"/>
      <c r="DP107" s="205"/>
      <c r="DQ107" s="205"/>
      <c r="DR107" s="205"/>
      <c r="DS107" s="205"/>
      <c r="DT107" s="205"/>
      <c r="DU107" s="205"/>
      <c r="DV107" s="205"/>
      <c r="DW107" s="205"/>
      <c r="DX107" s="205"/>
      <c r="DY107" s="205"/>
      <c r="DZ107" s="205"/>
      <c r="EA107" s="205"/>
      <c r="EB107" s="205"/>
      <c r="EC107" s="205"/>
      <c r="ED107" s="205"/>
      <c r="EE107" s="205"/>
      <c r="EF107" s="205"/>
      <c r="EG107" s="205"/>
      <c r="EH107" s="205"/>
      <c r="EI107" s="205"/>
      <c r="EJ107" s="205"/>
      <c r="EK107" s="205"/>
      <c r="EL107" s="205"/>
      <c r="EM107" s="205"/>
      <c r="EN107" s="205"/>
      <c r="EO107" s="205"/>
      <c r="EP107" s="205"/>
      <c r="EQ107" s="205"/>
      <c r="ER107" s="205"/>
      <c r="ES107" s="205"/>
      <c r="ET107" s="205"/>
      <c r="EU107" s="205"/>
      <c r="EV107" s="205"/>
      <c r="EW107" s="205"/>
      <c r="EX107" s="205"/>
      <c r="EY107" s="205"/>
      <c r="EZ107" s="205"/>
      <c r="FA107" s="205"/>
      <c r="FB107" s="205"/>
      <c r="FC107" s="205"/>
      <c r="FD107" s="205"/>
      <c r="FE107" s="205"/>
      <c r="FF107" s="205"/>
      <c r="FG107" s="205"/>
      <c r="FH107" s="205"/>
      <c r="FI107" s="205"/>
      <c r="FJ107" s="205"/>
      <c r="FK107" s="205"/>
      <c r="FL107" s="205"/>
      <c r="FM107" s="205"/>
      <c r="FN107" s="205"/>
      <c r="FO107" s="205"/>
      <c r="FP107" s="205"/>
      <c r="FQ107" s="205"/>
      <c r="FR107" s="205"/>
      <c r="FS107" s="205"/>
      <c r="FT107" s="205"/>
      <c r="FU107" s="205"/>
      <c r="FV107" s="205"/>
      <c r="FW107" s="205"/>
      <c r="FX107" s="205"/>
      <c r="FY107" s="205"/>
      <c r="FZ107" s="205"/>
      <c r="GA107" s="205"/>
      <c r="GB107" s="205"/>
      <c r="GC107" s="205"/>
      <c r="GD107" s="205"/>
      <c r="GE107" s="205"/>
      <c r="GF107" s="205"/>
      <c r="GG107" s="205"/>
      <c r="GH107" s="205"/>
      <c r="GI107" s="205"/>
      <c r="GJ107" s="205"/>
      <c r="GK107" s="205"/>
      <c r="GL107" s="205"/>
      <c r="GM107" s="205"/>
      <c r="GN107" s="205"/>
      <c r="GO107" s="205"/>
      <c r="GP107" s="205"/>
      <c r="GQ107" s="205"/>
      <c r="GR107" s="205"/>
      <c r="GS107" s="205"/>
      <c r="GT107" s="205"/>
      <c r="GU107" s="205"/>
      <c r="GV107" s="205"/>
      <c r="GW107" s="205"/>
      <c r="GX107" s="205"/>
      <c r="GY107" s="205"/>
      <c r="GZ107" s="205"/>
      <c r="HA107" s="205"/>
      <c r="HB107" s="205"/>
      <c r="HC107" s="205"/>
      <c r="HD107" s="205"/>
      <c r="HE107" s="205"/>
      <c r="HF107" s="205"/>
      <c r="HG107" s="205"/>
      <c r="HH107" s="205"/>
      <c r="HI107" s="205"/>
      <c r="HJ107" s="205"/>
      <c r="HK107" s="205"/>
      <c r="HL107" s="205"/>
      <c r="HM107" s="205"/>
      <c r="HN107" s="205"/>
      <c r="HO107" s="205"/>
      <c r="HP107" s="205"/>
      <c r="HQ107" s="205"/>
      <c r="HR107" s="205"/>
      <c r="HS107" s="205"/>
      <c r="HT107" s="205"/>
      <c r="HU107" s="205"/>
      <c r="HV107" s="205"/>
      <c r="HW107" s="205"/>
      <c r="HX107" s="205"/>
      <c r="HY107" s="205"/>
      <c r="HZ107" s="205"/>
      <c r="IA107" s="205"/>
      <c r="IB107" s="205"/>
      <c r="IC107" s="205"/>
      <c r="ID107" s="205"/>
      <c r="IE107" s="205"/>
      <c r="IF107" s="205"/>
      <c r="IG107" s="205"/>
      <c r="IH107" s="205"/>
      <c r="II107" s="205"/>
      <c r="IJ107" s="205"/>
      <c r="IK107" s="205"/>
      <c r="IL107" s="205"/>
      <c r="IM107" s="205"/>
      <c r="IN107" s="205"/>
      <c r="IO107" s="205"/>
      <c r="IP107" s="205"/>
      <c r="IQ107" s="205"/>
      <c r="IR107" s="205"/>
      <c r="IS107" s="205"/>
      <c r="IT107" s="205"/>
      <c r="IU107" s="205"/>
      <c r="IV107" s="205"/>
      <c r="IW107" s="205"/>
      <c r="IX107" s="205"/>
    </row>
    <row r="108" spans="1:258" ht="12.75" customHeight="1" x14ac:dyDescent="0.2">
      <c r="A108" s="330">
        <f t="shared" si="7"/>
        <v>45389</v>
      </c>
      <c r="B108" s="355" t="str" cm="1">
        <f t="array" ref="B108">IF(SUMPRODUCT($I108:$IX108,IF($I$9:$IX$9=B$9,1,0))&gt;0,SUMPRODUCT($I108:$IX108,IF($I$9:$IX$9=B$9,1,0)),"")</f>
        <v/>
      </c>
      <c r="C108" s="355" t="str" cm="1">
        <f t="array" ref="C108">IF(SUMPRODUCT($I108:$IX108,IF($I$9:$IX$9=C$9,1,0))&gt;0,SUMPRODUCT($I108:$IX108,IF($I$9:$IX$9=C$9,1,0)),"")</f>
        <v/>
      </c>
      <c r="D108" s="355" t="str" cm="1">
        <f t="array" ref="D108">IF(SUMPRODUCT($I108:$IX108,IF($I$9:$IX$9=D$9,1,0))&gt;0,SUMPRODUCT($I108:$IX108,IF($I$9:$IX$9=D$9,1,0)),"")</f>
        <v/>
      </c>
      <c r="E108" s="355" t="str" cm="1">
        <f t="array" ref="E108">IF(SUMPRODUCT($I108:$IX108,IF($I$9:$IX$9=E$9,1,0))&gt;0,SUMPRODUCT($I108:$IX108,IF($I$9:$IX$9=E$9,1,0)),"")</f>
        <v/>
      </c>
      <c r="F108" s="355" t="str" cm="1">
        <f t="array" ref="F108">IF(SUMPRODUCT($I108:$IX108,IF($I$9:$IX$9=F$9,1,0))&gt;0,SUMPRODUCT($I108:$IX108,IF($I$9:$IX$9=F$9,1,0)),"")</f>
        <v/>
      </c>
      <c r="G108" s="355" t="str" cm="1">
        <f t="array" ref="G108">IF(SUMPRODUCT($I108:$IX108,IF($I$9:$IX$9=G$9,1,0))&gt;0,SUMPRODUCT($I108:$IX108,IF($I$9:$IX$9=G$9,1,0)),"")</f>
        <v/>
      </c>
      <c r="H108" s="329">
        <f t="shared" si="6"/>
        <v>0</v>
      </c>
      <c r="I108" s="205"/>
      <c r="J108" s="205"/>
      <c r="K108" s="205"/>
      <c r="L108" s="205"/>
      <c r="M108" s="205"/>
      <c r="N108" s="205"/>
      <c r="O108" s="205"/>
      <c r="P108" s="205"/>
      <c r="Q108" s="205"/>
      <c r="R108" s="205"/>
      <c r="S108" s="205"/>
      <c r="T108" s="205"/>
      <c r="U108" s="205"/>
      <c r="V108" s="205"/>
      <c r="W108" s="205"/>
      <c r="X108" s="205"/>
      <c r="Y108" s="205"/>
      <c r="Z108" s="205"/>
      <c r="AA108" s="205"/>
      <c r="AB108" s="205"/>
      <c r="AC108" s="205"/>
      <c r="AD108" s="205"/>
      <c r="AE108" s="205"/>
      <c r="AF108" s="205"/>
      <c r="AG108" s="205"/>
      <c r="AH108" s="205"/>
      <c r="AI108" s="205"/>
      <c r="AJ108" s="205"/>
      <c r="AK108" s="205"/>
      <c r="AL108" s="205"/>
      <c r="AM108" s="205"/>
      <c r="AN108" s="205"/>
      <c r="AO108" s="205"/>
      <c r="AP108" s="205"/>
      <c r="AQ108" s="205"/>
      <c r="AR108" s="205"/>
      <c r="AS108" s="205"/>
      <c r="AT108" s="205"/>
      <c r="AU108" s="205"/>
      <c r="AV108" s="205"/>
      <c r="AW108" s="205"/>
      <c r="AX108" s="205"/>
      <c r="AY108" s="205"/>
      <c r="AZ108" s="205"/>
      <c r="BA108" s="205"/>
      <c r="BB108" s="205"/>
      <c r="BC108" s="205"/>
      <c r="BD108" s="205"/>
      <c r="BE108" s="205"/>
      <c r="BF108" s="205"/>
      <c r="BG108" s="205"/>
      <c r="BH108" s="205"/>
      <c r="BI108" s="205"/>
      <c r="BJ108" s="205"/>
      <c r="BK108" s="205"/>
      <c r="BL108" s="205"/>
      <c r="BM108" s="205"/>
      <c r="BN108" s="205"/>
      <c r="BO108" s="205"/>
      <c r="BP108" s="205"/>
      <c r="BQ108" s="205"/>
      <c r="BR108" s="205"/>
      <c r="BS108" s="205"/>
      <c r="BT108" s="205"/>
      <c r="BU108" s="205"/>
      <c r="BV108" s="205"/>
      <c r="BW108" s="205"/>
      <c r="BX108" s="205"/>
      <c r="BY108" s="205"/>
      <c r="BZ108" s="205"/>
      <c r="CA108" s="205"/>
      <c r="CB108" s="205"/>
      <c r="CC108" s="205"/>
      <c r="CD108" s="205"/>
      <c r="CE108" s="205"/>
      <c r="CF108" s="205"/>
      <c r="CG108" s="205"/>
      <c r="CH108" s="205"/>
      <c r="CI108" s="205"/>
      <c r="CJ108" s="205"/>
      <c r="CK108" s="205"/>
      <c r="CL108" s="205"/>
      <c r="CM108" s="205"/>
      <c r="CN108" s="205"/>
      <c r="CO108" s="205"/>
      <c r="CP108" s="205"/>
      <c r="CQ108" s="205"/>
      <c r="CR108" s="205"/>
      <c r="CS108" s="205"/>
      <c r="CT108" s="205"/>
      <c r="CU108" s="205"/>
      <c r="CV108" s="205"/>
      <c r="CW108" s="205"/>
      <c r="CX108" s="205"/>
      <c r="CY108" s="205"/>
      <c r="CZ108" s="205"/>
      <c r="DA108" s="205"/>
      <c r="DB108" s="205"/>
      <c r="DC108" s="205"/>
      <c r="DD108" s="205"/>
      <c r="DE108" s="205"/>
      <c r="DF108" s="205"/>
      <c r="DG108" s="205"/>
      <c r="DH108" s="205"/>
      <c r="DI108" s="205"/>
      <c r="DJ108" s="205"/>
      <c r="DK108" s="205"/>
      <c r="DL108" s="205"/>
      <c r="DM108" s="205"/>
      <c r="DN108" s="205"/>
      <c r="DO108" s="205"/>
      <c r="DP108" s="205"/>
      <c r="DQ108" s="205"/>
      <c r="DR108" s="205"/>
      <c r="DS108" s="205"/>
      <c r="DT108" s="205"/>
      <c r="DU108" s="205"/>
      <c r="DV108" s="205"/>
      <c r="DW108" s="205"/>
      <c r="DX108" s="205"/>
      <c r="DY108" s="205"/>
      <c r="DZ108" s="205"/>
      <c r="EA108" s="205"/>
      <c r="EB108" s="205"/>
      <c r="EC108" s="205"/>
      <c r="ED108" s="205"/>
      <c r="EE108" s="205"/>
      <c r="EF108" s="205"/>
      <c r="EG108" s="205"/>
      <c r="EH108" s="205"/>
      <c r="EI108" s="205"/>
      <c r="EJ108" s="205"/>
      <c r="EK108" s="205"/>
      <c r="EL108" s="205"/>
      <c r="EM108" s="205"/>
      <c r="EN108" s="205"/>
      <c r="EO108" s="205"/>
      <c r="EP108" s="205"/>
      <c r="EQ108" s="205"/>
      <c r="ER108" s="205"/>
      <c r="ES108" s="205"/>
      <c r="ET108" s="205"/>
      <c r="EU108" s="205"/>
      <c r="EV108" s="205"/>
      <c r="EW108" s="205"/>
      <c r="EX108" s="205"/>
      <c r="EY108" s="205"/>
      <c r="EZ108" s="205"/>
      <c r="FA108" s="205"/>
      <c r="FB108" s="205"/>
      <c r="FC108" s="205"/>
      <c r="FD108" s="205"/>
      <c r="FE108" s="205"/>
      <c r="FF108" s="205"/>
      <c r="FG108" s="205"/>
      <c r="FH108" s="205"/>
      <c r="FI108" s="205"/>
      <c r="FJ108" s="205"/>
      <c r="FK108" s="205"/>
      <c r="FL108" s="205"/>
      <c r="FM108" s="205"/>
      <c r="FN108" s="205"/>
      <c r="FO108" s="205"/>
      <c r="FP108" s="205"/>
      <c r="FQ108" s="205"/>
      <c r="FR108" s="205"/>
      <c r="FS108" s="205"/>
      <c r="FT108" s="205"/>
      <c r="FU108" s="205"/>
      <c r="FV108" s="205"/>
      <c r="FW108" s="205"/>
      <c r="FX108" s="205"/>
      <c r="FY108" s="205"/>
      <c r="FZ108" s="205"/>
      <c r="GA108" s="205"/>
      <c r="GB108" s="205"/>
      <c r="GC108" s="205"/>
      <c r="GD108" s="205"/>
      <c r="GE108" s="205"/>
      <c r="GF108" s="205"/>
      <c r="GG108" s="205"/>
      <c r="GH108" s="205"/>
      <c r="GI108" s="205"/>
      <c r="GJ108" s="205"/>
      <c r="GK108" s="205"/>
      <c r="GL108" s="205"/>
      <c r="GM108" s="205"/>
      <c r="GN108" s="205"/>
      <c r="GO108" s="205"/>
      <c r="GP108" s="205"/>
      <c r="GQ108" s="205"/>
      <c r="GR108" s="205"/>
      <c r="GS108" s="205"/>
      <c r="GT108" s="205"/>
      <c r="GU108" s="205"/>
      <c r="GV108" s="205"/>
      <c r="GW108" s="205"/>
      <c r="GX108" s="205"/>
      <c r="GY108" s="205"/>
      <c r="GZ108" s="205"/>
      <c r="HA108" s="205"/>
      <c r="HB108" s="205"/>
      <c r="HC108" s="205"/>
      <c r="HD108" s="205"/>
      <c r="HE108" s="205"/>
      <c r="HF108" s="205"/>
      <c r="HG108" s="205"/>
      <c r="HH108" s="205"/>
      <c r="HI108" s="205"/>
      <c r="HJ108" s="205"/>
      <c r="HK108" s="205"/>
      <c r="HL108" s="205"/>
      <c r="HM108" s="205"/>
      <c r="HN108" s="205"/>
      <c r="HO108" s="205"/>
      <c r="HP108" s="205"/>
      <c r="HQ108" s="205"/>
      <c r="HR108" s="205"/>
      <c r="HS108" s="205"/>
      <c r="HT108" s="205"/>
      <c r="HU108" s="205"/>
      <c r="HV108" s="205"/>
      <c r="HW108" s="205"/>
      <c r="HX108" s="205"/>
      <c r="HY108" s="205"/>
      <c r="HZ108" s="205"/>
      <c r="IA108" s="205"/>
      <c r="IB108" s="205"/>
      <c r="IC108" s="205"/>
      <c r="ID108" s="205"/>
      <c r="IE108" s="205"/>
      <c r="IF108" s="205"/>
      <c r="IG108" s="205"/>
      <c r="IH108" s="205"/>
      <c r="II108" s="205"/>
      <c r="IJ108" s="205"/>
      <c r="IK108" s="205"/>
      <c r="IL108" s="205"/>
      <c r="IM108" s="205"/>
      <c r="IN108" s="205"/>
      <c r="IO108" s="205"/>
      <c r="IP108" s="205"/>
      <c r="IQ108" s="205"/>
      <c r="IR108" s="205"/>
      <c r="IS108" s="205"/>
      <c r="IT108" s="205"/>
      <c r="IU108" s="205"/>
      <c r="IV108" s="205"/>
      <c r="IW108" s="205"/>
      <c r="IX108" s="205"/>
    </row>
    <row r="109" spans="1:258" ht="12.75" customHeight="1" x14ac:dyDescent="0.2">
      <c r="A109" s="330">
        <f t="shared" si="7"/>
        <v>45390</v>
      </c>
      <c r="B109" s="355" t="str" cm="1">
        <f t="array" ref="B109">IF(SUMPRODUCT($I109:$IX109,IF($I$9:$IX$9=B$9,1,0))&gt;0,SUMPRODUCT($I109:$IX109,IF($I$9:$IX$9=B$9,1,0)),"")</f>
        <v/>
      </c>
      <c r="C109" s="355" t="str" cm="1">
        <f t="array" ref="C109">IF(SUMPRODUCT($I109:$IX109,IF($I$9:$IX$9=C$9,1,0))&gt;0,SUMPRODUCT($I109:$IX109,IF($I$9:$IX$9=C$9,1,0)),"")</f>
        <v/>
      </c>
      <c r="D109" s="355" t="str" cm="1">
        <f t="array" ref="D109">IF(SUMPRODUCT($I109:$IX109,IF($I$9:$IX$9=D$9,1,0))&gt;0,SUMPRODUCT($I109:$IX109,IF($I$9:$IX$9=D$9,1,0)),"")</f>
        <v/>
      </c>
      <c r="E109" s="355" t="str" cm="1">
        <f t="array" ref="E109">IF(SUMPRODUCT($I109:$IX109,IF($I$9:$IX$9=E$9,1,0))&gt;0,SUMPRODUCT($I109:$IX109,IF($I$9:$IX$9=E$9,1,0)),"")</f>
        <v/>
      </c>
      <c r="F109" s="355" t="str" cm="1">
        <f t="array" ref="F109">IF(SUMPRODUCT($I109:$IX109,IF($I$9:$IX$9=F$9,1,0))&gt;0,SUMPRODUCT($I109:$IX109,IF($I$9:$IX$9=F$9,1,0)),"")</f>
        <v/>
      </c>
      <c r="G109" s="355" t="str" cm="1">
        <f t="array" ref="G109">IF(SUMPRODUCT($I109:$IX109,IF($I$9:$IX$9=G$9,1,0))&gt;0,SUMPRODUCT($I109:$IX109,IF($I$9:$IX$9=G$9,1,0)),"")</f>
        <v/>
      </c>
      <c r="H109" s="329">
        <f t="shared" si="6"/>
        <v>0</v>
      </c>
      <c r="I109" s="205"/>
      <c r="J109" s="205"/>
      <c r="K109" s="205"/>
      <c r="L109" s="205"/>
      <c r="M109" s="205"/>
      <c r="N109" s="205"/>
      <c r="O109" s="205"/>
      <c r="P109" s="205"/>
      <c r="Q109" s="205"/>
      <c r="R109" s="205"/>
      <c r="S109" s="205"/>
      <c r="T109" s="205"/>
      <c r="U109" s="205"/>
      <c r="V109" s="205"/>
      <c r="W109" s="205"/>
      <c r="X109" s="205"/>
      <c r="Y109" s="205"/>
      <c r="Z109" s="205"/>
      <c r="AA109" s="205"/>
      <c r="AB109" s="205"/>
      <c r="AC109" s="205"/>
      <c r="AD109" s="205"/>
      <c r="AE109" s="205"/>
      <c r="AF109" s="205"/>
      <c r="AG109" s="205"/>
      <c r="AH109" s="205"/>
      <c r="AI109" s="205"/>
      <c r="AJ109" s="205"/>
      <c r="AK109" s="205"/>
      <c r="AL109" s="205"/>
      <c r="AM109" s="205"/>
      <c r="AN109" s="205"/>
      <c r="AO109" s="205"/>
      <c r="AP109" s="205"/>
      <c r="AQ109" s="205"/>
      <c r="AR109" s="205"/>
      <c r="AS109" s="205"/>
      <c r="AT109" s="205"/>
      <c r="AU109" s="205"/>
      <c r="AV109" s="205"/>
      <c r="AW109" s="205"/>
      <c r="AX109" s="205"/>
      <c r="AY109" s="205"/>
      <c r="AZ109" s="205"/>
      <c r="BA109" s="205"/>
      <c r="BB109" s="205"/>
      <c r="BC109" s="205"/>
      <c r="BD109" s="205"/>
      <c r="BE109" s="205"/>
      <c r="BF109" s="205"/>
      <c r="BG109" s="205"/>
      <c r="BH109" s="205"/>
      <c r="BI109" s="205"/>
      <c r="BJ109" s="205"/>
      <c r="BK109" s="205"/>
      <c r="BL109" s="205"/>
      <c r="BM109" s="205"/>
      <c r="BN109" s="205"/>
      <c r="BO109" s="205"/>
      <c r="BP109" s="205"/>
      <c r="BQ109" s="205"/>
      <c r="BR109" s="205"/>
      <c r="BS109" s="205"/>
      <c r="BT109" s="205"/>
      <c r="BU109" s="205"/>
      <c r="BV109" s="205"/>
      <c r="BW109" s="205"/>
      <c r="BX109" s="205"/>
      <c r="BY109" s="205"/>
      <c r="BZ109" s="205"/>
      <c r="CA109" s="205"/>
      <c r="CB109" s="205"/>
      <c r="CC109" s="205"/>
      <c r="CD109" s="205"/>
      <c r="CE109" s="205"/>
      <c r="CF109" s="205"/>
      <c r="CG109" s="205"/>
      <c r="CH109" s="205"/>
      <c r="CI109" s="205"/>
      <c r="CJ109" s="205"/>
      <c r="CK109" s="205"/>
      <c r="CL109" s="205"/>
      <c r="CM109" s="205"/>
      <c r="CN109" s="205"/>
      <c r="CO109" s="205"/>
      <c r="CP109" s="205"/>
      <c r="CQ109" s="205"/>
      <c r="CR109" s="205"/>
      <c r="CS109" s="205"/>
      <c r="CT109" s="205"/>
      <c r="CU109" s="205"/>
      <c r="CV109" s="205"/>
      <c r="CW109" s="205"/>
      <c r="CX109" s="205"/>
      <c r="CY109" s="205"/>
      <c r="CZ109" s="205"/>
      <c r="DA109" s="205"/>
      <c r="DB109" s="205"/>
      <c r="DC109" s="205"/>
      <c r="DD109" s="205"/>
      <c r="DE109" s="205"/>
      <c r="DF109" s="205"/>
      <c r="DG109" s="205"/>
      <c r="DH109" s="205"/>
      <c r="DI109" s="205"/>
      <c r="DJ109" s="205"/>
      <c r="DK109" s="205"/>
      <c r="DL109" s="205"/>
      <c r="DM109" s="205"/>
      <c r="DN109" s="205"/>
      <c r="DO109" s="205"/>
      <c r="DP109" s="205"/>
      <c r="DQ109" s="205"/>
      <c r="DR109" s="205"/>
      <c r="DS109" s="205"/>
      <c r="DT109" s="205"/>
      <c r="DU109" s="205"/>
      <c r="DV109" s="205"/>
      <c r="DW109" s="205"/>
      <c r="DX109" s="205"/>
      <c r="DY109" s="205"/>
      <c r="DZ109" s="205"/>
      <c r="EA109" s="205"/>
      <c r="EB109" s="205"/>
      <c r="EC109" s="205"/>
      <c r="ED109" s="205"/>
      <c r="EE109" s="205"/>
      <c r="EF109" s="205"/>
      <c r="EG109" s="205"/>
      <c r="EH109" s="205"/>
      <c r="EI109" s="205"/>
      <c r="EJ109" s="205"/>
      <c r="EK109" s="205"/>
      <c r="EL109" s="205"/>
      <c r="EM109" s="205"/>
      <c r="EN109" s="205"/>
      <c r="EO109" s="205"/>
      <c r="EP109" s="205"/>
      <c r="EQ109" s="205"/>
      <c r="ER109" s="205"/>
      <c r="ES109" s="205"/>
      <c r="ET109" s="205"/>
      <c r="EU109" s="205"/>
      <c r="EV109" s="205"/>
      <c r="EW109" s="205"/>
      <c r="EX109" s="205"/>
      <c r="EY109" s="205"/>
      <c r="EZ109" s="205"/>
      <c r="FA109" s="205"/>
      <c r="FB109" s="205"/>
      <c r="FC109" s="205"/>
      <c r="FD109" s="205"/>
      <c r="FE109" s="205"/>
      <c r="FF109" s="205"/>
      <c r="FG109" s="205"/>
      <c r="FH109" s="205"/>
      <c r="FI109" s="205"/>
      <c r="FJ109" s="205"/>
      <c r="FK109" s="205"/>
      <c r="FL109" s="205"/>
      <c r="FM109" s="205"/>
      <c r="FN109" s="205"/>
      <c r="FO109" s="205"/>
      <c r="FP109" s="205"/>
      <c r="FQ109" s="205"/>
      <c r="FR109" s="205"/>
      <c r="FS109" s="205"/>
      <c r="FT109" s="205"/>
      <c r="FU109" s="205"/>
      <c r="FV109" s="205"/>
      <c r="FW109" s="205"/>
      <c r="FX109" s="205"/>
      <c r="FY109" s="205"/>
      <c r="FZ109" s="205"/>
      <c r="GA109" s="205"/>
      <c r="GB109" s="205"/>
      <c r="GC109" s="205"/>
      <c r="GD109" s="205"/>
      <c r="GE109" s="205"/>
      <c r="GF109" s="205"/>
      <c r="GG109" s="205"/>
      <c r="GH109" s="205"/>
      <c r="GI109" s="205"/>
      <c r="GJ109" s="205"/>
      <c r="GK109" s="205"/>
      <c r="GL109" s="205"/>
      <c r="GM109" s="205"/>
      <c r="GN109" s="205"/>
      <c r="GO109" s="205"/>
      <c r="GP109" s="205"/>
      <c r="GQ109" s="205"/>
      <c r="GR109" s="205"/>
      <c r="GS109" s="205"/>
      <c r="GT109" s="205"/>
      <c r="GU109" s="205"/>
      <c r="GV109" s="205"/>
      <c r="GW109" s="205"/>
      <c r="GX109" s="205"/>
      <c r="GY109" s="205"/>
      <c r="GZ109" s="205"/>
      <c r="HA109" s="205"/>
      <c r="HB109" s="205"/>
      <c r="HC109" s="205"/>
      <c r="HD109" s="205"/>
      <c r="HE109" s="205"/>
      <c r="HF109" s="205"/>
      <c r="HG109" s="205"/>
      <c r="HH109" s="205"/>
      <c r="HI109" s="205"/>
      <c r="HJ109" s="205"/>
      <c r="HK109" s="205"/>
      <c r="HL109" s="205"/>
      <c r="HM109" s="205"/>
      <c r="HN109" s="205"/>
      <c r="HO109" s="205"/>
      <c r="HP109" s="205"/>
      <c r="HQ109" s="205"/>
      <c r="HR109" s="205"/>
      <c r="HS109" s="205"/>
      <c r="HT109" s="205"/>
      <c r="HU109" s="205"/>
      <c r="HV109" s="205"/>
      <c r="HW109" s="205"/>
      <c r="HX109" s="205"/>
      <c r="HY109" s="205"/>
      <c r="HZ109" s="205"/>
      <c r="IA109" s="205"/>
      <c r="IB109" s="205"/>
      <c r="IC109" s="205"/>
      <c r="ID109" s="205"/>
      <c r="IE109" s="205"/>
      <c r="IF109" s="205"/>
      <c r="IG109" s="205"/>
      <c r="IH109" s="205"/>
      <c r="II109" s="205"/>
      <c r="IJ109" s="205"/>
      <c r="IK109" s="205"/>
      <c r="IL109" s="205"/>
      <c r="IM109" s="205"/>
      <c r="IN109" s="205"/>
      <c r="IO109" s="205"/>
      <c r="IP109" s="205"/>
      <c r="IQ109" s="205"/>
      <c r="IR109" s="205"/>
      <c r="IS109" s="205"/>
      <c r="IT109" s="205"/>
      <c r="IU109" s="205"/>
      <c r="IV109" s="205"/>
      <c r="IW109" s="205"/>
      <c r="IX109" s="205"/>
    </row>
    <row r="110" spans="1:258" ht="12.75" customHeight="1" x14ac:dyDescent="0.2">
      <c r="A110" s="330">
        <f t="shared" si="7"/>
        <v>45391</v>
      </c>
      <c r="B110" s="355" t="str" cm="1">
        <f t="array" ref="B110">IF(SUMPRODUCT($I110:$IX110,IF($I$9:$IX$9=B$9,1,0))&gt;0,SUMPRODUCT($I110:$IX110,IF($I$9:$IX$9=B$9,1,0)),"")</f>
        <v/>
      </c>
      <c r="C110" s="355" t="str" cm="1">
        <f t="array" ref="C110">IF(SUMPRODUCT($I110:$IX110,IF($I$9:$IX$9=C$9,1,0))&gt;0,SUMPRODUCT($I110:$IX110,IF($I$9:$IX$9=C$9,1,0)),"")</f>
        <v/>
      </c>
      <c r="D110" s="355" t="str" cm="1">
        <f t="array" ref="D110">IF(SUMPRODUCT($I110:$IX110,IF($I$9:$IX$9=D$9,1,0))&gt;0,SUMPRODUCT($I110:$IX110,IF($I$9:$IX$9=D$9,1,0)),"")</f>
        <v/>
      </c>
      <c r="E110" s="355" t="str" cm="1">
        <f t="array" ref="E110">IF(SUMPRODUCT($I110:$IX110,IF($I$9:$IX$9=E$9,1,0))&gt;0,SUMPRODUCT($I110:$IX110,IF($I$9:$IX$9=E$9,1,0)),"")</f>
        <v/>
      </c>
      <c r="F110" s="355" t="str" cm="1">
        <f t="array" ref="F110">IF(SUMPRODUCT($I110:$IX110,IF($I$9:$IX$9=F$9,1,0))&gt;0,SUMPRODUCT($I110:$IX110,IF($I$9:$IX$9=F$9,1,0)),"")</f>
        <v/>
      </c>
      <c r="G110" s="355" t="str" cm="1">
        <f t="array" ref="G110">IF(SUMPRODUCT($I110:$IX110,IF($I$9:$IX$9=G$9,1,0))&gt;0,SUMPRODUCT($I110:$IX110,IF($I$9:$IX$9=G$9,1,0)),"")</f>
        <v/>
      </c>
      <c r="H110" s="329">
        <f t="shared" si="6"/>
        <v>0</v>
      </c>
      <c r="I110" s="205"/>
      <c r="J110" s="205"/>
      <c r="K110" s="205"/>
      <c r="L110" s="205"/>
      <c r="M110" s="205"/>
      <c r="N110" s="205"/>
      <c r="O110" s="205"/>
      <c r="P110" s="205"/>
      <c r="Q110" s="205"/>
      <c r="R110" s="205"/>
      <c r="S110" s="205"/>
      <c r="T110" s="205"/>
      <c r="U110" s="205"/>
      <c r="V110" s="205"/>
      <c r="W110" s="205"/>
      <c r="X110" s="205"/>
      <c r="Y110" s="205"/>
      <c r="Z110" s="205"/>
      <c r="AA110" s="205"/>
      <c r="AB110" s="205"/>
      <c r="AC110" s="205"/>
      <c r="AD110" s="205"/>
      <c r="AE110" s="205"/>
      <c r="AF110" s="205"/>
      <c r="AG110" s="205"/>
      <c r="AH110" s="205"/>
      <c r="AI110" s="205"/>
      <c r="AJ110" s="205"/>
      <c r="AK110" s="205"/>
      <c r="AL110" s="205"/>
      <c r="AM110" s="205"/>
      <c r="AN110" s="205"/>
      <c r="AO110" s="205"/>
      <c r="AP110" s="205"/>
      <c r="AQ110" s="205"/>
      <c r="AR110" s="205"/>
      <c r="AS110" s="205"/>
      <c r="AT110" s="205"/>
      <c r="AU110" s="205"/>
      <c r="AV110" s="205"/>
      <c r="AW110" s="205"/>
      <c r="AX110" s="205"/>
      <c r="AY110" s="205"/>
      <c r="AZ110" s="205"/>
      <c r="BA110" s="205"/>
      <c r="BB110" s="205"/>
      <c r="BC110" s="205"/>
      <c r="BD110" s="205"/>
      <c r="BE110" s="205"/>
      <c r="BF110" s="205"/>
      <c r="BG110" s="205"/>
      <c r="BH110" s="205"/>
      <c r="BI110" s="205"/>
      <c r="BJ110" s="205"/>
      <c r="BK110" s="205"/>
      <c r="BL110" s="205"/>
      <c r="BM110" s="205"/>
      <c r="BN110" s="205"/>
      <c r="BO110" s="205"/>
      <c r="BP110" s="205"/>
      <c r="BQ110" s="205"/>
      <c r="BR110" s="205"/>
      <c r="BS110" s="205"/>
      <c r="BT110" s="205"/>
      <c r="BU110" s="205"/>
      <c r="BV110" s="205"/>
      <c r="BW110" s="205"/>
      <c r="BX110" s="205"/>
      <c r="BY110" s="205"/>
      <c r="BZ110" s="205"/>
      <c r="CA110" s="205"/>
      <c r="CB110" s="205"/>
      <c r="CC110" s="205"/>
      <c r="CD110" s="205"/>
      <c r="CE110" s="205"/>
      <c r="CF110" s="205"/>
      <c r="CG110" s="205"/>
      <c r="CH110" s="205"/>
      <c r="CI110" s="205"/>
      <c r="CJ110" s="205"/>
      <c r="CK110" s="205"/>
      <c r="CL110" s="205"/>
      <c r="CM110" s="205"/>
      <c r="CN110" s="205"/>
      <c r="CO110" s="205"/>
      <c r="CP110" s="205"/>
      <c r="CQ110" s="205"/>
      <c r="CR110" s="205"/>
      <c r="CS110" s="205"/>
      <c r="CT110" s="205"/>
      <c r="CU110" s="205"/>
      <c r="CV110" s="205"/>
      <c r="CW110" s="205"/>
      <c r="CX110" s="205"/>
      <c r="CY110" s="205"/>
      <c r="CZ110" s="205"/>
      <c r="DA110" s="205"/>
      <c r="DB110" s="205"/>
      <c r="DC110" s="205"/>
      <c r="DD110" s="205"/>
      <c r="DE110" s="205"/>
      <c r="DF110" s="205"/>
      <c r="DG110" s="205"/>
      <c r="DH110" s="205"/>
      <c r="DI110" s="205"/>
      <c r="DJ110" s="205"/>
      <c r="DK110" s="205"/>
      <c r="DL110" s="205"/>
      <c r="DM110" s="205"/>
      <c r="DN110" s="205"/>
      <c r="DO110" s="205"/>
      <c r="DP110" s="205"/>
      <c r="DQ110" s="205"/>
      <c r="DR110" s="205"/>
      <c r="DS110" s="205"/>
      <c r="DT110" s="205"/>
      <c r="DU110" s="205"/>
      <c r="DV110" s="205"/>
      <c r="DW110" s="205"/>
      <c r="DX110" s="205"/>
      <c r="DY110" s="205"/>
      <c r="DZ110" s="205"/>
      <c r="EA110" s="205"/>
      <c r="EB110" s="205"/>
      <c r="EC110" s="205"/>
      <c r="ED110" s="205"/>
      <c r="EE110" s="205"/>
      <c r="EF110" s="205"/>
      <c r="EG110" s="205"/>
      <c r="EH110" s="205"/>
      <c r="EI110" s="205"/>
      <c r="EJ110" s="205"/>
      <c r="EK110" s="205"/>
      <c r="EL110" s="205"/>
      <c r="EM110" s="205"/>
      <c r="EN110" s="205"/>
      <c r="EO110" s="205"/>
      <c r="EP110" s="205"/>
      <c r="EQ110" s="205"/>
      <c r="ER110" s="205"/>
      <c r="ES110" s="205"/>
      <c r="ET110" s="205"/>
      <c r="EU110" s="205"/>
      <c r="EV110" s="205"/>
      <c r="EW110" s="205"/>
      <c r="EX110" s="205"/>
      <c r="EY110" s="205"/>
      <c r="EZ110" s="205"/>
      <c r="FA110" s="205"/>
      <c r="FB110" s="205"/>
      <c r="FC110" s="205"/>
      <c r="FD110" s="205"/>
      <c r="FE110" s="205"/>
      <c r="FF110" s="205"/>
      <c r="FG110" s="205"/>
      <c r="FH110" s="205"/>
      <c r="FI110" s="205"/>
      <c r="FJ110" s="205"/>
      <c r="FK110" s="205"/>
      <c r="FL110" s="205"/>
      <c r="FM110" s="205"/>
      <c r="FN110" s="205"/>
      <c r="FO110" s="205"/>
      <c r="FP110" s="205"/>
      <c r="FQ110" s="205"/>
      <c r="FR110" s="205"/>
      <c r="FS110" s="205"/>
      <c r="FT110" s="205"/>
      <c r="FU110" s="205"/>
      <c r="FV110" s="205"/>
      <c r="FW110" s="205"/>
      <c r="FX110" s="205"/>
      <c r="FY110" s="205"/>
      <c r="FZ110" s="205"/>
      <c r="GA110" s="205"/>
      <c r="GB110" s="205"/>
      <c r="GC110" s="205"/>
      <c r="GD110" s="205"/>
      <c r="GE110" s="205"/>
      <c r="GF110" s="205"/>
      <c r="GG110" s="205"/>
      <c r="GH110" s="205"/>
      <c r="GI110" s="205"/>
      <c r="GJ110" s="205"/>
      <c r="GK110" s="205"/>
      <c r="GL110" s="205"/>
      <c r="GM110" s="205"/>
      <c r="GN110" s="205"/>
      <c r="GO110" s="205"/>
      <c r="GP110" s="205"/>
      <c r="GQ110" s="205"/>
      <c r="GR110" s="205"/>
      <c r="GS110" s="205"/>
      <c r="GT110" s="205"/>
      <c r="GU110" s="205"/>
      <c r="GV110" s="205"/>
      <c r="GW110" s="205"/>
      <c r="GX110" s="205"/>
      <c r="GY110" s="205"/>
      <c r="GZ110" s="205"/>
      <c r="HA110" s="205"/>
      <c r="HB110" s="205"/>
      <c r="HC110" s="205"/>
      <c r="HD110" s="205"/>
      <c r="HE110" s="205"/>
      <c r="HF110" s="205"/>
      <c r="HG110" s="205"/>
      <c r="HH110" s="205"/>
      <c r="HI110" s="205"/>
      <c r="HJ110" s="205"/>
      <c r="HK110" s="205"/>
      <c r="HL110" s="205"/>
      <c r="HM110" s="205"/>
      <c r="HN110" s="205"/>
      <c r="HO110" s="205"/>
      <c r="HP110" s="205"/>
      <c r="HQ110" s="205"/>
      <c r="HR110" s="205"/>
      <c r="HS110" s="205"/>
      <c r="HT110" s="205"/>
      <c r="HU110" s="205"/>
      <c r="HV110" s="205"/>
      <c r="HW110" s="205"/>
      <c r="HX110" s="205"/>
      <c r="HY110" s="205"/>
      <c r="HZ110" s="205"/>
      <c r="IA110" s="205"/>
      <c r="IB110" s="205"/>
      <c r="IC110" s="205"/>
      <c r="ID110" s="205"/>
      <c r="IE110" s="205"/>
      <c r="IF110" s="205"/>
      <c r="IG110" s="205"/>
      <c r="IH110" s="205"/>
      <c r="II110" s="205"/>
      <c r="IJ110" s="205"/>
      <c r="IK110" s="205"/>
      <c r="IL110" s="205"/>
      <c r="IM110" s="205"/>
      <c r="IN110" s="205"/>
      <c r="IO110" s="205"/>
      <c r="IP110" s="205"/>
      <c r="IQ110" s="205"/>
      <c r="IR110" s="205"/>
      <c r="IS110" s="205"/>
      <c r="IT110" s="205"/>
      <c r="IU110" s="205"/>
      <c r="IV110" s="205"/>
      <c r="IW110" s="205"/>
      <c r="IX110" s="205"/>
    </row>
    <row r="111" spans="1:258" ht="12.75" customHeight="1" x14ac:dyDescent="0.2">
      <c r="A111" s="330">
        <f t="shared" si="7"/>
        <v>45392</v>
      </c>
      <c r="B111" s="355" t="str" cm="1">
        <f t="array" ref="B111">IF(SUMPRODUCT($I111:$IX111,IF($I$9:$IX$9=B$9,1,0))&gt;0,SUMPRODUCT($I111:$IX111,IF($I$9:$IX$9=B$9,1,0)),"")</f>
        <v/>
      </c>
      <c r="C111" s="355" t="str" cm="1">
        <f t="array" ref="C111">IF(SUMPRODUCT($I111:$IX111,IF($I$9:$IX$9=C$9,1,0))&gt;0,SUMPRODUCT($I111:$IX111,IF($I$9:$IX$9=C$9,1,0)),"")</f>
        <v/>
      </c>
      <c r="D111" s="355" t="str" cm="1">
        <f t="array" ref="D111">IF(SUMPRODUCT($I111:$IX111,IF($I$9:$IX$9=D$9,1,0))&gt;0,SUMPRODUCT($I111:$IX111,IF($I$9:$IX$9=D$9,1,0)),"")</f>
        <v/>
      </c>
      <c r="E111" s="355" t="str" cm="1">
        <f t="array" ref="E111">IF(SUMPRODUCT($I111:$IX111,IF($I$9:$IX$9=E$9,1,0))&gt;0,SUMPRODUCT($I111:$IX111,IF($I$9:$IX$9=E$9,1,0)),"")</f>
        <v/>
      </c>
      <c r="F111" s="355" t="str" cm="1">
        <f t="array" ref="F111">IF(SUMPRODUCT($I111:$IX111,IF($I$9:$IX$9=F$9,1,0))&gt;0,SUMPRODUCT($I111:$IX111,IF($I$9:$IX$9=F$9,1,0)),"")</f>
        <v/>
      </c>
      <c r="G111" s="355" t="str" cm="1">
        <f t="array" ref="G111">IF(SUMPRODUCT($I111:$IX111,IF($I$9:$IX$9=G$9,1,0))&gt;0,SUMPRODUCT($I111:$IX111,IF($I$9:$IX$9=G$9,1,0)),"")</f>
        <v/>
      </c>
      <c r="H111" s="329">
        <f t="shared" si="6"/>
        <v>0</v>
      </c>
      <c r="I111" s="205"/>
      <c r="J111" s="205"/>
      <c r="K111" s="205"/>
      <c r="L111" s="205"/>
      <c r="M111" s="205"/>
      <c r="N111" s="205"/>
      <c r="O111" s="205"/>
      <c r="P111" s="205"/>
      <c r="Q111" s="205"/>
      <c r="R111" s="205"/>
      <c r="S111" s="205"/>
      <c r="T111" s="205"/>
      <c r="U111" s="205"/>
      <c r="V111" s="205"/>
      <c r="W111" s="205"/>
      <c r="X111" s="205"/>
      <c r="Y111" s="205"/>
      <c r="Z111" s="205"/>
      <c r="AA111" s="205"/>
      <c r="AB111" s="205"/>
      <c r="AC111" s="205"/>
      <c r="AD111" s="205"/>
      <c r="AE111" s="205"/>
      <c r="AF111" s="205"/>
      <c r="AG111" s="205"/>
      <c r="AH111" s="205"/>
      <c r="AI111" s="205"/>
      <c r="AJ111" s="205"/>
      <c r="AK111" s="205"/>
      <c r="AL111" s="205"/>
      <c r="AM111" s="205"/>
      <c r="AN111" s="205"/>
      <c r="AO111" s="205"/>
      <c r="AP111" s="205"/>
      <c r="AQ111" s="205"/>
      <c r="AR111" s="205"/>
      <c r="AS111" s="205"/>
      <c r="AT111" s="205"/>
      <c r="AU111" s="205"/>
      <c r="AV111" s="205"/>
      <c r="AW111" s="205"/>
      <c r="AX111" s="205"/>
      <c r="AY111" s="205"/>
      <c r="AZ111" s="205"/>
      <c r="BA111" s="205"/>
      <c r="BB111" s="205"/>
      <c r="BC111" s="205"/>
      <c r="BD111" s="205"/>
      <c r="BE111" s="205"/>
      <c r="BF111" s="205"/>
      <c r="BG111" s="205"/>
      <c r="BH111" s="205"/>
      <c r="BI111" s="205"/>
      <c r="BJ111" s="205"/>
      <c r="BK111" s="205"/>
      <c r="BL111" s="205"/>
      <c r="BM111" s="205"/>
      <c r="BN111" s="205"/>
      <c r="BO111" s="205"/>
      <c r="BP111" s="205"/>
      <c r="BQ111" s="205"/>
      <c r="BR111" s="205"/>
      <c r="BS111" s="205"/>
      <c r="BT111" s="205"/>
      <c r="BU111" s="205"/>
      <c r="BV111" s="205"/>
      <c r="BW111" s="205"/>
      <c r="BX111" s="205"/>
      <c r="BY111" s="205"/>
      <c r="BZ111" s="205"/>
      <c r="CA111" s="205"/>
      <c r="CB111" s="205"/>
      <c r="CC111" s="205"/>
      <c r="CD111" s="205"/>
      <c r="CE111" s="205"/>
      <c r="CF111" s="205"/>
      <c r="CG111" s="205"/>
      <c r="CH111" s="205"/>
      <c r="CI111" s="205"/>
      <c r="CJ111" s="205"/>
      <c r="CK111" s="205"/>
      <c r="CL111" s="205"/>
      <c r="CM111" s="205"/>
      <c r="CN111" s="205"/>
      <c r="CO111" s="205"/>
      <c r="CP111" s="205"/>
      <c r="CQ111" s="205"/>
      <c r="CR111" s="205"/>
      <c r="CS111" s="205"/>
      <c r="CT111" s="205"/>
      <c r="CU111" s="205"/>
      <c r="CV111" s="205"/>
      <c r="CW111" s="205"/>
      <c r="CX111" s="205"/>
      <c r="CY111" s="205"/>
      <c r="CZ111" s="205"/>
      <c r="DA111" s="205"/>
      <c r="DB111" s="205"/>
      <c r="DC111" s="205"/>
      <c r="DD111" s="205"/>
      <c r="DE111" s="205"/>
      <c r="DF111" s="205"/>
      <c r="DG111" s="205"/>
      <c r="DH111" s="205"/>
      <c r="DI111" s="205"/>
      <c r="DJ111" s="205"/>
      <c r="DK111" s="205"/>
      <c r="DL111" s="205"/>
      <c r="DM111" s="205"/>
      <c r="DN111" s="205"/>
      <c r="DO111" s="205"/>
      <c r="DP111" s="205"/>
      <c r="DQ111" s="205"/>
      <c r="DR111" s="205"/>
      <c r="DS111" s="205"/>
      <c r="DT111" s="205"/>
      <c r="DU111" s="205"/>
      <c r="DV111" s="205"/>
      <c r="DW111" s="205"/>
      <c r="DX111" s="205"/>
      <c r="DY111" s="205"/>
      <c r="DZ111" s="205"/>
      <c r="EA111" s="205"/>
      <c r="EB111" s="205"/>
      <c r="EC111" s="205"/>
      <c r="ED111" s="205"/>
      <c r="EE111" s="205"/>
      <c r="EF111" s="205"/>
      <c r="EG111" s="205"/>
      <c r="EH111" s="205"/>
      <c r="EI111" s="205"/>
      <c r="EJ111" s="205"/>
      <c r="EK111" s="205"/>
      <c r="EL111" s="205"/>
      <c r="EM111" s="205"/>
      <c r="EN111" s="205"/>
      <c r="EO111" s="205"/>
      <c r="EP111" s="205"/>
      <c r="EQ111" s="205"/>
      <c r="ER111" s="205"/>
      <c r="ES111" s="205"/>
      <c r="ET111" s="205"/>
      <c r="EU111" s="205"/>
      <c r="EV111" s="205"/>
      <c r="EW111" s="205"/>
      <c r="EX111" s="205"/>
      <c r="EY111" s="205"/>
      <c r="EZ111" s="205"/>
      <c r="FA111" s="205"/>
      <c r="FB111" s="205"/>
      <c r="FC111" s="205"/>
      <c r="FD111" s="205"/>
      <c r="FE111" s="205"/>
      <c r="FF111" s="205"/>
      <c r="FG111" s="205"/>
      <c r="FH111" s="205"/>
      <c r="FI111" s="205"/>
      <c r="FJ111" s="205"/>
      <c r="FK111" s="205"/>
      <c r="FL111" s="205"/>
      <c r="FM111" s="205"/>
      <c r="FN111" s="205"/>
      <c r="FO111" s="205"/>
      <c r="FP111" s="205"/>
      <c r="FQ111" s="205"/>
      <c r="FR111" s="205"/>
      <c r="FS111" s="205"/>
      <c r="FT111" s="205"/>
      <c r="FU111" s="205"/>
      <c r="FV111" s="205"/>
      <c r="FW111" s="205"/>
      <c r="FX111" s="205"/>
      <c r="FY111" s="205"/>
      <c r="FZ111" s="205"/>
      <c r="GA111" s="205"/>
      <c r="GB111" s="205"/>
      <c r="GC111" s="205"/>
      <c r="GD111" s="205"/>
      <c r="GE111" s="205"/>
      <c r="GF111" s="205"/>
      <c r="GG111" s="205"/>
      <c r="GH111" s="205"/>
      <c r="GI111" s="205"/>
      <c r="GJ111" s="205"/>
      <c r="GK111" s="205"/>
      <c r="GL111" s="205"/>
      <c r="GM111" s="205"/>
      <c r="GN111" s="205"/>
      <c r="GO111" s="205"/>
      <c r="GP111" s="205"/>
      <c r="GQ111" s="205"/>
      <c r="GR111" s="205"/>
      <c r="GS111" s="205"/>
      <c r="GT111" s="205"/>
      <c r="GU111" s="205"/>
      <c r="GV111" s="205"/>
      <c r="GW111" s="205"/>
      <c r="GX111" s="205"/>
      <c r="GY111" s="205"/>
      <c r="GZ111" s="205"/>
      <c r="HA111" s="205"/>
      <c r="HB111" s="205"/>
      <c r="HC111" s="205"/>
      <c r="HD111" s="205"/>
      <c r="HE111" s="205"/>
      <c r="HF111" s="205"/>
      <c r="HG111" s="205"/>
      <c r="HH111" s="205"/>
      <c r="HI111" s="205"/>
      <c r="HJ111" s="205"/>
      <c r="HK111" s="205"/>
      <c r="HL111" s="205"/>
      <c r="HM111" s="205"/>
      <c r="HN111" s="205"/>
      <c r="HO111" s="205"/>
      <c r="HP111" s="205"/>
      <c r="HQ111" s="205"/>
      <c r="HR111" s="205"/>
      <c r="HS111" s="205"/>
      <c r="HT111" s="205"/>
      <c r="HU111" s="205"/>
      <c r="HV111" s="205"/>
      <c r="HW111" s="205"/>
      <c r="HX111" s="205"/>
      <c r="HY111" s="205"/>
      <c r="HZ111" s="205"/>
      <c r="IA111" s="205"/>
      <c r="IB111" s="205"/>
      <c r="IC111" s="205"/>
      <c r="ID111" s="205"/>
      <c r="IE111" s="205"/>
      <c r="IF111" s="205"/>
      <c r="IG111" s="205"/>
      <c r="IH111" s="205"/>
      <c r="II111" s="205"/>
      <c r="IJ111" s="205"/>
      <c r="IK111" s="205"/>
      <c r="IL111" s="205"/>
      <c r="IM111" s="205"/>
      <c r="IN111" s="205"/>
      <c r="IO111" s="205"/>
      <c r="IP111" s="205"/>
      <c r="IQ111" s="205"/>
      <c r="IR111" s="205"/>
      <c r="IS111" s="205"/>
      <c r="IT111" s="205"/>
      <c r="IU111" s="205"/>
      <c r="IV111" s="205"/>
      <c r="IW111" s="205"/>
      <c r="IX111" s="205"/>
    </row>
    <row r="112" spans="1:258" ht="12.75" customHeight="1" x14ac:dyDescent="0.2">
      <c r="A112" s="330">
        <f t="shared" si="7"/>
        <v>45393</v>
      </c>
      <c r="B112" s="355" t="str" cm="1">
        <f t="array" ref="B112">IF(SUMPRODUCT($I112:$IX112,IF($I$9:$IX$9=B$9,1,0))&gt;0,SUMPRODUCT($I112:$IX112,IF($I$9:$IX$9=B$9,1,0)),"")</f>
        <v/>
      </c>
      <c r="C112" s="355" t="str" cm="1">
        <f t="array" ref="C112">IF(SUMPRODUCT($I112:$IX112,IF($I$9:$IX$9=C$9,1,0))&gt;0,SUMPRODUCT($I112:$IX112,IF($I$9:$IX$9=C$9,1,0)),"")</f>
        <v/>
      </c>
      <c r="D112" s="355" t="str" cm="1">
        <f t="array" ref="D112">IF(SUMPRODUCT($I112:$IX112,IF($I$9:$IX$9=D$9,1,0))&gt;0,SUMPRODUCT($I112:$IX112,IF($I$9:$IX$9=D$9,1,0)),"")</f>
        <v/>
      </c>
      <c r="E112" s="355" t="str" cm="1">
        <f t="array" ref="E112">IF(SUMPRODUCT($I112:$IX112,IF($I$9:$IX$9=E$9,1,0))&gt;0,SUMPRODUCT($I112:$IX112,IF($I$9:$IX$9=E$9,1,0)),"")</f>
        <v/>
      </c>
      <c r="F112" s="355" t="str" cm="1">
        <f t="array" ref="F112">IF(SUMPRODUCT($I112:$IX112,IF($I$9:$IX$9=F$9,1,0))&gt;0,SUMPRODUCT($I112:$IX112,IF($I$9:$IX$9=F$9,1,0)),"")</f>
        <v/>
      </c>
      <c r="G112" s="355" t="str" cm="1">
        <f t="array" ref="G112">IF(SUMPRODUCT($I112:$IX112,IF($I$9:$IX$9=G$9,1,0))&gt;0,SUMPRODUCT($I112:$IX112,IF($I$9:$IX$9=G$9,1,0)),"")</f>
        <v/>
      </c>
      <c r="H112" s="329">
        <f t="shared" si="6"/>
        <v>0</v>
      </c>
      <c r="I112" s="205"/>
      <c r="J112" s="205"/>
      <c r="K112" s="205"/>
      <c r="L112" s="205"/>
      <c r="M112" s="205"/>
      <c r="N112" s="205"/>
      <c r="O112" s="205"/>
      <c r="P112" s="205"/>
      <c r="Q112" s="205"/>
      <c r="R112" s="205"/>
      <c r="S112" s="205"/>
      <c r="T112" s="205"/>
      <c r="U112" s="205"/>
      <c r="V112" s="205"/>
      <c r="W112" s="205"/>
      <c r="X112" s="205"/>
      <c r="Y112" s="205"/>
      <c r="Z112" s="205"/>
      <c r="AA112" s="205"/>
      <c r="AB112" s="205"/>
      <c r="AC112" s="205"/>
      <c r="AD112" s="205"/>
      <c r="AE112" s="205"/>
      <c r="AF112" s="205"/>
      <c r="AG112" s="205"/>
      <c r="AH112" s="205"/>
      <c r="AI112" s="205"/>
      <c r="AJ112" s="205"/>
      <c r="AK112" s="205"/>
      <c r="AL112" s="205"/>
      <c r="AM112" s="205"/>
      <c r="AN112" s="205"/>
      <c r="AO112" s="205"/>
      <c r="AP112" s="205"/>
      <c r="AQ112" s="205"/>
      <c r="AR112" s="205"/>
      <c r="AS112" s="205"/>
      <c r="AT112" s="205"/>
      <c r="AU112" s="205"/>
      <c r="AV112" s="205"/>
      <c r="AW112" s="205"/>
      <c r="AX112" s="205"/>
      <c r="AY112" s="205"/>
      <c r="AZ112" s="205"/>
      <c r="BA112" s="205"/>
      <c r="BB112" s="205"/>
      <c r="BC112" s="205"/>
      <c r="BD112" s="205"/>
      <c r="BE112" s="205"/>
      <c r="BF112" s="205"/>
      <c r="BG112" s="205"/>
      <c r="BH112" s="205"/>
      <c r="BI112" s="205"/>
      <c r="BJ112" s="205"/>
      <c r="BK112" s="205"/>
      <c r="BL112" s="205"/>
      <c r="BM112" s="205"/>
      <c r="BN112" s="205"/>
      <c r="BO112" s="205"/>
      <c r="BP112" s="205"/>
      <c r="BQ112" s="205"/>
      <c r="BR112" s="205"/>
      <c r="BS112" s="205"/>
      <c r="BT112" s="205"/>
      <c r="BU112" s="205"/>
      <c r="BV112" s="205"/>
      <c r="BW112" s="205"/>
      <c r="BX112" s="205"/>
      <c r="BY112" s="205"/>
      <c r="BZ112" s="205"/>
      <c r="CA112" s="205"/>
      <c r="CB112" s="205"/>
      <c r="CC112" s="205"/>
      <c r="CD112" s="205"/>
      <c r="CE112" s="205"/>
      <c r="CF112" s="205"/>
      <c r="CG112" s="205"/>
      <c r="CH112" s="205"/>
      <c r="CI112" s="205"/>
      <c r="CJ112" s="205"/>
      <c r="CK112" s="205"/>
      <c r="CL112" s="205"/>
      <c r="CM112" s="205"/>
      <c r="CN112" s="205"/>
      <c r="CO112" s="205"/>
      <c r="CP112" s="205"/>
      <c r="CQ112" s="205"/>
      <c r="CR112" s="205"/>
      <c r="CS112" s="205"/>
      <c r="CT112" s="205"/>
      <c r="CU112" s="205"/>
      <c r="CV112" s="205"/>
      <c r="CW112" s="205"/>
      <c r="CX112" s="205"/>
      <c r="CY112" s="205"/>
      <c r="CZ112" s="205"/>
      <c r="DA112" s="205"/>
      <c r="DB112" s="205"/>
      <c r="DC112" s="205"/>
      <c r="DD112" s="205"/>
      <c r="DE112" s="205"/>
      <c r="DF112" s="205"/>
      <c r="DG112" s="205"/>
      <c r="DH112" s="205"/>
      <c r="DI112" s="205"/>
      <c r="DJ112" s="205"/>
      <c r="DK112" s="205"/>
      <c r="DL112" s="205"/>
      <c r="DM112" s="205"/>
      <c r="DN112" s="205"/>
      <c r="DO112" s="205"/>
      <c r="DP112" s="205"/>
      <c r="DQ112" s="205"/>
      <c r="DR112" s="205"/>
      <c r="DS112" s="205"/>
      <c r="DT112" s="205"/>
      <c r="DU112" s="205"/>
      <c r="DV112" s="205"/>
      <c r="DW112" s="205"/>
      <c r="DX112" s="205"/>
      <c r="DY112" s="205"/>
      <c r="DZ112" s="205"/>
      <c r="EA112" s="205"/>
      <c r="EB112" s="205"/>
      <c r="EC112" s="205"/>
      <c r="ED112" s="205"/>
      <c r="EE112" s="205"/>
      <c r="EF112" s="205"/>
      <c r="EG112" s="205"/>
      <c r="EH112" s="205"/>
      <c r="EI112" s="205"/>
      <c r="EJ112" s="205"/>
      <c r="EK112" s="205"/>
      <c r="EL112" s="205"/>
      <c r="EM112" s="205"/>
      <c r="EN112" s="205"/>
      <c r="EO112" s="205"/>
      <c r="EP112" s="205"/>
      <c r="EQ112" s="205"/>
      <c r="ER112" s="205"/>
      <c r="ES112" s="205"/>
      <c r="ET112" s="205"/>
      <c r="EU112" s="205"/>
      <c r="EV112" s="205"/>
      <c r="EW112" s="205"/>
      <c r="EX112" s="205"/>
      <c r="EY112" s="205"/>
      <c r="EZ112" s="205"/>
      <c r="FA112" s="205"/>
      <c r="FB112" s="205"/>
      <c r="FC112" s="205"/>
      <c r="FD112" s="205"/>
      <c r="FE112" s="205"/>
      <c r="FF112" s="205"/>
      <c r="FG112" s="205"/>
      <c r="FH112" s="205"/>
      <c r="FI112" s="205"/>
      <c r="FJ112" s="205"/>
      <c r="FK112" s="205"/>
      <c r="FL112" s="205"/>
      <c r="FM112" s="205"/>
      <c r="FN112" s="205"/>
      <c r="FO112" s="205"/>
      <c r="FP112" s="205"/>
      <c r="FQ112" s="205"/>
      <c r="FR112" s="205"/>
      <c r="FS112" s="205"/>
      <c r="FT112" s="205"/>
      <c r="FU112" s="205"/>
      <c r="FV112" s="205"/>
      <c r="FW112" s="205"/>
      <c r="FX112" s="205"/>
      <c r="FY112" s="205"/>
      <c r="FZ112" s="205"/>
      <c r="GA112" s="205"/>
      <c r="GB112" s="205"/>
      <c r="GC112" s="205"/>
      <c r="GD112" s="205"/>
      <c r="GE112" s="205"/>
      <c r="GF112" s="205"/>
      <c r="GG112" s="205"/>
      <c r="GH112" s="205"/>
      <c r="GI112" s="205"/>
      <c r="GJ112" s="205"/>
      <c r="GK112" s="205"/>
      <c r="GL112" s="205"/>
      <c r="GM112" s="205"/>
      <c r="GN112" s="205"/>
      <c r="GO112" s="205"/>
      <c r="GP112" s="205"/>
      <c r="GQ112" s="205"/>
      <c r="GR112" s="205"/>
      <c r="GS112" s="205"/>
      <c r="GT112" s="205"/>
      <c r="GU112" s="205"/>
      <c r="GV112" s="205"/>
      <c r="GW112" s="205"/>
      <c r="GX112" s="205"/>
      <c r="GY112" s="205"/>
      <c r="GZ112" s="205"/>
      <c r="HA112" s="205"/>
      <c r="HB112" s="205"/>
      <c r="HC112" s="205"/>
      <c r="HD112" s="205"/>
      <c r="HE112" s="205"/>
      <c r="HF112" s="205"/>
      <c r="HG112" s="205"/>
      <c r="HH112" s="205"/>
      <c r="HI112" s="205"/>
      <c r="HJ112" s="205"/>
      <c r="HK112" s="205"/>
      <c r="HL112" s="205"/>
      <c r="HM112" s="205"/>
      <c r="HN112" s="205"/>
      <c r="HO112" s="205"/>
      <c r="HP112" s="205"/>
      <c r="HQ112" s="205"/>
      <c r="HR112" s="205"/>
      <c r="HS112" s="205"/>
      <c r="HT112" s="205"/>
      <c r="HU112" s="205"/>
      <c r="HV112" s="205"/>
      <c r="HW112" s="205"/>
      <c r="HX112" s="205"/>
      <c r="HY112" s="205"/>
      <c r="HZ112" s="205"/>
      <c r="IA112" s="205"/>
      <c r="IB112" s="205"/>
      <c r="IC112" s="205"/>
      <c r="ID112" s="205"/>
      <c r="IE112" s="205"/>
      <c r="IF112" s="205"/>
      <c r="IG112" s="205"/>
      <c r="IH112" s="205"/>
      <c r="II112" s="205"/>
      <c r="IJ112" s="205"/>
      <c r="IK112" s="205"/>
      <c r="IL112" s="205"/>
      <c r="IM112" s="205"/>
      <c r="IN112" s="205"/>
      <c r="IO112" s="205"/>
      <c r="IP112" s="205"/>
      <c r="IQ112" s="205"/>
      <c r="IR112" s="205"/>
      <c r="IS112" s="205"/>
      <c r="IT112" s="205"/>
      <c r="IU112" s="205"/>
      <c r="IV112" s="205"/>
      <c r="IW112" s="205"/>
      <c r="IX112" s="205"/>
    </row>
    <row r="113" spans="1:258" ht="12.75" customHeight="1" x14ac:dyDescent="0.2">
      <c r="A113" s="330">
        <f t="shared" si="7"/>
        <v>45394</v>
      </c>
      <c r="B113" s="355" t="str" cm="1">
        <f t="array" ref="B113">IF(SUMPRODUCT($I113:$IX113,IF($I$9:$IX$9=B$9,1,0))&gt;0,SUMPRODUCT($I113:$IX113,IF($I$9:$IX$9=B$9,1,0)),"")</f>
        <v/>
      </c>
      <c r="C113" s="355" t="str" cm="1">
        <f t="array" ref="C113">IF(SUMPRODUCT($I113:$IX113,IF($I$9:$IX$9=C$9,1,0))&gt;0,SUMPRODUCT($I113:$IX113,IF($I$9:$IX$9=C$9,1,0)),"")</f>
        <v/>
      </c>
      <c r="D113" s="355" t="str" cm="1">
        <f t="array" ref="D113">IF(SUMPRODUCT($I113:$IX113,IF($I$9:$IX$9=D$9,1,0))&gt;0,SUMPRODUCT($I113:$IX113,IF($I$9:$IX$9=D$9,1,0)),"")</f>
        <v/>
      </c>
      <c r="E113" s="355" t="str" cm="1">
        <f t="array" ref="E113">IF(SUMPRODUCT($I113:$IX113,IF($I$9:$IX$9=E$9,1,0))&gt;0,SUMPRODUCT($I113:$IX113,IF($I$9:$IX$9=E$9,1,0)),"")</f>
        <v/>
      </c>
      <c r="F113" s="355" t="str" cm="1">
        <f t="array" ref="F113">IF(SUMPRODUCT($I113:$IX113,IF($I$9:$IX$9=F$9,1,0))&gt;0,SUMPRODUCT($I113:$IX113,IF($I$9:$IX$9=F$9,1,0)),"")</f>
        <v/>
      </c>
      <c r="G113" s="355" t="str" cm="1">
        <f t="array" ref="G113">IF(SUMPRODUCT($I113:$IX113,IF($I$9:$IX$9=G$9,1,0))&gt;0,SUMPRODUCT($I113:$IX113,IF($I$9:$IX$9=G$9,1,0)),"")</f>
        <v/>
      </c>
      <c r="H113" s="329">
        <f t="shared" si="6"/>
        <v>0</v>
      </c>
      <c r="I113" s="205"/>
      <c r="J113" s="205"/>
      <c r="K113" s="205"/>
      <c r="L113" s="205"/>
      <c r="M113" s="205"/>
      <c r="N113" s="205"/>
      <c r="O113" s="205"/>
      <c r="P113" s="205"/>
      <c r="Q113" s="205"/>
      <c r="R113" s="205"/>
      <c r="S113" s="205"/>
      <c r="T113" s="205"/>
      <c r="U113" s="205"/>
      <c r="V113" s="205"/>
      <c r="W113" s="205"/>
      <c r="X113" s="205"/>
      <c r="Y113" s="205"/>
      <c r="Z113" s="205"/>
      <c r="AA113" s="205"/>
      <c r="AB113" s="205"/>
      <c r="AC113" s="205"/>
      <c r="AD113" s="205"/>
      <c r="AE113" s="205"/>
      <c r="AF113" s="205"/>
      <c r="AG113" s="205"/>
      <c r="AH113" s="205"/>
      <c r="AI113" s="205"/>
      <c r="AJ113" s="205"/>
      <c r="AK113" s="205"/>
      <c r="AL113" s="205"/>
      <c r="AM113" s="205"/>
      <c r="AN113" s="205"/>
      <c r="AO113" s="205"/>
      <c r="AP113" s="205"/>
      <c r="AQ113" s="205"/>
      <c r="AR113" s="205"/>
      <c r="AS113" s="205"/>
      <c r="AT113" s="205"/>
      <c r="AU113" s="205"/>
      <c r="AV113" s="205"/>
      <c r="AW113" s="205"/>
      <c r="AX113" s="205"/>
      <c r="AY113" s="205"/>
      <c r="AZ113" s="205"/>
      <c r="BA113" s="205"/>
      <c r="BB113" s="205"/>
      <c r="BC113" s="205"/>
      <c r="BD113" s="205"/>
      <c r="BE113" s="205"/>
      <c r="BF113" s="205"/>
      <c r="BG113" s="205"/>
      <c r="BH113" s="205"/>
      <c r="BI113" s="205"/>
      <c r="BJ113" s="205"/>
      <c r="BK113" s="205"/>
      <c r="BL113" s="205"/>
      <c r="BM113" s="205"/>
      <c r="BN113" s="205"/>
      <c r="BO113" s="205"/>
      <c r="BP113" s="205"/>
      <c r="BQ113" s="205"/>
      <c r="BR113" s="205"/>
      <c r="BS113" s="205"/>
      <c r="BT113" s="205"/>
      <c r="BU113" s="205"/>
      <c r="BV113" s="205"/>
      <c r="BW113" s="205"/>
      <c r="BX113" s="205"/>
      <c r="BY113" s="205"/>
      <c r="BZ113" s="205"/>
      <c r="CA113" s="205"/>
      <c r="CB113" s="205"/>
      <c r="CC113" s="205"/>
      <c r="CD113" s="205"/>
      <c r="CE113" s="205"/>
      <c r="CF113" s="205"/>
      <c r="CG113" s="205"/>
      <c r="CH113" s="205"/>
      <c r="CI113" s="205"/>
      <c r="CJ113" s="205"/>
      <c r="CK113" s="205"/>
      <c r="CL113" s="205"/>
      <c r="CM113" s="205"/>
      <c r="CN113" s="205"/>
      <c r="CO113" s="205"/>
      <c r="CP113" s="205"/>
      <c r="CQ113" s="205"/>
      <c r="CR113" s="205"/>
      <c r="CS113" s="205"/>
      <c r="CT113" s="205"/>
      <c r="CU113" s="205"/>
      <c r="CV113" s="205"/>
      <c r="CW113" s="205"/>
      <c r="CX113" s="205"/>
      <c r="CY113" s="205"/>
      <c r="CZ113" s="205"/>
      <c r="DA113" s="205"/>
      <c r="DB113" s="205"/>
      <c r="DC113" s="205"/>
      <c r="DD113" s="205"/>
      <c r="DE113" s="205"/>
      <c r="DF113" s="205"/>
      <c r="DG113" s="205"/>
      <c r="DH113" s="205"/>
      <c r="DI113" s="205"/>
      <c r="DJ113" s="205"/>
      <c r="DK113" s="205"/>
      <c r="DL113" s="205"/>
      <c r="DM113" s="205"/>
      <c r="DN113" s="205"/>
      <c r="DO113" s="205"/>
      <c r="DP113" s="205"/>
      <c r="DQ113" s="205"/>
      <c r="DR113" s="205"/>
      <c r="DS113" s="205"/>
      <c r="DT113" s="205"/>
      <c r="DU113" s="205"/>
      <c r="DV113" s="205"/>
      <c r="DW113" s="205"/>
      <c r="DX113" s="205"/>
      <c r="DY113" s="205"/>
      <c r="DZ113" s="205"/>
      <c r="EA113" s="205"/>
      <c r="EB113" s="205"/>
      <c r="EC113" s="205"/>
      <c r="ED113" s="205"/>
      <c r="EE113" s="205"/>
      <c r="EF113" s="205"/>
      <c r="EG113" s="205"/>
      <c r="EH113" s="205"/>
      <c r="EI113" s="205"/>
      <c r="EJ113" s="205"/>
      <c r="EK113" s="205"/>
      <c r="EL113" s="205"/>
      <c r="EM113" s="205"/>
      <c r="EN113" s="205"/>
      <c r="EO113" s="205"/>
      <c r="EP113" s="205"/>
      <c r="EQ113" s="205"/>
      <c r="ER113" s="205"/>
      <c r="ES113" s="205"/>
      <c r="ET113" s="205"/>
      <c r="EU113" s="205"/>
      <c r="EV113" s="205"/>
      <c r="EW113" s="205"/>
      <c r="EX113" s="205"/>
      <c r="EY113" s="205"/>
      <c r="EZ113" s="205"/>
      <c r="FA113" s="205"/>
      <c r="FB113" s="205"/>
      <c r="FC113" s="205"/>
      <c r="FD113" s="205"/>
      <c r="FE113" s="205"/>
      <c r="FF113" s="205"/>
      <c r="FG113" s="205"/>
      <c r="FH113" s="205"/>
      <c r="FI113" s="205"/>
      <c r="FJ113" s="205"/>
      <c r="FK113" s="205"/>
      <c r="FL113" s="205"/>
      <c r="FM113" s="205"/>
      <c r="FN113" s="205"/>
      <c r="FO113" s="205"/>
      <c r="FP113" s="205"/>
      <c r="FQ113" s="205"/>
      <c r="FR113" s="205"/>
      <c r="FS113" s="205"/>
      <c r="FT113" s="205"/>
      <c r="FU113" s="205"/>
      <c r="FV113" s="205"/>
      <c r="FW113" s="205"/>
      <c r="FX113" s="205"/>
      <c r="FY113" s="205"/>
      <c r="FZ113" s="205"/>
      <c r="GA113" s="205"/>
      <c r="GB113" s="205"/>
      <c r="GC113" s="205"/>
      <c r="GD113" s="205"/>
      <c r="GE113" s="205"/>
      <c r="GF113" s="205"/>
      <c r="GG113" s="205"/>
      <c r="GH113" s="205"/>
      <c r="GI113" s="205"/>
      <c r="GJ113" s="205"/>
      <c r="GK113" s="205"/>
      <c r="GL113" s="205"/>
      <c r="GM113" s="205"/>
      <c r="GN113" s="205"/>
      <c r="GO113" s="205"/>
      <c r="GP113" s="205"/>
      <c r="GQ113" s="205"/>
      <c r="GR113" s="205"/>
      <c r="GS113" s="205"/>
      <c r="GT113" s="205"/>
      <c r="GU113" s="205"/>
      <c r="GV113" s="205"/>
      <c r="GW113" s="205"/>
      <c r="GX113" s="205"/>
      <c r="GY113" s="205"/>
      <c r="GZ113" s="205"/>
      <c r="HA113" s="205"/>
      <c r="HB113" s="205"/>
      <c r="HC113" s="205"/>
      <c r="HD113" s="205"/>
      <c r="HE113" s="205"/>
      <c r="HF113" s="205"/>
      <c r="HG113" s="205"/>
      <c r="HH113" s="205"/>
      <c r="HI113" s="205"/>
      <c r="HJ113" s="205"/>
      <c r="HK113" s="205"/>
      <c r="HL113" s="205"/>
      <c r="HM113" s="205"/>
      <c r="HN113" s="205"/>
      <c r="HO113" s="205"/>
      <c r="HP113" s="205"/>
      <c r="HQ113" s="205"/>
      <c r="HR113" s="205"/>
      <c r="HS113" s="205"/>
      <c r="HT113" s="205"/>
      <c r="HU113" s="205"/>
      <c r="HV113" s="205"/>
      <c r="HW113" s="205"/>
      <c r="HX113" s="205"/>
      <c r="HY113" s="205"/>
      <c r="HZ113" s="205"/>
      <c r="IA113" s="205"/>
      <c r="IB113" s="205"/>
      <c r="IC113" s="205"/>
      <c r="ID113" s="205"/>
      <c r="IE113" s="205"/>
      <c r="IF113" s="205"/>
      <c r="IG113" s="205"/>
      <c r="IH113" s="205"/>
      <c r="II113" s="205"/>
      <c r="IJ113" s="205"/>
      <c r="IK113" s="205"/>
      <c r="IL113" s="205"/>
      <c r="IM113" s="205"/>
      <c r="IN113" s="205"/>
      <c r="IO113" s="205"/>
      <c r="IP113" s="205"/>
      <c r="IQ113" s="205"/>
      <c r="IR113" s="205"/>
      <c r="IS113" s="205"/>
      <c r="IT113" s="205"/>
      <c r="IU113" s="205"/>
      <c r="IV113" s="205"/>
      <c r="IW113" s="205"/>
      <c r="IX113" s="205"/>
    </row>
    <row r="114" spans="1:258" ht="12.75" customHeight="1" x14ac:dyDescent="0.2">
      <c r="A114" s="330">
        <f t="shared" si="7"/>
        <v>45395</v>
      </c>
      <c r="B114" s="355" t="str" cm="1">
        <f t="array" ref="B114">IF(SUMPRODUCT($I114:$IX114,IF($I$9:$IX$9=B$9,1,0))&gt;0,SUMPRODUCT($I114:$IX114,IF($I$9:$IX$9=B$9,1,0)),"")</f>
        <v/>
      </c>
      <c r="C114" s="355" t="str" cm="1">
        <f t="array" ref="C114">IF(SUMPRODUCT($I114:$IX114,IF($I$9:$IX$9=C$9,1,0))&gt;0,SUMPRODUCT($I114:$IX114,IF($I$9:$IX$9=C$9,1,0)),"")</f>
        <v/>
      </c>
      <c r="D114" s="355" t="str" cm="1">
        <f t="array" ref="D114">IF(SUMPRODUCT($I114:$IX114,IF($I$9:$IX$9=D$9,1,0))&gt;0,SUMPRODUCT($I114:$IX114,IF($I$9:$IX$9=D$9,1,0)),"")</f>
        <v/>
      </c>
      <c r="E114" s="355" t="str" cm="1">
        <f t="array" ref="E114">IF(SUMPRODUCT($I114:$IX114,IF($I$9:$IX$9=E$9,1,0))&gt;0,SUMPRODUCT($I114:$IX114,IF($I$9:$IX$9=E$9,1,0)),"")</f>
        <v/>
      </c>
      <c r="F114" s="355" t="str" cm="1">
        <f t="array" ref="F114">IF(SUMPRODUCT($I114:$IX114,IF($I$9:$IX$9=F$9,1,0))&gt;0,SUMPRODUCT($I114:$IX114,IF($I$9:$IX$9=F$9,1,0)),"")</f>
        <v/>
      </c>
      <c r="G114" s="355" t="str" cm="1">
        <f t="array" ref="G114">IF(SUMPRODUCT($I114:$IX114,IF($I$9:$IX$9=G$9,1,0))&gt;0,SUMPRODUCT($I114:$IX114,IF($I$9:$IX$9=G$9,1,0)),"")</f>
        <v/>
      </c>
      <c r="H114" s="329">
        <f t="shared" si="6"/>
        <v>0</v>
      </c>
      <c r="I114" s="205"/>
      <c r="J114" s="205"/>
      <c r="K114" s="205"/>
      <c r="L114" s="205"/>
      <c r="M114" s="205"/>
      <c r="N114" s="205"/>
      <c r="O114" s="205"/>
      <c r="P114" s="205"/>
      <c r="Q114" s="205"/>
      <c r="R114" s="205"/>
      <c r="S114" s="205"/>
      <c r="T114" s="205"/>
      <c r="U114" s="205"/>
      <c r="V114" s="205"/>
      <c r="W114" s="205"/>
      <c r="X114" s="205"/>
      <c r="Y114" s="205"/>
      <c r="Z114" s="205"/>
      <c r="AA114" s="205"/>
      <c r="AB114" s="205"/>
      <c r="AC114" s="205"/>
      <c r="AD114" s="205"/>
      <c r="AE114" s="205"/>
      <c r="AF114" s="205"/>
      <c r="AG114" s="205"/>
      <c r="AH114" s="205"/>
      <c r="AI114" s="205"/>
      <c r="AJ114" s="205"/>
      <c r="AK114" s="205"/>
      <c r="AL114" s="205"/>
      <c r="AM114" s="205"/>
      <c r="AN114" s="205"/>
      <c r="AO114" s="205"/>
      <c r="AP114" s="205"/>
      <c r="AQ114" s="205"/>
      <c r="AR114" s="205"/>
      <c r="AS114" s="205"/>
      <c r="AT114" s="205"/>
      <c r="AU114" s="205"/>
      <c r="AV114" s="205"/>
      <c r="AW114" s="205"/>
      <c r="AX114" s="205"/>
      <c r="AY114" s="205"/>
      <c r="AZ114" s="205"/>
      <c r="BA114" s="205"/>
      <c r="BB114" s="205"/>
      <c r="BC114" s="205"/>
      <c r="BD114" s="205"/>
      <c r="BE114" s="205"/>
      <c r="BF114" s="205"/>
      <c r="BG114" s="205"/>
      <c r="BH114" s="205"/>
      <c r="BI114" s="205"/>
      <c r="BJ114" s="205"/>
      <c r="BK114" s="205"/>
      <c r="BL114" s="205"/>
      <c r="BM114" s="205"/>
      <c r="BN114" s="205"/>
      <c r="BO114" s="205"/>
      <c r="BP114" s="205"/>
      <c r="BQ114" s="205"/>
      <c r="BR114" s="205"/>
      <c r="BS114" s="205"/>
      <c r="BT114" s="205"/>
      <c r="BU114" s="205"/>
      <c r="BV114" s="205"/>
      <c r="BW114" s="205"/>
      <c r="BX114" s="205"/>
      <c r="BY114" s="205"/>
      <c r="BZ114" s="205"/>
      <c r="CA114" s="205"/>
      <c r="CB114" s="205"/>
      <c r="CC114" s="205"/>
      <c r="CD114" s="205"/>
      <c r="CE114" s="205"/>
      <c r="CF114" s="205"/>
      <c r="CG114" s="205"/>
      <c r="CH114" s="205"/>
      <c r="CI114" s="205"/>
      <c r="CJ114" s="205"/>
      <c r="CK114" s="205"/>
      <c r="CL114" s="205"/>
      <c r="CM114" s="205"/>
      <c r="CN114" s="205"/>
      <c r="CO114" s="205"/>
      <c r="CP114" s="205"/>
      <c r="CQ114" s="205"/>
      <c r="CR114" s="205"/>
      <c r="CS114" s="205"/>
      <c r="CT114" s="205"/>
      <c r="CU114" s="205"/>
      <c r="CV114" s="205"/>
      <c r="CW114" s="205"/>
      <c r="CX114" s="205"/>
      <c r="CY114" s="205"/>
      <c r="CZ114" s="205"/>
      <c r="DA114" s="205"/>
      <c r="DB114" s="205"/>
      <c r="DC114" s="205"/>
      <c r="DD114" s="205"/>
      <c r="DE114" s="205"/>
      <c r="DF114" s="205"/>
      <c r="DG114" s="205"/>
      <c r="DH114" s="205"/>
      <c r="DI114" s="205"/>
      <c r="DJ114" s="205"/>
      <c r="DK114" s="205"/>
      <c r="DL114" s="205"/>
      <c r="DM114" s="205"/>
      <c r="DN114" s="205"/>
      <c r="DO114" s="205"/>
      <c r="DP114" s="205"/>
      <c r="DQ114" s="205"/>
      <c r="DR114" s="205"/>
      <c r="DS114" s="205"/>
      <c r="DT114" s="205"/>
      <c r="DU114" s="205"/>
      <c r="DV114" s="205"/>
      <c r="DW114" s="205"/>
      <c r="DX114" s="205"/>
      <c r="DY114" s="205"/>
      <c r="DZ114" s="205"/>
      <c r="EA114" s="205"/>
      <c r="EB114" s="205"/>
      <c r="EC114" s="205"/>
      <c r="ED114" s="205"/>
      <c r="EE114" s="205"/>
      <c r="EF114" s="205"/>
      <c r="EG114" s="205"/>
      <c r="EH114" s="205"/>
      <c r="EI114" s="205"/>
      <c r="EJ114" s="205"/>
      <c r="EK114" s="205"/>
      <c r="EL114" s="205"/>
      <c r="EM114" s="205"/>
      <c r="EN114" s="205"/>
      <c r="EO114" s="205"/>
      <c r="EP114" s="205"/>
      <c r="EQ114" s="205"/>
      <c r="ER114" s="205"/>
      <c r="ES114" s="205"/>
      <c r="ET114" s="205"/>
      <c r="EU114" s="205"/>
      <c r="EV114" s="205"/>
      <c r="EW114" s="205"/>
      <c r="EX114" s="205"/>
      <c r="EY114" s="205"/>
      <c r="EZ114" s="205"/>
      <c r="FA114" s="205"/>
      <c r="FB114" s="205"/>
      <c r="FC114" s="205"/>
      <c r="FD114" s="205"/>
      <c r="FE114" s="205"/>
      <c r="FF114" s="205"/>
      <c r="FG114" s="205"/>
      <c r="FH114" s="205"/>
      <c r="FI114" s="205"/>
      <c r="FJ114" s="205"/>
      <c r="FK114" s="205"/>
      <c r="FL114" s="205"/>
      <c r="FM114" s="205"/>
      <c r="FN114" s="205"/>
      <c r="FO114" s="205"/>
      <c r="FP114" s="205"/>
      <c r="FQ114" s="205"/>
      <c r="FR114" s="205"/>
      <c r="FS114" s="205"/>
      <c r="FT114" s="205"/>
      <c r="FU114" s="205"/>
      <c r="FV114" s="205"/>
      <c r="FW114" s="205"/>
      <c r="FX114" s="205"/>
      <c r="FY114" s="205"/>
      <c r="FZ114" s="205"/>
      <c r="GA114" s="205"/>
      <c r="GB114" s="205"/>
      <c r="GC114" s="205"/>
      <c r="GD114" s="205"/>
      <c r="GE114" s="205"/>
      <c r="GF114" s="205"/>
      <c r="GG114" s="205"/>
      <c r="GH114" s="205"/>
      <c r="GI114" s="205"/>
      <c r="GJ114" s="205"/>
      <c r="GK114" s="205"/>
      <c r="GL114" s="205"/>
      <c r="GM114" s="205"/>
      <c r="GN114" s="205"/>
      <c r="GO114" s="205"/>
      <c r="GP114" s="205"/>
      <c r="GQ114" s="205"/>
      <c r="GR114" s="205"/>
      <c r="GS114" s="205"/>
      <c r="GT114" s="205"/>
      <c r="GU114" s="205"/>
      <c r="GV114" s="205"/>
      <c r="GW114" s="205"/>
      <c r="GX114" s="205"/>
      <c r="GY114" s="205"/>
      <c r="GZ114" s="205"/>
      <c r="HA114" s="205"/>
      <c r="HB114" s="205"/>
      <c r="HC114" s="205"/>
      <c r="HD114" s="205"/>
      <c r="HE114" s="205"/>
      <c r="HF114" s="205"/>
      <c r="HG114" s="205"/>
      <c r="HH114" s="205"/>
      <c r="HI114" s="205"/>
      <c r="HJ114" s="205"/>
      <c r="HK114" s="205"/>
      <c r="HL114" s="205"/>
      <c r="HM114" s="205"/>
      <c r="HN114" s="205"/>
      <c r="HO114" s="205"/>
      <c r="HP114" s="205"/>
      <c r="HQ114" s="205"/>
      <c r="HR114" s="205"/>
      <c r="HS114" s="205"/>
      <c r="HT114" s="205"/>
      <c r="HU114" s="205"/>
      <c r="HV114" s="205"/>
      <c r="HW114" s="205"/>
      <c r="HX114" s="205"/>
      <c r="HY114" s="205"/>
      <c r="HZ114" s="205"/>
      <c r="IA114" s="205"/>
      <c r="IB114" s="205"/>
      <c r="IC114" s="205"/>
      <c r="ID114" s="205"/>
      <c r="IE114" s="205"/>
      <c r="IF114" s="205"/>
      <c r="IG114" s="205"/>
      <c r="IH114" s="205"/>
      <c r="II114" s="205"/>
      <c r="IJ114" s="205"/>
      <c r="IK114" s="205"/>
      <c r="IL114" s="205"/>
      <c r="IM114" s="205"/>
      <c r="IN114" s="205"/>
      <c r="IO114" s="205"/>
      <c r="IP114" s="205"/>
      <c r="IQ114" s="205"/>
      <c r="IR114" s="205"/>
      <c r="IS114" s="205"/>
      <c r="IT114" s="205"/>
      <c r="IU114" s="205"/>
      <c r="IV114" s="205"/>
      <c r="IW114" s="205"/>
      <c r="IX114" s="205"/>
    </row>
    <row r="115" spans="1:258" ht="12.75" customHeight="1" x14ac:dyDescent="0.2">
      <c r="A115" s="330">
        <f t="shared" si="7"/>
        <v>45396</v>
      </c>
      <c r="B115" s="355" t="str" cm="1">
        <f t="array" ref="B115">IF(SUMPRODUCT($I115:$IX115,IF($I$9:$IX$9=B$9,1,0))&gt;0,SUMPRODUCT($I115:$IX115,IF($I$9:$IX$9=B$9,1,0)),"")</f>
        <v/>
      </c>
      <c r="C115" s="355" t="str" cm="1">
        <f t="array" ref="C115">IF(SUMPRODUCT($I115:$IX115,IF($I$9:$IX$9=C$9,1,0))&gt;0,SUMPRODUCT($I115:$IX115,IF($I$9:$IX$9=C$9,1,0)),"")</f>
        <v/>
      </c>
      <c r="D115" s="355" t="str" cm="1">
        <f t="array" ref="D115">IF(SUMPRODUCT($I115:$IX115,IF($I$9:$IX$9=D$9,1,0))&gt;0,SUMPRODUCT($I115:$IX115,IF($I$9:$IX$9=D$9,1,0)),"")</f>
        <v/>
      </c>
      <c r="E115" s="355" t="str" cm="1">
        <f t="array" ref="E115">IF(SUMPRODUCT($I115:$IX115,IF($I$9:$IX$9=E$9,1,0))&gt;0,SUMPRODUCT($I115:$IX115,IF($I$9:$IX$9=E$9,1,0)),"")</f>
        <v/>
      </c>
      <c r="F115" s="355" t="str" cm="1">
        <f t="array" ref="F115">IF(SUMPRODUCT($I115:$IX115,IF($I$9:$IX$9=F$9,1,0))&gt;0,SUMPRODUCT($I115:$IX115,IF($I$9:$IX$9=F$9,1,0)),"")</f>
        <v/>
      </c>
      <c r="G115" s="355" t="str" cm="1">
        <f t="array" ref="G115">IF(SUMPRODUCT($I115:$IX115,IF($I$9:$IX$9=G$9,1,0))&gt;0,SUMPRODUCT($I115:$IX115,IF($I$9:$IX$9=G$9,1,0)),"")</f>
        <v/>
      </c>
      <c r="H115" s="329">
        <f t="shared" si="6"/>
        <v>0</v>
      </c>
      <c r="I115" s="205"/>
      <c r="J115" s="205"/>
      <c r="K115" s="205"/>
      <c r="L115" s="205"/>
      <c r="M115" s="205"/>
      <c r="N115" s="205"/>
      <c r="O115" s="205"/>
      <c r="P115" s="205"/>
      <c r="Q115" s="205"/>
      <c r="R115" s="205"/>
      <c r="S115" s="205"/>
      <c r="T115" s="205"/>
      <c r="U115" s="205"/>
      <c r="V115" s="205"/>
      <c r="W115" s="205"/>
      <c r="X115" s="205"/>
      <c r="Y115" s="205"/>
      <c r="Z115" s="205"/>
      <c r="AA115" s="205"/>
      <c r="AB115" s="205"/>
      <c r="AC115" s="205"/>
      <c r="AD115" s="205"/>
      <c r="AE115" s="205"/>
      <c r="AF115" s="205"/>
      <c r="AG115" s="205"/>
      <c r="AH115" s="205"/>
      <c r="AI115" s="205"/>
      <c r="AJ115" s="205"/>
      <c r="AK115" s="205"/>
      <c r="AL115" s="205"/>
      <c r="AM115" s="205"/>
      <c r="AN115" s="205"/>
      <c r="AO115" s="205"/>
      <c r="AP115" s="205"/>
      <c r="AQ115" s="205"/>
      <c r="AR115" s="205"/>
      <c r="AS115" s="205"/>
      <c r="AT115" s="205"/>
      <c r="AU115" s="205"/>
      <c r="AV115" s="205"/>
      <c r="AW115" s="205"/>
      <c r="AX115" s="205"/>
      <c r="AY115" s="205"/>
      <c r="AZ115" s="205"/>
      <c r="BA115" s="205"/>
      <c r="BB115" s="205"/>
      <c r="BC115" s="205"/>
      <c r="BD115" s="205"/>
      <c r="BE115" s="205"/>
      <c r="BF115" s="205"/>
      <c r="BG115" s="205"/>
      <c r="BH115" s="205"/>
      <c r="BI115" s="205"/>
      <c r="BJ115" s="205"/>
      <c r="BK115" s="205"/>
      <c r="BL115" s="205"/>
      <c r="BM115" s="205"/>
      <c r="BN115" s="205"/>
      <c r="BO115" s="205"/>
      <c r="BP115" s="205"/>
      <c r="BQ115" s="205"/>
      <c r="BR115" s="205"/>
      <c r="BS115" s="205"/>
      <c r="BT115" s="205"/>
      <c r="BU115" s="205"/>
      <c r="BV115" s="205"/>
      <c r="BW115" s="205"/>
      <c r="BX115" s="205"/>
      <c r="BY115" s="205"/>
      <c r="BZ115" s="205"/>
      <c r="CA115" s="205"/>
      <c r="CB115" s="205"/>
      <c r="CC115" s="205"/>
      <c r="CD115" s="205"/>
      <c r="CE115" s="205"/>
      <c r="CF115" s="205"/>
      <c r="CG115" s="205"/>
      <c r="CH115" s="205"/>
      <c r="CI115" s="205"/>
      <c r="CJ115" s="205"/>
      <c r="CK115" s="205"/>
      <c r="CL115" s="205"/>
      <c r="CM115" s="205"/>
      <c r="CN115" s="205"/>
      <c r="CO115" s="205"/>
      <c r="CP115" s="205"/>
      <c r="CQ115" s="205"/>
      <c r="CR115" s="205"/>
      <c r="CS115" s="205"/>
      <c r="CT115" s="205"/>
      <c r="CU115" s="205"/>
      <c r="CV115" s="205"/>
      <c r="CW115" s="205"/>
      <c r="CX115" s="205"/>
      <c r="CY115" s="205"/>
      <c r="CZ115" s="205"/>
      <c r="DA115" s="205"/>
      <c r="DB115" s="205"/>
      <c r="DC115" s="205"/>
      <c r="DD115" s="205"/>
      <c r="DE115" s="205"/>
      <c r="DF115" s="205"/>
      <c r="DG115" s="205"/>
      <c r="DH115" s="205"/>
      <c r="DI115" s="205"/>
      <c r="DJ115" s="205"/>
      <c r="DK115" s="205"/>
      <c r="DL115" s="205"/>
      <c r="DM115" s="205"/>
      <c r="DN115" s="205"/>
      <c r="DO115" s="205"/>
      <c r="DP115" s="205"/>
      <c r="DQ115" s="205"/>
      <c r="DR115" s="205"/>
      <c r="DS115" s="205"/>
      <c r="DT115" s="205"/>
      <c r="DU115" s="205"/>
      <c r="DV115" s="205"/>
      <c r="DW115" s="205"/>
      <c r="DX115" s="205"/>
      <c r="DY115" s="205"/>
      <c r="DZ115" s="205"/>
      <c r="EA115" s="205"/>
      <c r="EB115" s="205"/>
      <c r="EC115" s="205"/>
      <c r="ED115" s="205"/>
      <c r="EE115" s="205"/>
      <c r="EF115" s="205"/>
      <c r="EG115" s="205"/>
      <c r="EH115" s="205"/>
      <c r="EI115" s="205"/>
      <c r="EJ115" s="205"/>
      <c r="EK115" s="205"/>
      <c r="EL115" s="205"/>
      <c r="EM115" s="205"/>
      <c r="EN115" s="205"/>
      <c r="EO115" s="205"/>
      <c r="EP115" s="205"/>
      <c r="EQ115" s="205"/>
      <c r="ER115" s="205"/>
      <c r="ES115" s="205"/>
      <c r="ET115" s="205"/>
      <c r="EU115" s="205"/>
      <c r="EV115" s="205"/>
      <c r="EW115" s="205"/>
      <c r="EX115" s="205"/>
      <c r="EY115" s="205"/>
      <c r="EZ115" s="205"/>
      <c r="FA115" s="205"/>
      <c r="FB115" s="205"/>
      <c r="FC115" s="205"/>
      <c r="FD115" s="205"/>
      <c r="FE115" s="205"/>
      <c r="FF115" s="205"/>
      <c r="FG115" s="205"/>
      <c r="FH115" s="205"/>
      <c r="FI115" s="205"/>
      <c r="FJ115" s="205"/>
      <c r="FK115" s="205"/>
      <c r="FL115" s="205"/>
      <c r="FM115" s="205"/>
      <c r="FN115" s="205"/>
      <c r="FO115" s="205"/>
      <c r="FP115" s="205"/>
      <c r="FQ115" s="205"/>
      <c r="FR115" s="205"/>
      <c r="FS115" s="205"/>
      <c r="FT115" s="205"/>
      <c r="FU115" s="205"/>
      <c r="FV115" s="205"/>
      <c r="FW115" s="205"/>
      <c r="FX115" s="205"/>
      <c r="FY115" s="205"/>
      <c r="FZ115" s="205"/>
      <c r="GA115" s="205"/>
      <c r="GB115" s="205"/>
      <c r="GC115" s="205"/>
      <c r="GD115" s="205"/>
      <c r="GE115" s="205"/>
      <c r="GF115" s="205"/>
      <c r="GG115" s="205"/>
      <c r="GH115" s="205"/>
      <c r="GI115" s="205"/>
      <c r="GJ115" s="205"/>
      <c r="GK115" s="205"/>
      <c r="GL115" s="205"/>
      <c r="GM115" s="205"/>
      <c r="GN115" s="205"/>
      <c r="GO115" s="205"/>
      <c r="GP115" s="205"/>
      <c r="GQ115" s="205"/>
      <c r="GR115" s="205"/>
      <c r="GS115" s="205"/>
      <c r="GT115" s="205"/>
      <c r="GU115" s="205"/>
      <c r="GV115" s="205"/>
      <c r="GW115" s="205"/>
      <c r="GX115" s="205"/>
      <c r="GY115" s="205"/>
      <c r="GZ115" s="205"/>
      <c r="HA115" s="205"/>
      <c r="HB115" s="205"/>
      <c r="HC115" s="205"/>
      <c r="HD115" s="205"/>
      <c r="HE115" s="205"/>
      <c r="HF115" s="205"/>
      <c r="HG115" s="205"/>
      <c r="HH115" s="205"/>
      <c r="HI115" s="205"/>
      <c r="HJ115" s="205"/>
      <c r="HK115" s="205"/>
      <c r="HL115" s="205"/>
      <c r="HM115" s="205"/>
      <c r="HN115" s="205"/>
      <c r="HO115" s="205"/>
      <c r="HP115" s="205"/>
      <c r="HQ115" s="205"/>
      <c r="HR115" s="205"/>
      <c r="HS115" s="205"/>
      <c r="HT115" s="205"/>
      <c r="HU115" s="205"/>
      <c r="HV115" s="205"/>
      <c r="HW115" s="205"/>
      <c r="HX115" s="205"/>
      <c r="HY115" s="205"/>
      <c r="HZ115" s="205"/>
      <c r="IA115" s="205"/>
      <c r="IB115" s="205"/>
      <c r="IC115" s="205"/>
      <c r="ID115" s="205"/>
      <c r="IE115" s="205"/>
      <c r="IF115" s="205"/>
      <c r="IG115" s="205"/>
      <c r="IH115" s="205"/>
      <c r="II115" s="205"/>
      <c r="IJ115" s="205"/>
      <c r="IK115" s="205"/>
      <c r="IL115" s="205"/>
      <c r="IM115" s="205"/>
      <c r="IN115" s="205"/>
      <c r="IO115" s="205"/>
      <c r="IP115" s="205"/>
      <c r="IQ115" s="205"/>
      <c r="IR115" s="205"/>
      <c r="IS115" s="205"/>
      <c r="IT115" s="205"/>
      <c r="IU115" s="205"/>
      <c r="IV115" s="205"/>
      <c r="IW115" s="205"/>
      <c r="IX115" s="205"/>
    </row>
    <row r="116" spans="1:258" ht="12.75" customHeight="1" x14ac:dyDescent="0.2">
      <c r="A116" s="330">
        <f t="shared" si="7"/>
        <v>45397</v>
      </c>
      <c r="B116" s="355" t="str" cm="1">
        <f t="array" ref="B116">IF(SUMPRODUCT($I116:$IX116,IF($I$9:$IX$9=B$9,1,0))&gt;0,SUMPRODUCT($I116:$IX116,IF($I$9:$IX$9=B$9,1,0)),"")</f>
        <v/>
      </c>
      <c r="C116" s="355" t="str" cm="1">
        <f t="array" ref="C116">IF(SUMPRODUCT($I116:$IX116,IF($I$9:$IX$9=C$9,1,0))&gt;0,SUMPRODUCT($I116:$IX116,IF($I$9:$IX$9=C$9,1,0)),"")</f>
        <v/>
      </c>
      <c r="D116" s="355" t="str" cm="1">
        <f t="array" ref="D116">IF(SUMPRODUCT($I116:$IX116,IF($I$9:$IX$9=D$9,1,0))&gt;0,SUMPRODUCT($I116:$IX116,IF($I$9:$IX$9=D$9,1,0)),"")</f>
        <v/>
      </c>
      <c r="E116" s="355" t="str" cm="1">
        <f t="array" ref="E116">IF(SUMPRODUCT($I116:$IX116,IF($I$9:$IX$9=E$9,1,0))&gt;0,SUMPRODUCT($I116:$IX116,IF($I$9:$IX$9=E$9,1,0)),"")</f>
        <v/>
      </c>
      <c r="F116" s="355" t="str" cm="1">
        <f t="array" ref="F116">IF(SUMPRODUCT($I116:$IX116,IF($I$9:$IX$9=F$9,1,0))&gt;0,SUMPRODUCT($I116:$IX116,IF($I$9:$IX$9=F$9,1,0)),"")</f>
        <v/>
      </c>
      <c r="G116" s="355" t="str" cm="1">
        <f t="array" ref="G116">IF(SUMPRODUCT($I116:$IX116,IF($I$9:$IX$9=G$9,1,0))&gt;0,SUMPRODUCT($I116:$IX116,IF($I$9:$IX$9=G$9,1,0)),"")</f>
        <v/>
      </c>
      <c r="H116" s="329">
        <f t="shared" si="6"/>
        <v>0</v>
      </c>
      <c r="I116" s="205"/>
      <c r="J116" s="205"/>
      <c r="K116" s="205"/>
      <c r="L116" s="205"/>
      <c r="M116" s="205"/>
      <c r="N116" s="205"/>
      <c r="O116" s="205"/>
      <c r="P116" s="205"/>
      <c r="Q116" s="205"/>
      <c r="R116" s="205"/>
      <c r="S116" s="205"/>
      <c r="T116" s="205"/>
      <c r="U116" s="205"/>
      <c r="V116" s="205"/>
      <c r="W116" s="205"/>
      <c r="X116" s="205"/>
      <c r="Y116" s="205"/>
      <c r="Z116" s="205"/>
      <c r="AA116" s="205"/>
      <c r="AB116" s="205"/>
      <c r="AC116" s="205"/>
      <c r="AD116" s="205"/>
      <c r="AE116" s="205"/>
      <c r="AF116" s="205"/>
      <c r="AG116" s="205"/>
      <c r="AH116" s="205"/>
      <c r="AI116" s="205"/>
      <c r="AJ116" s="205"/>
      <c r="AK116" s="205"/>
      <c r="AL116" s="205"/>
      <c r="AM116" s="205"/>
      <c r="AN116" s="205"/>
      <c r="AO116" s="205"/>
      <c r="AP116" s="205"/>
      <c r="AQ116" s="205"/>
      <c r="AR116" s="205"/>
      <c r="AS116" s="205"/>
      <c r="AT116" s="205"/>
      <c r="AU116" s="205"/>
      <c r="AV116" s="205"/>
      <c r="AW116" s="205"/>
      <c r="AX116" s="205"/>
      <c r="AY116" s="205"/>
      <c r="AZ116" s="205"/>
      <c r="BA116" s="205"/>
      <c r="BB116" s="205"/>
      <c r="BC116" s="205"/>
      <c r="BD116" s="205"/>
      <c r="BE116" s="205"/>
      <c r="BF116" s="205"/>
      <c r="BG116" s="205"/>
      <c r="BH116" s="205"/>
      <c r="BI116" s="205"/>
      <c r="BJ116" s="205"/>
      <c r="BK116" s="205"/>
      <c r="BL116" s="205"/>
      <c r="BM116" s="205"/>
      <c r="BN116" s="205"/>
      <c r="BO116" s="205"/>
      <c r="BP116" s="205"/>
      <c r="BQ116" s="205"/>
      <c r="BR116" s="205"/>
      <c r="BS116" s="205"/>
      <c r="BT116" s="205"/>
      <c r="BU116" s="205"/>
      <c r="BV116" s="205"/>
      <c r="BW116" s="205"/>
      <c r="BX116" s="205"/>
      <c r="BY116" s="205"/>
      <c r="BZ116" s="205"/>
      <c r="CA116" s="205"/>
      <c r="CB116" s="205"/>
      <c r="CC116" s="205"/>
      <c r="CD116" s="205"/>
      <c r="CE116" s="205"/>
      <c r="CF116" s="205"/>
      <c r="CG116" s="205"/>
      <c r="CH116" s="205"/>
      <c r="CI116" s="205"/>
      <c r="CJ116" s="205"/>
      <c r="CK116" s="205"/>
      <c r="CL116" s="205"/>
      <c r="CM116" s="205"/>
      <c r="CN116" s="205"/>
      <c r="CO116" s="205"/>
      <c r="CP116" s="205"/>
      <c r="CQ116" s="205"/>
      <c r="CR116" s="205"/>
      <c r="CS116" s="205"/>
      <c r="CT116" s="205"/>
      <c r="CU116" s="205"/>
      <c r="CV116" s="205"/>
      <c r="CW116" s="205"/>
      <c r="CX116" s="205"/>
      <c r="CY116" s="205"/>
      <c r="CZ116" s="205"/>
      <c r="DA116" s="205"/>
      <c r="DB116" s="205"/>
      <c r="DC116" s="205"/>
      <c r="DD116" s="205"/>
      <c r="DE116" s="205"/>
      <c r="DF116" s="205"/>
      <c r="DG116" s="205"/>
      <c r="DH116" s="205"/>
      <c r="DI116" s="205"/>
      <c r="DJ116" s="205"/>
      <c r="DK116" s="205"/>
      <c r="DL116" s="205"/>
      <c r="DM116" s="205"/>
      <c r="DN116" s="205"/>
      <c r="DO116" s="205"/>
      <c r="DP116" s="205"/>
      <c r="DQ116" s="205"/>
      <c r="DR116" s="205"/>
      <c r="DS116" s="205"/>
      <c r="DT116" s="205"/>
      <c r="DU116" s="205"/>
      <c r="DV116" s="205"/>
      <c r="DW116" s="205"/>
      <c r="DX116" s="205"/>
      <c r="DY116" s="205"/>
      <c r="DZ116" s="205"/>
      <c r="EA116" s="205"/>
      <c r="EB116" s="205"/>
      <c r="EC116" s="205"/>
      <c r="ED116" s="205"/>
      <c r="EE116" s="205"/>
      <c r="EF116" s="205"/>
      <c r="EG116" s="205"/>
      <c r="EH116" s="205"/>
      <c r="EI116" s="205"/>
      <c r="EJ116" s="205"/>
      <c r="EK116" s="205"/>
      <c r="EL116" s="205"/>
      <c r="EM116" s="205"/>
      <c r="EN116" s="205"/>
      <c r="EO116" s="205"/>
      <c r="EP116" s="205"/>
      <c r="EQ116" s="205"/>
      <c r="ER116" s="205"/>
      <c r="ES116" s="205"/>
      <c r="ET116" s="205"/>
      <c r="EU116" s="205"/>
      <c r="EV116" s="205"/>
      <c r="EW116" s="205"/>
      <c r="EX116" s="205"/>
      <c r="EY116" s="205"/>
      <c r="EZ116" s="205"/>
      <c r="FA116" s="205"/>
      <c r="FB116" s="205"/>
      <c r="FC116" s="205"/>
      <c r="FD116" s="205"/>
      <c r="FE116" s="205"/>
      <c r="FF116" s="205"/>
      <c r="FG116" s="205"/>
      <c r="FH116" s="205"/>
      <c r="FI116" s="205"/>
      <c r="FJ116" s="205"/>
      <c r="FK116" s="205"/>
      <c r="FL116" s="205"/>
      <c r="FM116" s="205"/>
      <c r="FN116" s="205"/>
      <c r="FO116" s="205"/>
      <c r="FP116" s="205"/>
      <c r="FQ116" s="205"/>
      <c r="FR116" s="205"/>
      <c r="FS116" s="205"/>
      <c r="FT116" s="205"/>
      <c r="FU116" s="205"/>
      <c r="FV116" s="205"/>
      <c r="FW116" s="205"/>
      <c r="FX116" s="205"/>
      <c r="FY116" s="205"/>
      <c r="FZ116" s="205"/>
      <c r="GA116" s="205"/>
      <c r="GB116" s="205"/>
      <c r="GC116" s="205"/>
      <c r="GD116" s="205"/>
      <c r="GE116" s="205"/>
      <c r="GF116" s="205"/>
      <c r="GG116" s="205"/>
      <c r="GH116" s="205"/>
      <c r="GI116" s="205"/>
      <c r="GJ116" s="205"/>
      <c r="GK116" s="205"/>
      <c r="GL116" s="205"/>
      <c r="GM116" s="205"/>
      <c r="GN116" s="205"/>
      <c r="GO116" s="205"/>
      <c r="GP116" s="205"/>
      <c r="GQ116" s="205"/>
      <c r="GR116" s="205"/>
      <c r="GS116" s="205"/>
      <c r="GT116" s="205"/>
      <c r="GU116" s="205"/>
      <c r="GV116" s="205"/>
      <c r="GW116" s="205"/>
      <c r="GX116" s="205"/>
      <c r="GY116" s="205"/>
      <c r="GZ116" s="205"/>
      <c r="HA116" s="205"/>
      <c r="HB116" s="205"/>
      <c r="HC116" s="205"/>
      <c r="HD116" s="205"/>
      <c r="HE116" s="205"/>
      <c r="HF116" s="205"/>
      <c r="HG116" s="205"/>
      <c r="HH116" s="205"/>
      <c r="HI116" s="205"/>
      <c r="HJ116" s="205"/>
      <c r="HK116" s="205"/>
      <c r="HL116" s="205"/>
      <c r="HM116" s="205"/>
      <c r="HN116" s="205"/>
      <c r="HO116" s="205"/>
      <c r="HP116" s="205"/>
      <c r="HQ116" s="205"/>
      <c r="HR116" s="205"/>
      <c r="HS116" s="205"/>
      <c r="HT116" s="205"/>
      <c r="HU116" s="205"/>
      <c r="HV116" s="205"/>
      <c r="HW116" s="205"/>
      <c r="HX116" s="205"/>
      <c r="HY116" s="205"/>
      <c r="HZ116" s="205"/>
      <c r="IA116" s="205"/>
      <c r="IB116" s="205"/>
      <c r="IC116" s="205"/>
      <c r="ID116" s="205"/>
      <c r="IE116" s="205"/>
      <c r="IF116" s="205"/>
      <c r="IG116" s="205"/>
      <c r="IH116" s="205"/>
      <c r="II116" s="205"/>
      <c r="IJ116" s="205"/>
      <c r="IK116" s="205"/>
      <c r="IL116" s="205"/>
      <c r="IM116" s="205"/>
      <c r="IN116" s="205"/>
      <c r="IO116" s="205"/>
      <c r="IP116" s="205"/>
      <c r="IQ116" s="205"/>
      <c r="IR116" s="205"/>
      <c r="IS116" s="205"/>
      <c r="IT116" s="205"/>
      <c r="IU116" s="205"/>
      <c r="IV116" s="205"/>
      <c r="IW116" s="205"/>
      <c r="IX116" s="205"/>
    </row>
    <row r="117" spans="1:258" ht="12.75" customHeight="1" x14ac:dyDescent="0.2">
      <c r="A117" s="330">
        <f t="shared" si="7"/>
        <v>45398</v>
      </c>
      <c r="B117" s="355" t="str" cm="1">
        <f t="array" ref="B117">IF(SUMPRODUCT($I117:$IX117,IF($I$9:$IX$9=B$9,1,0))&gt;0,SUMPRODUCT($I117:$IX117,IF($I$9:$IX$9=B$9,1,0)),"")</f>
        <v/>
      </c>
      <c r="C117" s="355" t="str" cm="1">
        <f t="array" ref="C117">IF(SUMPRODUCT($I117:$IX117,IF($I$9:$IX$9=C$9,1,0))&gt;0,SUMPRODUCT($I117:$IX117,IF($I$9:$IX$9=C$9,1,0)),"")</f>
        <v/>
      </c>
      <c r="D117" s="355" t="str" cm="1">
        <f t="array" ref="D117">IF(SUMPRODUCT($I117:$IX117,IF($I$9:$IX$9=D$9,1,0))&gt;0,SUMPRODUCT($I117:$IX117,IF($I$9:$IX$9=D$9,1,0)),"")</f>
        <v/>
      </c>
      <c r="E117" s="355" t="str" cm="1">
        <f t="array" ref="E117">IF(SUMPRODUCT($I117:$IX117,IF($I$9:$IX$9=E$9,1,0))&gt;0,SUMPRODUCT($I117:$IX117,IF($I$9:$IX$9=E$9,1,0)),"")</f>
        <v/>
      </c>
      <c r="F117" s="355" t="str" cm="1">
        <f t="array" ref="F117">IF(SUMPRODUCT($I117:$IX117,IF($I$9:$IX$9=F$9,1,0))&gt;0,SUMPRODUCT($I117:$IX117,IF($I$9:$IX$9=F$9,1,0)),"")</f>
        <v/>
      </c>
      <c r="G117" s="355" t="str" cm="1">
        <f t="array" ref="G117">IF(SUMPRODUCT($I117:$IX117,IF($I$9:$IX$9=G$9,1,0))&gt;0,SUMPRODUCT($I117:$IX117,IF($I$9:$IX$9=G$9,1,0)),"")</f>
        <v/>
      </c>
      <c r="H117" s="329">
        <f t="shared" si="6"/>
        <v>0</v>
      </c>
      <c r="I117" s="205"/>
      <c r="J117" s="205"/>
      <c r="K117" s="205"/>
      <c r="L117" s="205"/>
      <c r="M117" s="205"/>
      <c r="N117" s="205"/>
      <c r="O117" s="205"/>
      <c r="P117" s="205"/>
      <c r="Q117" s="205"/>
      <c r="R117" s="205"/>
      <c r="S117" s="205"/>
      <c r="T117" s="205"/>
      <c r="U117" s="205"/>
      <c r="V117" s="205"/>
      <c r="W117" s="205"/>
      <c r="X117" s="205"/>
      <c r="Y117" s="205"/>
      <c r="Z117" s="205"/>
      <c r="AA117" s="205"/>
      <c r="AB117" s="205"/>
      <c r="AC117" s="205"/>
      <c r="AD117" s="205"/>
      <c r="AE117" s="205"/>
      <c r="AF117" s="205"/>
      <c r="AG117" s="205"/>
      <c r="AH117" s="205"/>
      <c r="AI117" s="205"/>
      <c r="AJ117" s="205"/>
      <c r="AK117" s="205"/>
      <c r="AL117" s="205"/>
      <c r="AM117" s="205"/>
      <c r="AN117" s="205"/>
      <c r="AO117" s="205"/>
      <c r="AP117" s="205"/>
      <c r="AQ117" s="205"/>
      <c r="AR117" s="205"/>
      <c r="AS117" s="205"/>
      <c r="AT117" s="205"/>
      <c r="AU117" s="205"/>
      <c r="AV117" s="205"/>
      <c r="AW117" s="205"/>
      <c r="AX117" s="205"/>
      <c r="AY117" s="205"/>
      <c r="AZ117" s="205"/>
      <c r="BA117" s="205"/>
      <c r="BB117" s="205"/>
      <c r="BC117" s="205"/>
      <c r="BD117" s="205"/>
      <c r="BE117" s="205"/>
      <c r="BF117" s="205"/>
      <c r="BG117" s="205"/>
      <c r="BH117" s="205"/>
      <c r="BI117" s="205"/>
      <c r="BJ117" s="205"/>
      <c r="BK117" s="205"/>
      <c r="BL117" s="205"/>
      <c r="BM117" s="205"/>
      <c r="BN117" s="205"/>
      <c r="BO117" s="205"/>
      <c r="BP117" s="205"/>
      <c r="BQ117" s="205"/>
      <c r="BR117" s="205"/>
      <c r="BS117" s="205"/>
      <c r="BT117" s="205"/>
      <c r="BU117" s="205"/>
      <c r="BV117" s="205"/>
      <c r="BW117" s="205"/>
      <c r="BX117" s="205"/>
      <c r="BY117" s="205"/>
      <c r="BZ117" s="205"/>
      <c r="CA117" s="205"/>
      <c r="CB117" s="205"/>
      <c r="CC117" s="205"/>
      <c r="CD117" s="205"/>
      <c r="CE117" s="205"/>
      <c r="CF117" s="205"/>
      <c r="CG117" s="205"/>
      <c r="CH117" s="205"/>
      <c r="CI117" s="205"/>
      <c r="CJ117" s="205"/>
      <c r="CK117" s="205"/>
      <c r="CL117" s="205"/>
      <c r="CM117" s="205"/>
      <c r="CN117" s="205"/>
      <c r="CO117" s="205"/>
      <c r="CP117" s="205"/>
      <c r="CQ117" s="205"/>
      <c r="CR117" s="205"/>
      <c r="CS117" s="205"/>
      <c r="CT117" s="205"/>
      <c r="CU117" s="205"/>
      <c r="CV117" s="205"/>
      <c r="CW117" s="205"/>
      <c r="CX117" s="205"/>
      <c r="CY117" s="205"/>
      <c r="CZ117" s="205"/>
      <c r="DA117" s="205"/>
      <c r="DB117" s="205"/>
      <c r="DC117" s="205"/>
      <c r="DD117" s="205"/>
      <c r="DE117" s="205"/>
      <c r="DF117" s="205"/>
      <c r="DG117" s="205"/>
      <c r="DH117" s="205"/>
      <c r="DI117" s="205"/>
      <c r="DJ117" s="205"/>
      <c r="DK117" s="205"/>
      <c r="DL117" s="205"/>
      <c r="DM117" s="205"/>
      <c r="DN117" s="205"/>
      <c r="DO117" s="205"/>
      <c r="DP117" s="205"/>
      <c r="DQ117" s="205"/>
      <c r="DR117" s="205"/>
      <c r="DS117" s="205"/>
      <c r="DT117" s="205"/>
      <c r="DU117" s="205"/>
      <c r="DV117" s="205"/>
      <c r="DW117" s="205"/>
      <c r="DX117" s="205"/>
      <c r="DY117" s="205"/>
      <c r="DZ117" s="205"/>
      <c r="EA117" s="205"/>
      <c r="EB117" s="205"/>
      <c r="EC117" s="205"/>
      <c r="ED117" s="205"/>
      <c r="EE117" s="205"/>
      <c r="EF117" s="205"/>
      <c r="EG117" s="205"/>
      <c r="EH117" s="205"/>
      <c r="EI117" s="205"/>
      <c r="EJ117" s="205"/>
      <c r="EK117" s="205"/>
      <c r="EL117" s="205"/>
      <c r="EM117" s="205"/>
      <c r="EN117" s="205"/>
      <c r="EO117" s="205"/>
      <c r="EP117" s="205"/>
      <c r="EQ117" s="205"/>
      <c r="ER117" s="205"/>
      <c r="ES117" s="205"/>
      <c r="ET117" s="205"/>
      <c r="EU117" s="205"/>
      <c r="EV117" s="205"/>
      <c r="EW117" s="205"/>
      <c r="EX117" s="205"/>
      <c r="EY117" s="205"/>
      <c r="EZ117" s="205"/>
      <c r="FA117" s="205"/>
      <c r="FB117" s="205"/>
      <c r="FC117" s="205"/>
      <c r="FD117" s="205"/>
      <c r="FE117" s="205"/>
      <c r="FF117" s="205"/>
      <c r="FG117" s="205"/>
      <c r="FH117" s="205"/>
      <c r="FI117" s="205"/>
      <c r="FJ117" s="205"/>
      <c r="FK117" s="205"/>
      <c r="FL117" s="205"/>
      <c r="FM117" s="205"/>
      <c r="FN117" s="205"/>
      <c r="FO117" s="205"/>
      <c r="FP117" s="205"/>
      <c r="FQ117" s="205"/>
      <c r="FR117" s="205"/>
      <c r="FS117" s="205"/>
      <c r="FT117" s="205"/>
      <c r="FU117" s="205"/>
      <c r="FV117" s="205"/>
      <c r="FW117" s="205"/>
      <c r="FX117" s="205"/>
      <c r="FY117" s="205"/>
      <c r="FZ117" s="205"/>
      <c r="GA117" s="205"/>
      <c r="GB117" s="205"/>
      <c r="GC117" s="205"/>
      <c r="GD117" s="205"/>
      <c r="GE117" s="205"/>
      <c r="GF117" s="205"/>
      <c r="GG117" s="205"/>
      <c r="GH117" s="205"/>
      <c r="GI117" s="205"/>
      <c r="GJ117" s="205"/>
      <c r="GK117" s="205"/>
      <c r="GL117" s="205"/>
      <c r="GM117" s="205"/>
      <c r="GN117" s="205"/>
      <c r="GO117" s="205"/>
      <c r="GP117" s="205"/>
      <c r="GQ117" s="205"/>
      <c r="GR117" s="205"/>
      <c r="GS117" s="205"/>
      <c r="GT117" s="205"/>
      <c r="GU117" s="205"/>
      <c r="GV117" s="205"/>
      <c r="GW117" s="205"/>
      <c r="GX117" s="205"/>
      <c r="GY117" s="205"/>
      <c r="GZ117" s="205"/>
      <c r="HA117" s="205"/>
      <c r="HB117" s="205"/>
      <c r="HC117" s="205"/>
      <c r="HD117" s="205"/>
      <c r="HE117" s="205"/>
      <c r="HF117" s="205"/>
      <c r="HG117" s="205"/>
      <c r="HH117" s="205"/>
      <c r="HI117" s="205"/>
      <c r="HJ117" s="205"/>
      <c r="HK117" s="205"/>
      <c r="HL117" s="205"/>
      <c r="HM117" s="205"/>
      <c r="HN117" s="205"/>
      <c r="HO117" s="205"/>
      <c r="HP117" s="205"/>
      <c r="HQ117" s="205"/>
      <c r="HR117" s="205"/>
      <c r="HS117" s="205"/>
      <c r="HT117" s="205"/>
      <c r="HU117" s="205"/>
      <c r="HV117" s="205"/>
      <c r="HW117" s="205"/>
      <c r="HX117" s="205"/>
      <c r="HY117" s="205"/>
      <c r="HZ117" s="205"/>
      <c r="IA117" s="205"/>
      <c r="IB117" s="205"/>
      <c r="IC117" s="205"/>
      <c r="ID117" s="205"/>
      <c r="IE117" s="205"/>
      <c r="IF117" s="205"/>
      <c r="IG117" s="205"/>
      <c r="IH117" s="205"/>
      <c r="II117" s="205"/>
      <c r="IJ117" s="205"/>
      <c r="IK117" s="205"/>
      <c r="IL117" s="205"/>
      <c r="IM117" s="205"/>
      <c r="IN117" s="205"/>
      <c r="IO117" s="205"/>
      <c r="IP117" s="205"/>
      <c r="IQ117" s="205"/>
      <c r="IR117" s="205"/>
      <c r="IS117" s="205"/>
      <c r="IT117" s="205"/>
      <c r="IU117" s="205"/>
      <c r="IV117" s="205"/>
      <c r="IW117" s="205"/>
      <c r="IX117" s="205"/>
    </row>
    <row r="118" spans="1:258" ht="12.75" customHeight="1" x14ac:dyDescent="0.2">
      <c r="A118" s="330">
        <f t="shared" si="7"/>
        <v>45399</v>
      </c>
      <c r="B118" s="355" t="str" cm="1">
        <f t="array" ref="B118">IF(SUMPRODUCT($I118:$IX118,IF($I$9:$IX$9=B$9,1,0))&gt;0,SUMPRODUCT($I118:$IX118,IF($I$9:$IX$9=B$9,1,0)),"")</f>
        <v/>
      </c>
      <c r="C118" s="355" t="str" cm="1">
        <f t="array" ref="C118">IF(SUMPRODUCT($I118:$IX118,IF($I$9:$IX$9=C$9,1,0))&gt;0,SUMPRODUCT($I118:$IX118,IF($I$9:$IX$9=C$9,1,0)),"")</f>
        <v/>
      </c>
      <c r="D118" s="355" t="str" cm="1">
        <f t="array" ref="D118">IF(SUMPRODUCT($I118:$IX118,IF($I$9:$IX$9=D$9,1,0))&gt;0,SUMPRODUCT($I118:$IX118,IF($I$9:$IX$9=D$9,1,0)),"")</f>
        <v/>
      </c>
      <c r="E118" s="355" t="str" cm="1">
        <f t="array" ref="E118">IF(SUMPRODUCT($I118:$IX118,IF($I$9:$IX$9=E$9,1,0))&gt;0,SUMPRODUCT($I118:$IX118,IF($I$9:$IX$9=E$9,1,0)),"")</f>
        <v/>
      </c>
      <c r="F118" s="355" t="str" cm="1">
        <f t="array" ref="F118">IF(SUMPRODUCT($I118:$IX118,IF($I$9:$IX$9=F$9,1,0))&gt;0,SUMPRODUCT($I118:$IX118,IF($I$9:$IX$9=F$9,1,0)),"")</f>
        <v/>
      </c>
      <c r="G118" s="355" t="str" cm="1">
        <f t="array" ref="G118">IF(SUMPRODUCT($I118:$IX118,IF($I$9:$IX$9=G$9,1,0))&gt;0,SUMPRODUCT($I118:$IX118,IF($I$9:$IX$9=G$9,1,0)),"")</f>
        <v/>
      </c>
      <c r="H118" s="329">
        <f t="shared" si="6"/>
        <v>0</v>
      </c>
      <c r="I118" s="205"/>
      <c r="J118" s="205"/>
      <c r="K118" s="205"/>
      <c r="L118" s="205"/>
      <c r="M118" s="205"/>
      <c r="N118" s="205"/>
      <c r="O118" s="205"/>
      <c r="P118" s="205"/>
      <c r="Q118" s="205"/>
      <c r="R118" s="205"/>
      <c r="S118" s="205"/>
      <c r="T118" s="205"/>
      <c r="U118" s="205"/>
      <c r="V118" s="205"/>
      <c r="W118" s="205"/>
      <c r="X118" s="205"/>
      <c r="Y118" s="205"/>
      <c r="Z118" s="205"/>
      <c r="AA118" s="205"/>
      <c r="AB118" s="205"/>
      <c r="AC118" s="205"/>
      <c r="AD118" s="205"/>
      <c r="AE118" s="205"/>
      <c r="AF118" s="205"/>
      <c r="AG118" s="205"/>
      <c r="AH118" s="205"/>
      <c r="AI118" s="205"/>
      <c r="AJ118" s="205"/>
      <c r="AK118" s="205"/>
      <c r="AL118" s="205"/>
      <c r="AM118" s="205"/>
      <c r="AN118" s="205"/>
      <c r="AO118" s="205"/>
      <c r="AP118" s="205"/>
      <c r="AQ118" s="205"/>
      <c r="AR118" s="205"/>
      <c r="AS118" s="205"/>
      <c r="AT118" s="205"/>
      <c r="AU118" s="205"/>
      <c r="AV118" s="205"/>
      <c r="AW118" s="205"/>
      <c r="AX118" s="205"/>
      <c r="AY118" s="205"/>
      <c r="AZ118" s="205"/>
      <c r="BA118" s="205"/>
      <c r="BB118" s="205"/>
      <c r="BC118" s="205"/>
      <c r="BD118" s="205"/>
      <c r="BE118" s="205"/>
      <c r="BF118" s="205"/>
      <c r="BG118" s="205"/>
      <c r="BH118" s="205"/>
      <c r="BI118" s="205"/>
      <c r="BJ118" s="205"/>
      <c r="BK118" s="205"/>
      <c r="BL118" s="205"/>
      <c r="BM118" s="205"/>
      <c r="BN118" s="205"/>
      <c r="BO118" s="205"/>
      <c r="BP118" s="205"/>
      <c r="BQ118" s="205"/>
      <c r="BR118" s="205"/>
      <c r="BS118" s="205"/>
      <c r="BT118" s="205"/>
      <c r="BU118" s="205"/>
      <c r="BV118" s="205"/>
      <c r="BW118" s="205"/>
      <c r="BX118" s="205"/>
      <c r="BY118" s="205"/>
      <c r="BZ118" s="205"/>
      <c r="CA118" s="205"/>
      <c r="CB118" s="205"/>
      <c r="CC118" s="205"/>
      <c r="CD118" s="205"/>
      <c r="CE118" s="205"/>
      <c r="CF118" s="205"/>
      <c r="CG118" s="205"/>
      <c r="CH118" s="205"/>
      <c r="CI118" s="205"/>
      <c r="CJ118" s="205"/>
      <c r="CK118" s="205"/>
      <c r="CL118" s="205"/>
      <c r="CM118" s="205"/>
      <c r="CN118" s="205"/>
      <c r="CO118" s="205"/>
      <c r="CP118" s="205"/>
      <c r="CQ118" s="205"/>
      <c r="CR118" s="205"/>
      <c r="CS118" s="205"/>
      <c r="CT118" s="205"/>
      <c r="CU118" s="205"/>
      <c r="CV118" s="205"/>
      <c r="CW118" s="205"/>
      <c r="CX118" s="205"/>
      <c r="CY118" s="205"/>
      <c r="CZ118" s="205"/>
      <c r="DA118" s="205"/>
      <c r="DB118" s="205"/>
      <c r="DC118" s="205"/>
      <c r="DD118" s="205"/>
      <c r="DE118" s="205"/>
      <c r="DF118" s="205"/>
      <c r="DG118" s="205"/>
      <c r="DH118" s="205"/>
      <c r="DI118" s="205"/>
      <c r="DJ118" s="205"/>
      <c r="DK118" s="205"/>
      <c r="DL118" s="205"/>
      <c r="DM118" s="205"/>
      <c r="DN118" s="205"/>
      <c r="DO118" s="205"/>
      <c r="DP118" s="205"/>
      <c r="DQ118" s="205"/>
      <c r="DR118" s="205"/>
      <c r="DS118" s="205"/>
      <c r="DT118" s="205"/>
      <c r="DU118" s="205"/>
      <c r="DV118" s="205"/>
      <c r="DW118" s="205"/>
      <c r="DX118" s="205"/>
      <c r="DY118" s="205"/>
      <c r="DZ118" s="205"/>
      <c r="EA118" s="205"/>
      <c r="EB118" s="205"/>
      <c r="EC118" s="205"/>
      <c r="ED118" s="205"/>
      <c r="EE118" s="205"/>
      <c r="EF118" s="205"/>
      <c r="EG118" s="205"/>
      <c r="EH118" s="205"/>
      <c r="EI118" s="205"/>
      <c r="EJ118" s="205"/>
      <c r="EK118" s="205"/>
      <c r="EL118" s="205"/>
      <c r="EM118" s="205"/>
      <c r="EN118" s="205"/>
      <c r="EO118" s="205"/>
      <c r="EP118" s="205"/>
      <c r="EQ118" s="205"/>
      <c r="ER118" s="205"/>
      <c r="ES118" s="205"/>
      <c r="ET118" s="205"/>
      <c r="EU118" s="205"/>
      <c r="EV118" s="205"/>
      <c r="EW118" s="205"/>
      <c r="EX118" s="205"/>
      <c r="EY118" s="205"/>
      <c r="EZ118" s="205"/>
      <c r="FA118" s="205"/>
      <c r="FB118" s="205"/>
      <c r="FC118" s="205"/>
      <c r="FD118" s="205"/>
      <c r="FE118" s="205"/>
      <c r="FF118" s="205"/>
      <c r="FG118" s="205"/>
      <c r="FH118" s="205"/>
      <c r="FI118" s="205"/>
      <c r="FJ118" s="205"/>
      <c r="FK118" s="205"/>
      <c r="FL118" s="205"/>
      <c r="FM118" s="205"/>
      <c r="FN118" s="205"/>
      <c r="FO118" s="205"/>
      <c r="FP118" s="205"/>
      <c r="FQ118" s="205"/>
      <c r="FR118" s="205"/>
      <c r="FS118" s="205"/>
      <c r="FT118" s="205"/>
      <c r="FU118" s="205"/>
      <c r="FV118" s="205"/>
      <c r="FW118" s="205"/>
      <c r="FX118" s="205"/>
      <c r="FY118" s="205"/>
      <c r="FZ118" s="205"/>
      <c r="GA118" s="205"/>
      <c r="GB118" s="205"/>
      <c r="GC118" s="205"/>
      <c r="GD118" s="205"/>
      <c r="GE118" s="205"/>
      <c r="GF118" s="205"/>
      <c r="GG118" s="205"/>
      <c r="GH118" s="205"/>
      <c r="GI118" s="205"/>
      <c r="GJ118" s="205"/>
      <c r="GK118" s="205"/>
      <c r="GL118" s="205"/>
      <c r="GM118" s="205"/>
      <c r="GN118" s="205"/>
      <c r="GO118" s="205"/>
      <c r="GP118" s="205"/>
      <c r="GQ118" s="205"/>
      <c r="GR118" s="205"/>
      <c r="GS118" s="205"/>
      <c r="GT118" s="205"/>
      <c r="GU118" s="205"/>
      <c r="GV118" s="205"/>
      <c r="GW118" s="205"/>
      <c r="GX118" s="205"/>
      <c r="GY118" s="205"/>
      <c r="GZ118" s="205"/>
      <c r="HA118" s="205"/>
      <c r="HB118" s="205"/>
      <c r="HC118" s="205"/>
      <c r="HD118" s="205"/>
      <c r="HE118" s="205"/>
      <c r="HF118" s="205"/>
      <c r="HG118" s="205"/>
      <c r="HH118" s="205"/>
      <c r="HI118" s="205"/>
      <c r="HJ118" s="205"/>
      <c r="HK118" s="205"/>
      <c r="HL118" s="205"/>
      <c r="HM118" s="205"/>
      <c r="HN118" s="205"/>
      <c r="HO118" s="205"/>
      <c r="HP118" s="205"/>
      <c r="HQ118" s="205"/>
      <c r="HR118" s="205"/>
      <c r="HS118" s="205"/>
      <c r="HT118" s="205"/>
      <c r="HU118" s="205"/>
      <c r="HV118" s="205"/>
      <c r="HW118" s="205"/>
      <c r="HX118" s="205"/>
      <c r="HY118" s="205"/>
      <c r="HZ118" s="205"/>
      <c r="IA118" s="205"/>
      <c r="IB118" s="205"/>
      <c r="IC118" s="205"/>
      <c r="ID118" s="205"/>
      <c r="IE118" s="205"/>
      <c r="IF118" s="205"/>
      <c r="IG118" s="205"/>
      <c r="IH118" s="205"/>
      <c r="II118" s="205"/>
      <c r="IJ118" s="205"/>
      <c r="IK118" s="205"/>
      <c r="IL118" s="205"/>
      <c r="IM118" s="205"/>
      <c r="IN118" s="205"/>
      <c r="IO118" s="205"/>
      <c r="IP118" s="205"/>
      <c r="IQ118" s="205"/>
      <c r="IR118" s="205"/>
      <c r="IS118" s="205"/>
      <c r="IT118" s="205"/>
      <c r="IU118" s="205"/>
      <c r="IV118" s="205"/>
      <c r="IW118" s="205"/>
      <c r="IX118" s="205"/>
    </row>
    <row r="119" spans="1:258" ht="12.75" customHeight="1" x14ac:dyDescent="0.2">
      <c r="A119" s="330">
        <f t="shared" si="7"/>
        <v>45400</v>
      </c>
      <c r="B119" s="355" t="str" cm="1">
        <f t="array" ref="B119">IF(SUMPRODUCT($I119:$IX119,IF($I$9:$IX$9=B$9,1,0))&gt;0,SUMPRODUCT($I119:$IX119,IF($I$9:$IX$9=B$9,1,0)),"")</f>
        <v/>
      </c>
      <c r="C119" s="355" t="str" cm="1">
        <f t="array" ref="C119">IF(SUMPRODUCT($I119:$IX119,IF($I$9:$IX$9=C$9,1,0))&gt;0,SUMPRODUCT($I119:$IX119,IF($I$9:$IX$9=C$9,1,0)),"")</f>
        <v/>
      </c>
      <c r="D119" s="355" t="str" cm="1">
        <f t="array" ref="D119">IF(SUMPRODUCT($I119:$IX119,IF($I$9:$IX$9=D$9,1,0))&gt;0,SUMPRODUCT($I119:$IX119,IF($I$9:$IX$9=D$9,1,0)),"")</f>
        <v/>
      </c>
      <c r="E119" s="355" t="str" cm="1">
        <f t="array" ref="E119">IF(SUMPRODUCT($I119:$IX119,IF($I$9:$IX$9=E$9,1,0))&gt;0,SUMPRODUCT($I119:$IX119,IF($I$9:$IX$9=E$9,1,0)),"")</f>
        <v/>
      </c>
      <c r="F119" s="355" t="str" cm="1">
        <f t="array" ref="F119">IF(SUMPRODUCT($I119:$IX119,IF($I$9:$IX$9=F$9,1,0))&gt;0,SUMPRODUCT($I119:$IX119,IF($I$9:$IX$9=F$9,1,0)),"")</f>
        <v/>
      </c>
      <c r="G119" s="355" t="str" cm="1">
        <f t="array" ref="G119">IF(SUMPRODUCT($I119:$IX119,IF($I$9:$IX$9=G$9,1,0))&gt;0,SUMPRODUCT($I119:$IX119,IF($I$9:$IX$9=G$9,1,0)),"")</f>
        <v/>
      </c>
      <c r="H119" s="329">
        <f t="shared" si="6"/>
        <v>0</v>
      </c>
      <c r="I119" s="205"/>
      <c r="J119" s="205"/>
      <c r="K119" s="205"/>
      <c r="L119" s="205"/>
      <c r="M119" s="205"/>
      <c r="N119" s="205"/>
      <c r="O119" s="205"/>
      <c r="P119" s="205"/>
      <c r="Q119" s="205"/>
      <c r="R119" s="205"/>
      <c r="S119" s="205"/>
      <c r="T119" s="205"/>
      <c r="U119" s="205"/>
      <c r="V119" s="205"/>
      <c r="W119" s="205"/>
      <c r="X119" s="205"/>
      <c r="Y119" s="205"/>
      <c r="Z119" s="205"/>
      <c r="AA119" s="205"/>
      <c r="AB119" s="205"/>
      <c r="AC119" s="205"/>
      <c r="AD119" s="205"/>
      <c r="AE119" s="205"/>
      <c r="AF119" s="205"/>
      <c r="AG119" s="205"/>
      <c r="AH119" s="205"/>
      <c r="AI119" s="205"/>
      <c r="AJ119" s="205"/>
      <c r="AK119" s="205"/>
      <c r="AL119" s="205"/>
      <c r="AM119" s="205"/>
      <c r="AN119" s="205"/>
      <c r="AO119" s="205"/>
      <c r="AP119" s="205"/>
      <c r="AQ119" s="205"/>
      <c r="AR119" s="205"/>
      <c r="AS119" s="205"/>
      <c r="AT119" s="205"/>
      <c r="AU119" s="205"/>
      <c r="AV119" s="205"/>
      <c r="AW119" s="205"/>
      <c r="AX119" s="205"/>
      <c r="AY119" s="205"/>
      <c r="AZ119" s="205"/>
      <c r="BA119" s="205"/>
      <c r="BB119" s="205"/>
      <c r="BC119" s="205"/>
      <c r="BD119" s="205"/>
      <c r="BE119" s="205"/>
      <c r="BF119" s="205"/>
      <c r="BG119" s="205"/>
      <c r="BH119" s="205"/>
      <c r="BI119" s="205"/>
      <c r="BJ119" s="205"/>
      <c r="BK119" s="205"/>
      <c r="BL119" s="205"/>
      <c r="BM119" s="205"/>
      <c r="BN119" s="205"/>
      <c r="BO119" s="205"/>
      <c r="BP119" s="205"/>
      <c r="BQ119" s="205"/>
      <c r="BR119" s="205"/>
      <c r="BS119" s="205"/>
      <c r="BT119" s="205"/>
      <c r="BU119" s="205"/>
      <c r="BV119" s="205"/>
      <c r="BW119" s="205"/>
      <c r="BX119" s="205"/>
      <c r="BY119" s="205"/>
      <c r="BZ119" s="205"/>
      <c r="CA119" s="205"/>
      <c r="CB119" s="205"/>
      <c r="CC119" s="205"/>
      <c r="CD119" s="205"/>
      <c r="CE119" s="205"/>
      <c r="CF119" s="205"/>
      <c r="CG119" s="205"/>
      <c r="CH119" s="205"/>
      <c r="CI119" s="205"/>
      <c r="CJ119" s="205"/>
      <c r="CK119" s="205"/>
      <c r="CL119" s="205"/>
      <c r="CM119" s="205"/>
      <c r="CN119" s="205"/>
      <c r="CO119" s="205"/>
      <c r="CP119" s="205"/>
      <c r="CQ119" s="205"/>
      <c r="CR119" s="205"/>
      <c r="CS119" s="205"/>
      <c r="CT119" s="205"/>
      <c r="CU119" s="205"/>
      <c r="CV119" s="205"/>
      <c r="CW119" s="205"/>
      <c r="CX119" s="205"/>
      <c r="CY119" s="205"/>
      <c r="CZ119" s="205"/>
      <c r="DA119" s="205"/>
      <c r="DB119" s="205"/>
      <c r="DC119" s="205"/>
      <c r="DD119" s="205"/>
      <c r="DE119" s="205"/>
      <c r="DF119" s="205"/>
      <c r="DG119" s="205"/>
      <c r="DH119" s="205"/>
      <c r="DI119" s="205"/>
      <c r="DJ119" s="205"/>
      <c r="DK119" s="205"/>
      <c r="DL119" s="205"/>
      <c r="DM119" s="205"/>
      <c r="DN119" s="205"/>
      <c r="DO119" s="205"/>
      <c r="DP119" s="205"/>
      <c r="DQ119" s="205"/>
      <c r="DR119" s="205"/>
      <c r="DS119" s="205"/>
      <c r="DT119" s="205"/>
      <c r="DU119" s="205"/>
      <c r="DV119" s="205"/>
      <c r="DW119" s="205"/>
      <c r="DX119" s="205"/>
      <c r="DY119" s="205"/>
      <c r="DZ119" s="205"/>
      <c r="EA119" s="205"/>
      <c r="EB119" s="205"/>
      <c r="EC119" s="205"/>
      <c r="ED119" s="205"/>
      <c r="EE119" s="205"/>
      <c r="EF119" s="205"/>
      <c r="EG119" s="205"/>
      <c r="EH119" s="205"/>
      <c r="EI119" s="205"/>
      <c r="EJ119" s="205"/>
      <c r="EK119" s="205"/>
      <c r="EL119" s="205"/>
      <c r="EM119" s="205"/>
      <c r="EN119" s="205"/>
      <c r="EO119" s="205"/>
      <c r="EP119" s="205"/>
      <c r="EQ119" s="205"/>
      <c r="ER119" s="205"/>
      <c r="ES119" s="205"/>
      <c r="ET119" s="205"/>
      <c r="EU119" s="205"/>
      <c r="EV119" s="205"/>
      <c r="EW119" s="205"/>
      <c r="EX119" s="205"/>
      <c r="EY119" s="205"/>
      <c r="EZ119" s="205"/>
      <c r="FA119" s="205"/>
      <c r="FB119" s="205"/>
      <c r="FC119" s="205"/>
      <c r="FD119" s="205"/>
      <c r="FE119" s="205"/>
      <c r="FF119" s="205"/>
      <c r="FG119" s="205"/>
      <c r="FH119" s="205"/>
      <c r="FI119" s="205"/>
      <c r="FJ119" s="205"/>
      <c r="FK119" s="205"/>
      <c r="FL119" s="205"/>
      <c r="FM119" s="205"/>
      <c r="FN119" s="205"/>
      <c r="FO119" s="205"/>
      <c r="FP119" s="205"/>
      <c r="FQ119" s="205"/>
      <c r="FR119" s="205"/>
      <c r="FS119" s="205"/>
      <c r="FT119" s="205"/>
      <c r="FU119" s="205"/>
      <c r="FV119" s="205"/>
      <c r="FW119" s="205"/>
      <c r="FX119" s="205"/>
      <c r="FY119" s="205"/>
      <c r="FZ119" s="205"/>
      <c r="GA119" s="205"/>
      <c r="GB119" s="205"/>
      <c r="GC119" s="205"/>
      <c r="GD119" s="205"/>
      <c r="GE119" s="205"/>
      <c r="GF119" s="205"/>
      <c r="GG119" s="205"/>
      <c r="GH119" s="205"/>
      <c r="GI119" s="205"/>
      <c r="GJ119" s="205"/>
      <c r="GK119" s="205"/>
      <c r="GL119" s="205"/>
      <c r="GM119" s="205"/>
      <c r="GN119" s="205"/>
      <c r="GO119" s="205"/>
      <c r="GP119" s="205"/>
      <c r="GQ119" s="205"/>
      <c r="GR119" s="205"/>
      <c r="GS119" s="205"/>
      <c r="GT119" s="205"/>
      <c r="GU119" s="205"/>
      <c r="GV119" s="205"/>
      <c r="GW119" s="205"/>
      <c r="GX119" s="205"/>
      <c r="GY119" s="205"/>
      <c r="GZ119" s="205"/>
      <c r="HA119" s="205"/>
      <c r="HB119" s="205"/>
      <c r="HC119" s="205"/>
      <c r="HD119" s="205"/>
      <c r="HE119" s="205"/>
      <c r="HF119" s="205"/>
      <c r="HG119" s="205"/>
      <c r="HH119" s="205"/>
      <c r="HI119" s="205"/>
      <c r="HJ119" s="205"/>
      <c r="HK119" s="205"/>
      <c r="HL119" s="205"/>
      <c r="HM119" s="205"/>
      <c r="HN119" s="205"/>
      <c r="HO119" s="205"/>
      <c r="HP119" s="205"/>
      <c r="HQ119" s="205"/>
      <c r="HR119" s="205"/>
      <c r="HS119" s="205"/>
      <c r="HT119" s="205"/>
      <c r="HU119" s="205"/>
      <c r="HV119" s="205"/>
      <c r="HW119" s="205"/>
      <c r="HX119" s="205"/>
      <c r="HY119" s="205"/>
      <c r="HZ119" s="205"/>
      <c r="IA119" s="205"/>
      <c r="IB119" s="205"/>
      <c r="IC119" s="205"/>
      <c r="ID119" s="205"/>
      <c r="IE119" s="205"/>
      <c r="IF119" s="205"/>
      <c r="IG119" s="205"/>
      <c r="IH119" s="205"/>
      <c r="II119" s="205"/>
      <c r="IJ119" s="205"/>
      <c r="IK119" s="205"/>
      <c r="IL119" s="205"/>
      <c r="IM119" s="205"/>
      <c r="IN119" s="205"/>
      <c r="IO119" s="205"/>
      <c r="IP119" s="205"/>
      <c r="IQ119" s="205"/>
      <c r="IR119" s="205"/>
      <c r="IS119" s="205"/>
      <c r="IT119" s="205"/>
      <c r="IU119" s="205"/>
      <c r="IV119" s="205"/>
      <c r="IW119" s="205"/>
      <c r="IX119" s="205"/>
    </row>
    <row r="120" spans="1:258" ht="12.75" customHeight="1" x14ac:dyDescent="0.2">
      <c r="A120" s="330">
        <f t="shared" si="7"/>
        <v>45401</v>
      </c>
      <c r="B120" s="355" t="str" cm="1">
        <f t="array" ref="B120">IF(SUMPRODUCT($I120:$IX120,IF($I$9:$IX$9=B$9,1,0))&gt;0,SUMPRODUCT($I120:$IX120,IF($I$9:$IX$9=B$9,1,0)),"")</f>
        <v/>
      </c>
      <c r="C120" s="355" t="str" cm="1">
        <f t="array" ref="C120">IF(SUMPRODUCT($I120:$IX120,IF($I$9:$IX$9=C$9,1,0))&gt;0,SUMPRODUCT($I120:$IX120,IF($I$9:$IX$9=C$9,1,0)),"")</f>
        <v/>
      </c>
      <c r="D120" s="355" t="str" cm="1">
        <f t="array" ref="D120">IF(SUMPRODUCT($I120:$IX120,IF($I$9:$IX$9=D$9,1,0))&gt;0,SUMPRODUCT($I120:$IX120,IF($I$9:$IX$9=D$9,1,0)),"")</f>
        <v/>
      </c>
      <c r="E120" s="355" t="str" cm="1">
        <f t="array" ref="E120">IF(SUMPRODUCT($I120:$IX120,IF($I$9:$IX$9=E$9,1,0))&gt;0,SUMPRODUCT($I120:$IX120,IF($I$9:$IX$9=E$9,1,0)),"")</f>
        <v/>
      </c>
      <c r="F120" s="355" t="str" cm="1">
        <f t="array" ref="F120">IF(SUMPRODUCT($I120:$IX120,IF($I$9:$IX$9=F$9,1,0))&gt;0,SUMPRODUCT($I120:$IX120,IF($I$9:$IX$9=F$9,1,0)),"")</f>
        <v/>
      </c>
      <c r="G120" s="355" t="str" cm="1">
        <f t="array" ref="G120">IF(SUMPRODUCT($I120:$IX120,IF($I$9:$IX$9=G$9,1,0))&gt;0,SUMPRODUCT($I120:$IX120,IF($I$9:$IX$9=G$9,1,0)),"")</f>
        <v/>
      </c>
      <c r="H120" s="329">
        <f t="shared" si="6"/>
        <v>0</v>
      </c>
      <c r="I120" s="205"/>
      <c r="J120" s="205"/>
      <c r="K120" s="205"/>
      <c r="L120" s="205"/>
      <c r="M120" s="205"/>
      <c r="N120" s="205"/>
      <c r="O120" s="205"/>
      <c r="P120" s="205"/>
      <c r="Q120" s="205"/>
      <c r="R120" s="205"/>
      <c r="S120" s="205"/>
      <c r="T120" s="205"/>
      <c r="U120" s="205"/>
      <c r="V120" s="205"/>
      <c r="W120" s="205"/>
      <c r="X120" s="205"/>
      <c r="Y120" s="205"/>
      <c r="Z120" s="205"/>
      <c r="AA120" s="205"/>
      <c r="AB120" s="205"/>
      <c r="AC120" s="205"/>
      <c r="AD120" s="205"/>
      <c r="AE120" s="205"/>
      <c r="AF120" s="205"/>
      <c r="AG120" s="205"/>
      <c r="AH120" s="205"/>
      <c r="AI120" s="205"/>
      <c r="AJ120" s="205"/>
      <c r="AK120" s="205"/>
      <c r="AL120" s="205"/>
      <c r="AM120" s="205"/>
      <c r="AN120" s="205"/>
      <c r="AO120" s="205"/>
      <c r="AP120" s="205"/>
      <c r="AQ120" s="205"/>
      <c r="AR120" s="205"/>
      <c r="AS120" s="205"/>
      <c r="AT120" s="205"/>
      <c r="AU120" s="205"/>
      <c r="AV120" s="205"/>
      <c r="AW120" s="205"/>
      <c r="AX120" s="205"/>
      <c r="AY120" s="205"/>
      <c r="AZ120" s="205"/>
      <c r="BA120" s="205"/>
      <c r="BB120" s="205"/>
      <c r="BC120" s="205"/>
      <c r="BD120" s="205"/>
      <c r="BE120" s="205"/>
      <c r="BF120" s="205"/>
      <c r="BG120" s="205"/>
      <c r="BH120" s="205"/>
      <c r="BI120" s="205"/>
      <c r="BJ120" s="205"/>
      <c r="BK120" s="205"/>
      <c r="BL120" s="205"/>
      <c r="BM120" s="205"/>
      <c r="BN120" s="205"/>
      <c r="BO120" s="205"/>
      <c r="BP120" s="205"/>
      <c r="BQ120" s="205"/>
      <c r="BR120" s="205"/>
      <c r="BS120" s="205"/>
      <c r="BT120" s="205"/>
      <c r="BU120" s="205"/>
      <c r="BV120" s="205"/>
      <c r="BW120" s="205"/>
      <c r="BX120" s="205"/>
      <c r="BY120" s="205"/>
      <c r="BZ120" s="205"/>
      <c r="CA120" s="205"/>
      <c r="CB120" s="205"/>
      <c r="CC120" s="205"/>
      <c r="CD120" s="205"/>
      <c r="CE120" s="205"/>
      <c r="CF120" s="205"/>
      <c r="CG120" s="205"/>
      <c r="CH120" s="205"/>
      <c r="CI120" s="205"/>
      <c r="CJ120" s="205"/>
      <c r="CK120" s="205"/>
      <c r="CL120" s="205"/>
      <c r="CM120" s="205"/>
      <c r="CN120" s="205"/>
      <c r="CO120" s="205"/>
      <c r="CP120" s="205"/>
      <c r="CQ120" s="205"/>
      <c r="CR120" s="205"/>
      <c r="CS120" s="205"/>
      <c r="CT120" s="205"/>
      <c r="CU120" s="205"/>
      <c r="CV120" s="205"/>
      <c r="CW120" s="205"/>
      <c r="CX120" s="205"/>
      <c r="CY120" s="205"/>
      <c r="CZ120" s="205"/>
      <c r="DA120" s="205"/>
      <c r="DB120" s="205"/>
      <c r="DC120" s="205"/>
      <c r="DD120" s="205"/>
      <c r="DE120" s="205"/>
      <c r="DF120" s="205"/>
      <c r="DG120" s="205"/>
      <c r="DH120" s="205"/>
      <c r="DI120" s="205"/>
      <c r="DJ120" s="205"/>
      <c r="DK120" s="205"/>
      <c r="DL120" s="205"/>
      <c r="DM120" s="205"/>
      <c r="DN120" s="205"/>
      <c r="DO120" s="205"/>
      <c r="DP120" s="205"/>
      <c r="DQ120" s="205"/>
      <c r="DR120" s="205"/>
      <c r="DS120" s="205"/>
      <c r="DT120" s="205"/>
      <c r="DU120" s="205"/>
      <c r="DV120" s="205"/>
      <c r="DW120" s="205"/>
      <c r="DX120" s="205"/>
      <c r="DY120" s="205"/>
      <c r="DZ120" s="205"/>
      <c r="EA120" s="205"/>
      <c r="EB120" s="205"/>
      <c r="EC120" s="205"/>
      <c r="ED120" s="205"/>
      <c r="EE120" s="205"/>
      <c r="EF120" s="205"/>
      <c r="EG120" s="205"/>
      <c r="EH120" s="205"/>
      <c r="EI120" s="205"/>
      <c r="EJ120" s="205"/>
      <c r="EK120" s="205"/>
      <c r="EL120" s="205"/>
      <c r="EM120" s="205"/>
      <c r="EN120" s="205"/>
      <c r="EO120" s="205"/>
      <c r="EP120" s="205"/>
      <c r="EQ120" s="205"/>
      <c r="ER120" s="205"/>
      <c r="ES120" s="205"/>
      <c r="ET120" s="205"/>
      <c r="EU120" s="205"/>
      <c r="EV120" s="205"/>
      <c r="EW120" s="205"/>
      <c r="EX120" s="205"/>
      <c r="EY120" s="205"/>
      <c r="EZ120" s="205"/>
      <c r="FA120" s="205"/>
      <c r="FB120" s="205"/>
      <c r="FC120" s="205"/>
      <c r="FD120" s="205"/>
      <c r="FE120" s="205"/>
      <c r="FF120" s="205"/>
      <c r="FG120" s="205"/>
      <c r="FH120" s="205"/>
      <c r="FI120" s="205"/>
      <c r="FJ120" s="205"/>
      <c r="FK120" s="205"/>
      <c r="FL120" s="205"/>
      <c r="FM120" s="205"/>
      <c r="FN120" s="205"/>
      <c r="FO120" s="205"/>
      <c r="FP120" s="205"/>
      <c r="FQ120" s="205"/>
      <c r="FR120" s="205"/>
      <c r="FS120" s="205"/>
      <c r="FT120" s="205"/>
      <c r="FU120" s="205"/>
      <c r="FV120" s="205"/>
      <c r="FW120" s="205"/>
      <c r="FX120" s="205"/>
      <c r="FY120" s="205"/>
      <c r="FZ120" s="205"/>
      <c r="GA120" s="205"/>
      <c r="GB120" s="205"/>
      <c r="GC120" s="205"/>
      <c r="GD120" s="205"/>
      <c r="GE120" s="205"/>
      <c r="GF120" s="205"/>
      <c r="GG120" s="205"/>
      <c r="GH120" s="205"/>
      <c r="GI120" s="205"/>
      <c r="GJ120" s="205"/>
      <c r="GK120" s="205"/>
      <c r="GL120" s="205"/>
      <c r="GM120" s="205"/>
      <c r="GN120" s="205"/>
      <c r="GO120" s="205"/>
      <c r="GP120" s="205"/>
      <c r="GQ120" s="205"/>
      <c r="GR120" s="205"/>
      <c r="GS120" s="205"/>
      <c r="GT120" s="205"/>
      <c r="GU120" s="205"/>
      <c r="GV120" s="205"/>
      <c r="GW120" s="205"/>
      <c r="GX120" s="205"/>
      <c r="GY120" s="205"/>
      <c r="GZ120" s="205"/>
      <c r="HA120" s="205"/>
      <c r="HB120" s="205"/>
      <c r="HC120" s="205"/>
      <c r="HD120" s="205"/>
      <c r="HE120" s="205"/>
      <c r="HF120" s="205"/>
      <c r="HG120" s="205"/>
      <c r="HH120" s="205"/>
      <c r="HI120" s="205"/>
      <c r="HJ120" s="205"/>
      <c r="HK120" s="205"/>
      <c r="HL120" s="205"/>
      <c r="HM120" s="205"/>
      <c r="HN120" s="205"/>
      <c r="HO120" s="205"/>
      <c r="HP120" s="205"/>
      <c r="HQ120" s="205"/>
      <c r="HR120" s="205"/>
      <c r="HS120" s="205"/>
      <c r="HT120" s="205"/>
      <c r="HU120" s="205"/>
      <c r="HV120" s="205"/>
      <c r="HW120" s="205"/>
      <c r="HX120" s="205"/>
      <c r="HY120" s="205"/>
      <c r="HZ120" s="205"/>
      <c r="IA120" s="205"/>
      <c r="IB120" s="205"/>
      <c r="IC120" s="205"/>
      <c r="ID120" s="205"/>
      <c r="IE120" s="205"/>
      <c r="IF120" s="205"/>
      <c r="IG120" s="205"/>
      <c r="IH120" s="205"/>
      <c r="II120" s="205"/>
      <c r="IJ120" s="205"/>
      <c r="IK120" s="205"/>
      <c r="IL120" s="205"/>
      <c r="IM120" s="205"/>
      <c r="IN120" s="205"/>
      <c r="IO120" s="205"/>
      <c r="IP120" s="205"/>
      <c r="IQ120" s="205"/>
      <c r="IR120" s="205"/>
      <c r="IS120" s="205"/>
      <c r="IT120" s="205"/>
      <c r="IU120" s="205"/>
      <c r="IV120" s="205"/>
      <c r="IW120" s="205"/>
      <c r="IX120" s="205"/>
    </row>
    <row r="121" spans="1:258" ht="12.75" customHeight="1" x14ac:dyDescent="0.2">
      <c r="A121" s="330">
        <f t="shared" si="7"/>
        <v>45402</v>
      </c>
      <c r="B121" s="355" t="str" cm="1">
        <f t="array" ref="B121">IF(SUMPRODUCT($I121:$IX121,IF($I$9:$IX$9=B$9,1,0))&gt;0,SUMPRODUCT($I121:$IX121,IF($I$9:$IX$9=B$9,1,0)),"")</f>
        <v/>
      </c>
      <c r="C121" s="355" t="str" cm="1">
        <f t="array" ref="C121">IF(SUMPRODUCT($I121:$IX121,IF($I$9:$IX$9=C$9,1,0))&gt;0,SUMPRODUCT($I121:$IX121,IF($I$9:$IX$9=C$9,1,0)),"")</f>
        <v/>
      </c>
      <c r="D121" s="355" t="str" cm="1">
        <f t="array" ref="D121">IF(SUMPRODUCT($I121:$IX121,IF($I$9:$IX$9=D$9,1,0))&gt;0,SUMPRODUCT($I121:$IX121,IF($I$9:$IX$9=D$9,1,0)),"")</f>
        <v/>
      </c>
      <c r="E121" s="355" t="str" cm="1">
        <f t="array" ref="E121">IF(SUMPRODUCT($I121:$IX121,IF($I$9:$IX$9=E$9,1,0))&gt;0,SUMPRODUCT($I121:$IX121,IF($I$9:$IX$9=E$9,1,0)),"")</f>
        <v/>
      </c>
      <c r="F121" s="355" t="str" cm="1">
        <f t="array" ref="F121">IF(SUMPRODUCT($I121:$IX121,IF($I$9:$IX$9=F$9,1,0))&gt;0,SUMPRODUCT($I121:$IX121,IF($I$9:$IX$9=F$9,1,0)),"")</f>
        <v/>
      </c>
      <c r="G121" s="355" t="str" cm="1">
        <f t="array" ref="G121">IF(SUMPRODUCT($I121:$IX121,IF($I$9:$IX$9=G$9,1,0))&gt;0,SUMPRODUCT($I121:$IX121,IF($I$9:$IX$9=G$9,1,0)),"")</f>
        <v/>
      </c>
      <c r="H121" s="329">
        <f t="shared" si="6"/>
        <v>0</v>
      </c>
      <c r="I121" s="205"/>
      <c r="J121" s="205"/>
      <c r="K121" s="205"/>
      <c r="L121" s="205"/>
      <c r="M121" s="205"/>
      <c r="N121" s="205"/>
      <c r="O121" s="205"/>
      <c r="P121" s="205"/>
      <c r="Q121" s="205"/>
      <c r="R121" s="205"/>
      <c r="S121" s="205"/>
      <c r="T121" s="205"/>
      <c r="U121" s="205"/>
      <c r="V121" s="205"/>
      <c r="W121" s="205"/>
      <c r="X121" s="205"/>
      <c r="Y121" s="205"/>
      <c r="Z121" s="205"/>
      <c r="AA121" s="205"/>
      <c r="AB121" s="205"/>
      <c r="AC121" s="205"/>
      <c r="AD121" s="205"/>
      <c r="AE121" s="205"/>
      <c r="AF121" s="205"/>
      <c r="AG121" s="205"/>
      <c r="AH121" s="205"/>
      <c r="AI121" s="205"/>
      <c r="AJ121" s="205"/>
      <c r="AK121" s="205"/>
      <c r="AL121" s="205"/>
      <c r="AM121" s="205"/>
      <c r="AN121" s="205"/>
      <c r="AO121" s="205"/>
      <c r="AP121" s="205"/>
      <c r="AQ121" s="205"/>
      <c r="AR121" s="205"/>
      <c r="AS121" s="205"/>
      <c r="AT121" s="205"/>
      <c r="AU121" s="205"/>
      <c r="AV121" s="205"/>
      <c r="AW121" s="205"/>
      <c r="AX121" s="205"/>
      <c r="AY121" s="205"/>
      <c r="AZ121" s="205"/>
      <c r="BA121" s="205"/>
      <c r="BB121" s="205"/>
      <c r="BC121" s="205"/>
      <c r="BD121" s="205"/>
      <c r="BE121" s="205"/>
      <c r="BF121" s="205"/>
      <c r="BG121" s="205"/>
      <c r="BH121" s="205"/>
      <c r="BI121" s="205"/>
      <c r="BJ121" s="205"/>
      <c r="BK121" s="205"/>
      <c r="BL121" s="205"/>
      <c r="BM121" s="205"/>
      <c r="BN121" s="205"/>
      <c r="BO121" s="205"/>
      <c r="BP121" s="205"/>
      <c r="BQ121" s="205"/>
      <c r="BR121" s="205"/>
      <c r="BS121" s="205"/>
      <c r="BT121" s="205"/>
      <c r="BU121" s="205"/>
      <c r="BV121" s="205"/>
      <c r="BW121" s="205"/>
      <c r="BX121" s="205"/>
      <c r="BY121" s="205"/>
      <c r="BZ121" s="205"/>
      <c r="CA121" s="205"/>
      <c r="CB121" s="205"/>
      <c r="CC121" s="205"/>
      <c r="CD121" s="205"/>
      <c r="CE121" s="205"/>
      <c r="CF121" s="205"/>
      <c r="CG121" s="205"/>
      <c r="CH121" s="205"/>
      <c r="CI121" s="205"/>
      <c r="CJ121" s="205"/>
      <c r="CK121" s="205"/>
      <c r="CL121" s="205"/>
      <c r="CM121" s="205"/>
      <c r="CN121" s="205"/>
      <c r="CO121" s="205"/>
      <c r="CP121" s="205"/>
      <c r="CQ121" s="205"/>
      <c r="CR121" s="205"/>
      <c r="CS121" s="205"/>
      <c r="CT121" s="205"/>
      <c r="CU121" s="205"/>
      <c r="CV121" s="205"/>
      <c r="CW121" s="205"/>
      <c r="CX121" s="205"/>
      <c r="CY121" s="205"/>
      <c r="CZ121" s="205"/>
      <c r="DA121" s="205"/>
      <c r="DB121" s="205"/>
      <c r="DC121" s="205"/>
      <c r="DD121" s="205"/>
      <c r="DE121" s="205"/>
      <c r="DF121" s="205"/>
      <c r="DG121" s="205"/>
      <c r="DH121" s="205"/>
      <c r="DI121" s="205"/>
      <c r="DJ121" s="205"/>
      <c r="DK121" s="205"/>
      <c r="DL121" s="205"/>
      <c r="DM121" s="205"/>
      <c r="DN121" s="205"/>
      <c r="DO121" s="205"/>
      <c r="DP121" s="205"/>
      <c r="DQ121" s="205"/>
      <c r="DR121" s="205"/>
      <c r="DS121" s="205"/>
      <c r="DT121" s="205"/>
      <c r="DU121" s="205"/>
      <c r="DV121" s="205"/>
      <c r="DW121" s="205"/>
      <c r="DX121" s="205"/>
      <c r="DY121" s="205"/>
      <c r="DZ121" s="205"/>
      <c r="EA121" s="205"/>
      <c r="EB121" s="205"/>
      <c r="EC121" s="205"/>
      <c r="ED121" s="205"/>
      <c r="EE121" s="205"/>
      <c r="EF121" s="205"/>
      <c r="EG121" s="205"/>
      <c r="EH121" s="205"/>
      <c r="EI121" s="205"/>
      <c r="EJ121" s="205"/>
      <c r="EK121" s="205"/>
      <c r="EL121" s="205"/>
      <c r="EM121" s="205"/>
      <c r="EN121" s="205"/>
      <c r="EO121" s="205"/>
      <c r="EP121" s="205"/>
      <c r="EQ121" s="205"/>
      <c r="ER121" s="205"/>
      <c r="ES121" s="205"/>
      <c r="ET121" s="205"/>
      <c r="EU121" s="205"/>
      <c r="EV121" s="205"/>
      <c r="EW121" s="205"/>
      <c r="EX121" s="205"/>
      <c r="EY121" s="205"/>
      <c r="EZ121" s="205"/>
      <c r="FA121" s="205"/>
      <c r="FB121" s="205"/>
      <c r="FC121" s="205"/>
      <c r="FD121" s="205"/>
      <c r="FE121" s="205"/>
      <c r="FF121" s="205"/>
      <c r="FG121" s="205"/>
      <c r="FH121" s="205"/>
      <c r="FI121" s="205"/>
      <c r="FJ121" s="205"/>
      <c r="FK121" s="205"/>
      <c r="FL121" s="205"/>
      <c r="FM121" s="205"/>
      <c r="FN121" s="205"/>
      <c r="FO121" s="205"/>
      <c r="FP121" s="205"/>
      <c r="FQ121" s="205"/>
      <c r="FR121" s="205"/>
      <c r="FS121" s="205"/>
      <c r="FT121" s="205"/>
      <c r="FU121" s="205"/>
      <c r="FV121" s="205"/>
      <c r="FW121" s="205"/>
      <c r="FX121" s="205"/>
      <c r="FY121" s="205"/>
      <c r="FZ121" s="205"/>
      <c r="GA121" s="205"/>
      <c r="GB121" s="205"/>
      <c r="GC121" s="205"/>
      <c r="GD121" s="205"/>
      <c r="GE121" s="205"/>
      <c r="GF121" s="205"/>
      <c r="GG121" s="205"/>
      <c r="GH121" s="205"/>
      <c r="GI121" s="205"/>
      <c r="GJ121" s="205"/>
      <c r="GK121" s="205"/>
      <c r="GL121" s="205"/>
      <c r="GM121" s="205"/>
      <c r="GN121" s="205"/>
      <c r="GO121" s="205"/>
      <c r="GP121" s="205"/>
      <c r="GQ121" s="205"/>
      <c r="GR121" s="205"/>
      <c r="GS121" s="205"/>
      <c r="GT121" s="205"/>
      <c r="GU121" s="205"/>
      <c r="GV121" s="205"/>
      <c r="GW121" s="205"/>
      <c r="GX121" s="205"/>
      <c r="GY121" s="205"/>
      <c r="GZ121" s="205"/>
      <c r="HA121" s="205"/>
      <c r="HB121" s="205"/>
      <c r="HC121" s="205"/>
      <c r="HD121" s="205"/>
      <c r="HE121" s="205"/>
      <c r="HF121" s="205"/>
      <c r="HG121" s="205"/>
      <c r="HH121" s="205"/>
      <c r="HI121" s="205"/>
      <c r="HJ121" s="205"/>
      <c r="HK121" s="205"/>
      <c r="HL121" s="205"/>
      <c r="HM121" s="205"/>
      <c r="HN121" s="205"/>
      <c r="HO121" s="205"/>
      <c r="HP121" s="205"/>
      <c r="HQ121" s="205"/>
      <c r="HR121" s="205"/>
      <c r="HS121" s="205"/>
      <c r="HT121" s="205"/>
      <c r="HU121" s="205"/>
      <c r="HV121" s="205"/>
      <c r="HW121" s="205"/>
      <c r="HX121" s="205"/>
      <c r="HY121" s="205"/>
      <c r="HZ121" s="205"/>
      <c r="IA121" s="205"/>
      <c r="IB121" s="205"/>
      <c r="IC121" s="205"/>
      <c r="ID121" s="205"/>
      <c r="IE121" s="205"/>
      <c r="IF121" s="205"/>
      <c r="IG121" s="205"/>
      <c r="IH121" s="205"/>
      <c r="II121" s="205"/>
      <c r="IJ121" s="205"/>
      <c r="IK121" s="205"/>
      <c r="IL121" s="205"/>
      <c r="IM121" s="205"/>
      <c r="IN121" s="205"/>
      <c r="IO121" s="205"/>
      <c r="IP121" s="205"/>
      <c r="IQ121" s="205"/>
      <c r="IR121" s="205"/>
      <c r="IS121" s="205"/>
      <c r="IT121" s="205"/>
      <c r="IU121" s="205"/>
      <c r="IV121" s="205"/>
      <c r="IW121" s="205"/>
      <c r="IX121" s="205"/>
    </row>
    <row r="122" spans="1:258" ht="12.75" customHeight="1" x14ac:dyDescent="0.2">
      <c r="A122" s="330">
        <f t="shared" si="7"/>
        <v>45403</v>
      </c>
      <c r="B122" s="355" t="str" cm="1">
        <f t="array" ref="B122">IF(SUMPRODUCT($I122:$IX122,IF($I$9:$IX$9=B$9,1,0))&gt;0,SUMPRODUCT($I122:$IX122,IF($I$9:$IX$9=B$9,1,0)),"")</f>
        <v/>
      </c>
      <c r="C122" s="355" t="str" cm="1">
        <f t="array" ref="C122">IF(SUMPRODUCT($I122:$IX122,IF($I$9:$IX$9=C$9,1,0))&gt;0,SUMPRODUCT($I122:$IX122,IF($I$9:$IX$9=C$9,1,0)),"")</f>
        <v/>
      </c>
      <c r="D122" s="355" t="str" cm="1">
        <f t="array" ref="D122">IF(SUMPRODUCT($I122:$IX122,IF($I$9:$IX$9=D$9,1,0))&gt;0,SUMPRODUCT($I122:$IX122,IF($I$9:$IX$9=D$9,1,0)),"")</f>
        <v/>
      </c>
      <c r="E122" s="355" t="str" cm="1">
        <f t="array" ref="E122">IF(SUMPRODUCT($I122:$IX122,IF($I$9:$IX$9=E$9,1,0))&gt;0,SUMPRODUCT($I122:$IX122,IF($I$9:$IX$9=E$9,1,0)),"")</f>
        <v/>
      </c>
      <c r="F122" s="355" t="str" cm="1">
        <f t="array" ref="F122">IF(SUMPRODUCT($I122:$IX122,IF($I$9:$IX$9=F$9,1,0))&gt;0,SUMPRODUCT($I122:$IX122,IF($I$9:$IX$9=F$9,1,0)),"")</f>
        <v/>
      </c>
      <c r="G122" s="355" t="str" cm="1">
        <f t="array" ref="G122">IF(SUMPRODUCT($I122:$IX122,IF($I$9:$IX$9=G$9,1,0))&gt;0,SUMPRODUCT($I122:$IX122,IF($I$9:$IX$9=G$9,1,0)),"")</f>
        <v/>
      </c>
      <c r="H122" s="329">
        <f t="shared" si="6"/>
        <v>0</v>
      </c>
      <c r="I122" s="205"/>
      <c r="J122" s="205"/>
      <c r="K122" s="205"/>
      <c r="L122" s="205"/>
      <c r="M122" s="205"/>
      <c r="N122" s="205"/>
      <c r="O122" s="205"/>
      <c r="P122" s="205"/>
      <c r="Q122" s="205"/>
      <c r="R122" s="205"/>
      <c r="S122" s="205"/>
      <c r="T122" s="205"/>
      <c r="U122" s="205"/>
      <c r="V122" s="205"/>
      <c r="W122" s="205"/>
      <c r="X122" s="205"/>
      <c r="Y122" s="205"/>
      <c r="Z122" s="205"/>
      <c r="AA122" s="205"/>
      <c r="AB122" s="205"/>
      <c r="AC122" s="205"/>
      <c r="AD122" s="205"/>
      <c r="AE122" s="205"/>
      <c r="AF122" s="205"/>
      <c r="AG122" s="205"/>
      <c r="AH122" s="205"/>
      <c r="AI122" s="205"/>
      <c r="AJ122" s="205"/>
      <c r="AK122" s="205"/>
      <c r="AL122" s="205"/>
      <c r="AM122" s="205"/>
      <c r="AN122" s="205"/>
      <c r="AO122" s="205"/>
      <c r="AP122" s="205"/>
      <c r="AQ122" s="205"/>
      <c r="AR122" s="205"/>
      <c r="AS122" s="205"/>
      <c r="AT122" s="205"/>
      <c r="AU122" s="205"/>
      <c r="AV122" s="205"/>
      <c r="AW122" s="205"/>
      <c r="AX122" s="205"/>
      <c r="AY122" s="205"/>
      <c r="AZ122" s="205"/>
      <c r="BA122" s="205"/>
      <c r="BB122" s="205"/>
      <c r="BC122" s="205"/>
      <c r="BD122" s="205"/>
      <c r="BE122" s="205"/>
      <c r="BF122" s="205"/>
      <c r="BG122" s="205"/>
      <c r="BH122" s="205"/>
      <c r="BI122" s="205"/>
      <c r="BJ122" s="205"/>
      <c r="BK122" s="205"/>
      <c r="BL122" s="205"/>
      <c r="BM122" s="205"/>
      <c r="BN122" s="205"/>
      <c r="BO122" s="205"/>
      <c r="BP122" s="205"/>
      <c r="BQ122" s="205"/>
      <c r="BR122" s="205"/>
      <c r="BS122" s="205"/>
      <c r="BT122" s="205"/>
      <c r="BU122" s="205"/>
      <c r="BV122" s="205"/>
      <c r="BW122" s="205"/>
      <c r="BX122" s="205"/>
      <c r="BY122" s="205"/>
      <c r="BZ122" s="205"/>
      <c r="CA122" s="205"/>
      <c r="CB122" s="205"/>
      <c r="CC122" s="205"/>
      <c r="CD122" s="205"/>
      <c r="CE122" s="205"/>
      <c r="CF122" s="205"/>
      <c r="CG122" s="205"/>
      <c r="CH122" s="205"/>
      <c r="CI122" s="205"/>
      <c r="CJ122" s="205"/>
      <c r="CK122" s="205"/>
      <c r="CL122" s="205"/>
      <c r="CM122" s="205"/>
      <c r="CN122" s="205"/>
      <c r="CO122" s="205"/>
      <c r="CP122" s="205"/>
      <c r="CQ122" s="205"/>
      <c r="CR122" s="205"/>
      <c r="CS122" s="205"/>
      <c r="CT122" s="205"/>
      <c r="CU122" s="205"/>
      <c r="CV122" s="205"/>
      <c r="CW122" s="205"/>
      <c r="CX122" s="205"/>
      <c r="CY122" s="205"/>
      <c r="CZ122" s="205"/>
      <c r="DA122" s="205"/>
      <c r="DB122" s="205"/>
      <c r="DC122" s="205"/>
      <c r="DD122" s="205"/>
      <c r="DE122" s="205"/>
      <c r="DF122" s="205"/>
      <c r="DG122" s="205"/>
      <c r="DH122" s="205"/>
      <c r="DI122" s="205"/>
      <c r="DJ122" s="205"/>
      <c r="DK122" s="205"/>
      <c r="DL122" s="205"/>
      <c r="DM122" s="205"/>
      <c r="DN122" s="205"/>
      <c r="DO122" s="205"/>
      <c r="DP122" s="205"/>
      <c r="DQ122" s="205"/>
      <c r="DR122" s="205"/>
      <c r="DS122" s="205"/>
      <c r="DT122" s="205"/>
      <c r="DU122" s="205"/>
      <c r="DV122" s="205"/>
      <c r="DW122" s="205"/>
      <c r="DX122" s="205"/>
      <c r="DY122" s="205"/>
      <c r="DZ122" s="205"/>
      <c r="EA122" s="205"/>
      <c r="EB122" s="205"/>
      <c r="EC122" s="205"/>
      <c r="ED122" s="205"/>
      <c r="EE122" s="205"/>
      <c r="EF122" s="205"/>
      <c r="EG122" s="205"/>
      <c r="EH122" s="205"/>
      <c r="EI122" s="205"/>
      <c r="EJ122" s="205"/>
      <c r="EK122" s="205"/>
      <c r="EL122" s="205"/>
      <c r="EM122" s="205"/>
      <c r="EN122" s="205"/>
      <c r="EO122" s="205"/>
      <c r="EP122" s="205"/>
      <c r="EQ122" s="205"/>
      <c r="ER122" s="205"/>
      <c r="ES122" s="205"/>
      <c r="ET122" s="205"/>
      <c r="EU122" s="205"/>
      <c r="EV122" s="205"/>
      <c r="EW122" s="205"/>
      <c r="EX122" s="205"/>
      <c r="EY122" s="205"/>
      <c r="EZ122" s="205"/>
      <c r="FA122" s="205"/>
      <c r="FB122" s="205"/>
      <c r="FC122" s="205"/>
      <c r="FD122" s="205"/>
      <c r="FE122" s="205"/>
      <c r="FF122" s="205"/>
      <c r="FG122" s="205"/>
      <c r="FH122" s="205"/>
      <c r="FI122" s="205"/>
      <c r="FJ122" s="205"/>
      <c r="FK122" s="205"/>
      <c r="FL122" s="205"/>
      <c r="FM122" s="205"/>
      <c r="FN122" s="205"/>
      <c r="FO122" s="205"/>
      <c r="FP122" s="205"/>
      <c r="FQ122" s="205"/>
      <c r="FR122" s="205"/>
      <c r="FS122" s="205"/>
      <c r="FT122" s="205"/>
      <c r="FU122" s="205"/>
      <c r="FV122" s="205"/>
      <c r="FW122" s="205"/>
      <c r="FX122" s="205"/>
      <c r="FY122" s="205"/>
      <c r="FZ122" s="205"/>
      <c r="GA122" s="205"/>
      <c r="GB122" s="205"/>
      <c r="GC122" s="205"/>
      <c r="GD122" s="205"/>
      <c r="GE122" s="205"/>
      <c r="GF122" s="205"/>
      <c r="GG122" s="205"/>
      <c r="GH122" s="205"/>
      <c r="GI122" s="205"/>
      <c r="GJ122" s="205"/>
      <c r="GK122" s="205"/>
      <c r="GL122" s="205"/>
      <c r="GM122" s="205"/>
      <c r="GN122" s="205"/>
      <c r="GO122" s="205"/>
      <c r="GP122" s="205"/>
      <c r="GQ122" s="205"/>
      <c r="GR122" s="205"/>
      <c r="GS122" s="205"/>
      <c r="GT122" s="205"/>
      <c r="GU122" s="205"/>
      <c r="GV122" s="205"/>
      <c r="GW122" s="205"/>
      <c r="GX122" s="205"/>
      <c r="GY122" s="205"/>
      <c r="GZ122" s="205"/>
      <c r="HA122" s="205"/>
      <c r="HB122" s="205"/>
      <c r="HC122" s="205"/>
      <c r="HD122" s="205"/>
      <c r="HE122" s="205"/>
      <c r="HF122" s="205"/>
      <c r="HG122" s="205"/>
      <c r="HH122" s="205"/>
      <c r="HI122" s="205"/>
      <c r="HJ122" s="205"/>
      <c r="HK122" s="205"/>
      <c r="HL122" s="205"/>
      <c r="HM122" s="205"/>
      <c r="HN122" s="205"/>
      <c r="HO122" s="205"/>
      <c r="HP122" s="205"/>
      <c r="HQ122" s="205"/>
      <c r="HR122" s="205"/>
      <c r="HS122" s="205"/>
      <c r="HT122" s="205"/>
      <c r="HU122" s="205"/>
      <c r="HV122" s="205"/>
      <c r="HW122" s="205"/>
      <c r="HX122" s="205"/>
      <c r="HY122" s="205"/>
      <c r="HZ122" s="205"/>
      <c r="IA122" s="205"/>
      <c r="IB122" s="205"/>
      <c r="IC122" s="205"/>
      <c r="ID122" s="205"/>
      <c r="IE122" s="205"/>
      <c r="IF122" s="205"/>
      <c r="IG122" s="205"/>
      <c r="IH122" s="205"/>
      <c r="II122" s="205"/>
      <c r="IJ122" s="205"/>
      <c r="IK122" s="205"/>
      <c r="IL122" s="205"/>
      <c r="IM122" s="205"/>
      <c r="IN122" s="205"/>
      <c r="IO122" s="205"/>
      <c r="IP122" s="205"/>
      <c r="IQ122" s="205"/>
      <c r="IR122" s="205"/>
      <c r="IS122" s="205"/>
      <c r="IT122" s="205"/>
      <c r="IU122" s="205"/>
      <c r="IV122" s="205"/>
      <c r="IW122" s="205"/>
      <c r="IX122" s="205"/>
    </row>
    <row r="123" spans="1:258" ht="12.75" customHeight="1" x14ac:dyDescent="0.2">
      <c r="A123" s="330">
        <f t="shared" si="7"/>
        <v>45404</v>
      </c>
      <c r="B123" s="355" t="str" cm="1">
        <f t="array" ref="B123">IF(SUMPRODUCT($I123:$IX123,IF($I$9:$IX$9=B$9,1,0))&gt;0,SUMPRODUCT($I123:$IX123,IF($I$9:$IX$9=B$9,1,0)),"")</f>
        <v/>
      </c>
      <c r="C123" s="355" t="str" cm="1">
        <f t="array" ref="C123">IF(SUMPRODUCT($I123:$IX123,IF($I$9:$IX$9=C$9,1,0))&gt;0,SUMPRODUCT($I123:$IX123,IF($I$9:$IX$9=C$9,1,0)),"")</f>
        <v/>
      </c>
      <c r="D123" s="355" t="str" cm="1">
        <f t="array" ref="D123">IF(SUMPRODUCT($I123:$IX123,IF($I$9:$IX$9=D$9,1,0))&gt;0,SUMPRODUCT($I123:$IX123,IF($I$9:$IX$9=D$9,1,0)),"")</f>
        <v/>
      </c>
      <c r="E123" s="355" t="str" cm="1">
        <f t="array" ref="E123">IF(SUMPRODUCT($I123:$IX123,IF($I$9:$IX$9=E$9,1,0))&gt;0,SUMPRODUCT($I123:$IX123,IF($I$9:$IX$9=E$9,1,0)),"")</f>
        <v/>
      </c>
      <c r="F123" s="355" t="str" cm="1">
        <f t="array" ref="F123">IF(SUMPRODUCT($I123:$IX123,IF($I$9:$IX$9=F$9,1,0))&gt;0,SUMPRODUCT($I123:$IX123,IF($I$9:$IX$9=F$9,1,0)),"")</f>
        <v/>
      </c>
      <c r="G123" s="355" t="str" cm="1">
        <f t="array" ref="G123">IF(SUMPRODUCT($I123:$IX123,IF($I$9:$IX$9=G$9,1,0))&gt;0,SUMPRODUCT($I123:$IX123,IF($I$9:$IX$9=G$9,1,0)),"")</f>
        <v/>
      </c>
      <c r="H123" s="329">
        <f t="shared" si="6"/>
        <v>0</v>
      </c>
      <c r="I123" s="205"/>
      <c r="J123" s="205"/>
      <c r="K123" s="205"/>
      <c r="L123" s="205"/>
      <c r="M123" s="205"/>
      <c r="N123" s="205"/>
      <c r="O123" s="205"/>
      <c r="P123" s="205"/>
      <c r="Q123" s="205"/>
      <c r="R123" s="205"/>
      <c r="S123" s="205"/>
      <c r="T123" s="205"/>
      <c r="U123" s="205"/>
      <c r="V123" s="205"/>
      <c r="W123" s="205"/>
      <c r="X123" s="205"/>
      <c r="Y123" s="205"/>
      <c r="Z123" s="205"/>
      <c r="AA123" s="205"/>
      <c r="AB123" s="205"/>
      <c r="AC123" s="205"/>
      <c r="AD123" s="205"/>
      <c r="AE123" s="205"/>
      <c r="AF123" s="205"/>
      <c r="AG123" s="205"/>
      <c r="AH123" s="205"/>
      <c r="AI123" s="205"/>
      <c r="AJ123" s="205"/>
      <c r="AK123" s="205"/>
      <c r="AL123" s="205"/>
      <c r="AM123" s="205"/>
      <c r="AN123" s="205"/>
      <c r="AO123" s="205"/>
      <c r="AP123" s="205"/>
      <c r="AQ123" s="205"/>
      <c r="AR123" s="205"/>
      <c r="AS123" s="205"/>
      <c r="AT123" s="205"/>
      <c r="AU123" s="205"/>
      <c r="AV123" s="205"/>
      <c r="AW123" s="205"/>
      <c r="AX123" s="205"/>
      <c r="AY123" s="205"/>
      <c r="AZ123" s="205"/>
      <c r="BA123" s="205"/>
      <c r="BB123" s="205"/>
      <c r="BC123" s="205"/>
      <c r="BD123" s="205"/>
      <c r="BE123" s="205"/>
      <c r="BF123" s="205"/>
      <c r="BG123" s="205"/>
      <c r="BH123" s="205"/>
      <c r="BI123" s="205"/>
      <c r="BJ123" s="205"/>
      <c r="BK123" s="205"/>
      <c r="BL123" s="205"/>
      <c r="BM123" s="205"/>
      <c r="BN123" s="205"/>
      <c r="BO123" s="205"/>
      <c r="BP123" s="205"/>
      <c r="BQ123" s="205"/>
      <c r="BR123" s="205"/>
      <c r="BS123" s="205"/>
      <c r="BT123" s="205"/>
      <c r="BU123" s="205"/>
      <c r="BV123" s="205"/>
      <c r="BW123" s="205"/>
      <c r="BX123" s="205"/>
      <c r="BY123" s="205"/>
      <c r="BZ123" s="205"/>
      <c r="CA123" s="205"/>
      <c r="CB123" s="205"/>
      <c r="CC123" s="205"/>
      <c r="CD123" s="205"/>
      <c r="CE123" s="205"/>
      <c r="CF123" s="205"/>
      <c r="CG123" s="205"/>
      <c r="CH123" s="205"/>
      <c r="CI123" s="205"/>
      <c r="CJ123" s="205"/>
      <c r="CK123" s="205"/>
      <c r="CL123" s="205"/>
      <c r="CM123" s="205"/>
      <c r="CN123" s="205"/>
      <c r="CO123" s="205"/>
      <c r="CP123" s="205"/>
      <c r="CQ123" s="205"/>
      <c r="CR123" s="205"/>
      <c r="CS123" s="205"/>
      <c r="CT123" s="205"/>
      <c r="CU123" s="205"/>
      <c r="CV123" s="205"/>
      <c r="CW123" s="205"/>
      <c r="CX123" s="205"/>
      <c r="CY123" s="205"/>
      <c r="CZ123" s="205"/>
      <c r="DA123" s="205"/>
      <c r="DB123" s="205"/>
      <c r="DC123" s="205"/>
      <c r="DD123" s="205"/>
      <c r="DE123" s="205"/>
      <c r="DF123" s="205"/>
      <c r="DG123" s="205"/>
      <c r="DH123" s="205"/>
      <c r="DI123" s="205"/>
      <c r="DJ123" s="205"/>
      <c r="DK123" s="205"/>
      <c r="DL123" s="205"/>
      <c r="DM123" s="205"/>
      <c r="DN123" s="205"/>
      <c r="DO123" s="205"/>
      <c r="DP123" s="205"/>
      <c r="DQ123" s="205"/>
      <c r="DR123" s="205"/>
      <c r="DS123" s="205"/>
      <c r="DT123" s="205"/>
      <c r="DU123" s="205"/>
      <c r="DV123" s="205"/>
      <c r="DW123" s="205"/>
      <c r="DX123" s="205"/>
      <c r="DY123" s="205"/>
      <c r="DZ123" s="205"/>
      <c r="EA123" s="205"/>
      <c r="EB123" s="205"/>
      <c r="EC123" s="205"/>
      <c r="ED123" s="205"/>
      <c r="EE123" s="205"/>
      <c r="EF123" s="205"/>
      <c r="EG123" s="205"/>
      <c r="EH123" s="205"/>
      <c r="EI123" s="205"/>
      <c r="EJ123" s="205"/>
      <c r="EK123" s="205"/>
      <c r="EL123" s="205"/>
      <c r="EM123" s="205"/>
      <c r="EN123" s="205"/>
      <c r="EO123" s="205"/>
      <c r="EP123" s="205"/>
      <c r="EQ123" s="205"/>
      <c r="ER123" s="205"/>
      <c r="ES123" s="205"/>
      <c r="ET123" s="205"/>
      <c r="EU123" s="205"/>
      <c r="EV123" s="205"/>
      <c r="EW123" s="205"/>
      <c r="EX123" s="205"/>
      <c r="EY123" s="205"/>
      <c r="EZ123" s="205"/>
      <c r="FA123" s="205"/>
      <c r="FB123" s="205"/>
      <c r="FC123" s="205"/>
      <c r="FD123" s="205"/>
      <c r="FE123" s="205"/>
      <c r="FF123" s="205"/>
      <c r="FG123" s="205"/>
      <c r="FH123" s="205"/>
      <c r="FI123" s="205"/>
      <c r="FJ123" s="205"/>
      <c r="FK123" s="205"/>
      <c r="FL123" s="205"/>
      <c r="FM123" s="205"/>
      <c r="FN123" s="205"/>
      <c r="FO123" s="205"/>
      <c r="FP123" s="205"/>
      <c r="FQ123" s="205"/>
      <c r="FR123" s="205"/>
      <c r="FS123" s="205"/>
      <c r="FT123" s="205"/>
      <c r="FU123" s="205"/>
      <c r="FV123" s="205"/>
      <c r="FW123" s="205"/>
      <c r="FX123" s="205"/>
      <c r="FY123" s="205"/>
      <c r="FZ123" s="205"/>
      <c r="GA123" s="205"/>
      <c r="GB123" s="205"/>
      <c r="GC123" s="205"/>
      <c r="GD123" s="205"/>
      <c r="GE123" s="205"/>
      <c r="GF123" s="205"/>
      <c r="GG123" s="205"/>
      <c r="GH123" s="205"/>
      <c r="GI123" s="205"/>
      <c r="GJ123" s="205"/>
      <c r="GK123" s="205"/>
      <c r="GL123" s="205"/>
      <c r="GM123" s="205"/>
      <c r="GN123" s="205"/>
      <c r="GO123" s="205"/>
      <c r="GP123" s="205"/>
      <c r="GQ123" s="205"/>
      <c r="GR123" s="205"/>
      <c r="GS123" s="205"/>
      <c r="GT123" s="205"/>
      <c r="GU123" s="205"/>
      <c r="GV123" s="205"/>
      <c r="GW123" s="205"/>
      <c r="GX123" s="205"/>
      <c r="GY123" s="205"/>
      <c r="GZ123" s="205"/>
      <c r="HA123" s="205"/>
      <c r="HB123" s="205"/>
      <c r="HC123" s="205"/>
      <c r="HD123" s="205"/>
      <c r="HE123" s="205"/>
      <c r="HF123" s="205"/>
      <c r="HG123" s="205"/>
      <c r="HH123" s="205"/>
      <c r="HI123" s="205"/>
      <c r="HJ123" s="205"/>
      <c r="HK123" s="205"/>
      <c r="HL123" s="205"/>
      <c r="HM123" s="205"/>
      <c r="HN123" s="205"/>
      <c r="HO123" s="205"/>
      <c r="HP123" s="205"/>
      <c r="HQ123" s="205"/>
      <c r="HR123" s="205"/>
      <c r="HS123" s="205"/>
      <c r="HT123" s="205"/>
      <c r="HU123" s="205"/>
      <c r="HV123" s="205"/>
      <c r="HW123" s="205"/>
      <c r="HX123" s="205"/>
      <c r="HY123" s="205"/>
      <c r="HZ123" s="205"/>
      <c r="IA123" s="205"/>
      <c r="IB123" s="205"/>
      <c r="IC123" s="205"/>
      <c r="ID123" s="205"/>
      <c r="IE123" s="205"/>
      <c r="IF123" s="205"/>
      <c r="IG123" s="205"/>
      <c r="IH123" s="205"/>
      <c r="II123" s="205"/>
      <c r="IJ123" s="205"/>
      <c r="IK123" s="205"/>
      <c r="IL123" s="205"/>
      <c r="IM123" s="205"/>
      <c r="IN123" s="205"/>
      <c r="IO123" s="205"/>
      <c r="IP123" s="205"/>
      <c r="IQ123" s="205"/>
      <c r="IR123" s="205"/>
      <c r="IS123" s="205"/>
      <c r="IT123" s="205"/>
      <c r="IU123" s="205"/>
      <c r="IV123" s="205"/>
      <c r="IW123" s="205"/>
      <c r="IX123" s="205"/>
    </row>
    <row r="124" spans="1:258" ht="12.75" customHeight="1" x14ac:dyDescent="0.2">
      <c r="A124" s="330">
        <f t="shared" si="7"/>
        <v>45405</v>
      </c>
      <c r="B124" s="355" t="str" cm="1">
        <f t="array" ref="B124">IF(SUMPRODUCT($I124:$IX124,IF($I$9:$IX$9=B$9,1,0))&gt;0,SUMPRODUCT($I124:$IX124,IF($I$9:$IX$9=B$9,1,0)),"")</f>
        <v/>
      </c>
      <c r="C124" s="355" t="str" cm="1">
        <f t="array" ref="C124">IF(SUMPRODUCT($I124:$IX124,IF($I$9:$IX$9=C$9,1,0))&gt;0,SUMPRODUCT($I124:$IX124,IF($I$9:$IX$9=C$9,1,0)),"")</f>
        <v/>
      </c>
      <c r="D124" s="355" t="str" cm="1">
        <f t="array" ref="D124">IF(SUMPRODUCT($I124:$IX124,IF($I$9:$IX$9=D$9,1,0))&gt;0,SUMPRODUCT($I124:$IX124,IF($I$9:$IX$9=D$9,1,0)),"")</f>
        <v/>
      </c>
      <c r="E124" s="355" t="str" cm="1">
        <f t="array" ref="E124">IF(SUMPRODUCT($I124:$IX124,IF($I$9:$IX$9=E$9,1,0))&gt;0,SUMPRODUCT($I124:$IX124,IF($I$9:$IX$9=E$9,1,0)),"")</f>
        <v/>
      </c>
      <c r="F124" s="355" t="str" cm="1">
        <f t="array" ref="F124">IF(SUMPRODUCT($I124:$IX124,IF($I$9:$IX$9=F$9,1,0))&gt;0,SUMPRODUCT($I124:$IX124,IF($I$9:$IX$9=F$9,1,0)),"")</f>
        <v/>
      </c>
      <c r="G124" s="355" t="str" cm="1">
        <f t="array" ref="G124">IF(SUMPRODUCT($I124:$IX124,IF($I$9:$IX$9=G$9,1,0))&gt;0,SUMPRODUCT($I124:$IX124,IF($I$9:$IX$9=G$9,1,0)),"")</f>
        <v/>
      </c>
      <c r="H124" s="329">
        <f t="shared" si="6"/>
        <v>0</v>
      </c>
      <c r="I124" s="205"/>
      <c r="J124" s="205"/>
      <c r="K124" s="205"/>
      <c r="L124" s="205"/>
      <c r="M124" s="205"/>
      <c r="N124" s="205"/>
      <c r="O124" s="205"/>
      <c r="P124" s="205"/>
      <c r="Q124" s="205"/>
      <c r="R124" s="205"/>
      <c r="S124" s="205"/>
      <c r="T124" s="205"/>
      <c r="U124" s="205"/>
      <c r="V124" s="205"/>
      <c r="W124" s="205"/>
      <c r="X124" s="205"/>
      <c r="Y124" s="205"/>
      <c r="Z124" s="205"/>
      <c r="AA124" s="205"/>
      <c r="AB124" s="205"/>
      <c r="AC124" s="205"/>
      <c r="AD124" s="205"/>
      <c r="AE124" s="205"/>
      <c r="AF124" s="205"/>
      <c r="AG124" s="205"/>
      <c r="AH124" s="205"/>
      <c r="AI124" s="205"/>
      <c r="AJ124" s="205"/>
      <c r="AK124" s="205"/>
      <c r="AL124" s="205"/>
      <c r="AM124" s="205"/>
      <c r="AN124" s="205"/>
      <c r="AO124" s="205"/>
      <c r="AP124" s="205"/>
      <c r="AQ124" s="205"/>
      <c r="AR124" s="205"/>
      <c r="AS124" s="205"/>
      <c r="AT124" s="205"/>
      <c r="AU124" s="205"/>
      <c r="AV124" s="205"/>
      <c r="AW124" s="205"/>
      <c r="AX124" s="205"/>
      <c r="AY124" s="205"/>
      <c r="AZ124" s="205"/>
      <c r="BA124" s="205"/>
      <c r="BB124" s="205"/>
      <c r="BC124" s="205"/>
      <c r="BD124" s="205"/>
      <c r="BE124" s="205"/>
      <c r="BF124" s="205"/>
      <c r="BG124" s="205"/>
      <c r="BH124" s="205"/>
      <c r="BI124" s="205"/>
      <c r="BJ124" s="205"/>
      <c r="BK124" s="205"/>
      <c r="BL124" s="205"/>
      <c r="BM124" s="205"/>
      <c r="BN124" s="205"/>
      <c r="BO124" s="205"/>
      <c r="BP124" s="205"/>
      <c r="BQ124" s="205"/>
      <c r="BR124" s="205"/>
      <c r="BS124" s="205"/>
      <c r="BT124" s="205"/>
      <c r="BU124" s="205"/>
      <c r="BV124" s="205"/>
      <c r="BW124" s="205"/>
      <c r="BX124" s="205"/>
      <c r="BY124" s="205"/>
      <c r="BZ124" s="205"/>
      <c r="CA124" s="205"/>
      <c r="CB124" s="205"/>
      <c r="CC124" s="205"/>
      <c r="CD124" s="205"/>
      <c r="CE124" s="205"/>
      <c r="CF124" s="205"/>
      <c r="CG124" s="205"/>
      <c r="CH124" s="205"/>
      <c r="CI124" s="205"/>
      <c r="CJ124" s="205"/>
      <c r="CK124" s="205"/>
      <c r="CL124" s="205"/>
      <c r="CM124" s="205"/>
      <c r="CN124" s="205"/>
      <c r="CO124" s="205"/>
      <c r="CP124" s="205"/>
      <c r="CQ124" s="205"/>
      <c r="CR124" s="205"/>
      <c r="CS124" s="205"/>
      <c r="CT124" s="205"/>
      <c r="CU124" s="205"/>
      <c r="CV124" s="205"/>
      <c r="CW124" s="205"/>
      <c r="CX124" s="205"/>
      <c r="CY124" s="205"/>
      <c r="CZ124" s="205"/>
      <c r="DA124" s="205"/>
      <c r="DB124" s="205"/>
      <c r="DC124" s="205"/>
      <c r="DD124" s="205"/>
      <c r="DE124" s="205"/>
      <c r="DF124" s="205"/>
      <c r="DG124" s="205"/>
      <c r="DH124" s="205"/>
      <c r="DI124" s="205"/>
      <c r="DJ124" s="205"/>
      <c r="DK124" s="205"/>
      <c r="DL124" s="205"/>
      <c r="DM124" s="205"/>
      <c r="DN124" s="205"/>
      <c r="DO124" s="205"/>
      <c r="DP124" s="205"/>
      <c r="DQ124" s="205"/>
      <c r="DR124" s="205"/>
      <c r="DS124" s="205"/>
      <c r="DT124" s="205"/>
      <c r="DU124" s="205"/>
      <c r="DV124" s="205"/>
      <c r="DW124" s="205"/>
      <c r="DX124" s="205"/>
      <c r="DY124" s="205"/>
      <c r="DZ124" s="205"/>
      <c r="EA124" s="205"/>
      <c r="EB124" s="205"/>
      <c r="EC124" s="205"/>
      <c r="ED124" s="205"/>
      <c r="EE124" s="205"/>
      <c r="EF124" s="205"/>
      <c r="EG124" s="205"/>
      <c r="EH124" s="205"/>
      <c r="EI124" s="205"/>
      <c r="EJ124" s="205"/>
      <c r="EK124" s="205"/>
      <c r="EL124" s="205"/>
      <c r="EM124" s="205"/>
      <c r="EN124" s="205"/>
      <c r="EO124" s="205"/>
      <c r="EP124" s="205"/>
      <c r="EQ124" s="205"/>
      <c r="ER124" s="205"/>
      <c r="ES124" s="205"/>
      <c r="ET124" s="205"/>
      <c r="EU124" s="205"/>
      <c r="EV124" s="205"/>
      <c r="EW124" s="205"/>
      <c r="EX124" s="205"/>
      <c r="EY124" s="205"/>
      <c r="EZ124" s="205"/>
      <c r="FA124" s="205"/>
      <c r="FB124" s="205"/>
      <c r="FC124" s="205"/>
      <c r="FD124" s="205"/>
      <c r="FE124" s="205"/>
      <c r="FF124" s="205"/>
      <c r="FG124" s="205"/>
      <c r="FH124" s="205"/>
      <c r="FI124" s="205"/>
      <c r="FJ124" s="205"/>
      <c r="FK124" s="205"/>
      <c r="FL124" s="205"/>
      <c r="FM124" s="205"/>
      <c r="FN124" s="205"/>
      <c r="FO124" s="205"/>
      <c r="FP124" s="205"/>
      <c r="FQ124" s="205"/>
      <c r="FR124" s="205"/>
      <c r="FS124" s="205"/>
      <c r="FT124" s="205"/>
      <c r="FU124" s="205"/>
      <c r="FV124" s="205"/>
      <c r="FW124" s="205"/>
      <c r="FX124" s="205"/>
      <c r="FY124" s="205"/>
      <c r="FZ124" s="205"/>
      <c r="GA124" s="205"/>
      <c r="GB124" s="205"/>
      <c r="GC124" s="205"/>
      <c r="GD124" s="205"/>
      <c r="GE124" s="205"/>
      <c r="GF124" s="205"/>
      <c r="GG124" s="205"/>
      <c r="GH124" s="205"/>
      <c r="GI124" s="205"/>
      <c r="GJ124" s="205"/>
      <c r="GK124" s="205"/>
      <c r="GL124" s="205"/>
      <c r="GM124" s="205"/>
      <c r="GN124" s="205"/>
      <c r="GO124" s="205"/>
      <c r="GP124" s="205"/>
      <c r="GQ124" s="205"/>
      <c r="GR124" s="205"/>
      <c r="GS124" s="205"/>
      <c r="GT124" s="205"/>
      <c r="GU124" s="205"/>
      <c r="GV124" s="205"/>
      <c r="GW124" s="205"/>
      <c r="GX124" s="205"/>
      <c r="GY124" s="205"/>
      <c r="GZ124" s="205"/>
      <c r="HA124" s="205"/>
      <c r="HB124" s="205"/>
      <c r="HC124" s="205"/>
      <c r="HD124" s="205"/>
      <c r="HE124" s="205"/>
      <c r="HF124" s="205"/>
      <c r="HG124" s="205"/>
      <c r="HH124" s="205"/>
      <c r="HI124" s="205"/>
      <c r="HJ124" s="205"/>
      <c r="HK124" s="205"/>
      <c r="HL124" s="205"/>
      <c r="HM124" s="205"/>
      <c r="HN124" s="205"/>
      <c r="HO124" s="205"/>
      <c r="HP124" s="205"/>
      <c r="HQ124" s="205"/>
      <c r="HR124" s="205"/>
      <c r="HS124" s="205"/>
      <c r="HT124" s="205"/>
      <c r="HU124" s="205"/>
      <c r="HV124" s="205"/>
      <c r="HW124" s="205"/>
      <c r="HX124" s="205"/>
      <c r="HY124" s="205"/>
      <c r="HZ124" s="205"/>
      <c r="IA124" s="205"/>
      <c r="IB124" s="205"/>
      <c r="IC124" s="205"/>
      <c r="ID124" s="205"/>
      <c r="IE124" s="205"/>
      <c r="IF124" s="205"/>
      <c r="IG124" s="205"/>
      <c r="IH124" s="205"/>
      <c r="II124" s="205"/>
      <c r="IJ124" s="205"/>
      <c r="IK124" s="205"/>
      <c r="IL124" s="205"/>
      <c r="IM124" s="205"/>
      <c r="IN124" s="205"/>
      <c r="IO124" s="205"/>
      <c r="IP124" s="205"/>
      <c r="IQ124" s="205"/>
      <c r="IR124" s="205"/>
      <c r="IS124" s="205"/>
      <c r="IT124" s="205"/>
      <c r="IU124" s="205"/>
      <c r="IV124" s="205"/>
      <c r="IW124" s="205"/>
      <c r="IX124" s="205"/>
    </row>
    <row r="125" spans="1:258" ht="12.75" customHeight="1" x14ac:dyDescent="0.2">
      <c r="A125" s="330">
        <f t="shared" si="7"/>
        <v>45406</v>
      </c>
      <c r="B125" s="355" t="str" cm="1">
        <f t="array" ref="B125">IF(SUMPRODUCT($I125:$IX125,IF($I$9:$IX$9=B$9,1,0))&gt;0,SUMPRODUCT($I125:$IX125,IF($I$9:$IX$9=B$9,1,0)),"")</f>
        <v/>
      </c>
      <c r="C125" s="355" t="str" cm="1">
        <f t="array" ref="C125">IF(SUMPRODUCT($I125:$IX125,IF($I$9:$IX$9=C$9,1,0))&gt;0,SUMPRODUCT($I125:$IX125,IF($I$9:$IX$9=C$9,1,0)),"")</f>
        <v/>
      </c>
      <c r="D125" s="355" t="str" cm="1">
        <f t="array" ref="D125">IF(SUMPRODUCT($I125:$IX125,IF($I$9:$IX$9=D$9,1,0))&gt;0,SUMPRODUCT($I125:$IX125,IF($I$9:$IX$9=D$9,1,0)),"")</f>
        <v/>
      </c>
      <c r="E125" s="355" t="str" cm="1">
        <f t="array" ref="E125">IF(SUMPRODUCT($I125:$IX125,IF($I$9:$IX$9=E$9,1,0))&gt;0,SUMPRODUCT($I125:$IX125,IF($I$9:$IX$9=E$9,1,0)),"")</f>
        <v/>
      </c>
      <c r="F125" s="355" t="str" cm="1">
        <f t="array" ref="F125">IF(SUMPRODUCT($I125:$IX125,IF($I$9:$IX$9=F$9,1,0))&gt;0,SUMPRODUCT($I125:$IX125,IF($I$9:$IX$9=F$9,1,0)),"")</f>
        <v/>
      </c>
      <c r="G125" s="355" t="str" cm="1">
        <f t="array" ref="G125">IF(SUMPRODUCT($I125:$IX125,IF($I$9:$IX$9=G$9,1,0))&gt;0,SUMPRODUCT($I125:$IX125,IF($I$9:$IX$9=G$9,1,0)),"")</f>
        <v/>
      </c>
      <c r="H125" s="329">
        <f t="shared" si="6"/>
        <v>0</v>
      </c>
      <c r="I125" s="205"/>
      <c r="J125" s="205"/>
      <c r="K125" s="205"/>
      <c r="L125" s="205"/>
      <c r="M125" s="205"/>
      <c r="N125" s="205"/>
      <c r="O125" s="205"/>
      <c r="P125" s="205"/>
      <c r="Q125" s="205"/>
      <c r="R125" s="205"/>
      <c r="S125" s="205"/>
      <c r="T125" s="205"/>
      <c r="U125" s="205"/>
      <c r="V125" s="205"/>
      <c r="W125" s="205"/>
      <c r="X125" s="205"/>
      <c r="Y125" s="205"/>
      <c r="Z125" s="205"/>
      <c r="AA125" s="205"/>
      <c r="AB125" s="205"/>
      <c r="AC125" s="205"/>
      <c r="AD125" s="205"/>
      <c r="AE125" s="205"/>
      <c r="AF125" s="205"/>
      <c r="AG125" s="205"/>
      <c r="AH125" s="205"/>
      <c r="AI125" s="205"/>
      <c r="AJ125" s="205"/>
      <c r="AK125" s="205"/>
      <c r="AL125" s="205"/>
      <c r="AM125" s="205"/>
      <c r="AN125" s="205"/>
      <c r="AO125" s="205"/>
      <c r="AP125" s="205"/>
      <c r="AQ125" s="205"/>
      <c r="AR125" s="205"/>
      <c r="AS125" s="205"/>
      <c r="AT125" s="205"/>
      <c r="AU125" s="205"/>
      <c r="AV125" s="205"/>
      <c r="AW125" s="205"/>
      <c r="AX125" s="205"/>
      <c r="AY125" s="205"/>
      <c r="AZ125" s="205"/>
      <c r="BA125" s="205"/>
      <c r="BB125" s="205"/>
      <c r="BC125" s="205"/>
      <c r="BD125" s="205"/>
      <c r="BE125" s="205"/>
      <c r="BF125" s="205"/>
      <c r="BG125" s="205"/>
      <c r="BH125" s="205"/>
      <c r="BI125" s="205"/>
      <c r="BJ125" s="205"/>
      <c r="BK125" s="205"/>
      <c r="BL125" s="205"/>
      <c r="BM125" s="205"/>
      <c r="BN125" s="205"/>
      <c r="BO125" s="205"/>
      <c r="BP125" s="205"/>
      <c r="BQ125" s="205"/>
      <c r="BR125" s="205"/>
      <c r="BS125" s="205"/>
      <c r="BT125" s="205"/>
      <c r="BU125" s="205"/>
      <c r="BV125" s="205"/>
      <c r="BW125" s="205"/>
      <c r="BX125" s="205"/>
      <c r="BY125" s="205"/>
      <c r="BZ125" s="205"/>
      <c r="CA125" s="205"/>
      <c r="CB125" s="205"/>
      <c r="CC125" s="205"/>
      <c r="CD125" s="205"/>
      <c r="CE125" s="205"/>
      <c r="CF125" s="205"/>
      <c r="CG125" s="205"/>
      <c r="CH125" s="205"/>
      <c r="CI125" s="205"/>
      <c r="CJ125" s="205"/>
      <c r="CK125" s="205"/>
      <c r="CL125" s="205"/>
      <c r="CM125" s="205"/>
      <c r="CN125" s="205"/>
      <c r="CO125" s="205"/>
      <c r="CP125" s="205"/>
      <c r="CQ125" s="205"/>
      <c r="CR125" s="205"/>
      <c r="CS125" s="205"/>
      <c r="CT125" s="205"/>
      <c r="CU125" s="205"/>
      <c r="CV125" s="205"/>
      <c r="CW125" s="205"/>
      <c r="CX125" s="205"/>
      <c r="CY125" s="205"/>
      <c r="CZ125" s="205"/>
      <c r="DA125" s="205"/>
      <c r="DB125" s="205"/>
      <c r="DC125" s="205"/>
      <c r="DD125" s="205"/>
      <c r="DE125" s="205"/>
      <c r="DF125" s="205"/>
      <c r="DG125" s="205"/>
      <c r="DH125" s="205"/>
      <c r="DI125" s="205"/>
      <c r="DJ125" s="205"/>
      <c r="DK125" s="205"/>
      <c r="DL125" s="205"/>
      <c r="DM125" s="205"/>
      <c r="DN125" s="205"/>
      <c r="DO125" s="205"/>
      <c r="DP125" s="205"/>
      <c r="DQ125" s="205"/>
      <c r="DR125" s="205"/>
      <c r="DS125" s="205"/>
      <c r="DT125" s="205"/>
      <c r="DU125" s="205"/>
      <c r="DV125" s="205"/>
      <c r="DW125" s="205"/>
      <c r="DX125" s="205"/>
      <c r="DY125" s="205"/>
      <c r="DZ125" s="205"/>
      <c r="EA125" s="205"/>
      <c r="EB125" s="205"/>
      <c r="EC125" s="205"/>
      <c r="ED125" s="205"/>
      <c r="EE125" s="205"/>
      <c r="EF125" s="205"/>
      <c r="EG125" s="205"/>
      <c r="EH125" s="205"/>
      <c r="EI125" s="205"/>
      <c r="EJ125" s="205"/>
      <c r="EK125" s="205"/>
      <c r="EL125" s="205"/>
      <c r="EM125" s="205"/>
      <c r="EN125" s="205"/>
      <c r="EO125" s="205"/>
      <c r="EP125" s="205"/>
      <c r="EQ125" s="205"/>
      <c r="ER125" s="205"/>
      <c r="ES125" s="205"/>
      <c r="ET125" s="205"/>
      <c r="EU125" s="205"/>
      <c r="EV125" s="205"/>
      <c r="EW125" s="205"/>
      <c r="EX125" s="205"/>
      <c r="EY125" s="205"/>
      <c r="EZ125" s="205"/>
      <c r="FA125" s="205"/>
      <c r="FB125" s="205"/>
      <c r="FC125" s="205"/>
      <c r="FD125" s="205"/>
      <c r="FE125" s="205"/>
      <c r="FF125" s="205"/>
      <c r="FG125" s="205"/>
      <c r="FH125" s="205"/>
      <c r="FI125" s="205"/>
      <c r="FJ125" s="205"/>
      <c r="FK125" s="205"/>
      <c r="FL125" s="205"/>
      <c r="FM125" s="205"/>
      <c r="FN125" s="205"/>
      <c r="FO125" s="205"/>
      <c r="FP125" s="205"/>
      <c r="FQ125" s="205"/>
      <c r="FR125" s="205"/>
      <c r="FS125" s="205"/>
      <c r="FT125" s="205"/>
      <c r="FU125" s="205"/>
      <c r="FV125" s="205"/>
      <c r="FW125" s="205"/>
      <c r="FX125" s="205"/>
      <c r="FY125" s="205"/>
      <c r="FZ125" s="205"/>
      <c r="GA125" s="205"/>
      <c r="GB125" s="205"/>
      <c r="GC125" s="205"/>
      <c r="GD125" s="205"/>
      <c r="GE125" s="205"/>
      <c r="GF125" s="205"/>
      <c r="GG125" s="205"/>
      <c r="GH125" s="205"/>
      <c r="GI125" s="205"/>
      <c r="GJ125" s="205"/>
      <c r="GK125" s="205"/>
      <c r="GL125" s="205"/>
      <c r="GM125" s="205"/>
      <c r="GN125" s="205"/>
      <c r="GO125" s="205"/>
      <c r="GP125" s="205"/>
      <c r="GQ125" s="205"/>
      <c r="GR125" s="205"/>
      <c r="GS125" s="205"/>
      <c r="GT125" s="205"/>
      <c r="GU125" s="205"/>
      <c r="GV125" s="205"/>
      <c r="GW125" s="205"/>
      <c r="GX125" s="205"/>
      <c r="GY125" s="205"/>
      <c r="GZ125" s="205"/>
      <c r="HA125" s="205"/>
      <c r="HB125" s="205"/>
      <c r="HC125" s="205"/>
      <c r="HD125" s="205"/>
      <c r="HE125" s="205"/>
      <c r="HF125" s="205"/>
      <c r="HG125" s="205"/>
      <c r="HH125" s="205"/>
      <c r="HI125" s="205"/>
      <c r="HJ125" s="205"/>
      <c r="HK125" s="205"/>
      <c r="HL125" s="205"/>
      <c r="HM125" s="205"/>
      <c r="HN125" s="205"/>
      <c r="HO125" s="205"/>
      <c r="HP125" s="205"/>
      <c r="HQ125" s="205"/>
      <c r="HR125" s="205"/>
      <c r="HS125" s="205"/>
      <c r="HT125" s="205"/>
      <c r="HU125" s="205"/>
      <c r="HV125" s="205"/>
      <c r="HW125" s="205"/>
      <c r="HX125" s="205"/>
      <c r="HY125" s="205"/>
      <c r="HZ125" s="205"/>
      <c r="IA125" s="205"/>
      <c r="IB125" s="205"/>
      <c r="IC125" s="205"/>
      <c r="ID125" s="205"/>
      <c r="IE125" s="205"/>
      <c r="IF125" s="205"/>
      <c r="IG125" s="205"/>
      <c r="IH125" s="205"/>
      <c r="II125" s="205"/>
      <c r="IJ125" s="205"/>
      <c r="IK125" s="205"/>
      <c r="IL125" s="205"/>
      <c r="IM125" s="205"/>
      <c r="IN125" s="205"/>
      <c r="IO125" s="205"/>
      <c r="IP125" s="205"/>
      <c r="IQ125" s="205"/>
      <c r="IR125" s="205"/>
      <c r="IS125" s="205"/>
      <c r="IT125" s="205"/>
      <c r="IU125" s="205"/>
      <c r="IV125" s="205"/>
      <c r="IW125" s="205"/>
      <c r="IX125" s="205"/>
    </row>
    <row r="126" spans="1:258" ht="12.75" customHeight="1" x14ac:dyDescent="0.2">
      <c r="A126" s="330">
        <f t="shared" si="7"/>
        <v>45407</v>
      </c>
      <c r="B126" s="355" t="str" cm="1">
        <f t="array" ref="B126">IF(SUMPRODUCT($I126:$IX126,IF($I$9:$IX$9=B$9,1,0))&gt;0,SUMPRODUCT($I126:$IX126,IF($I$9:$IX$9=B$9,1,0)),"")</f>
        <v/>
      </c>
      <c r="C126" s="355" t="str" cm="1">
        <f t="array" ref="C126">IF(SUMPRODUCT($I126:$IX126,IF($I$9:$IX$9=C$9,1,0))&gt;0,SUMPRODUCT($I126:$IX126,IF($I$9:$IX$9=C$9,1,0)),"")</f>
        <v/>
      </c>
      <c r="D126" s="355" t="str" cm="1">
        <f t="array" ref="D126">IF(SUMPRODUCT($I126:$IX126,IF($I$9:$IX$9=D$9,1,0))&gt;0,SUMPRODUCT($I126:$IX126,IF($I$9:$IX$9=D$9,1,0)),"")</f>
        <v/>
      </c>
      <c r="E126" s="355" t="str" cm="1">
        <f t="array" ref="E126">IF(SUMPRODUCT($I126:$IX126,IF($I$9:$IX$9=E$9,1,0))&gt;0,SUMPRODUCT($I126:$IX126,IF($I$9:$IX$9=E$9,1,0)),"")</f>
        <v/>
      </c>
      <c r="F126" s="355" t="str" cm="1">
        <f t="array" ref="F126">IF(SUMPRODUCT($I126:$IX126,IF($I$9:$IX$9=F$9,1,0))&gt;0,SUMPRODUCT($I126:$IX126,IF($I$9:$IX$9=F$9,1,0)),"")</f>
        <v/>
      </c>
      <c r="G126" s="355" t="str" cm="1">
        <f t="array" ref="G126">IF(SUMPRODUCT($I126:$IX126,IF($I$9:$IX$9=G$9,1,0))&gt;0,SUMPRODUCT($I126:$IX126,IF($I$9:$IX$9=G$9,1,0)),"")</f>
        <v/>
      </c>
      <c r="H126" s="329">
        <f t="shared" si="6"/>
        <v>0</v>
      </c>
      <c r="I126" s="205"/>
      <c r="J126" s="205"/>
      <c r="K126" s="205"/>
      <c r="L126" s="205"/>
      <c r="M126" s="205"/>
      <c r="N126" s="205"/>
      <c r="O126" s="205"/>
      <c r="P126" s="205"/>
      <c r="Q126" s="205"/>
      <c r="R126" s="205"/>
      <c r="S126" s="205"/>
      <c r="T126" s="205"/>
      <c r="U126" s="205"/>
      <c r="V126" s="205"/>
      <c r="W126" s="205"/>
      <c r="X126" s="205"/>
      <c r="Y126" s="205"/>
      <c r="Z126" s="205"/>
      <c r="AA126" s="205"/>
      <c r="AB126" s="205"/>
      <c r="AC126" s="205"/>
      <c r="AD126" s="205"/>
      <c r="AE126" s="205"/>
      <c r="AF126" s="205"/>
      <c r="AG126" s="205"/>
      <c r="AH126" s="205"/>
      <c r="AI126" s="205"/>
      <c r="AJ126" s="205"/>
      <c r="AK126" s="205"/>
      <c r="AL126" s="205"/>
      <c r="AM126" s="205"/>
      <c r="AN126" s="205"/>
      <c r="AO126" s="205"/>
      <c r="AP126" s="205"/>
      <c r="AQ126" s="205"/>
      <c r="AR126" s="205"/>
      <c r="AS126" s="205"/>
      <c r="AT126" s="205"/>
      <c r="AU126" s="205"/>
      <c r="AV126" s="205"/>
      <c r="AW126" s="205"/>
      <c r="AX126" s="205"/>
      <c r="AY126" s="205"/>
      <c r="AZ126" s="205"/>
      <c r="BA126" s="205"/>
      <c r="BB126" s="205"/>
      <c r="BC126" s="205"/>
      <c r="BD126" s="205"/>
      <c r="BE126" s="205"/>
      <c r="BF126" s="205"/>
      <c r="BG126" s="205"/>
      <c r="BH126" s="205"/>
      <c r="BI126" s="205"/>
      <c r="BJ126" s="205"/>
      <c r="BK126" s="205"/>
      <c r="BL126" s="205"/>
      <c r="BM126" s="205"/>
      <c r="BN126" s="205"/>
      <c r="BO126" s="205"/>
      <c r="BP126" s="205"/>
      <c r="BQ126" s="205"/>
      <c r="BR126" s="205"/>
      <c r="BS126" s="205"/>
      <c r="BT126" s="205"/>
      <c r="BU126" s="205"/>
      <c r="BV126" s="205"/>
      <c r="BW126" s="205"/>
      <c r="BX126" s="205"/>
      <c r="BY126" s="205"/>
      <c r="BZ126" s="205"/>
      <c r="CA126" s="205"/>
      <c r="CB126" s="205"/>
      <c r="CC126" s="205"/>
      <c r="CD126" s="205"/>
      <c r="CE126" s="205"/>
      <c r="CF126" s="205"/>
      <c r="CG126" s="205"/>
      <c r="CH126" s="205"/>
      <c r="CI126" s="205"/>
      <c r="CJ126" s="205"/>
      <c r="CK126" s="205"/>
      <c r="CL126" s="205"/>
      <c r="CM126" s="205"/>
      <c r="CN126" s="205"/>
      <c r="CO126" s="205"/>
      <c r="CP126" s="205"/>
      <c r="CQ126" s="205"/>
      <c r="CR126" s="205"/>
      <c r="CS126" s="205"/>
      <c r="CT126" s="205"/>
      <c r="CU126" s="205"/>
      <c r="CV126" s="205"/>
      <c r="CW126" s="205"/>
      <c r="CX126" s="205"/>
      <c r="CY126" s="205"/>
      <c r="CZ126" s="205"/>
      <c r="DA126" s="205"/>
      <c r="DB126" s="205"/>
      <c r="DC126" s="205"/>
      <c r="DD126" s="205"/>
      <c r="DE126" s="205"/>
      <c r="DF126" s="205"/>
      <c r="DG126" s="205"/>
      <c r="DH126" s="205"/>
      <c r="DI126" s="205"/>
      <c r="DJ126" s="205"/>
      <c r="DK126" s="205"/>
      <c r="DL126" s="205"/>
      <c r="DM126" s="205"/>
      <c r="DN126" s="205"/>
      <c r="DO126" s="205"/>
      <c r="DP126" s="205"/>
      <c r="DQ126" s="205"/>
      <c r="DR126" s="205"/>
      <c r="DS126" s="205"/>
      <c r="DT126" s="205"/>
      <c r="DU126" s="205"/>
      <c r="DV126" s="205"/>
      <c r="DW126" s="205"/>
      <c r="DX126" s="205"/>
      <c r="DY126" s="205"/>
      <c r="DZ126" s="205"/>
      <c r="EA126" s="205"/>
      <c r="EB126" s="205"/>
      <c r="EC126" s="205"/>
      <c r="ED126" s="205"/>
      <c r="EE126" s="205"/>
      <c r="EF126" s="205"/>
      <c r="EG126" s="205"/>
      <c r="EH126" s="205"/>
      <c r="EI126" s="205"/>
      <c r="EJ126" s="205"/>
      <c r="EK126" s="205"/>
      <c r="EL126" s="205"/>
      <c r="EM126" s="205"/>
      <c r="EN126" s="205"/>
      <c r="EO126" s="205"/>
      <c r="EP126" s="205"/>
      <c r="EQ126" s="205"/>
      <c r="ER126" s="205"/>
      <c r="ES126" s="205"/>
      <c r="ET126" s="205"/>
      <c r="EU126" s="205"/>
      <c r="EV126" s="205"/>
      <c r="EW126" s="205"/>
      <c r="EX126" s="205"/>
      <c r="EY126" s="205"/>
      <c r="EZ126" s="205"/>
      <c r="FA126" s="205"/>
      <c r="FB126" s="205"/>
      <c r="FC126" s="205"/>
      <c r="FD126" s="205"/>
      <c r="FE126" s="205"/>
      <c r="FF126" s="205"/>
      <c r="FG126" s="205"/>
      <c r="FH126" s="205"/>
      <c r="FI126" s="205"/>
      <c r="FJ126" s="205"/>
      <c r="FK126" s="205"/>
      <c r="FL126" s="205"/>
      <c r="FM126" s="205"/>
      <c r="FN126" s="205"/>
      <c r="FO126" s="205"/>
      <c r="FP126" s="205"/>
      <c r="FQ126" s="205"/>
      <c r="FR126" s="205"/>
      <c r="FS126" s="205"/>
      <c r="FT126" s="205"/>
      <c r="FU126" s="205"/>
      <c r="FV126" s="205"/>
      <c r="FW126" s="205"/>
      <c r="FX126" s="205"/>
      <c r="FY126" s="205"/>
      <c r="FZ126" s="205"/>
      <c r="GA126" s="205"/>
      <c r="GB126" s="205"/>
      <c r="GC126" s="205"/>
      <c r="GD126" s="205"/>
      <c r="GE126" s="205"/>
      <c r="GF126" s="205"/>
      <c r="GG126" s="205"/>
      <c r="GH126" s="205"/>
      <c r="GI126" s="205"/>
      <c r="GJ126" s="205"/>
      <c r="GK126" s="205"/>
      <c r="GL126" s="205"/>
      <c r="GM126" s="205"/>
      <c r="GN126" s="205"/>
      <c r="GO126" s="205"/>
      <c r="GP126" s="205"/>
      <c r="GQ126" s="205"/>
      <c r="GR126" s="205"/>
      <c r="GS126" s="205"/>
      <c r="GT126" s="205"/>
      <c r="GU126" s="205"/>
      <c r="GV126" s="205"/>
      <c r="GW126" s="205"/>
      <c r="GX126" s="205"/>
      <c r="GY126" s="205"/>
      <c r="GZ126" s="205"/>
      <c r="HA126" s="205"/>
      <c r="HB126" s="205"/>
      <c r="HC126" s="205"/>
      <c r="HD126" s="205"/>
      <c r="HE126" s="205"/>
      <c r="HF126" s="205"/>
      <c r="HG126" s="205"/>
      <c r="HH126" s="205"/>
      <c r="HI126" s="205"/>
      <c r="HJ126" s="205"/>
      <c r="HK126" s="205"/>
      <c r="HL126" s="205"/>
      <c r="HM126" s="205"/>
      <c r="HN126" s="205"/>
      <c r="HO126" s="205"/>
      <c r="HP126" s="205"/>
      <c r="HQ126" s="205"/>
      <c r="HR126" s="205"/>
      <c r="HS126" s="205"/>
      <c r="HT126" s="205"/>
      <c r="HU126" s="205"/>
      <c r="HV126" s="205"/>
      <c r="HW126" s="205"/>
      <c r="HX126" s="205"/>
      <c r="HY126" s="205"/>
      <c r="HZ126" s="205"/>
      <c r="IA126" s="205"/>
      <c r="IB126" s="205"/>
      <c r="IC126" s="205"/>
      <c r="ID126" s="205"/>
      <c r="IE126" s="205"/>
      <c r="IF126" s="205"/>
      <c r="IG126" s="205"/>
      <c r="IH126" s="205"/>
      <c r="II126" s="205"/>
      <c r="IJ126" s="205"/>
      <c r="IK126" s="205"/>
      <c r="IL126" s="205"/>
      <c r="IM126" s="205"/>
      <c r="IN126" s="205"/>
      <c r="IO126" s="205"/>
      <c r="IP126" s="205"/>
      <c r="IQ126" s="205"/>
      <c r="IR126" s="205"/>
      <c r="IS126" s="205"/>
      <c r="IT126" s="205"/>
      <c r="IU126" s="205"/>
      <c r="IV126" s="205"/>
      <c r="IW126" s="205"/>
      <c r="IX126" s="205"/>
    </row>
    <row r="127" spans="1:258" ht="12.75" customHeight="1" x14ac:dyDescent="0.2">
      <c r="A127" s="330">
        <f t="shared" si="7"/>
        <v>45408</v>
      </c>
      <c r="B127" s="355" t="str" cm="1">
        <f t="array" ref="B127">IF(SUMPRODUCT($I127:$IX127,IF($I$9:$IX$9=B$9,1,0))&gt;0,SUMPRODUCT($I127:$IX127,IF($I$9:$IX$9=B$9,1,0)),"")</f>
        <v/>
      </c>
      <c r="C127" s="355" t="str" cm="1">
        <f t="array" ref="C127">IF(SUMPRODUCT($I127:$IX127,IF($I$9:$IX$9=C$9,1,0))&gt;0,SUMPRODUCT($I127:$IX127,IF($I$9:$IX$9=C$9,1,0)),"")</f>
        <v/>
      </c>
      <c r="D127" s="355" t="str" cm="1">
        <f t="array" ref="D127">IF(SUMPRODUCT($I127:$IX127,IF($I$9:$IX$9=D$9,1,0))&gt;0,SUMPRODUCT($I127:$IX127,IF($I$9:$IX$9=D$9,1,0)),"")</f>
        <v/>
      </c>
      <c r="E127" s="355" t="str" cm="1">
        <f t="array" ref="E127">IF(SUMPRODUCT($I127:$IX127,IF($I$9:$IX$9=E$9,1,0))&gt;0,SUMPRODUCT($I127:$IX127,IF($I$9:$IX$9=E$9,1,0)),"")</f>
        <v/>
      </c>
      <c r="F127" s="355" t="str" cm="1">
        <f t="array" ref="F127">IF(SUMPRODUCT($I127:$IX127,IF($I$9:$IX$9=F$9,1,0))&gt;0,SUMPRODUCT($I127:$IX127,IF($I$9:$IX$9=F$9,1,0)),"")</f>
        <v/>
      </c>
      <c r="G127" s="355" t="str" cm="1">
        <f t="array" ref="G127">IF(SUMPRODUCT($I127:$IX127,IF($I$9:$IX$9=G$9,1,0))&gt;0,SUMPRODUCT($I127:$IX127,IF($I$9:$IX$9=G$9,1,0)),"")</f>
        <v/>
      </c>
      <c r="H127" s="329">
        <f t="shared" si="6"/>
        <v>0</v>
      </c>
      <c r="I127" s="205"/>
      <c r="J127" s="205"/>
      <c r="K127" s="205"/>
      <c r="L127" s="205"/>
      <c r="M127" s="205"/>
      <c r="N127" s="205"/>
      <c r="O127" s="205"/>
      <c r="P127" s="205"/>
      <c r="Q127" s="205"/>
      <c r="R127" s="205"/>
      <c r="S127" s="205"/>
      <c r="T127" s="205"/>
      <c r="U127" s="205"/>
      <c r="V127" s="205"/>
      <c r="W127" s="205"/>
      <c r="X127" s="205"/>
      <c r="Y127" s="205"/>
      <c r="Z127" s="205"/>
      <c r="AA127" s="205"/>
      <c r="AB127" s="205"/>
      <c r="AC127" s="205"/>
      <c r="AD127" s="205"/>
      <c r="AE127" s="205"/>
      <c r="AF127" s="205"/>
      <c r="AG127" s="205"/>
      <c r="AH127" s="205"/>
      <c r="AI127" s="205"/>
      <c r="AJ127" s="205"/>
      <c r="AK127" s="205"/>
      <c r="AL127" s="205"/>
      <c r="AM127" s="205"/>
      <c r="AN127" s="205"/>
      <c r="AO127" s="205"/>
      <c r="AP127" s="205"/>
      <c r="AQ127" s="205"/>
      <c r="AR127" s="205"/>
      <c r="AS127" s="205"/>
      <c r="AT127" s="205"/>
      <c r="AU127" s="205"/>
      <c r="AV127" s="205"/>
      <c r="AW127" s="205"/>
      <c r="AX127" s="205"/>
      <c r="AY127" s="205"/>
      <c r="AZ127" s="205"/>
      <c r="BA127" s="205"/>
      <c r="BB127" s="205"/>
      <c r="BC127" s="205"/>
      <c r="BD127" s="205"/>
      <c r="BE127" s="205"/>
      <c r="BF127" s="205"/>
      <c r="BG127" s="205"/>
      <c r="BH127" s="205"/>
      <c r="BI127" s="205"/>
      <c r="BJ127" s="205"/>
      <c r="BK127" s="205"/>
      <c r="BL127" s="205"/>
      <c r="BM127" s="205"/>
      <c r="BN127" s="205"/>
      <c r="BO127" s="205"/>
      <c r="BP127" s="205"/>
      <c r="BQ127" s="205"/>
      <c r="BR127" s="205"/>
      <c r="BS127" s="205"/>
      <c r="BT127" s="205"/>
      <c r="BU127" s="205"/>
      <c r="BV127" s="205"/>
      <c r="BW127" s="205"/>
      <c r="BX127" s="205"/>
      <c r="BY127" s="205"/>
      <c r="BZ127" s="205"/>
      <c r="CA127" s="205"/>
      <c r="CB127" s="205"/>
      <c r="CC127" s="205"/>
      <c r="CD127" s="205"/>
      <c r="CE127" s="205"/>
      <c r="CF127" s="205"/>
      <c r="CG127" s="205"/>
      <c r="CH127" s="205"/>
      <c r="CI127" s="205"/>
      <c r="CJ127" s="205"/>
      <c r="CK127" s="205"/>
      <c r="CL127" s="205"/>
      <c r="CM127" s="205"/>
      <c r="CN127" s="205"/>
      <c r="CO127" s="205"/>
      <c r="CP127" s="205"/>
      <c r="CQ127" s="205"/>
      <c r="CR127" s="205"/>
      <c r="CS127" s="205"/>
      <c r="CT127" s="205"/>
      <c r="CU127" s="205"/>
      <c r="CV127" s="205"/>
      <c r="CW127" s="205"/>
      <c r="CX127" s="205"/>
      <c r="CY127" s="205"/>
      <c r="CZ127" s="205"/>
      <c r="DA127" s="205"/>
      <c r="DB127" s="205"/>
      <c r="DC127" s="205"/>
      <c r="DD127" s="205"/>
      <c r="DE127" s="205"/>
      <c r="DF127" s="205"/>
      <c r="DG127" s="205"/>
      <c r="DH127" s="205"/>
      <c r="DI127" s="205"/>
      <c r="DJ127" s="205"/>
      <c r="DK127" s="205"/>
      <c r="DL127" s="205"/>
      <c r="DM127" s="205"/>
      <c r="DN127" s="205"/>
      <c r="DO127" s="205"/>
      <c r="DP127" s="205"/>
      <c r="DQ127" s="205"/>
      <c r="DR127" s="205"/>
      <c r="DS127" s="205"/>
      <c r="DT127" s="205"/>
      <c r="DU127" s="205"/>
      <c r="DV127" s="205"/>
      <c r="DW127" s="205"/>
      <c r="DX127" s="205"/>
      <c r="DY127" s="205"/>
      <c r="DZ127" s="205"/>
      <c r="EA127" s="205"/>
      <c r="EB127" s="205"/>
      <c r="EC127" s="205"/>
      <c r="ED127" s="205"/>
      <c r="EE127" s="205"/>
      <c r="EF127" s="205"/>
      <c r="EG127" s="205"/>
      <c r="EH127" s="205"/>
      <c r="EI127" s="205"/>
      <c r="EJ127" s="205"/>
      <c r="EK127" s="205"/>
      <c r="EL127" s="205"/>
      <c r="EM127" s="205"/>
      <c r="EN127" s="205"/>
      <c r="EO127" s="205"/>
      <c r="EP127" s="205"/>
      <c r="EQ127" s="205"/>
      <c r="ER127" s="205"/>
      <c r="ES127" s="205"/>
      <c r="ET127" s="205"/>
      <c r="EU127" s="205"/>
      <c r="EV127" s="205"/>
      <c r="EW127" s="205"/>
      <c r="EX127" s="205"/>
      <c r="EY127" s="205"/>
      <c r="EZ127" s="205"/>
      <c r="FA127" s="205"/>
      <c r="FB127" s="205"/>
      <c r="FC127" s="205"/>
      <c r="FD127" s="205"/>
      <c r="FE127" s="205"/>
      <c r="FF127" s="205"/>
      <c r="FG127" s="205"/>
      <c r="FH127" s="205"/>
      <c r="FI127" s="205"/>
      <c r="FJ127" s="205"/>
      <c r="FK127" s="205"/>
      <c r="FL127" s="205"/>
      <c r="FM127" s="205"/>
      <c r="FN127" s="205"/>
      <c r="FO127" s="205"/>
      <c r="FP127" s="205"/>
      <c r="FQ127" s="205"/>
      <c r="FR127" s="205"/>
      <c r="FS127" s="205"/>
      <c r="FT127" s="205"/>
      <c r="FU127" s="205"/>
      <c r="FV127" s="205"/>
      <c r="FW127" s="205"/>
      <c r="FX127" s="205"/>
      <c r="FY127" s="205"/>
      <c r="FZ127" s="205"/>
      <c r="GA127" s="205"/>
      <c r="GB127" s="205"/>
      <c r="GC127" s="205"/>
      <c r="GD127" s="205"/>
      <c r="GE127" s="205"/>
      <c r="GF127" s="205"/>
      <c r="GG127" s="205"/>
      <c r="GH127" s="205"/>
      <c r="GI127" s="205"/>
      <c r="GJ127" s="205"/>
      <c r="GK127" s="205"/>
      <c r="GL127" s="205"/>
      <c r="GM127" s="205"/>
      <c r="GN127" s="205"/>
      <c r="GO127" s="205"/>
      <c r="GP127" s="205"/>
      <c r="GQ127" s="205"/>
      <c r="GR127" s="205"/>
      <c r="GS127" s="205"/>
      <c r="GT127" s="205"/>
      <c r="GU127" s="205"/>
      <c r="GV127" s="205"/>
      <c r="GW127" s="205"/>
      <c r="GX127" s="205"/>
      <c r="GY127" s="205"/>
      <c r="GZ127" s="205"/>
      <c r="HA127" s="205"/>
      <c r="HB127" s="205"/>
      <c r="HC127" s="205"/>
      <c r="HD127" s="205"/>
      <c r="HE127" s="205"/>
      <c r="HF127" s="205"/>
      <c r="HG127" s="205"/>
      <c r="HH127" s="205"/>
      <c r="HI127" s="205"/>
      <c r="HJ127" s="205"/>
      <c r="HK127" s="205"/>
      <c r="HL127" s="205"/>
      <c r="HM127" s="205"/>
      <c r="HN127" s="205"/>
      <c r="HO127" s="205"/>
      <c r="HP127" s="205"/>
      <c r="HQ127" s="205"/>
      <c r="HR127" s="205"/>
      <c r="HS127" s="205"/>
      <c r="HT127" s="205"/>
      <c r="HU127" s="205"/>
      <c r="HV127" s="205"/>
      <c r="HW127" s="205"/>
      <c r="HX127" s="205"/>
      <c r="HY127" s="205"/>
      <c r="HZ127" s="205"/>
      <c r="IA127" s="205"/>
      <c r="IB127" s="205"/>
      <c r="IC127" s="205"/>
      <c r="ID127" s="205"/>
      <c r="IE127" s="205"/>
      <c r="IF127" s="205"/>
      <c r="IG127" s="205"/>
      <c r="IH127" s="205"/>
      <c r="II127" s="205"/>
      <c r="IJ127" s="205"/>
      <c r="IK127" s="205"/>
      <c r="IL127" s="205"/>
      <c r="IM127" s="205"/>
      <c r="IN127" s="205"/>
      <c r="IO127" s="205"/>
      <c r="IP127" s="205"/>
      <c r="IQ127" s="205"/>
      <c r="IR127" s="205"/>
      <c r="IS127" s="205"/>
      <c r="IT127" s="205"/>
      <c r="IU127" s="205"/>
      <c r="IV127" s="205"/>
      <c r="IW127" s="205"/>
      <c r="IX127" s="205"/>
    </row>
    <row r="128" spans="1:258" ht="12.75" customHeight="1" x14ac:dyDescent="0.2">
      <c r="A128" s="330">
        <f t="shared" si="7"/>
        <v>45409</v>
      </c>
      <c r="B128" s="355" t="str" cm="1">
        <f t="array" ref="B128">IF(SUMPRODUCT($I128:$IX128,IF($I$9:$IX$9=B$9,1,0))&gt;0,SUMPRODUCT($I128:$IX128,IF($I$9:$IX$9=B$9,1,0)),"")</f>
        <v/>
      </c>
      <c r="C128" s="355" t="str" cm="1">
        <f t="array" ref="C128">IF(SUMPRODUCT($I128:$IX128,IF($I$9:$IX$9=C$9,1,0))&gt;0,SUMPRODUCT($I128:$IX128,IF($I$9:$IX$9=C$9,1,0)),"")</f>
        <v/>
      </c>
      <c r="D128" s="355" t="str" cm="1">
        <f t="array" ref="D128">IF(SUMPRODUCT($I128:$IX128,IF($I$9:$IX$9=D$9,1,0))&gt;0,SUMPRODUCT($I128:$IX128,IF($I$9:$IX$9=D$9,1,0)),"")</f>
        <v/>
      </c>
      <c r="E128" s="355" t="str" cm="1">
        <f t="array" ref="E128">IF(SUMPRODUCT($I128:$IX128,IF($I$9:$IX$9=E$9,1,0))&gt;0,SUMPRODUCT($I128:$IX128,IF($I$9:$IX$9=E$9,1,0)),"")</f>
        <v/>
      </c>
      <c r="F128" s="355" t="str" cm="1">
        <f t="array" ref="F128">IF(SUMPRODUCT($I128:$IX128,IF($I$9:$IX$9=F$9,1,0))&gt;0,SUMPRODUCT($I128:$IX128,IF($I$9:$IX$9=F$9,1,0)),"")</f>
        <v/>
      </c>
      <c r="G128" s="355" t="str" cm="1">
        <f t="array" ref="G128">IF(SUMPRODUCT($I128:$IX128,IF($I$9:$IX$9=G$9,1,0))&gt;0,SUMPRODUCT($I128:$IX128,IF($I$9:$IX$9=G$9,1,0)),"")</f>
        <v/>
      </c>
      <c r="H128" s="329">
        <f t="shared" si="6"/>
        <v>0</v>
      </c>
      <c r="I128" s="205"/>
      <c r="J128" s="205"/>
      <c r="K128" s="205"/>
      <c r="L128" s="205"/>
      <c r="M128" s="205"/>
      <c r="N128" s="205"/>
      <c r="O128" s="205"/>
      <c r="P128" s="205"/>
      <c r="Q128" s="205"/>
      <c r="R128" s="205"/>
      <c r="S128" s="205"/>
      <c r="T128" s="205"/>
      <c r="U128" s="205"/>
      <c r="V128" s="205"/>
      <c r="W128" s="205"/>
      <c r="X128" s="205"/>
      <c r="Y128" s="205"/>
      <c r="Z128" s="205"/>
      <c r="AA128" s="205"/>
      <c r="AB128" s="205"/>
      <c r="AC128" s="205"/>
      <c r="AD128" s="205"/>
      <c r="AE128" s="205"/>
      <c r="AF128" s="205"/>
      <c r="AG128" s="205"/>
      <c r="AH128" s="205"/>
      <c r="AI128" s="205"/>
      <c r="AJ128" s="205"/>
      <c r="AK128" s="205"/>
      <c r="AL128" s="205"/>
      <c r="AM128" s="205"/>
      <c r="AN128" s="205"/>
      <c r="AO128" s="205"/>
      <c r="AP128" s="205"/>
      <c r="AQ128" s="205"/>
      <c r="AR128" s="205"/>
      <c r="AS128" s="205"/>
      <c r="AT128" s="205"/>
      <c r="AU128" s="205"/>
      <c r="AV128" s="205"/>
      <c r="AW128" s="205"/>
      <c r="AX128" s="205"/>
      <c r="AY128" s="205"/>
      <c r="AZ128" s="205"/>
      <c r="BA128" s="205"/>
      <c r="BB128" s="205"/>
      <c r="BC128" s="205"/>
      <c r="BD128" s="205"/>
      <c r="BE128" s="205"/>
      <c r="BF128" s="205"/>
      <c r="BG128" s="205"/>
      <c r="BH128" s="205"/>
      <c r="BI128" s="205"/>
      <c r="BJ128" s="205"/>
      <c r="BK128" s="205"/>
      <c r="BL128" s="205"/>
      <c r="BM128" s="205"/>
      <c r="BN128" s="205"/>
      <c r="BO128" s="205"/>
      <c r="BP128" s="205"/>
      <c r="BQ128" s="205"/>
      <c r="BR128" s="205"/>
      <c r="BS128" s="205"/>
      <c r="BT128" s="205"/>
      <c r="BU128" s="205"/>
      <c r="BV128" s="205"/>
      <c r="BW128" s="205"/>
      <c r="BX128" s="205"/>
      <c r="BY128" s="205"/>
      <c r="BZ128" s="205"/>
      <c r="CA128" s="205"/>
      <c r="CB128" s="205"/>
      <c r="CC128" s="205"/>
      <c r="CD128" s="205"/>
      <c r="CE128" s="205"/>
      <c r="CF128" s="205"/>
      <c r="CG128" s="205"/>
      <c r="CH128" s="205"/>
      <c r="CI128" s="205"/>
      <c r="CJ128" s="205"/>
      <c r="CK128" s="205"/>
      <c r="CL128" s="205"/>
      <c r="CM128" s="205"/>
      <c r="CN128" s="205"/>
      <c r="CO128" s="205"/>
      <c r="CP128" s="205"/>
      <c r="CQ128" s="205"/>
      <c r="CR128" s="205"/>
      <c r="CS128" s="205"/>
      <c r="CT128" s="205"/>
      <c r="CU128" s="205"/>
      <c r="CV128" s="205"/>
      <c r="CW128" s="205"/>
      <c r="CX128" s="205"/>
      <c r="CY128" s="205"/>
      <c r="CZ128" s="205"/>
      <c r="DA128" s="205"/>
      <c r="DB128" s="205"/>
      <c r="DC128" s="205"/>
      <c r="DD128" s="205"/>
      <c r="DE128" s="205"/>
      <c r="DF128" s="205"/>
      <c r="DG128" s="205"/>
      <c r="DH128" s="205"/>
      <c r="DI128" s="205"/>
      <c r="DJ128" s="205"/>
      <c r="DK128" s="205"/>
      <c r="DL128" s="205"/>
      <c r="DM128" s="205"/>
      <c r="DN128" s="205"/>
      <c r="DO128" s="205"/>
      <c r="DP128" s="205"/>
      <c r="DQ128" s="205"/>
      <c r="DR128" s="205"/>
      <c r="DS128" s="205"/>
      <c r="DT128" s="205"/>
      <c r="DU128" s="205"/>
      <c r="DV128" s="205"/>
      <c r="DW128" s="205"/>
      <c r="DX128" s="205"/>
      <c r="DY128" s="205"/>
      <c r="DZ128" s="205"/>
      <c r="EA128" s="205"/>
      <c r="EB128" s="205"/>
      <c r="EC128" s="205"/>
      <c r="ED128" s="205"/>
      <c r="EE128" s="205"/>
      <c r="EF128" s="205"/>
      <c r="EG128" s="205"/>
      <c r="EH128" s="205"/>
      <c r="EI128" s="205"/>
      <c r="EJ128" s="205"/>
      <c r="EK128" s="205"/>
      <c r="EL128" s="205"/>
      <c r="EM128" s="205"/>
      <c r="EN128" s="205"/>
      <c r="EO128" s="205"/>
      <c r="EP128" s="205"/>
      <c r="EQ128" s="205"/>
      <c r="ER128" s="205"/>
      <c r="ES128" s="205"/>
      <c r="ET128" s="205"/>
      <c r="EU128" s="205"/>
      <c r="EV128" s="205"/>
      <c r="EW128" s="205"/>
      <c r="EX128" s="205"/>
      <c r="EY128" s="205"/>
      <c r="EZ128" s="205"/>
      <c r="FA128" s="205"/>
      <c r="FB128" s="205"/>
      <c r="FC128" s="205"/>
      <c r="FD128" s="205"/>
      <c r="FE128" s="205"/>
      <c r="FF128" s="205"/>
      <c r="FG128" s="205"/>
      <c r="FH128" s="205"/>
      <c r="FI128" s="205"/>
      <c r="FJ128" s="205"/>
      <c r="FK128" s="205"/>
      <c r="FL128" s="205"/>
      <c r="FM128" s="205"/>
      <c r="FN128" s="205"/>
      <c r="FO128" s="205"/>
      <c r="FP128" s="205"/>
      <c r="FQ128" s="205"/>
      <c r="FR128" s="205"/>
      <c r="FS128" s="205"/>
      <c r="FT128" s="205"/>
      <c r="FU128" s="205"/>
      <c r="FV128" s="205"/>
      <c r="FW128" s="205"/>
      <c r="FX128" s="205"/>
      <c r="FY128" s="205"/>
      <c r="FZ128" s="205"/>
      <c r="GA128" s="205"/>
      <c r="GB128" s="205"/>
      <c r="GC128" s="205"/>
      <c r="GD128" s="205"/>
      <c r="GE128" s="205"/>
      <c r="GF128" s="205"/>
      <c r="GG128" s="205"/>
      <c r="GH128" s="205"/>
      <c r="GI128" s="205"/>
      <c r="GJ128" s="205"/>
      <c r="GK128" s="205"/>
      <c r="GL128" s="205"/>
      <c r="GM128" s="205"/>
      <c r="GN128" s="205"/>
      <c r="GO128" s="205"/>
      <c r="GP128" s="205"/>
      <c r="GQ128" s="205"/>
      <c r="GR128" s="205"/>
      <c r="GS128" s="205"/>
      <c r="GT128" s="205"/>
      <c r="GU128" s="205"/>
      <c r="GV128" s="205"/>
      <c r="GW128" s="205"/>
      <c r="GX128" s="205"/>
      <c r="GY128" s="205"/>
      <c r="GZ128" s="205"/>
      <c r="HA128" s="205"/>
      <c r="HB128" s="205"/>
      <c r="HC128" s="205"/>
      <c r="HD128" s="205"/>
      <c r="HE128" s="205"/>
      <c r="HF128" s="205"/>
      <c r="HG128" s="205"/>
      <c r="HH128" s="205"/>
      <c r="HI128" s="205"/>
      <c r="HJ128" s="205"/>
      <c r="HK128" s="205"/>
      <c r="HL128" s="205"/>
      <c r="HM128" s="205"/>
      <c r="HN128" s="205"/>
      <c r="HO128" s="205"/>
      <c r="HP128" s="205"/>
      <c r="HQ128" s="205"/>
      <c r="HR128" s="205"/>
      <c r="HS128" s="205"/>
      <c r="HT128" s="205"/>
      <c r="HU128" s="205"/>
      <c r="HV128" s="205"/>
      <c r="HW128" s="205"/>
      <c r="HX128" s="205"/>
      <c r="HY128" s="205"/>
      <c r="HZ128" s="205"/>
      <c r="IA128" s="205"/>
      <c r="IB128" s="205"/>
      <c r="IC128" s="205"/>
      <c r="ID128" s="205"/>
      <c r="IE128" s="205"/>
      <c r="IF128" s="205"/>
      <c r="IG128" s="205"/>
      <c r="IH128" s="205"/>
      <c r="II128" s="205"/>
      <c r="IJ128" s="205"/>
      <c r="IK128" s="205"/>
      <c r="IL128" s="205"/>
      <c r="IM128" s="205"/>
      <c r="IN128" s="205"/>
      <c r="IO128" s="205"/>
      <c r="IP128" s="205"/>
      <c r="IQ128" s="205"/>
      <c r="IR128" s="205"/>
      <c r="IS128" s="205"/>
      <c r="IT128" s="205"/>
      <c r="IU128" s="205"/>
      <c r="IV128" s="205"/>
      <c r="IW128" s="205"/>
      <c r="IX128" s="205"/>
    </row>
    <row r="129" spans="1:258" ht="12.75" customHeight="1" x14ac:dyDescent="0.2">
      <c r="A129" s="330">
        <f t="shared" si="7"/>
        <v>45410</v>
      </c>
      <c r="B129" s="355" t="str" cm="1">
        <f t="array" ref="B129">IF(SUMPRODUCT($I129:$IX129,IF($I$9:$IX$9=B$9,1,0))&gt;0,SUMPRODUCT($I129:$IX129,IF($I$9:$IX$9=B$9,1,0)),"")</f>
        <v/>
      </c>
      <c r="C129" s="355" t="str" cm="1">
        <f t="array" ref="C129">IF(SUMPRODUCT($I129:$IX129,IF($I$9:$IX$9=C$9,1,0))&gt;0,SUMPRODUCT($I129:$IX129,IF($I$9:$IX$9=C$9,1,0)),"")</f>
        <v/>
      </c>
      <c r="D129" s="355" t="str" cm="1">
        <f t="array" ref="D129">IF(SUMPRODUCT($I129:$IX129,IF($I$9:$IX$9=D$9,1,0))&gt;0,SUMPRODUCT($I129:$IX129,IF($I$9:$IX$9=D$9,1,0)),"")</f>
        <v/>
      </c>
      <c r="E129" s="355" t="str" cm="1">
        <f t="array" ref="E129">IF(SUMPRODUCT($I129:$IX129,IF($I$9:$IX$9=E$9,1,0))&gt;0,SUMPRODUCT($I129:$IX129,IF($I$9:$IX$9=E$9,1,0)),"")</f>
        <v/>
      </c>
      <c r="F129" s="355" t="str" cm="1">
        <f t="array" ref="F129">IF(SUMPRODUCT($I129:$IX129,IF($I$9:$IX$9=F$9,1,0))&gt;0,SUMPRODUCT($I129:$IX129,IF($I$9:$IX$9=F$9,1,0)),"")</f>
        <v/>
      </c>
      <c r="G129" s="355" t="str" cm="1">
        <f t="array" ref="G129">IF(SUMPRODUCT($I129:$IX129,IF($I$9:$IX$9=G$9,1,0))&gt;0,SUMPRODUCT($I129:$IX129,IF($I$9:$IX$9=G$9,1,0)),"")</f>
        <v/>
      </c>
      <c r="H129" s="329">
        <f t="shared" si="6"/>
        <v>0</v>
      </c>
      <c r="I129" s="205"/>
      <c r="J129" s="205"/>
      <c r="K129" s="205"/>
      <c r="L129" s="205"/>
      <c r="M129" s="205"/>
      <c r="N129" s="205"/>
      <c r="O129" s="205"/>
      <c r="P129" s="205"/>
      <c r="Q129" s="205"/>
      <c r="R129" s="205"/>
      <c r="S129" s="205"/>
      <c r="T129" s="205"/>
      <c r="U129" s="205"/>
      <c r="V129" s="205"/>
      <c r="W129" s="205"/>
      <c r="X129" s="205"/>
      <c r="Y129" s="205"/>
      <c r="Z129" s="205"/>
      <c r="AA129" s="205"/>
      <c r="AB129" s="205"/>
      <c r="AC129" s="205"/>
      <c r="AD129" s="205"/>
      <c r="AE129" s="205"/>
      <c r="AF129" s="205"/>
      <c r="AG129" s="205"/>
      <c r="AH129" s="205"/>
      <c r="AI129" s="205"/>
      <c r="AJ129" s="205"/>
      <c r="AK129" s="205"/>
      <c r="AL129" s="205"/>
      <c r="AM129" s="205"/>
      <c r="AN129" s="205"/>
      <c r="AO129" s="205"/>
      <c r="AP129" s="205"/>
      <c r="AQ129" s="205"/>
      <c r="AR129" s="205"/>
      <c r="AS129" s="205"/>
      <c r="AT129" s="205"/>
      <c r="AU129" s="205"/>
      <c r="AV129" s="205"/>
      <c r="AW129" s="205"/>
      <c r="AX129" s="205"/>
      <c r="AY129" s="205"/>
      <c r="AZ129" s="205"/>
      <c r="BA129" s="205"/>
      <c r="BB129" s="205"/>
      <c r="BC129" s="205"/>
      <c r="BD129" s="205"/>
      <c r="BE129" s="205"/>
      <c r="BF129" s="205"/>
      <c r="BG129" s="205"/>
      <c r="BH129" s="205"/>
      <c r="BI129" s="205"/>
      <c r="BJ129" s="205"/>
      <c r="BK129" s="205"/>
      <c r="BL129" s="205"/>
      <c r="BM129" s="205"/>
      <c r="BN129" s="205"/>
      <c r="BO129" s="205"/>
      <c r="BP129" s="205"/>
      <c r="BQ129" s="205"/>
      <c r="BR129" s="205"/>
      <c r="BS129" s="205"/>
      <c r="BT129" s="205"/>
      <c r="BU129" s="205"/>
      <c r="BV129" s="205"/>
      <c r="BW129" s="205"/>
      <c r="BX129" s="205"/>
      <c r="BY129" s="205"/>
      <c r="BZ129" s="205"/>
      <c r="CA129" s="205"/>
      <c r="CB129" s="205"/>
      <c r="CC129" s="205"/>
      <c r="CD129" s="205"/>
      <c r="CE129" s="205"/>
      <c r="CF129" s="205"/>
      <c r="CG129" s="205"/>
      <c r="CH129" s="205"/>
      <c r="CI129" s="205"/>
      <c r="CJ129" s="205"/>
      <c r="CK129" s="205"/>
      <c r="CL129" s="205"/>
      <c r="CM129" s="205"/>
      <c r="CN129" s="205"/>
      <c r="CO129" s="205"/>
      <c r="CP129" s="205"/>
      <c r="CQ129" s="205"/>
      <c r="CR129" s="205"/>
      <c r="CS129" s="205"/>
      <c r="CT129" s="205"/>
      <c r="CU129" s="205"/>
      <c r="CV129" s="205"/>
      <c r="CW129" s="205"/>
      <c r="CX129" s="205"/>
      <c r="CY129" s="205"/>
      <c r="CZ129" s="205"/>
      <c r="DA129" s="205"/>
      <c r="DB129" s="205"/>
      <c r="DC129" s="205"/>
      <c r="DD129" s="205"/>
      <c r="DE129" s="205"/>
      <c r="DF129" s="205"/>
      <c r="DG129" s="205"/>
      <c r="DH129" s="205"/>
      <c r="DI129" s="205"/>
      <c r="DJ129" s="205"/>
      <c r="DK129" s="205"/>
      <c r="DL129" s="205"/>
      <c r="DM129" s="205"/>
      <c r="DN129" s="205"/>
      <c r="DO129" s="205"/>
      <c r="DP129" s="205"/>
      <c r="DQ129" s="205"/>
      <c r="DR129" s="205"/>
      <c r="DS129" s="205"/>
      <c r="DT129" s="205"/>
      <c r="DU129" s="205"/>
      <c r="DV129" s="205"/>
      <c r="DW129" s="205"/>
      <c r="DX129" s="205"/>
      <c r="DY129" s="205"/>
      <c r="DZ129" s="205"/>
      <c r="EA129" s="205"/>
      <c r="EB129" s="205"/>
      <c r="EC129" s="205"/>
      <c r="ED129" s="205"/>
      <c r="EE129" s="205"/>
      <c r="EF129" s="205"/>
      <c r="EG129" s="205"/>
      <c r="EH129" s="205"/>
      <c r="EI129" s="205"/>
      <c r="EJ129" s="205"/>
      <c r="EK129" s="205"/>
      <c r="EL129" s="205"/>
      <c r="EM129" s="205"/>
      <c r="EN129" s="205"/>
      <c r="EO129" s="205"/>
      <c r="EP129" s="205"/>
      <c r="EQ129" s="205"/>
      <c r="ER129" s="205"/>
      <c r="ES129" s="205"/>
      <c r="ET129" s="205"/>
      <c r="EU129" s="205"/>
      <c r="EV129" s="205"/>
      <c r="EW129" s="205"/>
      <c r="EX129" s="205"/>
      <c r="EY129" s="205"/>
      <c r="EZ129" s="205"/>
      <c r="FA129" s="205"/>
      <c r="FB129" s="205"/>
      <c r="FC129" s="205"/>
      <c r="FD129" s="205"/>
      <c r="FE129" s="205"/>
      <c r="FF129" s="205"/>
      <c r="FG129" s="205"/>
      <c r="FH129" s="205"/>
      <c r="FI129" s="205"/>
      <c r="FJ129" s="205"/>
      <c r="FK129" s="205"/>
      <c r="FL129" s="205"/>
      <c r="FM129" s="205"/>
      <c r="FN129" s="205"/>
      <c r="FO129" s="205"/>
      <c r="FP129" s="205"/>
      <c r="FQ129" s="205"/>
      <c r="FR129" s="205"/>
      <c r="FS129" s="205"/>
      <c r="FT129" s="205"/>
      <c r="FU129" s="205"/>
      <c r="FV129" s="205"/>
      <c r="FW129" s="205"/>
      <c r="FX129" s="205"/>
      <c r="FY129" s="205"/>
      <c r="FZ129" s="205"/>
      <c r="GA129" s="205"/>
      <c r="GB129" s="205"/>
      <c r="GC129" s="205"/>
      <c r="GD129" s="205"/>
      <c r="GE129" s="205"/>
      <c r="GF129" s="205"/>
      <c r="GG129" s="205"/>
      <c r="GH129" s="205"/>
      <c r="GI129" s="205"/>
      <c r="GJ129" s="205"/>
      <c r="GK129" s="205"/>
      <c r="GL129" s="205"/>
      <c r="GM129" s="205"/>
      <c r="GN129" s="205"/>
      <c r="GO129" s="205"/>
      <c r="GP129" s="205"/>
      <c r="GQ129" s="205"/>
      <c r="GR129" s="205"/>
      <c r="GS129" s="205"/>
      <c r="GT129" s="205"/>
      <c r="GU129" s="205"/>
      <c r="GV129" s="205"/>
      <c r="GW129" s="205"/>
      <c r="GX129" s="205"/>
      <c r="GY129" s="205"/>
      <c r="GZ129" s="205"/>
      <c r="HA129" s="205"/>
      <c r="HB129" s="205"/>
      <c r="HC129" s="205"/>
      <c r="HD129" s="205"/>
      <c r="HE129" s="205"/>
      <c r="HF129" s="205"/>
      <c r="HG129" s="205"/>
      <c r="HH129" s="205"/>
      <c r="HI129" s="205"/>
      <c r="HJ129" s="205"/>
      <c r="HK129" s="205"/>
      <c r="HL129" s="205"/>
      <c r="HM129" s="205"/>
      <c r="HN129" s="205"/>
      <c r="HO129" s="205"/>
      <c r="HP129" s="205"/>
      <c r="HQ129" s="205"/>
      <c r="HR129" s="205"/>
      <c r="HS129" s="205"/>
      <c r="HT129" s="205"/>
      <c r="HU129" s="205"/>
      <c r="HV129" s="205"/>
      <c r="HW129" s="205"/>
      <c r="HX129" s="205"/>
      <c r="HY129" s="205"/>
      <c r="HZ129" s="205"/>
      <c r="IA129" s="205"/>
      <c r="IB129" s="205"/>
      <c r="IC129" s="205"/>
      <c r="ID129" s="205"/>
      <c r="IE129" s="205"/>
      <c r="IF129" s="205"/>
      <c r="IG129" s="205"/>
      <c r="IH129" s="205"/>
      <c r="II129" s="205"/>
      <c r="IJ129" s="205"/>
      <c r="IK129" s="205"/>
      <c r="IL129" s="205"/>
      <c r="IM129" s="205"/>
      <c r="IN129" s="205"/>
      <c r="IO129" s="205"/>
      <c r="IP129" s="205"/>
      <c r="IQ129" s="205"/>
      <c r="IR129" s="205"/>
      <c r="IS129" s="205"/>
      <c r="IT129" s="205"/>
      <c r="IU129" s="205"/>
      <c r="IV129" s="205"/>
      <c r="IW129" s="205"/>
      <c r="IX129" s="205"/>
    </row>
    <row r="130" spans="1:258" ht="12.75" customHeight="1" x14ac:dyDescent="0.2">
      <c r="A130" s="330">
        <f t="shared" si="7"/>
        <v>45411</v>
      </c>
      <c r="B130" s="355" t="str" cm="1">
        <f t="array" ref="B130">IF(SUMPRODUCT($I130:$IX130,IF($I$9:$IX$9=B$9,1,0))&gt;0,SUMPRODUCT($I130:$IX130,IF($I$9:$IX$9=B$9,1,0)),"")</f>
        <v/>
      </c>
      <c r="C130" s="355" t="str" cm="1">
        <f t="array" ref="C130">IF(SUMPRODUCT($I130:$IX130,IF($I$9:$IX$9=C$9,1,0))&gt;0,SUMPRODUCT($I130:$IX130,IF($I$9:$IX$9=C$9,1,0)),"")</f>
        <v/>
      </c>
      <c r="D130" s="355" t="str" cm="1">
        <f t="array" ref="D130">IF(SUMPRODUCT($I130:$IX130,IF($I$9:$IX$9=D$9,1,0))&gt;0,SUMPRODUCT($I130:$IX130,IF($I$9:$IX$9=D$9,1,0)),"")</f>
        <v/>
      </c>
      <c r="E130" s="355" t="str" cm="1">
        <f t="array" ref="E130">IF(SUMPRODUCT($I130:$IX130,IF($I$9:$IX$9=E$9,1,0))&gt;0,SUMPRODUCT($I130:$IX130,IF($I$9:$IX$9=E$9,1,0)),"")</f>
        <v/>
      </c>
      <c r="F130" s="355" t="str" cm="1">
        <f t="array" ref="F130">IF(SUMPRODUCT($I130:$IX130,IF($I$9:$IX$9=F$9,1,0))&gt;0,SUMPRODUCT($I130:$IX130,IF($I$9:$IX$9=F$9,1,0)),"")</f>
        <v/>
      </c>
      <c r="G130" s="355" t="str" cm="1">
        <f t="array" ref="G130">IF(SUMPRODUCT($I130:$IX130,IF($I$9:$IX$9=G$9,1,0))&gt;0,SUMPRODUCT($I130:$IX130,IF($I$9:$IX$9=G$9,1,0)),"")</f>
        <v/>
      </c>
      <c r="H130" s="329">
        <f t="shared" si="6"/>
        <v>0</v>
      </c>
      <c r="I130" s="205"/>
      <c r="J130" s="205"/>
      <c r="K130" s="205"/>
      <c r="L130" s="205"/>
      <c r="M130" s="205"/>
      <c r="N130" s="205"/>
      <c r="O130" s="205"/>
      <c r="P130" s="205"/>
      <c r="Q130" s="205"/>
      <c r="R130" s="205"/>
      <c r="S130" s="205"/>
      <c r="T130" s="205"/>
      <c r="U130" s="205"/>
      <c r="V130" s="205"/>
      <c r="W130" s="205"/>
      <c r="X130" s="205"/>
      <c r="Y130" s="205"/>
      <c r="Z130" s="205"/>
      <c r="AA130" s="205"/>
      <c r="AB130" s="205"/>
      <c r="AC130" s="205"/>
      <c r="AD130" s="205"/>
      <c r="AE130" s="205"/>
      <c r="AF130" s="205"/>
      <c r="AG130" s="205"/>
      <c r="AH130" s="205"/>
      <c r="AI130" s="205"/>
      <c r="AJ130" s="205"/>
      <c r="AK130" s="205"/>
      <c r="AL130" s="205"/>
      <c r="AM130" s="205"/>
      <c r="AN130" s="205"/>
      <c r="AO130" s="205"/>
      <c r="AP130" s="205"/>
      <c r="AQ130" s="205"/>
      <c r="AR130" s="205"/>
      <c r="AS130" s="205"/>
      <c r="AT130" s="205"/>
      <c r="AU130" s="205"/>
      <c r="AV130" s="205"/>
      <c r="AW130" s="205"/>
      <c r="AX130" s="205"/>
      <c r="AY130" s="205"/>
      <c r="AZ130" s="205"/>
      <c r="BA130" s="205"/>
      <c r="BB130" s="205"/>
      <c r="BC130" s="205"/>
      <c r="BD130" s="205"/>
      <c r="BE130" s="205"/>
      <c r="BF130" s="205"/>
      <c r="BG130" s="205"/>
      <c r="BH130" s="205"/>
      <c r="BI130" s="205"/>
      <c r="BJ130" s="205"/>
      <c r="BK130" s="205"/>
      <c r="BL130" s="205"/>
      <c r="BM130" s="205"/>
      <c r="BN130" s="205"/>
      <c r="BO130" s="205"/>
      <c r="BP130" s="205"/>
      <c r="BQ130" s="205"/>
      <c r="BR130" s="205"/>
      <c r="BS130" s="205"/>
      <c r="BT130" s="205"/>
      <c r="BU130" s="205"/>
      <c r="BV130" s="205"/>
      <c r="BW130" s="205"/>
      <c r="BX130" s="205"/>
      <c r="BY130" s="205"/>
      <c r="BZ130" s="205"/>
      <c r="CA130" s="205"/>
      <c r="CB130" s="205"/>
      <c r="CC130" s="205"/>
      <c r="CD130" s="205"/>
      <c r="CE130" s="205"/>
      <c r="CF130" s="205"/>
      <c r="CG130" s="205"/>
      <c r="CH130" s="205"/>
      <c r="CI130" s="205"/>
      <c r="CJ130" s="205"/>
      <c r="CK130" s="205"/>
      <c r="CL130" s="205"/>
      <c r="CM130" s="205"/>
      <c r="CN130" s="205"/>
      <c r="CO130" s="205"/>
      <c r="CP130" s="205"/>
      <c r="CQ130" s="205"/>
      <c r="CR130" s="205"/>
      <c r="CS130" s="205"/>
      <c r="CT130" s="205"/>
      <c r="CU130" s="205"/>
      <c r="CV130" s="205"/>
      <c r="CW130" s="205"/>
      <c r="CX130" s="205"/>
      <c r="CY130" s="205"/>
      <c r="CZ130" s="205"/>
      <c r="DA130" s="205"/>
      <c r="DB130" s="205"/>
      <c r="DC130" s="205"/>
      <c r="DD130" s="205"/>
      <c r="DE130" s="205"/>
      <c r="DF130" s="205"/>
      <c r="DG130" s="205"/>
      <c r="DH130" s="205"/>
      <c r="DI130" s="205"/>
      <c r="DJ130" s="205"/>
      <c r="DK130" s="205"/>
      <c r="DL130" s="205"/>
      <c r="DM130" s="205"/>
      <c r="DN130" s="205"/>
      <c r="DO130" s="205"/>
      <c r="DP130" s="205"/>
      <c r="DQ130" s="205"/>
      <c r="DR130" s="205"/>
      <c r="DS130" s="205"/>
      <c r="DT130" s="205"/>
      <c r="DU130" s="205"/>
      <c r="DV130" s="205"/>
      <c r="DW130" s="205"/>
      <c r="DX130" s="205"/>
      <c r="DY130" s="205"/>
      <c r="DZ130" s="205"/>
      <c r="EA130" s="205"/>
      <c r="EB130" s="205"/>
      <c r="EC130" s="205"/>
      <c r="ED130" s="205"/>
      <c r="EE130" s="205"/>
      <c r="EF130" s="205"/>
      <c r="EG130" s="205"/>
      <c r="EH130" s="205"/>
      <c r="EI130" s="205"/>
      <c r="EJ130" s="205"/>
      <c r="EK130" s="205"/>
      <c r="EL130" s="205"/>
      <c r="EM130" s="205"/>
      <c r="EN130" s="205"/>
      <c r="EO130" s="205"/>
      <c r="EP130" s="205"/>
      <c r="EQ130" s="205"/>
      <c r="ER130" s="205"/>
      <c r="ES130" s="205"/>
      <c r="ET130" s="205"/>
      <c r="EU130" s="205"/>
      <c r="EV130" s="205"/>
      <c r="EW130" s="205"/>
      <c r="EX130" s="205"/>
      <c r="EY130" s="205"/>
      <c r="EZ130" s="205"/>
      <c r="FA130" s="205"/>
      <c r="FB130" s="205"/>
      <c r="FC130" s="205"/>
      <c r="FD130" s="205"/>
      <c r="FE130" s="205"/>
      <c r="FF130" s="205"/>
      <c r="FG130" s="205"/>
      <c r="FH130" s="205"/>
      <c r="FI130" s="205"/>
      <c r="FJ130" s="205"/>
      <c r="FK130" s="205"/>
      <c r="FL130" s="205"/>
      <c r="FM130" s="205"/>
      <c r="FN130" s="205"/>
      <c r="FO130" s="205"/>
      <c r="FP130" s="205"/>
      <c r="FQ130" s="205"/>
      <c r="FR130" s="205"/>
      <c r="FS130" s="205"/>
      <c r="FT130" s="205"/>
      <c r="FU130" s="205"/>
      <c r="FV130" s="205"/>
      <c r="FW130" s="205"/>
      <c r="FX130" s="205"/>
      <c r="FY130" s="205"/>
      <c r="FZ130" s="205"/>
      <c r="GA130" s="205"/>
      <c r="GB130" s="205"/>
      <c r="GC130" s="205"/>
      <c r="GD130" s="205"/>
      <c r="GE130" s="205"/>
      <c r="GF130" s="205"/>
      <c r="GG130" s="205"/>
      <c r="GH130" s="205"/>
      <c r="GI130" s="205"/>
      <c r="GJ130" s="205"/>
      <c r="GK130" s="205"/>
      <c r="GL130" s="205"/>
      <c r="GM130" s="205"/>
      <c r="GN130" s="205"/>
      <c r="GO130" s="205"/>
      <c r="GP130" s="205"/>
      <c r="GQ130" s="205"/>
      <c r="GR130" s="205"/>
      <c r="GS130" s="205"/>
      <c r="GT130" s="205"/>
      <c r="GU130" s="205"/>
      <c r="GV130" s="205"/>
      <c r="GW130" s="205"/>
      <c r="GX130" s="205"/>
      <c r="GY130" s="205"/>
      <c r="GZ130" s="205"/>
      <c r="HA130" s="205"/>
      <c r="HB130" s="205"/>
      <c r="HC130" s="205"/>
      <c r="HD130" s="205"/>
      <c r="HE130" s="205"/>
      <c r="HF130" s="205"/>
      <c r="HG130" s="205"/>
      <c r="HH130" s="205"/>
      <c r="HI130" s="205"/>
      <c r="HJ130" s="205"/>
      <c r="HK130" s="205"/>
      <c r="HL130" s="205"/>
      <c r="HM130" s="205"/>
      <c r="HN130" s="205"/>
      <c r="HO130" s="205"/>
      <c r="HP130" s="205"/>
      <c r="HQ130" s="205"/>
      <c r="HR130" s="205"/>
      <c r="HS130" s="205"/>
      <c r="HT130" s="205"/>
      <c r="HU130" s="205"/>
      <c r="HV130" s="205"/>
      <c r="HW130" s="205"/>
      <c r="HX130" s="205"/>
      <c r="HY130" s="205"/>
      <c r="HZ130" s="205"/>
      <c r="IA130" s="205"/>
      <c r="IB130" s="205"/>
      <c r="IC130" s="205"/>
      <c r="ID130" s="205"/>
      <c r="IE130" s="205"/>
      <c r="IF130" s="205"/>
      <c r="IG130" s="205"/>
      <c r="IH130" s="205"/>
      <c r="II130" s="205"/>
      <c r="IJ130" s="205"/>
      <c r="IK130" s="205"/>
      <c r="IL130" s="205"/>
      <c r="IM130" s="205"/>
      <c r="IN130" s="205"/>
      <c r="IO130" s="205"/>
      <c r="IP130" s="205"/>
      <c r="IQ130" s="205"/>
      <c r="IR130" s="205"/>
      <c r="IS130" s="205"/>
      <c r="IT130" s="205"/>
      <c r="IU130" s="205"/>
      <c r="IV130" s="205"/>
      <c r="IW130" s="205"/>
      <c r="IX130" s="205"/>
    </row>
    <row r="131" spans="1:258" ht="12.75" customHeight="1" x14ac:dyDescent="0.2">
      <c r="A131" s="330">
        <f t="shared" si="7"/>
        <v>45412</v>
      </c>
      <c r="B131" s="355" t="str" cm="1">
        <f t="array" ref="B131">IF(SUMPRODUCT($I131:$IX131,IF($I$9:$IX$9=B$9,1,0))&gt;0,SUMPRODUCT($I131:$IX131,IF($I$9:$IX$9=B$9,1,0)),"")</f>
        <v/>
      </c>
      <c r="C131" s="355" t="str" cm="1">
        <f t="array" ref="C131">IF(SUMPRODUCT($I131:$IX131,IF($I$9:$IX$9=C$9,1,0))&gt;0,SUMPRODUCT($I131:$IX131,IF($I$9:$IX$9=C$9,1,0)),"")</f>
        <v/>
      </c>
      <c r="D131" s="355" t="str" cm="1">
        <f t="array" ref="D131">IF(SUMPRODUCT($I131:$IX131,IF($I$9:$IX$9=D$9,1,0))&gt;0,SUMPRODUCT($I131:$IX131,IF($I$9:$IX$9=D$9,1,0)),"")</f>
        <v/>
      </c>
      <c r="E131" s="355" t="str" cm="1">
        <f t="array" ref="E131">IF(SUMPRODUCT($I131:$IX131,IF($I$9:$IX$9=E$9,1,0))&gt;0,SUMPRODUCT($I131:$IX131,IF($I$9:$IX$9=E$9,1,0)),"")</f>
        <v/>
      </c>
      <c r="F131" s="355" t="str" cm="1">
        <f t="array" ref="F131">IF(SUMPRODUCT($I131:$IX131,IF($I$9:$IX$9=F$9,1,0))&gt;0,SUMPRODUCT($I131:$IX131,IF($I$9:$IX$9=F$9,1,0)),"")</f>
        <v/>
      </c>
      <c r="G131" s="355" t="str" cm="1">
        <f t="array" ref="G131">IF(SUMPRODUCT($I131:$IX131,IF($I$9:$IX$9=G$9,1,0))&gt;0,SUMPRODUCT($I131:$IX131,IF($I$9:$IX$9=G$9,1,0)),"")</f>
        <v/>
      </c>
      <c r="H131" s="329">
        <f t="shared" si="6"/>
        <v>0</v>
      </c>
      <c r="I131" s="205"/>
      <c r="J131" s="205"/>
      <c r="K131" s="205"/>
      <c r="L131" s="205"/>
      <c r="M131" s="205"/>
      <c r="N131" s="205"/>
      <c r="O131" s="205"/>
      <c r="P131" s="205"/>
      <c r="Q131" s="205"/>
      <c r="R131" s="205"/>
      <c r="S131" s="205"/>
      <c r="T131" s="205"/>
      <c r="U131" s="205"/>
      <c r="V131" s="205"/>
      <c r="W131" s="205"/>
      <c r="X131" s="205"/>
      <c r="Y131" s="205"/>
      <c r="Z131" s="205"/>
      <c r="AA131" s="205"/>
      <c r="AB131" s="205"/>
      <c r="AC131" s="205"/>
      <c r="AD131" s="205"/>
      <c r="AE131" s="205"/>
      <c r="AF131" s="205"/>
      <c r="AG131" s="205"/>
      <c r="AH131" s="205"/>
      <c r="AI131" s="205"/>
      <c r="AJ131" s="205"/>
      <c r="AK131" s="205"/>
      <c r="AL131" s="205"/>
      <c r="AM131" s="205"/>
      <c r="AN131" s="205"/>
      <c r="AO131" s="205"/>
      <c r="AP131" s="205"/>
      <c r="AQ131" s="205"/>
      <c r="AR131" s="205"/>
      <c r="AS131" s="205"/>
      <c r="AT131" s="205"/>
      <c r="AU131" s="205"/>
      <c r="AV131" s="205"/>
      <c r="AW131" s="205"/>
      <c r="AX131" s="205"/>
      <c r="AY131" s="205"/>
      <c r="AZ131" s="205"/>
      <c r="BA131" s="205"/>
      <c r="BB131" s="205"/>
      <c r="BC131" s="205"/>
      <c r="BD131" s="205"/>
      <c r="BE131" s="205"/>
      <c r="BF131" s="205"/>
      <c r="BG131" s="205"/>
      <c r="BH131" s="205"/>
      <c r="BI131" s="205"/>
      <c r="BJ131" s="205"/>
      <c r="BK131" s="205"/>
      <c r="BL131" s="205"/>
      <c r="BM131" s="205"/>
      <c r="BN131" s="205"/>
      <c r="BO131" s="205"/>
      <c r="BP131" s="205"/>
      <c r="BQ131" s="205"/>
      <c r="BR131" s="205"/>
      <c r="BS131" s="205"/>
      <c r="BT131" s="205"/>
      <c r="BU131" s="205"/>
      <c r="BV131" s="205"/>
      <c r="BW131" s="205"/>
      <c r="BX131" s="205"/>
      <c r="BY131" s="205"/>
      <c r="BZ131" s="205"/>
      <c r="CA131" s="205"/>
      <c r="CB131" s="205"/>
      <c r="CC131" s="205"/>
      <c r="CD131" s="205"/>
      <c r="CE131" s="205"/>
      <c r="CF131" s="205"/>
      <c r="CG131" s="205"/>
      <c r="CH131" s="205"/>
      <c r="CI131" s="205"/>
      <c r="CJ131" s="205"/>
      <c r="CK131" s="205"/>
      <c r="CL131" s="205"/>
      <c r="CM131" s="205"/>
      <c r="CN131" s="205"/>
      <c r="CO131" s="205"/>
      <c r="CP131" s="205"/>
      <c r="CQ131" s="205"/>
      <c r="CR131" s="205"/>
      <c r="CS131" s="205"/>
      <c r="CT131" s="205"/>
      <c r="CU131" s="205"/>
      <c r="CV131" s="205"/>
      <c r="CW131" s="205"/>
      <c r="CX131" s="205"/>
      <c r="CY131" s="205"/>
      <c r="CZ131" s="205"/>
      <c r="DA131" s="205"/>
      <c r="DB131" s="205"/>
      <c r="DC131" s="205"/>
      <c r="DD131" s="205"/>
      <c r="DE131" s="205"/>
      <c r="DF131" s="205"/>
      <c r="DG131" s="205"/>
      <c r="DH131" s="205"/>
      <c r="DI131" s="205"/>
      <c r="DJ131" s="205"/>
      <c r="DK131" s="205"/>
      <c r="DL131" s="205"/>
      <c r="DM131" s="205"/>
      <c r="DN131" s="205"/>
      <c r="DO131" s="205"/>
      <c r="DP131" s="205"/>
      <c r="DQ131" s="205"/>
      <c r="DR131" s="205"/>
      <c r="DS131" s="205"/>
      <c r="DT131" s="205"/>
      <c r="DU131" s="205"/>
      <c r="DV131" s="205"/>
      <c r="DW131" s="205"/>
      <c r="DX131" s="205"/>
      <c r="DY131" s="205"/>
      <c r="DZ131" s="205"/>
      <c r="EA131" s="205"/>
      <c r="EB131" s="205"/>
      <c r="EC131" s="205"/>
      <c r="ED131" s="205"/>
      <c r="EE131" s="205"/>
      <c r="EF131" s="205"/>
      <c r="EG131" s="205"/>
      <c r="EH131" s="205"/>
      <c r="EI131" s="205"/>
      <c r="EJ131" s="205"/>
      <c r="EK131" s="205"/>
      <c r="EL131" s="205"/>
      <c r="EM131" s="205"/>
      <c r="EN131" s="205"/>
      <c r="EO131" s="205"/>
      <c r="EP131" s="205"/>
      <c r="EQ131" s="205"/>
      <c r="ER131" s="205"/>
      <c r="ES131" s="205"/>
      <c r="ET131" s="205"/>
      <c r="EU131" s="205"/>
      <c r="EV131" s="205"/>
      <c r="EW131" s="205"/>
      <c r="EX131" s="205"/>
      <c r="EY131" s="205"/>
      <c r="EZ131" s="205"/>
      <c r="FA131" s="205"/>
      <c r="FB131" s="205"/>
      <c r="FC131" s="205"/>
      <c r="FD131" s="205"/>
      <c r="FE131" s="205"/>
      <c r="FF131" s="205"/>
      <c r="FG131" s="205"/>
      <c r="FH131" s="205"/>
      <c r="FI131" s="205"/>
      <c r="FJ131" s="205"/>
      <c r="FK131" s="205"/>
      <c r="FL131" s="205"/>
      <c r="FM131" s="205"/>
      <c r="FN131" s="205"/>
      <c r="FO131" s="205"/>
      <c r="FP131" s="205"/>
      <c r="FQ131" s="205"/>
      <c r="FR131" s="205"/>
      <c r="FS131" s="205"/>
      <c r="FT131" s="205"/>
      <c r="FU131" s="205"/>
      <c r="FV131" s="205"/>
      <c r="FW131" s="205"/>
      <c r="FX131" s="205"/>
      <c r="FY131" s="205"/>
      <c r="FZ131" s="205"/>
      <c r="GA131" s="205"/>
      <c r="GB131" s="205"/>
      <c r="GC131" s="205"/>
      <c r="GD131" s="205"/>
      <c r="GE131" s="205"/>
      <c r="GF131" s="205"/>
      <c r="GG131" s="205"/>
      <c r="GH131" s="205"/>
      <c r="GI131" s="205"/>
      <c r="GJ131" s="205"/>
      <c r="GK131" s="205"/>
      <c r="GL131" s="205"/>
      <c r="GM131" s="205"/>
      <c r="GN131" s="205"/>
      <c r="GO131" s="205"/>
      <c r="GP131" s="205"/>
      <c r="GQ131" s="205"/>
      <c r="GR131" s="205"/>
      <c r="GS131" s="205"/>
      <c r="GT131" s="205"/>
      <c r="GU131" s="205"/>
      <c r="GV131" s="205"/>
      <c r="GW131" s="205"/>
      <c r="GX131" s="205"/>
      <c r="GY131" s="205"/>
      <c r="GZ131" s="205"/>
      <c r="HA131" s="205"/>
      <c r="HB131" s="205"/>
      <c r="HC131" s="205"/>
      <c r="HD131" s="205"/>
      <c r="HE131" s="205"/>
      <c r="HF131" s="205"/>
      <c r="HG131" s="205"/>
      <c r="HH131" s="205"/>
      <c r="HI131" s="205"/>
      <c r="HJ131" s="205"/>
      <c r="HK131" s="205"/>
      <c r="HL131" s="205"/>
      <c r="HM131" s="205"/>
      <c r="HN131" s="205"/>
      <c r="HO131" s="205"/>
      <c r="HP131" s="205"/>
      <c r="HQ131" s="205"/>
      <c r="HR131" s="205"/>
      <c r="HS131" s="205"/>
      <c r="HT131" s="205"/>
      <c r="HU131" s="205"/>
      <c r="HV131" s="205"/>
      <c r="HW131" s="205"/>
      <c r="HX131" s="205"/>
      <c r="HY131" s="205"/>
      <c r="HZ131" s="205"/>
      <c r="IA131" s="205"/>
      <c r="IB131" s="205"/>
      <c r="IC131" s="205"/>
      <c r="ID131" s="205"/>
      <c r="IE131" s="205"/>
      <c r="IF131" s="205"/>
      <c r="IG131" s="205"/>
      <c r="IH131" s="205"/>
      <c r="II131" s="205"/>
      <c r="IJ131" s="205"/>
      <c r="IK131" s="205"/>
      <c r="IL131" s="205"/>
      <c r="IM131" s="205"/>
      <c r="IN131" s="205"/>
      <c r="IO131" s="205"/>
      <c r="IP131" s="205"/>
      <c r="IQ131" s="205"/>
      <c r="IR131" s="205"/>
      <c r="IS131" s="205"/>
      <c r="IT131" s="205"/>
      <c r="IU131" s="205"/>
      <c r="IV131" s="205"/>
      <c r="IW131" s="205"/>
      <c r="IX131" s="205"/>
    </row>
    <row r="132" spans="1:258" ht="12.75" customHeight="1" x14ac:dyDescent="0.2">
      <c r="A132" s="330">
        <f t="shared" si="7"/>
        <v>45413</v>
      </c>
      <c r="B132" s="355" t="str" cm="1">
        <f t="array" ref="B132">IF(SUMPRODUCT($I132:$IX132,IF($I$9:$IX$9=B$9,1,0))&gt;0,SUMPRODUCT($I132:$IX132,IF($I$9:$IX$9=B$9,1,0)),"")</f>
        <v/>
      </c>
      <c r="C132" s="355" t="str" cm="1">
        <f t="array" ref="C132">IF(SUMPRODUCT($I132:$IX132,IF($I$9:$IX$9=C$9,1,0))&gt;0,SUMPRODUCT($I132:$IX132,IF($I$9:$IX$9=C$9,1,0)),"")</f>
        <v/>
      </c>
      <c r="D132" s="355" t="str" cm="1">
        <f t="array" ref="D132">IF(SUMPRODUCT($I132:$IX132,IF($I$9:$IX$9=D$9,1,0))&gt;0,SUMPRODUCT($I132:$IX132,IF($I$9:$IX$9=D$9,1,0)),"")</f>
        <v/>
      </c>
      <c r="E132" s="355" t="str" cm="1">
        <f t="array" ref="E132">IF(SUMPRODUCT($I132:$IX132,IF($I$9:$IX$9=E$9,1,0))&gt;0,SUMPRODUCT($I132:$IX132,IF($I$9:$IX$9=E$9,1,0)),"")</f>
        <v/>
      </c>
      <c r="F132" s="355" t="str" cm="1">
        <f t="array" ref="F132">IF(SUMPRODUCT($I132:$IX132,IF($I$9:$IX$9=F$9,1,0))&gt;0,SUMPRODUCT($I132:$IX132,IF($I$9:$IX$9=F$9,1,0)),"")</f>
        <v/>
      </c>
      <c r="G132" s="355" t="str" cm="1">
        <f t="array" ref="G132">IF(SUMPRODUCT($I132:$IX132,IF($I$9:$IX$9=G$9,1,0))&gt;0,SUMPRODUCT($I132:$IX132,IF($I$9:$IX$9=G$9,1,0)),"")</f>
        <v/>
      </c>
      <c r="H132" s="329">
        <f t="shared" si="6"/>
        <v>0</v>
      </c>
      <c r="I132" s="205"/>
      <c r="J132" s="205"/>
      <c r="K132" s="205"/>
      <c r="L132" s="205"/>
      <c r="M132" s="205"/>
      <c r="N132" s="205"/>
      <c r="O132" s="205"/>
      <c r="P132" s="205"/>
      <c r="Q132" s="205"/>
      <c r="R132" s="205"/>
      <c r="S132" s="205"/>
      <c r="T132" s="205"/>
      <c r="U132" s="205"/>
      <c r="V132" s="205"/>
      <c r="W132" s="205"/>
      <c r="X132" s="205"/>
      <c r="Y132" s="205"/>
      <c r="Z132" s="205"/>
      <c r="AA132" s="205"/>
      <c r="AB132" s="205"/>
      <c r="AC132" s="205"/>
      <c r="AD132" s="205"/>
      <c r="AE132" s="205"/>
      <c r="AF132" s="205"/>
      <c r="AG132" s="205"/>
      <c r="AH132" s="205"/>
      <c r="AI132" s="205"/>
      <c r="AJ132" s="205"/>
      <c r="AK132" s="205"/>
      <c r="AL132" s="205"/>
      <c r="AM132" s="205"/>
      <c r="AN132" s="205"/>
      <c r="AO132" s="205"/>
      <c r="AP132" s="205"/>
      <c r="AQ132" s="205"/>
      <c r="AR132" s="205"/>
      <c r="AS132" s="205"/>
      <c r="AT132" s="205"/>
      <c r="AU132" s="205"/>
      <c r="AV132" s="205"/>
      <c r="AW132" s="205"/>
      <c r="AX132" s="205"/>
      <c r="AY132" s="205"/>
      <c r="AZ132" s="205"/>
      <c r="BA132" s="205"/>
      <c r="BB132" s="205"/>
      <c r="BC132" s="205"/>
      <c r="BD132" s="205"/>
      <c r="BE132" s="205"/>
      <c r="BF132" s="205"/>
      <c r="BG132" s="205"/>
      <c r="BH132" s="205"/>
      <c r="BI132" s="205"/>
      <c r="BJ132" s="205"/>
      <c r="BK132" s="205"/>
      <c r="BL132" s="205"/>
      <c r="BM132" s="205"/>
      <c r="BN132" s="205"/>
      <c r="BO132" s="205"/>
      <c r="BP132" s="205"/>
      <c r="BQ132" s="205"/>
      <c r="BR132" s="205"/>
      <c r="BS132" s="205"/>
      <c r="BT132" s="205"/>
      <c r="BU132" s="205"/>
      <c r="BV132" s="205"/>
      <c r="BW132" s="205"/>
      <c r="BX132" s="205"/>
      <c r="BY132" s="205"/>
      <c r="BZ132" s="205"/>
      <c r="CA132" s="205"/>
      <c r="CB132" s="205"/>
      <c r="CC132" s="205"/>
      <c r="CD132" s="205"/>
      <c r="CE132" s="205"/>
      <c r="CF132" s="205"/>
      <c r="CG132" s="205"/>
      <c r="CH132" s="205"/>
      <c r="CI132" s="205"/>
      <c r="CJ132" s="205"/>
      <c r="CK132" s="205"/>
      <c r="CL132" s="205"/>
      <c r="CM132" s="205"/>
      <c r="CN132" s="205"/>
      <c r="CO132" s="205"/>
      <c r="CP132" s="205"/>
      <c r="CQ132" s="205"/>
      <c r="CR132" s="205"/>
      <c r="CS132" s="205"/>
      <c r="CT132" s="205"/>
      <c r="CU132" s="205"/>
      <c r="CV132" s="205"/>
      <c r="CW132" s="205"/>
      <c r="CX132" s="205"/>
      <c r="CY132" s="205"/>
      <c r="CZ132" s="205"/>
      <c r="DA132" s="205"/>
      <c r="DB132" s="205"/>
      <c r="DC132" s="205"/>
      <c r="DD132" s="205"/>
      <c r="DE132" s="205"/>
      <c r="DF132" s="205"/>
      <c r="DG132" s="205"/>
      <c r="DH132" s="205"/>
      <c r="DI132" s="205"/>
      <c r="DJ132" s="205"/>
      <c r="DK132" s="205"/>
      <c r="DL132" s="205"/>
      <c r="DM132" s="205"/>
      <c r="DN132" s="205"/>
      <c r="DO132" s="205"/>
      <c r="DP132" s="205"/>
      <c r="DQ132" s="205"/>
      <c r="DR132" s="205"/>
      <c r="DS132" s="205"/>
      <c r="DT132" s="205"/>
      <c r="DU132" s="205"/>
      <c r="DV132" s="205"/>
      <c r="DW132" s="205"/>
      <c r="DX132" s="205"/>
      <c r="DY132" s="205"/>
      <c r="DZ132" s="205"/>
      <c r="EA132" s="205"/>
      <c r="EB132" s="205"/>
      <c r="EC132" s="205"/>
      <c r="ED132" s="205"/>
      <c r="EE132" s="205"/>
      <c r="EF132" s="205"/>
      <c r="EG132" s="205"/>
      <c r="EH132" s="205"/>
      <c r="EI132" s="205"/>
      <c r="EJ132" s="205"/>
      <c r="EK132" s="205"/>
      <c r="EL132" s="205"/>
      <c r="EM132" s="205"/>
      <c r="EN132" s="205"/>
      <c r="EO132" s="205"/>
      <c r="EP132" s="205"/>
      <c r="EQ132" s="205"/>
      <c r="ER132" s="205"/>
      <c r="ES132" s="205"/>
      <c r="ET132" s="205"/>
      <c r="EU132" s="205"/>
      <c r="EV132" s="205"/>
      <c r="EW132" s="205"/>
      <c r="EX132" s="205"/>
      <c r="EY132" s="205"/>
      <c r="EZ132" s="205"/>
      <c r="FA132" s="205"/>
      <c r="FB132" s="205"/>
      <c r="FC132" s="205"/>
      <c r="FD132" s="205"/>
      <c r="FE132" s="205"/>
      <c r="FF132" s="205"/>
      <c r="FG132" s="205"/>
      <c r="FH132" s="205"/>
      <c r="FI132" s="205"/>
      <c r="FJ132" s="205"/>
      <c r="FK132" s="205"/>
      <c r="FL132" s="205"/>
      <c r="FM132" s="205"/>
      <c r="FN132" s="205"/>
      <c r="FO132" s="205"/>
      <c r="FP132" s="205"/>
      <c r="FQ132" s="205"/>
      <c r="FR132" s="205"/>
      <c r="FS132" s="205"/>
      <c r="FT132" s="205"/>
      <c r="FU132" s="205"/>
      <c r="FV132" s="205"/>
      <c r="FW132" s="205"/>
      <c r="FX132" s="205"/>
      <c r="FY132" s="205"/>
      <c r="FZ132" s="205"/>
      <c r="GA132" s="205"/>
      <c r="GB132" s="205"/>
      <c r="GC132" s="205"/>
      <c r="GD132" s="205"/>
      <c r="GE132" s="205"/>
      <c r="GF132" s="205"/>
      <c r="GG132" s="205"/>
      <c r="GH132" s="205"/>
      <c r="GI132" s="205"/>
      <c r="GJ132" s="205"/>
      <c r="GK132" s="205"/>
      <c r="GL132" s="205"/>
      <c r="GM132" s="205"/>
      <c r="GN132" s="205"/>
      <c r="GO132" s="205"/>
      <c r="GP132" s="205"/>
      <c r="GQ132" s="205"/>
      <c r="GR132" s="205"/>
      <c r="GS132" s="205"/>
      <c r="GT132" s="205"/>
      <c r="GU132" s="205"/>
      <c r="GV132" s="205"/>
      <c r="GW132" s="205"/>
      <c r="GX132" s="205"/>
      <c r="GY132" s="205"/>
      <c r="GZ132" s="205"/>
      <c r="HA132" s="205"/>
      <c r="HB132" s="205"/>
      <c r="HC132" s="205"/>
      <c r="HD132" s="205"/>
      <c r="HE132" s="205"/>
      <c r="HF132" s="205"/>
      <c r="HG132" s="205"/>
      <c r="HH132" s="205"/>
      <c r="HI132" s="205"/>
      <c r="HJ132" s="205"/>
      <c r="HK132" s="205"/>
      <c r="HL132" s="205"/>
      <c r="HM132" s="205"/>
      <c r="HN132" s="205"/>
      <c r="HO132" s="205"/>
      <c r="HP132" s="205"/>
      <c r="HQ132" s="205"/>
      <c r="HR132" s="205"/>
      <c r="HS132" s="205"/>
      <c r="HT132" s="205"/>
      <c r="HU132" s="205"/>
      <c r="HV132" s="205"/>
      <c r="HW132" s="205"/>
      <c r="HX132" s="205"/>
      <c r="HY132" s="205"/>
      <c r="HZ132" s="205"/>
      <c r="IA132" s="205"/>
      <c r="IB132" s="205"/>
      <c r="IC132" s="205"/>
      <c r="ID132" s="205"/>
      <c r="IE132" s="205"/>
      <c r="IF132" s="205"/>
      <c r="IG132" s="205"/>
      <c r="IH132" s="205"/>
      <c r="II132" s="205"/>
      <c r="IJ132" s="205"/>
      <c r="IK132" s="205"/>
      <c r="IL132" s="205"/>
      <c r="IM132" s="205"/>
      <c r="IN132" s="205"/>
      <c r="IO132" s="205"/>
      <c r="IP132" s="205"/>
      <c r="IQ132" s="205"/>
      <c r="IR132" s="205"/>
      <c r="IS132" s="205"/>
      <c r="IT132" s="205"/>
      <c r="IU132" s="205"/>
      <c r="IV132" s="205"/>
      <c r="IW132" s="205"/>
      <c r="IX132" s="205"/>
    </row>
    <row r="133" spans="1:258" ht="12.75" customHeight="1" x14ac:dyDescent="0.2">
      <c r="A133" s="330">
        <f t="shared" si="7"/>
        <v>45414</v>
      </c>
      <c r="B133" s="355" t="str" cm="1">
        <f t="array" ref="B133">IF(SUMPRODUCT($I133:$IX133,IF($I$9:$IX$9=B$9,1,0))&gt;0,SUMPRODUCT($I133:$IX133,IF($I$9:$IX$9=B$9,1,0)),"")</f>
        <v/>
      </c>
      <c r="C133" s="355" t="str" cm="1">
        <f t="array" ref="C133">IF(SUMPRODUCT($I133:$IX133,IF($I$9:$IX$9=C$9,1,0))&gt;0,SUMPRODUCT($I133:$IX133,IF($I$9:$IX$9=C$9,1,0)),"")</f>
        <v/>
      </c>
      <c r="D133" s="355" t="str" cm="1">
        <f t="array" ref="D133">IF(SUMPRODUCT($I133:$IX133,IF($I$9:$IX$9=D$9,1,0))&gt;0,SUMPRODUCT($I133:$IX133,IF($I$9:$IX$9=D$9,1,0)),"")</f>
        <v/>
      </c>
      <c r="E133" s="355" t="str" cm="1">
        <f t="array" ref="E133">IF(SUMPRODUCT($I133:$IX133,IF($I$9:$IX$9=E$9,1,0))&gt;0,SUMPRODUCT($I133:$IX133,IF($I$9:$IX$9=E$9,1,0)),"")</f>
        <v/>
      </c>
      <c r="F133" s="355" t="str" cm="1">
        <f t="array" ref="F133">IF(SUMPRODUCT($I133:$IX133,IF($I$9:$IX$9=F$9,1,0))&gt;0,SUMPRODUCT($I133:$IX133,IF($I$9:$IX$9=F$9,1,0)),"")</f>
        <v/>
      </c>
      <c r="G133" s="355" t="str" cm="1">
        <f t="array" ref="G133">IF(SUMPRODUCT($I133:$IX133,IF($I$9:$IX$9=G$9,1,0))&gt;0,SUMPRODUCT($I133:$IX133,IF($I$9:$IX$9=G$9,1,0)),"")</f>
        <v/>
      </c>
      <c r="H133" s="329">
        <f t="shared" si="6"/>
        <v>0</v>
      </c>
      <c r="I133" s="205"/>
      <c r="J133" s="205"/>
      <c r="K133" s="205"/>
      <c r="L133" s="205"/>
      <c r="M133" s="205"/>
      <c r="N133" s="205"/>
      <c r="O133" s="205"/>
      <c r="P133" s="205"/>
      <c r="Q133" s="205"/>
      <c r="R133" s="205"/>
      <c r="S133" s="205"/>
      <c r="T133" s="205"/>
      <c r="U133" s="205"/>
      <c r="V133" s="205"/>
      <c r="W133" s="205"/>
      <c r="X133" s="205"/>
      <c r="Y133" s="205"/>
      <c r="Z133" s="205"/>
      <c r="AA133" s="205"/>
      <c r="AB133" s="205"/>
      <c r="AC133" s="205"/>
      <c r="AD133" s="205"/>
      <c r="AE133" s="205"/>
      <c r="AF133" s="205"/>
      <c r="AG133" s="205"/>
      <c r="AH133" s="205"/>
      <c r="AI133" s="205"/>
      <c r="AJ133" s="205"/>
      <c r="AK133" s="205"/>
      <c r="AL133" s="205"/>
      <c r="AM133" s="205"/>
      <c r="AN133" s="205"/>
      <c r="AO133" s="205"/>
      <c r="AP133" s="205"/>
      <c r="AQ133" s="205"/>
      <c r="AR133" s="205"/>
      <c r="AS133" s="205"/>
      <c r="AT133" s="205"/>
      <c r="AU133" s="205"/>
      <c r="AV133" s="205"/>
      <c r="AW133" s="205"/>
      <c r="AX133" s="205"/>
      <c r="AY133" s="205"/>
      <c r="AZ133" s="205"/>
      <c r="BA133" s="205"/>
      <c r="BB133" s="205"/>
      <c r="BC133" s="205"/>
      <c r="BD133" s="205"/>
      <c r="BE133" s="205"/>
      <c r="BF133" s="205"/>
      <c r="BG133" s="205"/>
      <c r="BH133" s="205"/>
      <c r="BI133" s="205"/>
      <c r="BJ133" s="205"/>
      <c r="BK133" s="205"/>
      <c r="BL133" s="205"/>
      <c r="BM133" s="205"/>
      <c r="BN133" s="205"/>
      <c r="BO133" s="205"/>
      <c r="BP133" s="205"/>
      <c r="BQ133" s="205"/>
      <c r="BR133" s="205"/>
      <c r="BS133" s="205"/>
      <c r="BT133" s="205"/>
      <c r="BU133" s="205"/>
      <c r="BV133" s="205"/>
      <c r="BW133" s="205"/>
      <c r="BX133" s="205"/>
      <c r="BY133" s="205"/>
      <c r="BZ133" s="205"/>
      <c r="CA133" s="205"/>
      <c r="CB133" s="205"/>
      <c r="CC133" s="205"/>
      <c r="CD133" s="205"/>
      <c r="CE133" s="205"/>
      <c r="CF133" s="205"/>
      <c r="CG133" s="205"/>
      <c r="CH133" s="205"/>
      <c r="CI133" s="205"/>
      <c r="CJ133" s="205"/>
      <c r="CK133" s="205"/>
      <c r="CL133" s="205"/>
      <c r="CM133" s="205"/>
      <c r="CN133" s="205"/>
      <c r="CO133" s="205"/>
      <c r="CP133" s="205"/>
      <c r="CQ133" s="205"/>
      <c r="CR133" s="205"/>
      <c r="CS133" s="205"/>
      <c r="CT133" s="205"/>
      <c r="CU133" s="205"/>
      <c r="CV133" s="205"/>
      <c r="CW133" s="205"/>
      <c r="CX133" s="205"/>
      <c r="CY133" s="205"/>
      <c r="CZ133" s="205"/>
      <c r="DA133" s="205"/>
      <c r="DB133" s="205"/>
      <c r="DC133" s="205"/>
      <c r="DD133" s="205"/>
      <c r="DE133" s="205"/>
      <c r="DF133" s="205"/>
      <c r="DG133" s="205"/>
      <c r="DH133" s="205"/>
      <c r="DI133" s="205"/>
      <c r="DJ133" s="205"/>
      <c r="DK133" s="205"/>
      <c r="DL133" s="205"/>
      <c r="DM133" s="205"/>
      <c r="DN133" s="205"/>
      <c r="DO133" s="205"/>
      <c r="DP133" s="205"/>
      <c r="DQ133" s="205"/>
      <c r="DR133" s="205"/>
      <c r="DS133" s="205"/>
      <c r="DT133" s="205"/>
      <c r="DU133" s="205"/>
      <c r="DV133" s="205"/>
      <c r="DW133" s="205"/>
      <c r="DX133" s="205"/>
      <c r="DY133" s="205"/>
      <c r="DZ133" s="205"/>
      <c r="EA133" s="205"/>
      <c r="EB133" s="205"/>
      <c r="EC133" s="205"/>
      <c r="ED133" s="205"/>
      <c r="EE133" s="205"/>
      <c r="EF133" s="205"/>
      <c r="EG133" s="205"/>
      <c r="EH133" s="205"/>
      <c r="EI133" s="205"/>
      <c r="EJ133" s="205"/>
      <c r="EK133" s="205"/>
      <c r="EL133" s="205"/>
      <c r="EM133" s="205"/>
      <c r="EN133" s="205"/>
      <c r="EO133" s="205"/>
      <c r="EP133" s="205"/>
      <c r="EQ133" s="205"/>
      <c r="ER133" s="205"/>
      <c r="ES133" s="205"/>
      <c r="ET133" s="205"/>
      <c r="EU133" s="205"/>
      <c r="EV133" s="205"/>
      <c r="EW133" s="205"/>
      <c r="EX133" s="205"/>
      <c r="EY133" s="205"/>
      <c r="EZ133" s="205"/>
      <c r="FA133" s="205"/>
      <c r="FB133" s="205"/>
      <c r="FC133" s="205"/>
      <c r="FD133" s="205"/>
      <c r="FE133" s="205"/>
      <c r="FF133" s="205"/>
      <c r="FG133" s="205"/>
      <c r="FH133" s="205"/>
      <c r="FI133" s="205"/>
      <c r="FJ133" s="205"/>
      <c r="FK133" s="205"/>
      <c r="FL133" s="205"/>
      <c r="FM133" s="205"/>
      <c r="FN133" s="205"/>
      <c r="FO133" s="205"/>
      <c r="FP133" s="205"/>
      <c r="FQ133" s="205"/>
      <c r="FR133" s="205"/>
      <c r="FS133" s="205"/>
      <c r="FT133" s="205"/>
      <c r="FU133" s="205"/>
      <c r="FV133" s="205"/>
      <c r="FW133" s="205"/>
      <c r="FX133" s="205"/>
      <c r="FY133" s="205"/>
      <c r="FZ133" s="205"/>
      <c r="GA133" s="205"/>
      <c r="GB133" s="205"/>
      <c r="GC133" s="205"/>
      <c r="GD133" s="205"/>
      <c r="GE133" s="205"/>
      <c r="GF133" s="205"/>
      <c r="GG133" s="205"/>
      <c r="GH133" s="205"/>
      <c r="GI133" s="205"/>
      <c r="GJ133" s="205"/>
      <c r="GK133" s="205"/>
      <c r="GL133" s="205"/>
      <c r="GM133" s="205"/>
      <c r="GN133" s="205"/>
      <c r="GO133" s="205"/>
      <c r="GP133" s="205"/>
      <c r="GQ133" s="205"/>
      <c r="GR133" s="205"/>
      <c r="GS133" s="205"/>
      <c r="GT133" s="205"/>
      <c r="GU133" s="205"/>
      <c r="GV133" s="205"/>
      <c r="GW133" s="205"/>
      <c r="GX133" s="205"/>
      <c r="GY133" s="205"/>
      <c r="GZ133" s="205"/>
      <c r="HA133" s="205"/>
      <c r="HB133" s="205"/>
      <c r="HC133" s="205"/>
      <c r="HD133" s="205"/>
      <c r="HE133" s="205"/>
      <c r="HF133" s="205"/>
      <c r="HG133" s="205"/>
      <c r="HH133" s="205"/>
      <c r="HI133" s="205"/>
      <c r="HJ133" s="205"/>
      <c r="HK133" s="205"/>
      <c r="HL133" s="205"/>
      <c r="HM133" s="205"/>
      <c r="HN133" s="205"/>
      <c r="HO133" s="205"/>
      <c r="HP133" s="205"/>
      <c r="HQ133" s="205"/>
      <c r="HR133" s="205"/>
      <c r="HS133" s="205"/>
      <c r="HT133" s="205"/>
      <c r="HU133" s="205"/>
      <c r="HV133" s="205"/>
      <c r="HW133" s="205"/>
      <c r="HX133" s="205"/>
      <c r="HY133" s="205"/>
      <c r="HZ133" s="205"/>
      <c r="IA133" s="205"/>
      <c r="IB133" s="205"/>
      <c r="IC133" s="205"/>
      <c r="ID133" s="205"/>
      <c r="IE133" s="205"/>
      <c r="IF133" s="205"/>
      <c r="IG133" s="205"/>
      <c r="IH133" s="205"/>
      <c r="II133" s="205"/>
      <c r="IJ133" s="205"/>
      <c r="IK133" s="205"/>
      <c r="IL133" s="205"/>
      <c r="IM133" s="205"/>
      <c r="IN133" s="205"/>
      <c r="IO133" s="205"/>
      <c r="IP133" s="205"/>
      <c r="IQ133" s="205"/>
      <c r="IR133" s="205"/>
      <c r="IS133" s="205"/>
      <c r="IT133" s="205"/>
      <c r="IU133" s="205"/>
      <c r="IV133" s="205"/>
      <c r="IW133" s="205"/>
      <c r="IX133" s="205"/>
    </row>
    <row r="134" spans="1:258" ht="12.75" customHeight="1" x14ac:dyDescent="0.2">
      <c r="A134" s="330">
        <f t="shared" si="7"/>
        <v>45415</v>
      </c>
      <c r="B134" s="355" t="str" cm="1">
        <f t="array" ref="B134">IF(SUMPRODUCT($I134:$IX134,IF($I$9:$IX$9=B$9,1,0))&gt;0,SUMPRODUCT($I134:$IX134,IF($I$9:$IX$9=B$9,1,0)),"")</f>
        <v/>
      </c>
      <c r="C134" s="355" t="str" cm="1">
        <f t="array" ref="C134">IF(SUMPRODUCT($I134:$IX134,IF($I$9:$IX$9=C$9,1,0))&gt;0,SUMPRODUCT($I134:$IX134,IF($I$9:$IX$9=C$9,1,0)),"")</f>
        <v/>
      </c>
      <c r="D134" s="355" t="str" cm="1">
        <f t="array" ref="D134">IF(SUMPRODUCT($I134:$IX134,IF($I$9:$IX$9=D$9,1,0))&gt;0,SUMPRODUCT($I134:$IX134,IF($I$9:$IX$9=D$9,1,0)),"")</f>
        <v/>
      </c>
      <c r="E134" s="355" t="str" cm="1">
        <f t="array" ref="E134">IF(SUMPRODUCT($I134:$IX134,IF($I$9:$IX$9=E$9,1,0))&gt;0,SUMPRODUCT($I134:$IX134,IF($I$9:$IX$9=E$9,1,0)),"")</f>
        <v/>
      </c>
      <c r="F134" s="355" t="str" cm="1">
        <f t="array" ref="F134">IF(SUMPRODUCT($I134:$IX134,IF($I$9:$IX$9=F$9,1,0))&gt;0,SUMPRODUCT($I134:$IX134,IF($I$9:$IX$9=F$9,1,0)),"")</f>
        <v/>
      </c>
      <c r="G134" s="355" t="str" cm="1">
        <f t="array" ref="G134">IF(SUMPRODUCT($I134:$IX134,IF($I$9:$IX$9=G$9,1,0))&gt;0,SUMPRODUCT($I134:$IX134,IF($I$9:$IX$9=G$9,1,0)),"")</f>
        <v/>
      </c>
      <c r="H134" s="329">
        <f t="shared" si="6"/>
        <v>0</v>
      </c>
      <c r="I134" s="205"/>
      <c r="J134" s="205"/>
      <c r="K134" s="205"/>
      <c r="L134" s="205"/>
      <c r="M134" s="205"/>
      <c r="N134" s="205"/>
      <c r="O134" s="205"/>
      <c r="P134" s="205"/>
      <c r="Q134" s="205"/>
      <c r="R134" s="205"/>
      <c r="S134" s="205"/>
      <c r="T134" s="205"/>
      <c r="U134" s="205"/>
      <c r="V134" s="205"/>
      <c r="W134" s="205"/>
      <c r="X134" s="205"/>
      <c r="Y134" s="205"/>
      <c r="Z134" s="205"/>
      <c r="AA134" s="205"/>
      <c r="AB134" s="205"/>
      <c r="AC134" s="205"/>
      <c r="AD134" s="205"/>
      <c r="AE134" s="205"/>
      <c r="AF134" s="205"/>
      <c r="AG134" s="205"/>
      <c r="AH134" s="205"/>
      <c r="AI134" s="205"/>
      <c r="AJ134" s="205"/>
      <c r="AK134" s="205"/>
      <c r="AL134" s="205"/>
      <c r="AM134" s="205"/>
      <c r="AN134" s="205"/>
      <c r="AO134" s="205"/>
      <c r="AP134" s="205"/>
      <c r="AQ134" s="205"/>
      <c r="AR134" s="205"/>
      <c r="AS134" s="205"/>
      <c r="AT134" s="205"/>
      <c r="AU134" s="205"/>
      <c r="AV134" s="205"/>
      <c r="AW134" s="205"/>
      <c r="AX134" s="205"/>
      <c r="AY134" s="205"/>
      <c r="AZ134" s="205"/>
      <c r="BA134" s="205"/>
      <c r="BB134" s="205"/>
      <c r="BC134" s="205"/>
      <c r="BD134" s="205"/>
      <c r="BE134" s="205"/>
      <c r="BF134" s="205"/>
      <c r="BG134" s="205"/>
      <c r="BH134" s="205"/>
      <c r="BI134" s="205"/>
      <c r="BJ134" s="205"/>
      <c r="BK134" s="205"/>
      <c r="BL134" s="205"/>
      <c r="BM134" s="205"/>
      <c r="BN134" s="205"/>
      <c r="BO134" s="205"/>
      <c r="BP134" s="205"/>
      <c r="BQ134" s="205"/>
      <c r="BR134" s="205"/>
      <c r="BS134" s="205"/>
      <c r="BT134" s="205"/>
      <c r="BU134" s="205"/>
      <c r="BV134" s="205"/>
      <c r="BW134" s="205"/>
      <c r="BX134" s="205"/>
      <c r="BY134" s="205"/>
      <c r="BZ134" s="205"/>
      <c r="CA134" s="205"/>
      <c r="CB134" s="205"/>
      <c r="CC134" s="205"/>
      <c r="CD134" s="205"/>
      <c r="CE134" s="205"/>
      <c r="CF134" s="205"/>
      <c r="CG134" s="205"/>
      <c r="CH134" s="205"/>
      <c r="CI134" s="205"/>
      <c r="CJ134" s="205"/>
      <c r="CK134" s="205"/>
      <c r="CL134" s="205"/>
      <c r="CM134" s="205"/>
      <c r="CN134" s="205"/>
      <c r="CO134" s="205"/>
      <c r="CP134" s="205"/>
      <c r="CQ134" s="205"/>
      <c r="CR134" s="205"/>
      <c r="CS134" s="205"/>
      <c r="CT134" s="205"/>
      <c r="CU134" s="205"/>
      <c r="CV134" s="205"/>
      <c r="CW134" s="205"/>
      <c r="CX134" s="205"/>
      <c r="CY134" s="205"/>
      <c r="CZ134" s="205"/>
      <c r="DA134" s="205"/>
      <c r="DB134" s="205"/>
      <c r="DC134" s="205"/>
      <c r="DD134" s="205"/>
      <c r="DE134" s="205"/>
      <c r="DF134" s="205"/>
      <c r="DG134" s="205"/>
      <c r="DH134" s="205"/>
      <c r="DI134" s="205"/>
      <c r="DJ134" s="205"/>
      <c r="DK134" s="205"/>
      <c r="DL134" s="205"/>
      <c r="DM134" s="205"/>
      <c r="DN134" s="205"/>
      <c r="DO134" s="205"/>
      <c r="DP134" s="205"/>
      <c r="DQ134" s="205"/>
      <c r="DR134" s="205"/>
      <c r="DS134" s="205"/>
      <c r="DT134" s="205"/>
      <c r="DU134" s="205"/>
      <c r="DV134" s="205"/>
      <c r="DW134" s="205"/>
      <c r="DX134" s="205"/>
      <c r="DY134" s="205"/>
      <c r="DZ134" s="205"/>
      <c r="EA134" s="205"/>
      <c r="EB134" s="205"/>
      <c r="EC134" s="205"/>
      <c r="ED134" s="205"/>
      <c r="EE134" s="205"/>
      <c r="EF134" s="205"/>
      <c r="EG134" s="205"/>
      <c r="EH134" s="205"/>
      <c r="EI134" s="205"/>
      <c r="EJ134" s="205"/>
      <c r="EK134" s="205"/>
      <c r="EL134" s="205"/>
      <c r="EM134" s="205"/>
      <c r="EN134" s="205"/>
      <c r="EO134" s="205"/>
      <c r="EP134" s="205"/>
      <c r="EQ134" s="205"/>
      <c r="ER134" s="205"/>
      <c r="ES134" s="205"/>
      <c r="ET134" s="205"/>
      <c r="EU134" s="205"/>
      <c r="EV134" s="205"/>
      <c r="EW134" s="205"/>
      <c r="EX134" s="205"/>
      <c r="EY134" s="205"/>
      <c r="EZ134" s="205"/>
      <c r="FA134" s="205"/>
      <c r="FB134" s="205"/>
      <c r="FC134" s="205"/>
      <c r="FD134" s="205"/>
      <c r="FE134" s="205"/>
      <c r="FF134" s="205"/>
      <c r="FG134" s="205"/>
      <c r="FH134" s="205"/>
      <c r="FI134" s="205"/>
      <c r="FJ134" s="205"/>
      <c r="FK134" s="205"/>
      <c r="FL134" s="205"/>
      <c r="FM134" s="205"/>
      <c r="FN134" s="205"/>
      <c r="FO134" s="205"/>
      <c r="FP134" s="205"/>
      <c r="FQ134" s="205"/>
      <c r="FR134" s="205"/>
      <c r="FS134" s="205"/>
      <c r="FT134" s="205"/>
      <c r="FU134" s="205"/>
      <c r="FV134" s="205"/>
      <c r="FW134" s="205"/>
      <c r="FX134" s="205"/>
      <c r="FY134" s="205"/>
      <c r="FZ134" s="205"/>
      <c r="GA134" s="205"/>
      <c r="GB134" s="205"/>
      <c r="GC134" s="205"/>
      <c r="GD134" s="205"/>
      <c r="GE134" s="205"/>
      <c r="GF134" s="205"/>
      <c r="GG134" s="205"/>
      <c r="GH134" s="205"/>
      <c r="GI134" s="205"/>
      <c r="GJ134" s="205"/>
      <c r="GK134" s="205"/>
      <c r="GL134" s="205"/>
      <c r="GM134" s="205"/>
      <c r="GN134" s="205"/>
      <c r="GO134" s="205"/>
      <c r="GP134" s="205"/>
      <c r="GQ134" s="205"/>
      <c r="GR134" s="205"/>
      <c r="GS134" s="205"/>
      <c r="GT134" s="205"/>
      <c r="GU134" s="205"/>
      <c r="GV134" s="205"/>
      <c r="GW134" s="205"/>
      <c r="GX134" s="205"/>
      <c r="GY134" s="205"/>
      <c r="GZ134" s="205"/>
      <c r="HA134" s="205"/>
      <c r="HB134" s="205"/>
      <c r="HC134" s="205"/>
      <c r="HD134" s="205"/>
      <c r="HE134" s="205"/>
      <c r="HF134" s="205"/>
      <c r="HG134" s="205"/>
      <c r="HH134" s="205"/>
      <c r="HI134" s="205"/>
      <c r="HJ134" s="205"/>
      <c r="HK134" s="205"/>
      <c r="HL134" s="205"/>
      <c r="HM134" s="205"/>
      <c r="HN134" s="205"/>
      <c r="HO134" s="205"/>
      <c r="HP134" s="205"/>
      <c r="HQ134" s="205"/>
      <c r="HR134" s="205"/>
      <c r="HS134" s="205"/>
      <c r="HT134" s="205"/>
      <c r="HU134" s="205"/>
      <c r="HV134" s="205"/>
      <c r="HW134" s="205"/>
      <c r="HX134" s="205"/>
      <c r="HY134" s="205"/>
      <c r="HZ134" s="205"/>
      <c r="IA134" s="205"/>
      <c r="IB134" s="205"/>
      <c r="IC134" s="205"/>
      <c r="ID134" s="205"/>
      <c r="IE134" s="205"/>
      <c r="IF134" s="205"/>
      <c r="IG134" s="205"/>
      <c r="IH134" s="205"/>
      <c r="II134" s="205"/>
      <c r="IJ134" s="205"/>
      <c r="IK134" s="205"/>
      <c r="IL134" s="205"/>
      <c r="IM134" s="205"/>
      <c r="IN134" s="205"/>
      <c r="IO134" s="205"/>
      <c r="IP134" s="205"/>
      <c r="IQ134" s="205"/>
      <c r="IR134" s="205"/>
      <c r="IS134" s="205"/>
      <c r="IT134" s="205"/>
      <c r="IU134" s="205"/>
      <c r="IV134" s="205"/>
      <c r="IW134" s="205"/>
      <c r="IX134" s="205"/>
    </row>
    <row r="135" spans="1:258" ht="12.75" customHeight="1" x14ac:dyDescent="0.2">
      <c r="A135" s="330">
        <f t="shared" si="7"/>
        <v>45416</v>
      </c>
      <c r="B135" s="355" t="str" cm="1">
        <f t="array" ref="B135">IF(SUMPRODUCT($I135:$IX135,IF($I$9:$IX$9=B$9,1,0))&gt;0,SUMPRODUCT($I135:$IX135,IF($I$9:$IX$9=B$9,1,0)),"")</f>
        <v/>
      </c>
      <c r="C135" s="355" t="str" cm="1">
        <f t="array" ref="C135">IF(SUMPRODUCT($I135:$IX135,IF($I$9:$IX$9=C$9,1,0))&gt;0,SUMPRODUCT($I135:$IX135,IF($I$9:$IX$9=C$9,1,0)),"")</f>
        <v/>
      </c>
      <c r="D135" s="355" t="str" cm="1">
        <f t="array" ref="D135">IF(SUMPRODUCT($I135:$IX135,IF($I$9:$IX$9=D$9,1,0))&gt;0,SUMPRODUCT($I135:$IX135,IF($I$9:$IX$9=D$9,1,0)),"")</f>
        <v/>
      </c>
      <c r="E135" s="355" t="str" cm="1">
        <f t="array" ref="E135">IF(SUMPRODUCT($I135:$IX135,IF($I$9:$IX$9=E$9,1,0))&gt;0,SUMPRODUCT($I135:$IX135,IF($I$9:$IX$9=E$9,1,0)),"")</f>
        <v/>
      </c>
      <c r="F135" s="355" t="str" cm="1">
        <f t="array" ref="F135">IF(SUMPRODUCT($I135:$IX135,IF($I$9:$IX$9=F$9,1,0))&gt;0,SUMPRODUCT($I135:$IX135,IF($I$9:$IX$9=F$9,1,0)),"")</f>
        <v/>
      </c>
      <c r="G135" s="355" t="str" cm="1">
        <f t="array" ref="G135">IF(SUMPRODUCT($I135:$IX135,IF($I$9:$IX$9=G$9,1,0))&gt;0,SUMPRODUCT($I135:$IX135,IF($I$9:$IX$9=G$9,1,0)),"")</f>
        <v/>
      </c>
      <c r="H135" s="329">
        <f t="shared" si="6"/>
        <v>0</v>
      </c>
      <c r="I135" s="205"/>
      <c r="J135" s="205"/>
      <c r="K135" s="205"/>
      <c r="L135" s="205"/>
      <c r="M135" s="205"/>
      <c r="N135" s="205"/>
      <c r="O135" s="205"/>
      <c r="P135" s="205"/>
      <c r="Q135" s="205"/>
      <c r="R135" s="205"/>
      <c r="S135" s="205"/>
      <c r="T135" s="205"/>
      <c r="U135" s="205"/>
      <c r="V135" s="205"/>
      <c r="W135" s="205"/>
      <c r="X135" s="205"/>
      <c r="Y135" s="205"/>
      <c r="Z135" s="205"/>
      <c r="AA135" s="205"/>
      <c r="AB135" s="205"/>
      <c r="AC135" s="205"/>
      <c r="AD135" s="205"/>
      <c r="AE135" s="205"/>
      <c r="AF135" s="205"/>
      <c r="AG135" s="205"/>
      <c r="AH135" s="205"/>
      <c r="AI135" s="205"/>
      <c r="AJ135" s="205"/>
      <c r="AK135" s="205"/>
      <c r="AL135" s="205"/>
      <c r="AM135" s="205"/>
      <c r="AN135" s="205"/>
      <c r="AO135" s="205"/>
      <c r="AP135" s="205"/>
      <c r="AQ135" s="205"/>
      <c r="AR135" s="205"/>
      <c r="AS135" s="205"/>
      <c r="AT135" s="205"/>
      <c r="AU135" s="205"/>
      <c r="AV135" s="205"/>
      <c r="AW135" s="205"/>
      <c r="AX135" s="205"/>
      <c r="AY135" s="205"/>
      <c r="AZ135" s="205"/>
      <c r="BA135" s="205"/>
      <c r="BB135" s="205"/>
      <c r="BC135" s="205"/>
      <c r="BD135" s="205"/>
      <c r="BE135" s="205"/>
      <c r="BF135" s="205"/>
      <c r="BG135" s="205"/>
      <c r="BH135" s="205"/>
      <c r="BI135" s="205"/>
      <c r="BJ135" s="205"/>
      <c r="BK135" s="205"/>
      <c r="BL135" s="205"/>
      <c r="BM135" s="205"/>
      <c r="BN135" s="205"/>
      <c r="BO135" s="205"/>
      <c r="BP135" s="205"/>
      <c r="BQ135" s="205"/>
      <c r="BR135" s="205"/>
      <c r="BS135" s="205"/>
      <c r="BT135" s="205"/>
      <c r="BU135" s="205"/>
      <c r="BV135" s="205"/>
      <c r="BW135" s="205"/>
      <c r="BX135" s="205"/>
      <c r="BY135" s="205"/>
      <c r="BZ135" s="205"/>
      <c r="CA135" s="205"/>
      <c r="CB135" s="205"/>
      <c r="CC135" s="205"/>
      <c r="CD135" s="205"/>
      <c r="CE135" s="205"/>
      <c r="CF135" s="205"/>
      <c r="CG135" s="205"/>
      <c r="CH135" s="205"/>
      <c r="CI135" s="205"/>
      <c r="CJ135" s="205"/>
      <c r="CK135" s="205"/>
      <c r="CL135" s="205"/>
      <c r="CM135" s="205"/>
      <c r="CN135" s="205"/>
      <c r="CO135" s="205"/>
      <c r="CP135" s="205"/>
      <c r="CQ135" s="205"/>
      <c r="CR135" s="205"/>
      <c r="CS135" s="205"/>
      <c r="CT135" s="205"/>
      <c r="CU135" s="205"/>
      <c r="CV135" s="205"/>
      <c r="CW135" s="205"/>
      <c r="CX135" s="205"/>
      <c r="CY135" s="205"/>
      <c r="CZ135" s="205"/>
      <c r="DA135" s="205"/>
      <c r="DB135" s="205"/>
      <c r="DC135" s="205"/>
      <c r="DD135" s="205"/>
      <c r="DE135" s="205"/>
      <c r="DF135" s="205"/>
      <c r="DG135" s="205"/>
      <c r="DH135" s="205"/>
      <c r="DI135" s="205"/>
      <c r="DJ135" s="205"/>
      <c r="DK135" s="205"/>
      <c r="DL135" s="205"/>
      <c r="DM135" s="205"/>
      <c r="DN135" s="205"/>
      <c r="DO135" s="205"/>
      <c r="DP135" s="205"/>
      <c r="DQ135" s="205"/>
      <c r="DR135" s="205"/>
      <c r="DS135" s="205"/>
      <c r="DT135" s="205"/>
      <c r="DU135" s="205"/>
      <c r="DV135" s="205"/>
      <c r="DW135" s="205"/>
      <c r="DX135" s="205"/>
      <c r="DY135" s="205"/>
      <c r="DZ135" s="205"/>
      <c r="EA135" s="205"/>
      <c r="EB135" s="205"/>
      <c r="EC135" s="205"/>
      <c r="ED135" s="205"/>
      <c r="EE135" s="205"/>
      <c r="EF135" s="205"/>
      <c r="EG135" s="205"/>
      <c r="EH135" s="205"/>
      <c r="EI135" s="205"/>
      <c r="EJ135" s="205"/>
      <c r="EK135" s="205"/>
      <c r="EL135" s="205"/>
      <c r="EM135" s="205"/>
      <c r="EN135" s="205"/>
      <c r="EO135" s="205"/>
      <c r="EP135" s="205"/>
      <c r="EQ135" s="205"/>
      <c r="ER135" s="205"/>
      <c r="ES135" s="205"/>
      <c r="ET135" s="205"/>
      <c r="EU135" s="205"/>
      <c r="EV135" s="205"/>
      <c r="EW135" s="205"/>
      <c r="EX135" s="205"/>
      <c r="EY135" s="205"/>
      <c r="EZ135" s="205"/>
      <c r="FA135" s="205"/>
      <c r="FB135" s="205"/>
      <c r="FC135" s="205"/>
      <c r="FD135" s="205"/>
      <c r="FE135" s="205"/>
      <c r="FF135" s="205"/>
      <c r="FG135" s="205"/>
      <c r="FH135" s="205"/>
      <c r="FI135" s="205"/>
      <c r="FJ135" s="205"/>
      <c r="FK135" s="205"/>
      <c r="FL135" s="205"/>
      <c r="FM135" s="205"/>
      <c r="FN135" s="205"/>
      <c r="FO135" s="205"/>
      <c r="FP135" s="205"/>
      <c r="FQ135" s="205"/>
      <c r="FR135" s="205"/>
      <c r="FS135" s="205"/>
      <c r="FT135" s="205"/>
      <c r="FU135" s="205"/>
      <c r="FV135" s="205"/>
      <c r="FW135" s="205"/>
      <c r="FX135" s="205"/>
      <c r="FY135" s="205"/>
      <c r="FZ135" s="205"/>
      <c r="GA135" s="205"/>
      <c r="GB135" s="205"/>
      <c r="GC135" s="205"/>
      <c r="GD135" s="205"/>
      <c r="GE135" s="205"/>
      <c r="GF135" s="205"/>
      <c r="GG135" s="205"/>
      <c r="GH135" s="205"/>
      <c r="GI135" s="205"/>
      <c r="GJ135" s="205"/>
      <c r="GK135" s="205"/>
      <c r="GL135" s="205"/>
      <c r="GM135" s="205"/>
      <c r="GN135" s="205"/>
      <c r="GO135" s="205"/>
      <c r="GP135" s="205"/>
      <c r="GQ135" s="205"/>
      <c r="GR135" s="205"/>
      <c r="GS135" s="205"/>
      <c r="GT135" s="205"/>
      <c r="GU135" s="205"/>
      <c r="GV135" s="205"/>
      <c r="GW135" s="205"/>
      <c r="GX135" s="205"/>
      <c r="GY135" s="205"/>
      <c r="GZ135" s="205"/>
      <c r="HA135" s="205"/>
      <c r="HB135" s="205"/>
      <c r="HC135" s="205"/>
      <c r="HD135" s="205"/>
      <c r="HE135" s="205"/>
      <c r="HF135" s="205"/>
      <c r="HG135" s="205"/>
      <c r="HH135" s="205"/>
      <c r="HI135" s="205"/>
      <c r="HJ135" s="205"/>
      <c r="HK135" s="205"/>
      <c r="HL135" s="205"/>
      <c r="HM135" s="205"/>
      <c r="HN135" s="205"/>
      <c r="HO135" s="205"/>
      <c r="HP135" s="205"/>
      <c r="HQ135" s="205"/>
      <c r="HR135" s="205"/>
      <c r="HS135" s="205"/>
      <c r="HT135" s="205"/>
      <c r="HU135" s="205"/>
      <c r="HV135" s="205"/>
      <c r="HW135" s="205"/>
      <c r="HX135" s="205"/>
      <c r="HY135" s="205"/>
      <c r="HZ135" s="205"/>
      <c r="IA135" s="205"/>
      <c r="IB135" s="205"/>
      <c r="IC135" s="205"/>
      <c r="ID135" s="205"/>
      <c r="IE135" s="205"/>
      <c r="IF135" s="205"/>
      <c r="IG135" s="205"/>
      <c r="IH135" s="205"/>
      <c r="II135" s="205"/>
      <c r="IJ135" s="205"/>
      <c r="IK135" s="205"/>
      <c r="IL135" s="205"/>
      <c r="IM135" s="205"/>
      <c r="IN135" s="205"/>
      <c r="IO135" s="205"/>
      <c r="IP135" s="205"/>
      <c r="IQ135" s="205"/>
      <c r="IR135" s="205"/>
      <c r="IS135" s="205"/>
      <c r="IT135" s="205"/>
      <c r="IU135" s="205"/>
      <c r="IV135" s="205"/>
      <c r="IW135" s="205"/>
      <c r="IX135" s="205"/>
    </row>
    <row r="136" spans="1:258" ht="12.75" customHeight="1" x14ac:dyDescent="0.2">
      <c r="A136" s="330">
        <f t="shared" si="7"/>
        <v>45417</v>
      </c>
      <c r="B136" s="355" t="str" cm="1">
        <f t="array" ref="B136">IF(SUMPRODUCT($I136:$IX136,IF($I$9:$IX$9=B$9,1,0))&gt;0,SUMPRODUCT($I136:$IX136,IF($I$9:$IX$9=B$9,1,0)),"")</f>
        <v/>
      </c>
      <c r="C136" s="355" t="str" cm="1">
        <f t="array" ref="C136">IF(SUMPRODUCT($I136:$IX136,IF($I$9:$IX$9=C$9,1,0))&gt;0,SUMPRODUCT($I136:$IX136,IF($I$9:$IX$9=C$9,1,0)),"")</f>
        <v/>
      </c>
      <c r="D136" s="355" t="str" cm="1">
        <f t="array" ref="D136">IF(SUMPRODUCT($I136:$IX136,IF($I$9:$IX$9=D$9,1,0))&gt;0,SUMPRODUCT($I136:$IX136,IF($I$9:$IX$9=D$9,1,0)),"")</f>
        <v/>
      </c>
      <c r="E136" s="355" t="str" cm="1">
        <f t="array" ref="E136">IF(SUMPRODUCT($I136:$IX136,IF($I$9:$IX$9=E$9,1,0))&gt;0,SUMPRODUCT($I136:$IX136,IF($I$9:$IX$9=E$9,1,0)),"")</f>
        <v/>
      </c>
      <c r="F136" s="355" t="str" cm="1">
        <f t="array" ref="F136">IF(SUMPRODUCT($I136:$IX136,IF($I$9:$IX$9=F$9,1,0))&gt;0,SUMPRODUCT($I136:$IX136,IF($I$9:$IX$9=F$9,1,0)),"")</f>
        <v/>
      </c>
      <c r="G136" s="355" t="str" cm="1">
        <f t="array" ref="G136">IF(SUMPRODUCT($I136:$IX136,IF($I$9:$IX$9=G$9,1,0))&gt;0,SUMPRODUCT($I136:$IX136,IF($I$9:$IX$9=G$9,1,0)),"")</f>
        <v/>
      </c>
      <c r="H136" s="329">
        <f t="shared" si="6"/>
        <v>0</v>
      </c>
      <c r="I136" s="205"/>
      <c r="J136" s="205"/>
      <c r="K136" s="205"/>
      <c r="L136" s="205"/>
      <c r="M136" s="205"/>
      <c r="N136" s="205"/>
      <c r="O136" s="205"/>
      <c r="P136" s="205"/>
      <c r="Q136" s="205"/>
      <c r="R136" s="205"/>
      <c r="S136" s="205"/>
      <c r="T136" s="205"/>
      <c r="U136" s="205"/>
      <c r="V136" s="205"/>
      <c r="W136" s="205"/>
      <c r="X136" s="205"/>
      <c r="Y136" s="205"/>
      <c r="Z136" s="205"/>
      <c r="AA136" s="205"/>
      <c r="AB136" s="205"/>
      <c r="AC136" s="205"/>
      <c r="AD136" s="205"/>
      <c r="AE136" s="205"/>
      <c r="AF136" s="205"/>
      <c r="AG136" s="205"/>
      <c r="AH136" s="205"/>
      <c r="AI136" s="205"/>
      <c r="AJ136" s="205"/>
      <c r="AK136" s="205"/>
      <c r="AL136" s="205"/>
      <c r="AM136" s="205"/>
      <c r="AN136" s="205"/>
      <c r="AO136" s="205"/>
      <c r="AP136" s="205"/>
      <c r="AQ136" s="205"/>
      <c r="AR136" s="205"/>
      <c r="AS136" s="205"/>
      <c r="AT136" s="205"/>
      <c r="AU136" s="205"/>
      <c r="AV136" s="205"/>
      <c r="AW136" s="205"/>
      <c r="AX136" s="205"/>
      <c r="AY136" s="205"/>
      <c r="AZ136" s="205"/>
      <c r="BA136" s="205"/>
      <c r="BB136" s="205"/>
      <c r="BC136" s="205"/>
      <c r="BD136" s="205"/>
      <c r="BE136" s="205"/>
      <c r="BF136" s="205"/>
      <c r="BG136" s="205"/>
      <c r="BH136" s="205"/>
      <c r="BI136" s="205"/>
      <c r="BJ136" s="205"/>
      <c r="BK136" s="205"/>
      <c r="BL136" s="205"/>
      <c r="BM136" s="205"/>
      <c r="BN136" s="205"/>
      <c r="BO136" s="205"/>
      <c r="BP136" s="205"/>
      <c r="BQ136" s="205"/>
      <c r="BR136" s="205"/>
      <c r="BS136" s="205"/>
      <c r="BT136" s="205"/>
      <c r="BU136" s="205"/>
      <c r="BV136" s="205"/>
      <c r="BW136" s="205"/>
      <c r="BX136" s="205"/>
      <c r="BY136" s="205"/>
      <c r="BZ136" s="205"/>
      <c r="CA136" s="205"/>
      <c r="CB136" s="205"/>
      <c r="CC136" s="205"/>
      <c r="CD136" s="205"/>
      <c r="CE136" s="205"/>
      <c r="CF136" s="205"/>
      <c r="CG136" s="205"/>
      <c r="CH136" s="205"/>
      <c r="CI136" s="205"/>
      <c r="CJ136" s="205"/>
      <c r="CK136" s="205"/>
      <c r="CL136" s="205"/>
      <c r="CM136" s="205"/>
      <c r="CN136" s="205"/>
      <c r="CO136" s="205"/>
      <c r="CP136" s="205"/>
      <c r="CQ136" s="205"/>
      <c r="CR136" s="205"/>
      <c r="CS136" s="205"/>
      <c r="CT136" s="205"/>
      <c r="CU136" s="205"/>
      <c r="CV136" s="205"/>
      <c r="CW136" s="205"/>
      <c r="CX136" s="205"/>
      <c r="CY136" s="205"/>
      <c r="CZ136" s="205"/>
      <c r="DA136" s="205"/>
      <c r="DB136" s="205"/>
      <c r="DC136" s="205"/>
      <c r="DD136" s="205"/>
      <c r="DE136" s="205"/>
      <c r="DF136" s="205"/>
      <c r="DG136" s="205"/>
      <c r="DH136" s="205"/>
      <c r="DI136" s="205"/>
      <c r="DJ136" s="205"/>
      <c r="DK136" s="205"/>
      <c r="DL136" s="205"/>
      <c r="DM136" s="205"/>
      <c r="DN136" s="205"/>
      <c r="DO136" s="205"/>
      <c r="DP136" s="205"/>
      <c r="DQ136" s="205"/>
      <c r="DR136" s="205"/>
      <c r="DS136" s="205"/>
      <c r="DT136" s="205"/>
      <c r="DU136" s="205"/>
      <c r="DV136" s="205"/>
      <c r="DW136" s="205"/>
      <c r="DX136" s="205"/>
      <c r="DY136" s="205"/>
      <c r="DZ136" s="205"/>
      <c r="EA136" s="205"/>
      <c r="EB136" s="205"/>
      <c r="EC136" s="205"/>
      <c r="ED136" s="205"/>
      <c r="EE136" s="205"/>
      <c r="EF136" s="205"/>
      <c r="EG136" s="205"/>
      <c r="EH136" s="205"/>
      <c r="EI136" s="205"/>
      <c r="EJ136" s="205"/>
      <c r="EK136" s="205"/>
      <c r="EL136" s="205"/>
      <c r="EM136" s="205"/>
      <c r="EN136" s="205"/>
      <c r="EO136" s="205"/>
      <c r="EP136" s="205"/>
      <c r="EQ136" s="205"/>
      <c r="ER136" s="205"/>
      <c r="ES136" s="205"/>
      <c r="ET136" s="205"/>
      <c r="EU136" s="205"/>
      <c r="EV136" s="205"/>
      <c r="EW136" s="205"/>
      <c r="EX136" s="205"/>
      <c r="EY136" s="205"/>
      <c r="EZ136" s="205"/>
      <c r="FA136" s="205"/>
      <c r="FB136" s="205"/>
      <c r="FC136" s="205"/>
      <c r="FD136" s="205"/>
      <c r="FE136" s="205"/>
      <c r="FF136" s="205"/>
      <c r="FG136" s="205"/>
      <c r="FH136" s="205"/>
      <c r="FI136" s="205"/>
      <c r="FJ136" s="205"/>
      <c r="FK136" s="205"/>
      <c r="FL136" s="205"/>
      <c r="FM136" s="205"/>
      <c r="FN136" s="205"/>
      <c r="FO136" s="205"/>
      <c r="FP136" s="205"/>
      <c r="FQ136" s="205"/>
      <c r="FR136" s="205"/>
      <c r="FS136" s="205"/>
      <c r="FT136" s="205"/>
      <c r="FU136" s="205"/>
      <c r="FV136" s="205"/>
      <c r="FW136" s="205"/>
      <c r="FX136" s="205"/>
      <c r="FY136" s="205"/>
      <c r="FZ136" s="205"/>
      <c r="GA136" s="205"/>
      <c r="GB136" s="205"/>
      <c r="GC136" s="205"/>
      <c r="GD136" s="205"/>
      <c r="GE136" s="205"/>
      <c r="GF136" s="205"/>
      <c r="GG136" s="205"/>
      <c r="GH136" s="205"/>
      <c r="GI136" s="205"/>
      <c r="GJ136" s="205"/>
      <c r="GK136" s="205"/>
      <c r="GL136" s="205"/>
      <c r="GM136" s="205"/>
      <c r="GN136" s="205"/>
      <c r="GO136" s="205"/>
      <c r="GP136" s="205"/>
      <c r="GQ136" s="205"/>
      <c r="GR136" s="205"/>
      <c r="GS136" s="205"/>
      <c r="GT136" s="205"/>
      <c r="GU136" s="205"/>
      <c r="GV136" s="205"/>
      <c r="GW136" s="205"/>
      <c r="GX136" s="205"/>
      <c r="GY136" s="205"/>
      <c r="GZ136" s="205"/>
      <c r="HA136" s="205"/>
      <c r="HB136" s="205"/>
      <c r="HC136" s="205"/>
      <c r="HD136" s="205"/>
      <c r="HE136" s="205"/>
      <c r="HF136" s="205"/>
      <c r="HG136" s="205"/>
      <c r="HH136" s="205"/>
      <c r="HI136" s="205"/>
      <c r="HJ136" s="205"/>
      <c r="HK136" s="205"/>
      <c r="HL136" s="205"/>
      <c r="HM136" s="205"/>
      <c r="HN136" s="205"/>
      <c r="HO136" s="205"/>
      <c r="HP136" s="205"/>
      <c r="HQ136" s="205"/>
      <c r="HR136" s="205"/>
      <c r="HS136" s="205"/>
      <c r="HT136" s="205"/>
      <c r="HU136" s="205"/>
      <c r="HV136" s="205"/>
      <c r="HW136" s="205"/>
      <c r="HX136" s="205"/>
      <c r="HY136" s="205"/>
      <c r="HZ136" s="205"/>
      <c r="IA136" s="205"/>
      <c r="IB136" s="205"/>
      <c r="IC136" s="205"/>
      <c r="ID136" s="205"/>
      <c r="IE136" s="205"/>
      <c r="IF136" s="205"/>
      <c r="IG136" s="205"/>
      <c r="IH136" s="205"/>
      <c r="II136" s="205"/>
      <c r="IJ136" s="205"/>
      <c r="IK136" s="205"/>
      <c r="IL136" s="205"/>
      <c r="IM136" s="205"/>
      <c r="IN136" s="205"/>
      <c r="IO136" s="205"/>
      <c r="IP136" s="205"/>
      <c r="IQ136" s="205"/>
      <c r="IR136" s="205"/>
      <c r="IS136" s="205"/>
      <c r="IT136" s="205"/>
      <c r="IU136" s="205"/>
      <c r="IV136" s="205"/>
      <c r="IW136" s="205"/>
      <c r="IX136" s="205"/>
    </row>
    <row r="137" spans="1:258" ht="12.75" customHeight="1" x14ac:dyDescent="0.2">
      <c r="A137" s="330">
        <f t="shared" si="7"/>
        <v>45418</v>
      </c>
      <c r="B137" s="355" t="str" cm="1">
        <f t="array" ref="B137">IF(SUMPRODUCT($I137:$IX137,IF($I$9:$IX$9=B$9,1,0))&gt;0,SUMPRODUCT($I137:$IX137,IF($I$9:$IX$9=B$9,1,0)),"")</f>
        <v/>
      </c>
      <c r="C137" s="355" t="str" cm="1">
        <f t="array" ref="C137">IF(SUMPRODUCT($I137:$IX137,IF($I$9:$IX$9=C$9,1,0))&gt;0,SUMPRODUCT($I137:$IX137,IF($I$9:$IX$9=C$9,1,0)),"")</f>
        <v/>
      </c>
      <c r="D137" s="355" t="str" cm="1">
        <f t="array" ref="D137">IF(SUMPRODUCT($I137:$IX137,IF($I$9:$IX$9=D$9,1,0))&gt;0,SUMPRODUCT($I137:$IX137,IF($I$9:$IX$9=D$9,1,0)),"")</f>
        <v/>
      </c>
      <c r="E137" s="355" t="str" cm="1">
        <f t="array" ref="E137">IF(SUMPRODUCT($I137:$IX137,IF($I$9:$IX$9=E$9,1,0))&gt;0,SUMPRODUCT($I137:$IX137,IF($I$9:$IX$9=E$9,1,0)),"")</f>
        <v/>
      </c>
      <c r="F137" s="355" t="str" cm="1">
        <f t="array" ref="F137">IF(SUMPRODUCT($I137:$IX137,IF($I$9:$IX$9=F$9,1,0))&gt;0,SUMPRODUCT($I137:$IX137,IF($I$9:$IX$9=F$9,1,0)),"")</f>
        <v/>
      </c>
      <c r="G137" s="355" t="str" cm="1">
        <f t="array" ref="G137">IF(SUMPRODUCT($I137:$IX137,IF($I$9:$IX$9=G$9,1,0))&gt;0,SUMPRODUCT($I137:$IX137,IF($I$9:$IX$9=G$9,1,0)),"")</f>
        <v/>
      </c>
      <c r="H137" s="329">
        <f t="shared" si="6"/>
        <v>0</v>
      </c>
      <c r="I137" s="205"/>
      <c r="J137" s="205"/>
      <c r="K137" s="205"/>
      <c r="L137" s="205"/>
      <c r="M137" s="205"/>
      <c r="N137" s="205"/>
      <c r="O137" s="205"/>
      <c r="P137" s="205"/>
      <c r="Q137" s="205"/>
      <c r="R137" s="205"/>
      <c r="S137" s="205"/>
      <c r="T137" s="205"/>
      <c r="U137" s="205"/>
      <c r="V137" s="205"/>
      <c r="W137" s="205"/>
      <c r="X137" s="205"/>
      <c r="Y137" s="205"/>
      <c r="Z137" s="205"/>
      <c r="AA137" s="205"/>
      <c r="AB137" s="205"/>
      <c r="AC137" s="205"/>
      <c r="AD137" s="205"/>
      <c r="AE137" s="205"/>
      <c r="AF137" s="205"/>
      <c r="AG137" s="205"/>
      <c r="AH137" s="205"/>
      <c r="AI137" s="205"/>
      <c r="AJ137" s="205"/>
      <c r="AK137" s="205"/>
      <c r="AL137" s="205"/>
      <c r="AM137" s="205"/>
      <c r="AN137" s="205"/>
      <c r="AO137" s="205"/>
      <c r="AP137" s="205"/>
      <c r="AQ137" s="205"/>
      <c r="AR137" s="205"/>
      <c r="AS137" s="205"/>
      <c r="AT137" s="205"/>
      <c r="AU137" s="205"/>
      <c r="AV137" s="205"/>
      <c r="AW137" s="205"/>
      <c r="AX137" s="205"/>
      <c r="AY137" s="205"/>
      <c r="AZ137" s="205"/>
      <c r="BA137" s="205"/>
      <c r="BB137" s="205"/>
      <c r="BC137" s="205"/>
      <c r="BD137" s="205"/>
      <c r="BE137" s="205"/>
      <c r="BF137" s="205"/>
      <c r="BG137" s="205"/>
      <c r="BH137" s="205"/>
      <c r="BI137" s="205"/>
      <c r="BJ137" s="205"/>
      <c r="BK137" s="205"/>
      <c r="BL137" s="205"/>
      <c r="BM137" s="205"/>
      <c r="BN137" s="205"/>
      <c r="BO137" s="205"/>
      <c r="BP137" s="205"/>
      <c r="BQ137" s="205"/>
      <c r="BR137" s="205"/>
      <c r="BS137" s="205"/>
      <c r="BT137" s="205"/>
      <c r="BU137" s="205"/>
      <c r="BV137" s="205"/>
      <c r="BW137" s="205"/>
      <c r="BX137" s="205"/>
      <c r="BY137" s="205"/>
      <c r="BZ137" s="205"/>
      <c r="CA137" s="205"/>
      <c r="CB137" s="205"/>
      <c r="CC137" s="205"/>
      <c r="CD137" s="205"/>
      <c r="CE137" s="205"/>
      <c r="CF137" s="205"/>
      <c r="CG137" s="205"/>
      <c r="CH137" s="205"/>
      <c r="CI137" s="205"/>
      <c r="CJ137" s="205"/>
      <c r="CK137" s="205"/>
      <c r="CL137" s="205"/>
      <c r="CM137" s="205"/>
      <c r="CN137" s="205"/>
      <c r="CO137" s="205"/>
      <c r="CP137" s="205"/>
      <c r="CQ137" s="205"/>
      <c r="CR137" s="205"/>
      <c r="CS137" s="205"/>
      <c r="CT137" s="205"/>
      <c r="CU137" s="205"/>
      <c r="CV137" s="205"/>
      <c r="CW137" s="205"/>
      <c r="CX137" s="205"/>
      <c r="CY137" s="205"/>
      <c r="CZ137" s="205"/>
      <c r="DA137" s="205"/>
      <c r="DB137" s="205"/>
      <c r="DC137" s="205"/>
      <c r="DD137" s="205"/>
      <c r="DE137" s="205"/>
      <c r="DF137" s="205"/>
      <c r="DG137" s="205"/>
      <c r="DH137" s="205"/>
      <c r="DI137" s="205"/>
      <c r="DJ137" s="205"/>
      <c r="DK137" s="205"/>
      <c r="DL137" s="205"/>
      <c r="DM137" s="205"/>
      <c r="DN137" s="205"/>
      <c r="DO137" s="205"/>
      <c r="DP137" s="205"/>
      <c r="DQ137" s="205"/>
      <c r="DR137" s="205"/>
      <c r="DS137" s="205"/>
      <c r="DT137" s="205"/>
      <c r="DU137" s="205"/>
      <c r="DV137" s="205"/>
      <c r="DW137" s="205"/>
      <c r="DX137" s="205"/>
      <c r="DY137" s="205"/>
      <c r="DZ137" s="205"/>
      <c r="EA137" s="205"/>
      <c r="EB137" s="205"/>
      <c r="EC137" s="205"/>
      <c r="ED137" s="205"/>
      <c r="EE137" s="205"/>
      <c r="EF137" s="205"/>
      <c r="EG137" s="205"/>
      <c r="EH137" s="205"/>
      <c r="EI137" s="205"/>
      <c r="EJ137" s="205"/>
      <c r="EK137" s="205"/>
      <c r="EL137" s="205"/>
      <c r="EM137" s="205"/>
      <c r="EN137" s="205"/>
      <c r="EO137" s="205"/>
      <c r="EP137" s="205"/>
      <c r="EQ137" s="205"/>
      <c r="ER137" s="205"/>
      <c r="ES137" s="205"/>
      <c r="ET137" s="205"/>
      <c r="EU137" s="205"/>
      <c r="EV137" s="205"/>
      <c r="EW137" s="205"/>
      <c r="EX137" s="205"/>
      <c r="EY137" s="205"/>
      <c r="EZ137" s="205"/>
      <c r="FA137" s="205"/>
      <c r="FB137" s="205"/>
      <c r="FC137" s="205"/>
      <c r="FD137" s="205"/>
      <c r="FE137" s="205"/>
      <c r="FF137" s="205"/>
      <c r="FG137" s="205"/>
      <c r="FH137" s="205"/>
      <c r="FI137" s="205"/>
      <c r="FJ137" s="205"/>
      <c r="FK137" s="205"/>
      <c r="FL137" s="205"/>
      <c r="FM137" s="205"/>
      <c r="FN137" s="205"/>
      <c r="FO137" s="205"/>
      <c r="FP137" s="205"/>
      <c r="FQ137" s="205"/>
      <c r="FR137" s="205"/>
      <c r="FS137" s="205"/>
      <c r="FT137" s="205"/>
      <c r="FU137" s="205"/>
      <c r="FV137" s="205"/>
      <c r="FW137" s="205"/>
      <c r="FX137" s="205"/>
      <c r="FY137" s="205"/>
      <c r="FZ137" s="205"/>
      <c r="GA137" s="205"/>
      <c r="GB137" s="205"/>
      <c r="GC137" s="205"/>
      <c r="GD137" s="205"/>
      <c r="GE137" s="205"/>
      <c r="GF137" s="205"/>
      <c r="GG137" s="205"/>
      <c r="GH137" s="205"/>
      <c r="GI137" s="205"/>
      <c r="GJ137" s="205"/>
      <c r="GK137" s="205"/>
      <c r="GL137" s="205"/>
      <c r="GM137" s="205"/>
      <c r="GN137" s="205"/>
      <c r="GO137" s="205"/>
      <c r="GP137" s="205"/>
      <c r="GQ137" s="205"/>
      <c r="GR137" s="205"/>
      <c r="GS137" s="205"/>
      <c r="GT137" s="205"/>
      <c r="GU137" s="205"/>
      <c r="GV137" s="205"/>
      <c r="GW137" s="205"/>
      <c r="GX137" s="205"/>
      <c r="GY137" s="205"/>
      <c r="GZ137" s="205"/>
      <c r="HA137" s="205"/>
      <c r="HB137" s="205"/>
      <c r="HC137" s="205"/>
      <c r="HD137" s="205"/>
      <c r="HE137" s="205"/>
      <c r="HF137" s="205"/>
      <c r="HG137" s="205"/>
      <c r="HH137" s="205"/>
      <c r="HI137" s="205"/>
      <c r="HJ137" s="205"/>
      <c r="HK137" s="205"/>
      <c r="HL137" s="205"/>
      <c r="HM137" s="205"/>
      <c r="HN137" s="205"/>
      <c r="HO137" s="205"/>
      <c r="HP137" s="205"/>
      <c r="HQ137" s="205"/>
      <c r="HR137" s="205"/>
      <c r="HS137" s="205"/>
      <c r="HT137" s="205"/>
      <c r="HU137" s="205"/>
      <c r="HV137" s="205"/>
      <c r="HW137" s="205"/>
      <c r="HX137" s="205"/>
      <c r="HY137" s="205"/>
      <c r="HZ137" s="205"/>
      <c r="IA137" s="205"/>
      <c r="IB137" s="205"/>
      <c r="IC137" s="205"/>
      <c r="ID137" s="205"/>
      <c r="IE137" s="205"/>
      <c r="IF137" s="205"/>
      <c r="IG137" s="205"/>
      <c r="IH137" s="205"/>
      <c r="II137" s="205"/>
      <c r="IJ137" s="205"/>
      <c r="IK137" s="205"/>
      <c r="IL137" s="205"/>
      <c r="IM137" s="205"/>
      <c r="IN137" s="205"/>
      <c r="IO137" s="205"/>
      <c r="IP137" s="205"/>
      <c r="IQ137" s="205"/>
      <c r="IR137" s="205"/>
      <c r="IS137" s="205"/>
      <c r="IT137" s="205"/>
      <c r="IU137" s="205"/>
      <c r="IV137" s="205"/>
      <c r="IW137" s="205"/>
      <c r="IX137" s="205"/>
    </row>
    <row r="138" spans="1:258" ht="12.75" customHeight="1" x14ac:dyDescent="0.2">
      <c r="A138" s="330">
        <f t="shared" si="7"/>
        <v>45419</v>
      </c>
      <c r="B138" s="355" t="str" cm="1">
        <f t="array" ref="B138">IF(SUMPRODUCT($I138:$IX138,IF($I$9:$IX$9=B$9,1,0))&gt;0,SUMPRODUCT($I138:$IX138,IF($I$9:$IX$9=B$9,1,0)),"")</f>
        <v/>
      </c>
      <c r="C138" s="355" t="str" cm="1">
        <f t="array" ref="C138">IF(SUMPRODUCT($I138:$IX138,IF($I$9:$IX$9=C$9,1,0))&gt;0,SUMPRODUCT($I138:$IX138,IF($I$9:$IX$9=C$9,1,0)),"")</f>
        <v/>
      </c>
      <c r="D138" s="355" t="str" cm="1">
        <f t="array" ref="D138">IF(SUMPRODUCT($I138:$IX138,IF($I$9:$IX$9=D$9,1,0))&gt;0,SUMPRODUCT($I138:$IX138,IF($I$9:$IX$9=D$9,1,0)),"")</f>
        <v/>
      </c>
      <c r="E138" s="355" t="str" cm="1">
        <f t="array" ref="E138">IF(SUMPRODUCT($I138:$IX138,IF($I$9:$IX$9=E$9,1,0))&gt;0,SUMPRODUCT($I138:$IX138,IF($I$9:$IX$9=E$9,1,0)),"")</f>
        <v/>
      </c>
      <c r="F138" s="355" t="str" cm="1">
        <f t="array" ref="F138">IF(SUMPRODUCT($I138:$IX138,IF($I$9:$IX$9=F$9,1,0))&gt;0,SUMPRODUCT($I138:$IX138,IF($I$9:$IX$9=F$9,1,0)),"")</f>
        <v/>
      </c>
      <c r="G138" s="355" t="str" cm="1">
        <f t="array" ref="G138">IF(SUMPRODUCT($I138:$IX138,IF($I$9:$IX$9=G$9,1,0))&gt;0,SUMPRODUCT($I138:$IX138,IF($I$9:$IX$9=G$9,1,0)),"")</f>
        <v/>
      </c>
      <c r="H138" s="329">
        <f t="shared" si="6"/>
        <v>0</v>
      </c>
      <c r="I138" s="205"/>
      <c r="J138" s="205"/>
      <c r="K138" s="205"/>
      <c r="L138" s="205"/>
      <c r="M138" s="205"/>
      <c r="N138" s="205"/>
      <c r="O138" s="205"/>
      <c r="P138" s="205"/>
      <c r="Q138" s="205"/>
      <c r="R138" s="205"/>
      <c r="S138" s="205"/>
      <c r="T138" s="205"/>
      <c r="U138" s="205"/>
      <c r="V138" s="205"/>
      <c r="W138" s="205"/>
      <c r="X138" s="205"/>
      <c r="Y138" s="205"/>
      <c r="Z138" s="205"/>
      <c r="AA138" s="205"/>
      <c r="AB138" s="205"/>
      <c r="AC138" s="205"/>
      <c r="AD138" s="205"/>
      <c r="AE138" s="205"/>
      <c r="AF138" s="205"/>
      <c r="AG138" s="205"/>
      <c r="AH138" s="205"/>
      <c r="AI138" s="205"/>
      <c r="AJ138" s="205"/>
      <c r="AK138" s="205"/>
      <c r="AL138" s="205"/>
      <c r="AM138" s="205"/>
      <c r="AN138" s="205"/>
      <c r="AO138" s="205"/>
      <c r="AP138" s="205"/>
      <c r="AQ138" s="205"/>
      <c r="AR138" s="205"/>
      <c r="AS138" s="205"/>
      <c r="AT138" s="205"/>
      <c r="AU138" s="205"/>
      <c r="AV138" s="205"/>
      <c r="AW138" s="205"/>
      <c r="AX138" s="205"/>
      <c r="AY138" s="205"/>
      <c r="AZ138" s="205"/>
      <c r="BA138" s="205"/>
      <c r="BB138" s="205"/>
      <c r="BC138" s="205"/>
      <c r="BD138" s="205"/>
      <c r="BE138" s="205"/>
      <c r="BF138" s="205"/>
      <c r="BG138" s="205"/>
      <c r="BH138" s="205"/>
      <c r="BI138" s="205"/>
      <c r="BJ138" s="205"/>
      <c r="BK138" s="205"/>
      <c r="BL138" s="205"/>
      <c r="BM138" s="205"/>
      <c r="BN138" s="205"/>
      <c r="BO138" s="205"/>
      <c r="BP138" s="205"/>
      <c r="BQ138" s="205"/>
      <c r="BR138" s="205"/>
      <c r="BS138" s="205"/>
      <c r="BT138" s="205"/>
      <c r="BU138" s="205"/>
      <c r="BV138" s="205"/>
      <c r="BW138" s="205"/>
      <c r="BX138" s="205"/>
      <c r="BY138" s="205"/>
      <c r="BZ138" s="205"/>
      <c r="CA138" s="205"/>
      <c r="CB138" s="205"/>
      <c r="CC138" s="205"/>
      <c r="CD138" s="205"/>
      <c r="CE138" s="205"/>
      <c r="CF138" s="205"/>
      <c r="CG138" s="205"/>
      <c r="CH138" s="205"/>
      <c r="CI138" s="205"/>
      <c r="CJ138" s="205"/>
      <c r="CK138" s="205"/>
      <c r="CL138" s="205"/>
      <c r="CM138" s="205"/>
      <c r="CN138" s="205"/>
      <c r="CO138" s="205"/>
      <c r="CP138" s="205"/>
      <c r="CQ138" s="205"/>
      <c r="CR138" s="205"/>
      <c r="CS138" s="205"/>
      <c r="CT138" s="205"/>
      <c r="CU138" s="205"/>
      <c r="CV138" s="205"/>
      <c r="CW138" s="205"/>
      <c r="CX138" s="205"/>
      <c r="CY138" s="205"/>
      <c r="CZ138" s="205"/>
      <c r="DA138" s="205"/>
      <c r="DB138" s="205"/>
      <c r="DC138" s="205"/>
      <c r="DD138" s="205"/>
      <c r="DE138" s="205"/>
      <c r="DF138" s="205"/>
      <c r="DG138" s="205"/>
      <c r="DH138" s="205"/>
      <c r="DI138" s="205"/>
      <c r="DJ138" s="205"/>
      <c r="DK138" s="205"/>
      <c r="DL138" s="205"/>
      <c r="DM138" s="205"/>
      <c r="DN138" s="205"/>
      <c r="DO138" s="205"/>
      <c r="DP138" s="205"/>
      <c r="DQ138" s="205"/>
      <c r="DR138" s="205"/>
      <c r="DS138" s="205"/>
      <c r="DT138" s="205"/>
      <c r="DU138" s="205"/>
      <c r="DV138" s="205"/>
      <c r="DW138" s="205"/>
      <c r="DX138" s="205"/>
      <c r="DY138" s="205"/>
      <c r="DZ138" s="205"/>
      <c r="EA138" s="205"/>
      <c r="EB138" s="205"/>
      <c r="EC138" s="205"/>
      <c r="ED138" s="205"/>
      <c r="EE138" s="205"/>
      <c r="EF138" s="205"/>
      <c r="EG138" s="205"/>
      <c r="EH138" s="205"/>
      <c r="EI138" s="205"/>
      <c r="EJ138" s="205"/>
      <c r="EK138" s="205"/>
      <c r="EL138" s="205"/>
      <c r="EM138" s="205"/>
      <c r="EN138" s="205"/>
      <c r="EO138" s="205"/>
      <c r="EP138" s="205"/>
      <c r="EQ138" s="205"/>
      <c r="ER138" s="205"/>
      <c r="ES138" s="205"/>
      <c r="ET138" s="205"/>
      <c r="EU138" s="205"/>
      <c r="EV138" s="205"/>
      <c r="EW138" s="205"/>
      <c r="EX138" s="205"/>
      <c r="EY138" s="205"/>
      <c r="EZ138" s="205"/>
      <c r="FA138" s="205"/>
      <c r="FB138" s="205"/>
      <c r="FC138" s="205"/>
      <c r="FD138" s="205"/>
      <c r="FE138" s="205"/>
      <c r="FF138" s="205"/>
      <c r="FG138" s="205"/>
      <c r="FH138" s="205"/>
      <c r="FI138" s="205"/>
      <c r="FJ138" s="205"/>
      <c r="FK138" s="205"/>
      <c r="FL138" s="205"/>
      <c r="FM138" s="205"/>
      <c r="FN138" s="205"/>
      <c r="FO138" s="205"/>
      <c r="FP138" s="205"/>
      <c r="FQ138" s="205"/>
      <c r="FR138" s="205"/>
      <c r="FS138" s="205"/>
      <c r="FT138" s="205"/>
      <c r="FU138" s="205"/>
      <c r="FV138" s="205"/>
      <c r="FW138" s="205"/>
      <c r="FX138" s="205"/>
      <c r="FY138" s="205"/>
      <c r="FZ138" s="205"/>
      <c r="GA138" s="205"/>
      <c r="GB138" s="205"/>
      <c r="GC138" s="205"/>
      <c r="GD138" s="205"/>
      <c r="GE138" s="205"/>
      <c r="GF138" s="205"/>
      <c r="GG138" s="205"/>
      <c r="GH138" s="205"/>
      <c r="GI138" s="205"/>
      <c r="GJ138" s="205"/>
      <c r="GK138" s="205"/>
      <c r="GL138" s="205"/>
      <c r="GM138" s="205"/>
      <c r="GN138" s="205"/>
      <c r="GO138" s="205"/>
      <c r="GP138" s="205"/>
      <c r="GQ138" s="205"/>
      <c r="GR138" s="205"/>
      <c r="GS138" s="205"/>
      <c r="GT138" s="205"/>
      <c r="GU138" s="205"/>
      <c r="GV138" s="205"/>
      <c r="GW138" s="205"/>
      <c r="GX138" s="205"/>
      <c r="GY138" s="205"/>
      <c r="GZ138" s="205"/>
      <c r="HA138" s="205"/>
      <c r="HB138" s="205"/>
      <c r="HC138" s="205"/>
      <c r="HD138" s="205"/>
      <c r="HE138" s="205"/>
      <c r="HF138" s="205"/>
      <c r="HG138" s="205"/>
      <c r="HH138" s="205"/>
      <c r="HI138" s="205"/>
      <c r="HJ138" s="205"/>
      <c r="HK138" s="205"/>
      <c r="HL138" s="205"/>
      <c r="HM138" s="205"/>
      <c r="HN138" s="205"/>
      <c r="HO138" s="205"/>
      <c r="HP138" s="205"/>
      <c r="HQ138" s="205"/>
      <c r="HR138" s="205"/>
      <c r="HS138" s="205"/>
      <c r="HT138" s="205"/>
      <c r="HU138" s="205"/>
      <c r="HV138" s="205"/>
      <c r="HW138" s="205"/>
      <c r="HX138" s="205"/>
      <c r="HY138" s="205"/>
      <c r="HZ138" s="205"/>
      <c r="IA138" s="205"/>
      <c r="IB138" s="205"/>
      <c r="IC138" s="205"/>
      <c r="ID138" s="205"/>
      <c r="IE138" s="205"/>
      <c r="IF138" s="205"/>
      <c r="IG138" s="205"/>
      <c r="IH138" s="205"/>
      <c r="II138" s="205"/>
      <c r="IJ138" s="205"/>
      <c r="IK138" s="205"/>
      <c r="IL138" s="205"/>
      <c r="IM138" s="205"/>
      <c r="IN138" s="205"/>
      <c r="IO138" s="205"/>
      <c r="IP138" s="205"/>
      <c r="IQ138" s="205"/>
      <c r="IR138" s="205"/>
      <c r="IS138" s="205"/>
      <c r="IT138" s="205"/>
      <c r="IU138" s="205"/>
      <c r="IV138" s="205"/>
      <c r="IW138" s="205"/>
      <c r="IX138" s="205"/>
    </row>
    <row r="139" spans="1:258" ht="12.75" customHeight="1" x14ac:dyDescent="0.2">
      <c r="A139" s="330">
        <f t="shared" si="7"/>
        <v>45420</v>
      </c>
      <c r="B139" s="355" t="str" cm="1">
        <f t="array" ref="B139">IF(SUMPRODUCT($I139:$IX139,IF($I$9:$IX$9=B$9,1,0))&gt;0,SUMPRODUCT($I139:$IX139,IF($I$9:$IX$9=B$9,1,0)),"")</f>
        <v/>
      </c>
      <c r="C139" s="355" t="str" cm="1">
        <f t="array" ref="C139">IF(SUMPRODUCT($I139:$IX139,IF($I$9:$IX$9=C$9,1,0))&gt;0,SUMPRODUCT($I139:$IX139,IF($I$9:$IX$9=C$9,1,0)),"")</f>
        <v/>
      </c>
      <c r="D139" s="355" t="str" cm="1">
        <f t="array" ref="D139">IF(SUMPRODUCT($I139:$IX139,IF($I$9:$IX$9=D$9,1,0))&gt;0,SUMPRODUCT($I139:$IX139,IF($I$9:$IX$9=D$9,1,0)),"")</f>
        <v/>
      </c>
      <c r="E139" s="355" t="str" cm="1">
        <f t="array" ref="E139">IF(SUMPRODUCT($I139:$IX139,IF($I$9:$IX$9=E$9,1,0))&gt;0,SUMPRODUCT($I139:$IX139,IF($I$9:$IX$9=E$9,1,0)),"")</f>
        <v/>
      </c>
      <c r="F139" s="355" t="str" cm="1">
        <f t="array" ref="F139">IF(SUMPRODUCT($I139:$IX139,IF($I$9:$IX$9=F$9,1,0))&gt;0,SUMPRODUCT($I139:$IX139,IF($I$9:$IX$9=F$9,1,0)),"")</f>
        <v/>
      </c>
      <c r="G139" s="355" t="str" cm="1">
        <f t="array" ref="G139">IF(SUMPRODUCT($I139:$IX139,IF($I$9:$IX$9=G$9,1,0))&gt;0,SUMPRODUCT($I139:$IX139,IF($I$9:$IX$9=G$9,1,0)),"")</f>
        <v/>
      </c>
      <c r="H139" s="329">
        <f t="shared" si="6"/>
        <v>0</v>
      </c>
      <c r="I139" s="205"/>
      <c r="J139" s="205"/>
      <c r="K139" s="205"/>
      <c r="L139" s="205"/>
      <c r="M139" s="205"/>
      <c r="N139" s="205"/>
      <c r="O139" s="205"/>
      <c r="P139" s="205"/>
      <c r="Q139" s="205"/>
      <c r="R139" s="205"/>
      <c r="S139" s="205"/>
      <c r="T139" s="205"/>
      <c r="U139" s="205"/>
      <c r="V139" s="205"/>
      <c r="W139" s="205"/>
      <c r="X139" s="205"/>
      <c r="Y139" s="205"/>
      <c r="Z139" s="205"/>
      <c r="AA139" s="205"/>
      <c r="AB139" s="205"/>
      <c r="AC139" s="205"/>
      <c r="AD139" s="205"/>
      <c r="AE139" s="205"/>
      <c r="AF139" s="205"/>
      <c r="AG139" s="205"/>
      <c r="AH139" s="205"/>
      <c r="AI139" s="205"/>
      <c r="AJ139" s="205"/>
      <c r="AK139" s="205"/>
      <c r="AL139" s="205"/>
      <c r="AM139" s="205"/>
      <c r="AN139" s="205"/>
      <c r="AO139" s="205"/>
      <c r="AP139" s="205"/>
      <c r="AQ139" s="205"/>
      <c r="AR139" s="205"/>
      <c r="AS139" s="205"/>
      <c r="AT139" s="205"/>
      <c r="AU139" s="205"/>
      <c r="AV139" s="205"/>
      <c r="AW139" s="205"/>
      <c r="AX139" s="205"/>
      <c r="AY139" s="205"/>
      <c r="AZ139" s="205"/>
      <c r="BA139" s="205"/>
      <c r="BB139" s="205"/>
      <c r="BC139" s="205"/>
      <c r="BD139" s="205"/>
      <c r="BE139" s="205"/>
      <c r="BF139" s="205"/>
      <c r="BG139" s="205"/>
      <c r="BH139" s="205"/>
      <c r="BI139" s="205"/>
      <c r="BJ139" s="205"/>
      <c r="BK139" s="205"/>
      <c r="BL139" s="205"/>
      <c r="BM139" s="205"/>
      <c r="BN139" s="205"/>
      <c r="BO139" s="205"/>
      <c r="BP139" s="205"/>
      <c r="BQ139" s="205"/>
      <c r="BR139" s="205"/>
      <c r="BS139" s="205"/>
      <c r="BT139" s="205"/>
      <c r="BU139" s="205"/>
      <c r="BV139" s="205"/>
      <c r="BW139" s="205"/>
      <c r="BX139" s="205"/>
      <c r="BY139" s="205"/>
      <c r="BZ139" s="205"/>
      <c r="CA139" s="205"/>
      <c r="CB139" s="205"/>
      <c r="CC139" s="205"/>
      <c r="CD139" s="205"/>
      <c r="CE139" s="205"/>
      <c r="CF139" s="205"/>
      <c r="CG139" s="205"/>
      <c r="CH139" s="205"/>
      <c r="CI139" s="205"/>
      <c r="CJ139" s="205"/>
      <c r="CK139" s="205"/>
      <c r="CL139" s="205"/>
      <c r="CM139" s="205"/>
      <c r="CN139" s="205"/>
      <c r="CO139" s="205"/>
      <c r="CP139" s="205"/>
      <c r="CQ139" s="205"/>
      <c r="CR139" s="205"/>
      <c r="CS139" s="205"/>
      <c r="CT139" s="205"/>
      <c r="CU139" s="205"/>
      <c r="CV139" s="205"/>
      <c r="CW139" s="205"/>
      <c r="CX139" s="205"/>
      <c r="CY139" s="205"/>
      <c r="CZ139" s="205"/>
      <c r="DA139" s="205"/>
      <c r="DB139" s="205"/>
      <c r="DC139" s="205"/>
      <c r="DD139" s="205"/>
      <c r="DE139" s="205"/>
      <c r="DF139" s="205"/>
      <c r="DG139" s="205"/>
      <c r="DH139" s="205"/>
      <c r="DI139" s="205"/>
      <c r="DJ139" s="205"/>
      <c r="DK139" s="205"/>
      <c r="DL139" s="205"/>
      <c r="DM139" s="205"/>
      <c r="DN139" s="205"/>
      <c r="DO139" s="205"/>
      <c r="DP139" s="205"/>
      <c r="DQ139" s="205"/>
      <c r="DR139" s="205"/>
      <c r="DS139" s="205"/>
      <c r="DT139" s="205"/>
      <c r="DU139" s="205"/>
      <c r="DV139" s="205"/>
      <c r="DW139" s="205"/>
      <c r="DX139" s="205"/>
      <c r="DY139" s="205"/>
      <c r="DZ139" s="205"/>
      <c r="EA139" s="205"/>
      <c r="EB139" s="205"/>
      <c r="EC139" s="205"/>
      <c r="ED139" s="205"/>
      <c r="EE139" s="205"/>
      <c r="EF139" s="205"/>
      <c r="EG139" s="205"/>
      <c r="EH139" s="205"/>
      <c r="EI139" s="205"/>
      <c r="EJ139" s="205"/>
      <c r="EK139" s="205"/>
      <c r="EL139" s="205"/>
      <c r="EM139" s="205"/>
      <c r="EN139" s="205"/>
      <c r="EO139" s="205"/>
      <c r="EP139" s="205"/>
      <c r="EQ139" s="205"/>
      <c r="ER139" s="205"/>
      <c r="ES139" s="205"/>
      <c r="ET139" s="205"/>
      <c r="EU139" s="205"/>
      <c r="EV139" s="205"/>
      <c r="EW139" s="205"/>
      <c r="EX139" s="205"/>
      <c r="EY139" s="205"/>
      <c r="EZ139" s="205"/>
      <c r="FA139" s="205"/>
      <c r="FB139" s="205"/>
      <c r="FC139" s="205"/>
      <c r="FD139" s="205"/>
      <c r="FE139" s="205"/>
      <c r="FF139" s="205"/>
      <c r="FG139" s="205"/>
      <c r="FH139" s="205"/>
      <c r="FI139" s="205"/>
      <c r="FJ139" s="205"/>
      <c r="FK139" s="205"/>
      <c r="FL139" s="205"/>
      <c r="FM139" s="205"/>
      <c r="FN139" s="205"/>
      <c r="FO139" s="205"/>
      <c r="FP139" s="205"/>
      <c r="FQ139" s="205"/>
      <c r="FR139" s="205"/>
      <c r="FS139" s="205"/>
      <c r="FT139" s="205"/>
      <c r="FU139" s="205"/>
      <c r="FV139" s="205"/>
      <c r="FW139" s="205"/>
      <c r="FX139" s="205"/>
      <c r="FY139" s="205"/>
      <c r="FZ139" s="205"/>
      <c r="GA139" s="205"/>
      <c r="GB139" s="205"/>
      <c r="GC139" s="205"/>
      <c r="GD139" s="205"/>
      <c r="GE139" s="205"/>
      <c r="GF139" s="205"/>
      <c r="GG139" s="205"/>
      <c r="GH139" s="205"/>
      <c r="GI139" s="205"/>
      <c r="GJ139" s="205"/>
      <c r="GK139" s="205"/>
      <c r="GL139" s="205"/>
      <c r="GM139" s="205"/>
      <c r="GN139" s="205"/>
      <c r="GO139" s="205"/>
      <c r="GP139" s="205"/>
      <c r="GQ139" s="205"/>
      <c r="GR139" s="205"/>
      <c r="GS139" s="205"/>
      <c r="GT139" s="205"/>
      <c r="GU139" s="205"/>
      <c r="GV139" s="205"/>
      <c r="GW139" s="205"/>
      <c r="GX139" s="205"/>
      <c r="GY139" s="205"/>
      <c r="GZ139" s="205"/>
      <c r="HA139" s="205"/>
      <c r="HB139" s="205"/>
      <c r="HC139" s="205"/>
      <c r="HD139" s="205"/>
      <c r="HE139" s="205"/>
      <c r="HF139" s="205"/>
      <c r="HG139" s="205"/>
      <c r="HH139" s="205"/>
      <c r="HI139" s="205"/>
      <c r="HJ139" s="205"/>
      <c r="HK139" s="205"/>
      <c r="HL139" s="205"/>
      <c r="HM139" s="205"/>
      <c r="HN139" s="205"/>
      <c r="HO139" s="205"/>
      <c r="HP139" s="205"/>
      <c r="HQ139" s="205"/>
      <c r="HR139" s="205"/>
      <c r="HS139" s="205"/>
      <c r="HT139" s="205"/>
      <c r="HU139" s="205"/>
      <c r="HV139" s="205"/>
      <c r="HW139" s="205"/>
      <c r="HX139" s="205"/>
      <c r="HY139" s="205"/>
      <c r="HZ139" s="205"/>
      <c r="IA139" s="205"/>
      <c r="IB139" s="205"/>
      <c r="IC139" s="205"/>
      <c r="ID139" s="205"/>
      <c r="IE139" s="205"/>
      <c r="IF139" s="205"/>
      <c r="IG139" s="205"/>
      <c r="IH139" s="205"/>
      <c r="II139" s="205"/>
      <c r="IJ139" s="205"/>
      <c r="IK139" s="205"/>
      <c r="IL139" s="205"/>
      <c r="IM139" s="205"/>
      <c r="IN139" s="205"/>
      <c r="IO139" s="205"/>
      <c r="IP139" s="205"/>
      <c r="IQ139" s="205"/>
      <c r="IR139" s="205"/>
      <c r="IS139" s="205"/>
      <c r="IT139" s="205"/>
      <c r="IU139" s="205"/>
      <c r="IV139" s="205"/>
      <c r="IW139" s="205"/>
      <c r="IX139" s="205"/>
    </row>
    <row r="140" spans="1:258" ht="12.75" customHeight="1" x14ac:dyDescent="0.2">
      <c r="A140" s="330">
        <f t="shared" si="7"/>
        <v>45421</v>
      </c>
      <c r="B140" s="355" t="str" cm="1">
        <f t="array" ref="B140">IF(SUMPRODUCT($I140:$IX140,IF($I$9:$IX$9=B$9,1,0))&gt;0,SUMPRODUCT($I140:$IX140,IF($I$9:$IX$9=B$9,1,0)),"")</f>
        <v/>
      </c>
      <c r="C140" s="355" t="str" cm="1">
        <f t="array" ref="C140">IF(SUMPRODUCT($I140:$IX140,IF($I$9:$IX$9=C$9,1,0))&gt;0,SUMPRODUCT($I140:$IX140,IF($I$9:$IX$9=C$9,1,0)),"")</f>
        <v/>
      </c>
      <c r="D140" s="355" t="str" cm="1">
        <f t="array" ref="D140">IF(SUMPRODUCT($I140:$IX140,IF($I$9:$IX$9=D$9,1,0))&gt;0,SUMPRODUCT($I140:$IX140,IF($I$9:$IX$9=D$9,1,0)),"")</f>
        <v/>
      </c>
      <c r="E140" s="355" t="str" cm="1">
        <f t="array" ref="E140">IF(SUMPRODUCT($I140:$IX140,IF($I$9:$IX$9=E$9,1,0))&gt;0,SUMPRODUCT($I140:$IX140,IF($I$9:$IX$9=E$9,1,0)),"")</f>
        <v/>
      </c>
      <c r="F140" s="355" t="str" cm="1">
        <f t="array" ref="F140">IF(SUMPRODUCT($I140:$IX140,IF($I$9:$IX$9=F$9,1,0))&gt;0,SUMPRODUCT($I140:$IX140,IF($I$9:$IX$9=F$9,1,0)),"")</f>
        <v/>
      </c>
      <c r="G140" s="355" t="str" cm="1">
        <f t="array" ref="G140">IF(SUMPRODUCT($I140:$IX140,IF($I$9:$IX$9=G$9,1,0))&gt;0,SUMPRODUCT($I140:$IX140,IF($I$9:$IX$9=G$9,1,0)),"")</f>
        <v/>
      </c>
      <c r="H140" s="329">
        <f t="shared" ref="H140:H203" si="8">SUM(I140:IX140)</f>
        <v>0</v>
      </c>
      <c r="I140" s="205"/>
      <c r="J140" s="205"/>
      <c r="K140" s="205"/>
      <c r="L140" s="205"/>
      <c r="M140" s="205"/>
      <c r="N140" s="205"/>
      <c r="O140" s="205"/>
      <c r="P140" s="205"/>
      <c r="Q140" s="205"/>
      <c r="R140" s="205"/>
      <c r="S140" s="205"/>
      <c r="T140" s="205"/>
      <c r="U140" s="205"/>
      <c r="V140" s="205"/>
      <c r="W140" s="205"/>
      <c r="X140" s="205"/>
      <c r="Y140" s="205"/>
      <c r="Z140" s="205"/>
      <c r="AA140" s="205"/>
      <c r="AB140" s="205"/>
      <c r="AC140" s="205"/>
      <c r="AD140" s="205"/>
      <c r="AE140" s="205"/>
      <c r="AF140" s="205"/>
      <c r="AG140" s="205"/>
      <c r="AH140" s="205"/>
      <c r="AI140" s="205"/>
      <c r="AJ140" s="205"/>
      <c r="AK140" s="205"/>
      <c r="AL140" s="205"/>
      <c r="AM140" s="205"/>
      <c r="AN140" s="205"/>
      <c r="AO140" s="205"/>
      <c r="AP140" s="205"/>
      <c r="AQ140" s="205"/>
      <c r="AR140" s="205"/>
      <c r="AS140" s="205"/>
      <c r="AT140" s="205"/>
      <c r="AU140" s="205"/>
      <c r="AV140" s="205"/>
      <c r="AW140" s="205"/>
      <c r="AX140" s="205"/>
      <c r="AY140" s="205"/>
      <c r="AZ140" s="205"/>
      <c r="BA140" s="205"/>
      <c r="BB140" s="205"/>
      <c r="BC140" s="205"/>
      <c r="BD140" s="205"/>
      <c r="BE140" s="205"/>
      <c r="BF140" s="205"/>
      <c r="BG140" s="205"/>
      <c r="BH140" s="205"/>
      <c r="BI140" s="205"/>
      <c r="BJ140" s="205"/>
      <c r="BK140" s="205"/>
      <c r="BL140" s="205"/>
      <c r="BM140" s="205"/>
      <c r="BN140" s="205"/>
      <c r="BO140" s="205"/>
      <c r="BP140" s="205"/>
      <c r="BQ140" s="205"/>
      <c r="BR140" s="205"/>
      <c r="BS140" s="205"/>
      <c r="BT140" s="205"/>
      <c r="BU140" s="205"/>
      <c r="BV140" s="205"/>
      <c r="BW140" s="205"/>
      <c r="BX140" s="205"/>
      <c r="BY140" s="205"/>
      <c r="BZ140" s="205"/>
      <c r="CA140" s="205"/>
      <c r="CB140" s="205"/>
      <c r="CC140" s="205"/>
      <c r="CD140" s="205"/>
      <c r="CE140" s="205"/>
      <c r="CF140" s="205"/>
      <c r="CG140" s="205"/>
      <c r="CH140" s="205"/>
      <c r="CI140" s="205"/>
      <c r="CJ140" s="205"/>
      <c r="CK140" s="205"/>
      <c r="CL140" s="205"/>
      <c r="CM140" s="205"/>
      <c r="CN140" s="205"/>
      <c r="CO140" s="205"/>
      <c r="CP140" s="205"/>
      <c r="CQ140" s="205"/>
      <c r="CR140" s="205"/>
      <c r="CS140" s="205"/>
      <c r="CT140" s="205"/>
      <c r="CU140" s="205"/>
      <c r="CV140" s="205"/>
      <c r="CW140" s="205"/>
      <c r="CX140" s="205"/>
      <c r="CY140" s="205"/>
      <c r="CZ140" s="205"/>
      <c r="DA140" s="205"/>
      <c r="DB140" s="205"/>
      <c r="DC140" s="205"/>
      <c r="DD140" s="205"/>
      <c r="DE140" s="205"/>
      <c r="DF140" s="205"/>
      <c r="DG140" s="205"/>
      <c r="DH140" s="205"/>
      <c r="DI140" s="205"/>
      <c r="DJ140" s="205"/>
      <c r="DK140" s="205"/>
      <c r="DL140" s="205"/>
      <c r="DM140" s="205"/>
      <c r="DN140" s="205"/>
      <c r="DO140" s="205"/>
      <c r="DP140" s="205"/>
      <c r="DQ140" s="205"/>
      <c r="DR140" s="205"/>
      <c r="DS140" s="205"/>
      <c r="DT140" s="205"/>
      <c r="DU140" s="205"/>
      <c r="DV140" s="205"/>
      <c r="DW140" s="205"/>
      <c r="DX140" s="205"/>
      <c r="DY140" s="205"/>
      <c r="DZ140" s="205"/>
      <c r="EA140" s="205"/>
      <c r="EB140" s="205"/>
      <c r="EC140" s="205"/>
      <c r="ED140" s="205"/>
      <c r="EE140" s="205"/>
      <c r="EF140" s="205"/>
      <c r="EG140" s="205"/>
      <c r="EH140" s="205"/>
      <c r="EI140" s="205"/>
      <c r="EJ140" s="205"/>
      <c r="EK140" s="205"/>
      <c r="EL140" s="205"/>
      <c r="EM140" s="205"/>
      <c r="EN140" s="205"/>
      <c r="EO140" s="205"/>
      <c r="EP140" s="205"/>
      <c r="EQ140" s="205"/>
      <c r="ER140" s="205"/>
      <c r="ES140" s="205"/>
      <c r="ET140" s="205"/>
      <c r="EU140" s="205"/>
      <c r="EV140" s="205"/>
      <c r="EW140" s="205"/>
      <c r="EX140" s="205"/>
      <c r="EY140" s="205"/>
      <c r="EZ140" s="205"/>
      <c r="FA140" s="205"/>
      <c r="FB140" s="205"/>
      <c r="FC140" s="205"/>
      <c r="FD140" s="205"/>
      <c r="FE140" s="205"/>
      <c r="FF140" s="205"/>
      <c r="FG140" s="205"/>
      <c r="FH140" s="205"/>
      <c r="FI140" s="205"/>
      <c r="FJ140" s="205"/>
      <c r="FK140" s="205"/>
      <c r="FL140" s="205"/>
      <c r="FM140" s="205"/>
      <c r="FN140" s="205"/>
      <c r="FO140" s="205"/>
      <c r="FP140" s="205"/>
      <c r="FQ140" s="205"/>
      <c r="FR140" s="205"/>
      <c r="FS140" s="205"/>
      <c r="FT140" s="205"/>
      <c r="FU140" s="205"/>
      <c r="FV140" s="205"/>
      <c r="FW140" s="205"/>
      <c r="FX140" s="205"/>
      <c r="FY140" s="205"/>
      <c r="FZ140" s="205"/>
      <c r="GA140" s="205"/>
      <c r="GB140" s="205"/>
      <c r="GC140" s="205"/>
      <c r="GD140" s="205"/>
      <c r="GE140" s="205"/>
      <c r="GF140" s="205"/>
      <c r="GG140" s="205"/>
      <c r="GH140" s="205"/>
      <c r="GI140" s="205"/>
      <c r="GJ140" s="205"/>
      <c r="GK140" s="205"/>
      <c r="GL140" s="205"/>
      <c r="GM140" s="205"/>
      <c r="GN140" s="205"/>
      <c r="GO140" s="205"/>
      <c r="GP140" s="205"/>
      <c r="GQ140" s="205"/>
      <c r="GR140" s="205"/>
      <c r="GS140" s="205"/>
      <c r="GT140" s="205"/>
      <c r="GU140" s="205"/>
      <c r="GV140" s="205"/>
      <c r="GW140" s="205"/>
      <c r="GX140" s="205"/>
      <c r="GY140" s="205"/>
      <c r="GZ140" s="205"/>
      <c r="HA140" s="205"/>
      <c r="HB140" s="205"/>
      <c r="HC140" s="205"/>
      <c r="HD140" s="205"/>
      <c r="HE140" s="205"/>
      <c r="HF140" s="205"/>
      <c r="HG140" s="205"/>
      <c r="HH140" s="205"/>
      <c r="HI140" s="205"/>
      <c r="HJ140" s="205"/>
      <c r="HK140" s="205"/>
      <c r="HL140" s="205"/>
      <c r="HM140" s="205"/>
      <c r="HN140" s="205"/>
      <c r="HO140" s="205"/>
      <c r="HP140" s="205"/>
      <c r="HQ140" s="205"/>
      <c r="HR140" s="205"/>
      <c r="HS140" s="205"/>
      <c r="HT140" s="205"/>
      <c r="HU140" s="205"/>
      <c r="HV140" s="205"/>
      <c r="HW140" s="205"/>
      <c r="HX140" s="205"/>
      <c r="HY140" s="205"/>
      <c r="HZ140" s="205"/>
      <c r="IA140" s="205"/>
      <c r="IB140" s="205"/>
      <c r="IC140" s="205"/>
      <c r="ID140" s="205"/>
      <c r="IE140" s="205"/>
      <c r="IF140" s="205"/>
      <c r="IG140" s="205"/>
      <c r="IH140" s="205"/>
      <c r="II140" s="205"/>
      <c r="IJ140" s="205"/>
      <c r="IK140" s="205"/>
      <c r="IL140" s="205"/>
      <c r="IM140" s="205"/>
      <c r="IN140" s="205"/>
      <c r="IO140" s="205"/>
      <c r="IP140" s="205"/>
      <c r="IQ140" s="205"/>
      <c r="IR140" s="205"/>
      <c r="IS140" s="205"/>
      <c r="IT140" s="205"/>
      <c r="IU140" s="205"/>
      <c r="IV140" s="205"/>
      <c r="IW140" s="205"/>
      <c r="IX140" s="205"/>
    </row>
    <row r="141" spans="1:258" ht="12.75" customHeight="1" x14ac:dyDescent="0.2">
      <c r="A141" s="330">
        <f t="shared" ref="A141:A204" si="9">A140+1</f>
        <v>45422</v>
      </c>
      <c r="B141" s="355" t="str" cm="1">
        <f t="array" ref="B141">IF(SUMPRODUCT($I141:$IX141,IF($I$9:$IX$9=B$9,1,0))&gt;0,SUMPRODUCT($I141:$IX141,IF($I$9:$IX$9=B$9,1,0)),"")</f>
        <v/>
      </c>
      <c r="C141" s="355" t="str" cm="1">
        <f t="array" ref="C141">IF(SUMPRODUCT($I141:$IX141,IF($I$9:$IX$9=C$9,1,0))&gt;0,SUMPRODUCT($I141:$IX141,IF($I$9:$IX$9=C$9,1,0)),"")</f>
        <v/>
      </c>
      <c r="D141" s="355" t="str" cm="1">
        <f t="array" ref="D141">IF(SUMPRODUCT($I141:$IX141,IF($I$9:$IX$9=D$9,1,0))&gt;0,SUMPRODUCT($I141:$IX141,IF($I$9:$IX$9=D$9,1,0)),"")</f>
        <v/>
      </c>
      <c r="E141" s="355" t="str" cm="1">
        <f t="array" ref="E141">IF(SUMPRODUCT($I141:$IX141,IF($I$9:$IX$9=E$9,1,0))&gt;0,SUMPRODUCT($I141:$IX141,IF($I$9:$IX$9=E$9,1,0)),"")</f>
        <v/>
      </c>
      <c r="F141" s="355" t="str" cm="1">
        <f t="array" ref="F141">IF(SUMPRODUCT($I141:$IX141,IF($I$9:$IX$9=F$9,1,0))&gt;0,SUMPRODUCT($I141:$IX141,IF($I$9:$IX$9=F$9,1,0)),"")</f>
        <v/>
      </c>
      <c r="G141" s="355" t="str" cm="1">
        <f t="array" ref="G141">IF(SUMPRODUCT($I141:$IX141,IF($I$9:$IX$9=G$9,1,0))&gt;0,SUMPRODUCT($I141:$IX141,IF($I$9:$IX$9=G$9,1,0)),"")</f>
        <v/>
      </c>
      <c r="H141" s="329">
        <f t="shared" si="8"/>
        <v>0</v>
      </c>
      <c r="I141" s="205"/>
      <c r="J141" s="205"/>
      <c r="K141" s="205"/>
      <c r="L141" s="205"/>
      <c r="M141" s="205"/>
      <c r="N141" s="205"/>
      <c r="O141" s="205"/>
      <c r="P141" s="205"/>
      <c r="Q141" s="205"/>
      <c r="R141" s="205"/>
      <c r="S141" s="205"/>
      <c r="T141" s="205"/>
      <c r="U141" s="205"/>
      <c r="V141" s="205"/>
      <c r="W141" s="205"/>
      <c r="X141" s="205"/>
      <c r="Y141" s="205"/>
      <c r="Z141" s="205"/>
      <c r="AA141" s="205"/>
      <c r="AB141" s="205"/>
      <c r="AC141" s="205"/>
      <c r="AD141" s="205"/>
      <c r="AE141" s="205"/>
      <c r="AF141" s="205"/>
      <c r="AG141" s="205"/>
      <c r="AH141" s="205"/>
      <c r="AI141" s="205"/>
      <c r="AJ141" s="205"/>
      <c r="AK141" s="205"/>
      <c r="AL141" s="205"/>
      <c r="AM141" s="205"/>
      <c r="AN141" s="205"/>
      <c r="AO141" s="205"/>
      <c r="AP141" s="205"/>
      <c r="AQ141" s="205"/>
      <c r="AR141" s="205"/>
      <c r="AS141" s="205"/>
      <c r="AT141" s="205"/>
      <c r="AU141" s="205"/>
      <c r="AV141" s="205"/>
      <c r="AW141" s="205"/>
      <c r="AX141" s="205"/>
      <c r="AY141" s="205"/>
      <c r="AZ141" s="205"/>
      <c r="BA141" s="205"/>
      <c r="BB141" s="205"/>
      <c r="BC141" s="205"/>
      <c r="BD141" s="205"/>
      <c r="BE141" s="205"/>
      <c r="BF141" s="205"/>
      <c r="BG141" s="205"/>
      <c r="BH141" s="205"/>
      <c r="BI141" s="205"/>
      <c r="BJ141" s="205"/>
      <c r="BK141" s="205"/>
      <c r="BL141" s="205"/>
      <c r="BM141" s="205"/>
      <c r="BN141" s="205"/>
      <c r="BO141" s="205"/>
      <c r="BP141" s="205"/>
      <c r="BQ141" s="205"/>
      <c r="BR141" s="205"/>
      <c r="BS141" s="205"/>
      <c r="BT141" s="205"/>
      <c r="BU141" s="205"/>
      <c r="BV141" s="205"/>
      <c r="BW141" s="205"/>
      <c r="BX141" s="205"/>
      <c r="BY141" s="205"/>
      <c r="BZ141" s="205"/>
      <c r="CA141" s="205"/>
      <c r="CB141" s="205"/>
      <c r="CC141" s="205"/>
      <c r="CD141" s="205"/>
      <c r="CE141" s="205"/>
      <c r="CF141" s="205"/>
      <c r="CG141" s="205"/>
      <c r="CH141" s="205"/>
      <c r="CI141" s="205"/>
      <c r="CJ141" s="205"/>
      <c r="CK141" s="205"/>
      <c r="CL141" s="205"/>
      <c r="CM141" s="205"/>
      <c r="CN141" s="205"/>
      <c r="CO141" s="205"/>
      <c r="CP141" s="205"/>
      <c r="CQ141" s="205"/>
      <c r="CR141" s="205"/>
      <c r="CS141" s="205"/>
      <c r="CT141" s="205"/>
      <c r="CU141" s="205"/>
      <c r="CV141" s="205"/>
      <c r="CW141" s="205"/>
      <c r="CX141" s="205"/>
      <c r="CY141" s="205"/>
      <c r="CZ141" s="205"/>
      <c r="DA141" s="205"/>
      <c r="DB141" s="205"/>
      <c r="DC141" s="205"/>
      <c r="DD141" s="205"/>
      <c r="DE141" s="205"/>
      <c r="DF141" s="205"/>
      <c r="DG141" s="205"/>
      <c r="DH141" s="205"/>
      <c r="DI141" s="205"/>
      <c r="DJ141" s="205"/>
      <c r="DK141" s="205"/>
      <c r="DL141" s="205"/>
      <c r="DM141" s="205"/>
      <c r="DN141" s="205"/>
      <c r="DO141" s="205"/>
      <c r="DP141" s="205"/>
      <c r="DQ141" s="205"/>
      <c r="DR141" s="205"/>
      <c r="DS141" s="205"/>
      <c r="DT141" s="205"/>
      <c r="DU141" s="205"/>
      <c r="DV141" s="205"/>
      <c r="DW141" s="205"/>
      <c r="DX141" s="205"/>
      <c r="DY141" s="205"/>
      <c r="DZ141" s="205"/>
      <c r="EA141" s="205"/>
      <c r="EB141" s="205"/>
      <c r="EC141" s="205"/>
      <c r="ED141" s="205"/>
      <c r="EE141" s="205"/>
      <c r="EF141" s="205"/>
      <c r="EG141" s="205"/>
      <c r="EH141" s="205"/>
      <c r="EI141" s="205"/>
      <c r="EJ141" s="205"/>
      <c r="EK141" s="205"/>
      <c r="EL141" s="205"/>
      <c r="EM141" s="205"/>
      <c r="EN141" s="205"/>
      <c r="EO141" s="205"/>
      <c r="EP141" s="205"/>
      <c r="EQ141" s="205"/>
      <c r="ER141" s="205"/>
      <c r="ES141" s="205"/>
      <c r="ET141" s="205"/>
      <c r="EU141" s="205"/>
      <c r="EV141" s="205"/>
      <c r="EW141" s="205"/>
      <c r="EX141" s="205"/>
      <c r="EY141" s="205"/>
      <c r="EZ141" s="205"/>
      <c r="FA141" s="205"/>
      <c r="FB141" s="205"/>
      <c r="FC141" s="205"/>
      <c r="FD141" s="205"/>
      <c r="FE141" s="205"/>
      <c r="FF141" s="205"/>
      <c r="FG141" s="205"/>
      <c r="FH141" s="205"/>
      <c r="FI141" s="205"/>
      <c r="FJ141" s="205"/>
      <c r="FK141" s="205"/>
      <c r="FL141" s="205"/>
      <c r="FM141" s="205"/>
      <c r="FN141" s="205"/>
      <c r="FO141" s="205"/>
      <c r="FP141" s="205"/>
      <c r="FQ141" s="205"/>
      <c r="FR141" s="205"/>
      <c r="FS141" s="205"/>
      <c r="FT141" s="205"/>
      <c r="FU141" s="205"/>
      <c r="FV141" s="205"/>
      <c r="FW141" s="205"/>
      <c r="FX141" s="205"/>
      <c r="FY141" s="205"/>
      <c r="FZ141" s="205"/>
      <c r="GA141" s="205"/>
      <c r="GB141" s="205"/>
      <c r="GC141" s="205"/>
      <c r="GD141" s="205"/>
      <c r="GE141" s="205"/>
      <c r="GF141" s="205"/>
      <c r="GG141" s="205"/>
      <c r="GH141" s="205"/>
      <c r="GI141" s="205"/>
      <c r="GJ141" s="205"/>
      <c r="GK141" s="205"/>
      <c r="GL141" s="205"/>
      <c r="GM141" s="205"/>
      <c r="GN141" s="205"/>
      <c r="GO141" s="205"/>
      <c r="GP141" s="205"/>
      <c r="GQ141" s="205"/>
      <c r="GR141" s="205"/>
      <c r="GS141" s="205"/>
      <c r="GT141" s="205"/>
      <c r="GU141" s="205"/>
      <c r="GV141" s="205"/>
      <c r="GW141" s="205"/>
      <c r="GX141" s="205"/>
      <c r="GY141" s="205"/>
      <c r="GZ141" s="205"/>
      <c r="HA141" s="205"/>
      <c r="HB141" s="205"/>
      <c r="HC141" s="205"/>
      <c r="HD141" s="205"/>
      <c r="HE141" s="205"/>
      <c r="HF141" s="205"/>
      <c r="HG141" s="205"/>
      <c r="HH141" s="205"/>
      <c r="HI141" s="205"/>
      <c r="HJ141" s="205"/>
      <c r="HK141" s="205"/>
      <c r="HL141" s="205"/>
      <c r="HM141" s="205"/>
      <c r="HN141" s="205"/>
      <c r="HO141" s="205"/>
      <c r="HP141" s="205"/>
      <c r="HQ141" s="205"/>
      <c r="HR141" s="205"/>
      <c r="HS141" s="205"/>
      <c r="HT141" s="205"/>
      <c r="HU141" s="205"/>
      <c r="HV141" s="205"/>
      <c r="HW141" s="205"/>
      <c r="HX141" s="205"/>
      <c r="HY141" s="205"/>
      <c r="HZ141" s="205"/>
      <c r="IA141" s="205"/>
      <c r="IB141" s="205"/>
      <c r="IC141" s="205"/>
      <c r="ID141" s="205"/>
      <c r="IE141" s="205"/>
      <c r="IF141" s="205"/>
      <c r="IG141" s="205"/>
      <c r="IH141" s="205"/>
      <c r="II141" s="205"/>
      <c r="IJ141" s="205"/>
      <c r="IK141" s="205"/>
      <c r="IL141" s="205"/>
      <c r="IM141" s="205"/>
      <c r="IN141" s="205"/>
      <c r="IO141" s="205"/>
      <c r="IP141" s="205"/>
      <c r="IQ141" s="205"/>
      <c r="IR141" s="205"/>
      <c r="IS141" s="205"/>
      <c r="IT141" s="205"/>
      <c r="IU141" s="205"/>
      <c r="IV141" s="205"/>
      <c r="IW141" s="205"/>
      <c r="IX141" s="205"/>
    </row>
    <row r="142" spans="1:258" ht="12.75" customHeight="1" x14ac:dyDescent="0.2">
      <c r="A142" s="330">
        <f t="shared" si="9"/>
        <v>45423</v>
      </c>
      <c r="B142" s="355" t="str" cm="1">
        <f t="array" ref="B142">IF(SUMPRODUCT($I142:$IX142,IF($I$9:$IX$9=B$9,1,0))&gt;0,SUMPRODUCT($I142:$IX142,IF($I$9:$IX$9=B$9,1,0)),"")</f>
        <v/>
      </c>
      <c r="C142" s="355" t="str" cm="1">
        <f t="array" ref="C142">IF(SUMPRODUCT($I142:$IX142,IF($I$9:$IX$9=C$9,1,0))&gt;0,SUMPRODUCT($I142:$IX142,IF($I$9:$IX$9=C$9,1,0)),"")</f>
        <v/>
      </c>
      <c r="D142" s="355" t="str" cm="1">
        <f t="array" ref="D142">IF(SUMPRODUCT($I142:$IX142,IF($I$9:$IX$9=D$9,1,0))&gt;0,SUMPRODUCT($I142:$IX142,IF($I$9:$IX$9=D$9,1,0)),"")</f>
        <v/>
      </c>
      <c r="E142" s="355" t="str" cm="1">
        <f t="array" ref="E142">IF(SUMPRODUCT($I142:$IX142,IF($I$9:$IX$9=E$9,1,0))&gt;0,SUMPRODUCT($I142:$IX142,IF($I$9:$IX$9=E$9,1,0)),"")</f>
        <v/>
      </c>
      <c r="F142" s="355" t="str" cm="1">
        <f t="array" ref="F142">IF(SUMPRODUCT($I142:$IX142,IF($I$9:$IX$9=F$9,1,0))&gt;0,SUMPRODUCT($I142:$IX142,IF($I$9:$IX$9=F$9,1,0)),"")</f>
        <v/>
      </c>
      <c r="G142" s="355" t="str" cm="1">
        <f t="array" ref="G142">IF(SUMPRODUCT($I142:$IX142,IF($I$9:$IX$9=G$9,1,0))&gt;0,SUMPRODUCT($I142:$IX142,IF($I$9:$IX$9=G$9,1,0)),"")</f>
        <v/>
      </c>
      <c r="H142" s="329">
        <f t="shared" si="8"/>
        <v>0</v>
      </c>
      <c r="I142" s="205"/>
      <c r="J142" s="205"/>
      <c r="K142" s="205"/>
      <c r="L142" s="205"/>
      <c r="M142" s="205"/>
      <c r="N142" s="205"/>
      <c r="O142" s="205"/>
      <c r="P142" s="205"/>
      <c r="Q142" s="205"/>
      <c r="R142" s="205"/>
      <c r="S142" s="205"/>
      <c r="T142" s="205"/>
      <c r="U142" s="205"/>
      <c r="V142" s="205"/>
      <c r="W142" s="205"/>
      <c r="X142" s="205"/>
      <c r="Y142" s="205"/>
      <c r="Z142" s="205"/>
      <c r="AA142" s="205"/>
      <c r="AB142" s="205"/>
      <c r="AC142" s="205"/>
      <c r="AD142" s="205"/>
      <c r="AE142" s="205"/>
      <c r="AF142" s="205"/>
      <c r="AG142" s="205"/>
      <c r="AH142" s="205"/>
      <c r="AI142" s="205"/>
      <c r="AJ142" s="205"/>
      <c r="AK142" s="205"/>
      <c r="AL142" s="205"/>
      <c r="AM142" s="205"/>
      <c r="AN142" s="205"/>
      <c r="AO142" s="205"/>
      <c r="AP142" s="205"/>
      <c r="AQ142" s="205"/>
      <c r="AR142" s="205"/>
      <c r="AS142" s="205"/>
      <c r="AT142" s="205"/>
      <c r="AU142" s="205"/>
      <c r="AV142" s="205"/>
      <c r="AW142" s="205"/>
      <c r="AX142" s="205"/>
      <c r="AY142" s="205"/>
      <c r="AZ142" s="205"/>
      <c r="BA142" s="205"/>
      <c r="BB142" s="205"/>
      <c r="BC142" s="205"/>
      <c r="BD142" s="205"/>
      <c r="BE142" s="205"/>
      <c r="BF142" s="205"/>
      <c r="BG142" s="205"/>
      <c r="BH142" s="205"/>
      <c r="BI142" s="205"/>
      <c r="BJ142" s="205"/>
      <c r="BK142" s="205"/>
      <c r="BL142" s="205"/>
      <c r="BM142" s="205"/>
      <c r="BN142" s="205"/>
      <c r="BO142" s="205"/>
      <c r="BP142" s="205"/>
      <c r="BQ142" s="205"/>
      <c r="BR142" s="205"/>
      <c r="BS142" s="205"/>
      <c r="BT142" s="205"/>
      <c r="BU142" s="205"/>
      <c r="BV142" s="205"/>
      <c r="BW142" s="205"/>
      <c r="BX142" s="205"/>
      <c r="BY142" s="205"/>
      <c r="BZ142" s="205"/>
      <c r="CA142" s="205"/>
      <c r="CB142" s="205"/>
      <c r="CC142" s="205"/>
      <c r="CD142" s="205"/>
      <c r="CE142" s="205"/>
      <c r="CF142" s="205"/>
      <c r="CG142" s="205"/>
      <c r="CH142" s="205"/>
      <c r="CI142" s="205"/>
      <c r="CJ142" s="205"/>
      <c r="CK142" s="205"/>
      <c r="CL142" s="205"/>
      <c r="CM142" s="205"/>
      <c r="CN142" s="205"/>
      <c r="CO142" s="205"/>
      <c r="CP142" s="205"/>
      <c r="CQ142" s="205"/>
      <c r="CR142" s="205"/>
      <c r="CS142" s="205"/>
      <c r="CT142" s="205"/>
      <c r="CU142" s="205"/>
      <c r="CV142" s="205"/>
      <c r="CW142" s="205"/>
      <c r="CX142" s="205"/>
      <c r="CY142" s="205"/>
      <c r="CZ142" s="205"/>
      <c r="DA142" s="205"/>
      <c r="DB142" s="205"/>
      <c r="DC142" s="205"/>
      <c r="DD142" s="205"/>
      <c r="DE142" s="205"/>
      <c r="DF142" s="205"/>
      <c r="DG142" s="205"/>
      <c r="DH142" s="205"/>
      <c r="DI142" s="205"/>
      <c r="DJ142" s="205"/>
      <c r="DK142" s="205"/>
      <c r="DL142" s="205"/>
      <c r="DM142" s="205"/>
      <c r="DN142" s="205"/>
      <c r="DO142" s="205"/>
      <c r="DP142" s="205"/>
      <c r="DQ142" s="205"/>
      <c r="DR142" s="205"/>
      <c r="DS142" s="205"/>
      <c r="DT142" s="205"/>
      <c r="DU142" s="205"/>
      <c r="DV142" s="205"/>
      <c r="DW142" s="205"/>
      <c r="DX142" s="205"/>
      <c r="DY142" s="205"/>
      <c r="DZ142" s="205"/>
      <c r="EA142" s="205"/>
      <c r="EB142" s="205"/>
      <c r="EC142" s="205"/>
      <c r="ED142" s="205"/>
      <c r="EE142" s="205"/>
      <c r="EF142" s="205"/>
      <c r="EG142" s="205"/>
      <c r="EH142" s="205"/>
      <c r="EI142" s="205"/>
      <c r="EJ142" s="205"/>
      <c r="EK142" s="205"/>
      <c r="EL142" s="205"/>
      <c r="EM142" s="205"/>
      <c r="EN142" s="205"/>
      <c r="EO142" s="205"/>
      <c r="EP142" s="205"/>
      <c r="EQ142" s="205"/>
      <c r="ER142" s="205"/>
      <c r="ES142" s="205"/>
      <c r="ET142" s="205"/>
      <c r="EU142" s="205"/>
      <c r="EV142" s="205"/>
      <c r="EW142" s="205"/>
      <c r="EX142" s="205"/>
      <c r="EY142" s="205"/>
      <c r="EZ142" s="205"/>
      <c r="FA142" s="205"/>
      <c r="FB142" s="205"/>
      <c r="FC142" s="205"/>
      <c r="FD142" s="205"/>
      <c r="FE142" s="205"/>
      <c r="FF142" s="205"/>
      <c r="FG142" s="205"/>
      <c r="FH142" s="205"/>
      <c r="FI142" s="205"/>
      <c r="FJ142" s="205"/>
      <c r="FK142" s="205"/>
      <c r="FL142" s="205"/>
      <c r="FM142" s="205"/>
      <c r="FN142" s="205"/>
      <c r="FO142" s="205"/>
      <c r="FP142" s="205"/>
      <c r="FQ142" s="205"/>
      <c r="FR142" s="205"/>
      <c r="FS142" s="205"/>
      <c r="FT142" s="205"/>
      <c r="FU142" s="205"/>
      <c r="FV142" s="205"/>
      <c r="FW142" s="205"/>
      <c r="FX142" s="205"/>
      <c r="FY142" s="205"/>
      <c r="FZ142" s="205"/>
      <c r="GA142" s="205"/>
      <c r="GB142" s="205"/>
      <c r="GC142" s="205"/>
      <c r="GD142" s="205"/>
      <c r="GE142" s="205"/>
      <c r="GF142" s="205"/>
      <c r="GG142" s="205"/>
      <c r="GH142" s="205"/>
      <c r="GI142" s="205"/>
      <c r="GJ142" s="205"/>
      <c r="GK142" s="205"/>
      <c r="GL142" s="205"/>
      <c r="GM142" s="205"/>
      <c r="GN142" s="205"/>
      <c r="GO142" s="205"/>
      <c r="GP142" s="205"/>
      <c r="GQ142" s="205"/>
      <c r="GR142" s="205"/>
      <c r="GS142" s="205"/>
      <c r="GT142" s="205"/>
      <c r="GU142" s="205"/>
      <c r="GV142" s="205"/>
      <c r="GW142" s="205"/>
      <c r="GX142" s="205"/>
      <c r="GY142" s="205"/>
      <c r="GZ142" s="205"/>
      <c r="HA142" s="205"/>
      <c r="HB142" s="205"/>
      <c r="HC142" s="205"/>
      <c r="HD142" s="205"/>
      <c r="HE142" s="205"/>
      <c r="HF142" s="205"/>
      <c r="HG142" s="205"/>
      <c r="HH142" s="205"/>
      <c r="HI142" s="205"/>
      <c r="HJ142" s="205"/>
      <c r="HK142" s="205"/>
      <c r="HL142" s="205"/>
      <c r="HM142" s="205"/>
      <c r="HN142" s="205"/>
      <c r="HO142" s="205"/>
      <c r="HP142" s="205"/>
      <c r="HQ142" s="205"/>
      <c r="HR142" s="205"/>
      <c r="HS142" s="205"/>
      <c r="HT142" s="205"/>
      <c r="HU142" s="205"/>
      <c r="HV142" s="205"/>
      <c r="HW142" s="205"/>
      <c r="HX142" s="205"/>
      <c r="HY142" s="205"/>
      <c r="HZ142" s="205"/>
      <c r="IA142" s="205"/>
      <c r="IB142" s="205"/>
      <c r="IC142" s="205"/>
      <c r="ID142" s="205"/>
      <c r="IE142" s="205"/>
      <c r="IF142" s="205"/>
      <c r="IG142" s="205"/>
      <c r="IH142" s="205"/>
      <c r="II142" s="205"/>
      <c r="IJ142" s="205"/>
      <c r="IK142" s="205"/>
      <c r="IL142" s="205"/>
      <c r="IM142" s="205"/>
      <c r="IN142" s="205"/>
      <c r="IO142" s="205"/>
      <c r="IP142" s="205"/>
      <c r="IQ142" s="205"/>
      <c r="IR142" s="205"/>
      <c r="IS142" s="205"/>
      <c r="IT142" s="205"/>
      <c r="IU142" s="205"/>
      <c r="IV142" s="205"/>
      <c r="IW142" s="205"/>
      <c r="IX142" s="205"/>
    </row>
    <row r="143" spans="1:258" ht="12.75" customHeight="1" x14ac:dyDescent="0.2">
      <c r="A143" s="330">
        <f t="shared" si="9"/>
        <v>45424</v>
      </c>
      <c r="B143" s="355" t="str" cm="1">
        <f t="array" ref="B143">IF(SUMPRODUCT($I143:$IX143,IF($I$9:$IX$9=B$9,1,0))&gt;0,SUMPRODUCT($I143:$IX143,IF($I$9:$IX$9=B$9,1,0)),"")</f>
        <v/>
      </c>
      <c r="C143" s="355" t="str" cm="1">
        <f t="array" ref="C143">IF(SUMPRODUCT($I143:$IX143,IF($I$9:$IX$9=C$9,1,0))&gt;0,SUMPRODUCT($I143:$IX143,IF($I$9:$IX$9=C$9,1,0)),"")</f>
        <v/>
      </c>
      <c r="D143" s="355" t="str" cm="1">
        <f t="array" ref="D143">IF(SUMPRODUCT($I143:$IX143,IF($I$9:$IX$9=D$9,1,0))&gt;0,SUMPRODUCT($I143:$IX143,IF($I$9:$IX$9=D$9,1,0)),"")</f>
        <v/>
      </c>
      <c r="E143" s="355" t="str" cm="1">
        <f t="array" ref="E143">IF(SUMPRODUCT($I143:$IX143,IF($I$9:$IX$9=E$9,1,0))&gt;0,SUMPRODUCT($I143:$IX143,IF($I$9:$IX$9=E$9,1,0)),"")</f>
        <v/>
      </c>
      <c r="F143" s="355" t="str" cm="1">
        <f t="array" ref="F143">IF(SUMPRODUCT($I143:$IX143,IF($I$9:$IX$9=F$9,1,0))&gt;0,SUMPRODUCT($I143:$IX143,IF($I$9:$IX$9=F$9,1,0)),"")</f>
        <v/>
      </c>
      <c r="G143" s="355" t="str" cm="1">
        <f t="array" ref="G143">IF(SUMPRODUCT($I143:$IX143,IF($I$9:$IX$9=G$9,1,0))&gt;0,SUMPRODUCT($I143:$IX143,IF($I$9:$IX$9=G$9,1,0)),"")</f>
        <v/>
      </c>
      <c r="H143" s="329">
        <f t="shared" si="8"/>
        <v>0</v>
      </c>
      <c r="I143" s="205"/>
      <c r="J143" s="205"/>
      <c r="K143" s="205"/>
      <c r="L143" s="205"/>
      <c r="M143" s="205"/>
      <c r="N143" s="205"/>
      <c r="O143" s="205"/>
      <c r="P143" s="205"/>
      <c r="Q143" s="205"/>
      <c r="R143" s="205"/>
      <c r="S143" s="205"/>
      <c r="T143" s="205"/>
      <c r="U143" s="205"/>
      <c r="V143" s="205"/>
      <c r="W143" s="205"/>
      <c r="X143" s="205"/>
      <c r="Y143" s="205"/>
      <c r="Z143" s="205"/>
      <c r="AA143" s="205"/>
      <c r="AB143" s="205"/>
      <c r="AC143" s="205"/>
      <c r="AD143" s="205"/>
      <c r="AE143" s="205"/>
      <c r="AF143" s="205"/>
      <c r="AG143" s="205"/>
      <c r="AH143" s="205"/>
      <c r="AI143" s="205"/>
      <c r="AJ143" s="205"/>
      <c r="AK143" s="205"/>
      <c r="AL143" s="205"/>
      <c r="AM143" s="205"/>
      <c r="AN143" s="205"/>
      <c r="AO143" s="205"/>
      <c r="AP143" s="205"/>
      <c r="AQ143" s="205"/>
      <c r="AR143" s="205"/>
      <c r="AS143" s="205"/>
      <c r="AT143" s="205"/>
      <c r="AU143" s="205"/>
      <c r="AV143" s="205"/>
      <c r="AW143" s="205"/>
      <c r="AX143" s="205"/>
      <c r="AY143" s="205"/>
      <c r="AZ143" s="205"/>
      <c r="BA143" s="205"/>
      <c r="BB143" s="205"/>
      <c r="BC143" s="205"/>
      <c r="BD143" s="205"/>
      <c r="BE143" s="205"/>
      <c r="BF143" s="205"/>
      <c r="BG143" s="205"/>
      <c r="BH143" s="205"/>
      <c r="BI143" s="205"/>
      <c r="BJ143" s="205"/>
      <c r="BK143" s="205"/>
      <c r="BL143" s="205"/>
      <c r="BM143" s="205"/>
      <c r="BN143" s="205"/>
      <c r="BO143" s="205"/>
      <c r="BP143" s="205"/>
      <c r="BQ143" s="205"/>
      <c r="BR143" s="205"/>
      <c r="BS143" s="205"/>
      <c r="BT143" s="205"/>
      <c r="BU143" s="205"/>
      <c r="BV143" s="205"/>
      <c r="BW143" s="205"/>
      <c r="BX143" s="205"/>
      <c r="BY143" s="205"/>
      <c r="BZ143" s="205"/>
      <c r="CA143" s="205"/>
      <c r="CB143" s="205"/>
      <c r="CC143" s="205"/>
      <c r="CD143" s="205"/>
      <c r="CE143" s="205"/>
      <c r="CF143" s="205"/>
      <c r="CG143" s="205"/>
      <c r="CH143" s="205"/>
      <c r="CI143" s="205"/>
      <c r="CJ143" s="205"/>
      <c r="CK143" s="205"/>
      <c r="CL143" s="205"/>
      <c r="CM143" s="205"/>
      <c r="CN143" s="205"/>
      <c r="CO143" s="205"/>
      <c r="CP143" s="205"/>
      <c r="CQ143" s="205"/>
      <c r="CR143" s="205"/>
      <c r="CS143" s="205"/>
      <c r="CT143" s="205"/>
      <c r="CU143" s="205"/>
      <c r="CV143" s="205"/>
      <c r="CW143" s="205"/>
      <c r="CX143" s="205"/>
      <c r="CY143" s="205"/>
      <c r="CZ143" s="205"/>
      <c r="DA143" s="205"/>
      <c r="DB143" s="205"/>
      <c r="DC143" s="205"/>
      <c r="DD143" s="205"/>
      <c r="DE143" s="205"/>
      <c r="DF143" s="205"/>
      <c r="DG143" s="205"/>
      <c r="DH143" s="205"/>
      <c r="DI143" s="205"/>
      <c r="DJ143" s="205"/>
      <c r="DK143" s="205"/>
      <c r="DL143" s="205"/>
      <c r="DM143" s="205"/>
      <c r="DN143" s="205"/>
      <c r="DO143" s="205"/>
      <c r="DP143" s="205"/>
      <c r="DQ143" s="205"/>
      <c r="DR143" s="205"/>
      <c r="DS143" s="205"/>
      <c r="DT143" s="205"/>
      <c r="DU143" s="205"/>
      <c r="DV143" s="205"/>
      <c r="DW143" s="205"/>
      <c r="DX143" s="205"/>
      <c r="DY143" s="205"/>
      <c r="DZ143" s="205"/>
      <c r="EA143" s="205"/>
      <c r="EB143" s="205"/>
      <c r="EC143" s="205"/>
      <c r="ED143" s="205"/>
      <c r="EE143" s="205"/>
      <c r="EF143" s="205"/>
      <c r="EG143" s="205"/>
      <c r="EH143" s="205"/>
      <c r="EI143" s="205"/>
      <c r="EJ143" s="205"/>
      <c r="EK143" s="205"/>
      <c r="EL143" s="205"/>
      <c r="EM143" s="205"/>
      <c r="EN143" s="205"/>
      <c r="EO143" s="205"/>
      <c r="EP143" s="205"/>
      <c r="EQ143" s="205"/>
      <c r="ER143" s="205"/>
      <c r="ES143" s="205"/>
      <c r="ET143" s="205"/>
      <c r="EU143" s="205"/>
      <c r="EV143" s="205"/>
      <c r="EW143" s="205"/>
      <c r="EX143" s="205"/>
      <c r="EY143" s="205"/>
      <c r="EZ143" s="205"/>
      <c r="FA143" s="205"/>
      <c r="FB143" s="205"/>
      <c r="FC143" s="205"/>
      <c r="FD143" s="205"/>
      <c r="FE143" s="205"/>
      <c r="FF143" s="205"/>
      <c r="FG143" s="205"/>
      <c r="FH143" s="205"/>
      <c r="FI143" s="205"/>
      <c r="FJ143" s="205"/>
      <c r="FK143" s="205"/>
      <c r="FL143" s="205"/>
      <c r="FM143" s="205"/>
      <c r="FN143" s="205"/>
      <c r="FO143" s="205"/>
      <c r="FP143" s="205"/>
      <c r="FQ143" s="205"/>
      <c r="FR143" s="205"/>
      <c r="FS143" s="205"/>
      <c r="FT143" s="205"/>
      <c r="FU143" s="205"/>
      <c r="FV143" s="205"/>
      <c r="FW143" s="205"/>
      <c r="FX143" s="205"/>
      <c r="FY143" s="205"/>
      <c r="FZ143" s="205"/>
      <c r="GA143" s="205"/>
      <c r="GB143" s="205"/>
      <c r="GC143" s="205"/>
      <c r="GD143" s="205"/>
      <c r="GE143" s="205"/>
      <c r="GF143" s="205"/>
      <c r="GG143" s="205"/>
      <c r="GH143" s="205"/>
      <c r="GI143" s="205"/>
      <c r="GJ143" s="205"/>
      <c r="GK143" s="205"/>
      <c r="GL143" s="205"/>
      <c r="GM143" s="205"/>
      <c r="GN143" s="205"/>
      <c r="GO143" s="205"/>
      <c r="GP143" s="205"/>
      <c r="GQ143" s="205"/>
      <c r="GR143" s="205"/>
      <c r="GS143" s="205"/>
      <c r="GT143" s="205"/>
      <c r="GU143" s="205"/>
      <c r="GV143" s="205"/>
      <c r="GW143" s="205"/>
      <c r="GX143" s="205"/>
      <c r="GY143" s="205"/>
      <c r="GZ143" s="205"/>
      <c r="HA143" s="205"/>
      <c r="HB143" s="205"/>
      <c r="HC143" s="205"/>
      <c r="HD143" s="205"/>
      <c r="HE143" s="205"/>
      <c r="HF143" s="205"/>
      <c r="HG143" s="205"/>
      <c r="HH143" s="205"/>
      <c r="HI143" s="205"/>
      <c r="HJ143" s="205"/>
      <c r="HK143" s="205"/>
      <c r="HL143" s="205"/>
      <c r="HM143" s="205"/>
      <c r="HN143" s="205"/>
      <c r="HO143" s="205"/>
      <c r="HP143" s="205"/>
      <c r="HQ143" s="205"/>
      <c r="HR143" s="205"/>
      <c r="HS143" s="205"/>
      <c r="HT143" s="205"/>
      <c r="HU143" s="205"/>
      <c r="HV143" s="205"/>
      <c r="HW143" s="205"/>
      <c r="HX143" s="205"/>
      <c r="HY143" s="205"/>
      <c r="HZ143" s="205"/>
      <c r="IA143" s="205"/>
      <c r="IB143" s="205"/>
      <c r="IC143" s="205"/>
      <c r="ID143" s="205"/>
      <c r="IE143" s="205"/>
      <c r="IF143" s="205"/>
      <c r="IG143" s="205"/>
      <c r="IH143" s="205"/>
      <c r="II143" s="205"/>
      <c r="IJ143" s="205"/>
      <c r="IK143" s="205"/>
      <c r="IL143" s="205"/>
      <c r="IM143" s="205"/>
      <c r="IN143" s="205"/>
      <c r="IO143" s="205"/>
      <c r="IP143" s="205"/>
      <c r="IQ143" s="205"/>
      <c r="IR143" s="205"/>
      <c r="IS143" s="205"/>
      <c r="IT143" s="205"/>
      <c r="IU143" s="205"/>
      <c r="IV143" s="205"/>
      <c r="IW143" s="205"/>
      <c r="IX143" s="205"/>
    </row>
    <row r="144" spans="1:258" ht="12.75" customHeight="1" x14ac:dyDescent="0.2">
      <c r="A144" s="330">
        <f t="shared" si="9"/>
        <v>45425</v>
      </c>
      <c r="B144" s="355" t="str" cm="1">
        <f t="array" ref="B144">IF(SUMPRODUCT($I144:$IX144,IF($I$9:$IX$9=B$9,1,0))&gt;0,SUMPRODUCT($I144:$IX144,IF($I$9:$IX$9=B$9,1,0)),"")</f>
        <v/>
      </c>
      <c r="C144" s="355" t="str" cm="1">
        <f t="array" ref="C144">IF(SUMPRODUCT($I144:$IX144,IF($I$9:$IX$9=C$9,1,0))&gt;0,SUMPRODUCT($I144:$IX144,IF($I$9:$IX$9=C$9,1,0)),"")</f>
        <v/>
      </c>
      <c r="D144" s="355" t="str" cm="1">
        <f t="array" ref="D144">IF(SUMPRODUCT($I144:$IX144,IF($I$9:$IX$9=D$9,1,0))&gt;0,SUMPRODUCT($I144:$IX144,IF($I$9:$IX$9=D$9,1,0)),"")</f>
        <v/>
      </c>
      <c r="E144" s="355" t="str" cm="1">
        <f t="array" ref="E144">IF(SUMPRODUCT($I144:$IX144,IF($I$9:$IX$9=E$9,1,0))&gt;0,SUMPRODUCT($I144:$IX144,IF($I$9:$IX$9=E$9,1,0)),"")</f>
        <v/>
      </c>
      <c r="F144" s="355" t="str" cm="1">
        <f t="array" ref="F144">IF(SUMPRODUCT($I144:$IX144,IF($I$9:$IX$9=F$9,1,0))&gt;0,SUMPRODUCT($I144:$IX144,IF($I$9:$IX$9=F$9,1,0)),"")</f>
        <v/>
      </c>
      <c r="G144" s="355" t="str" cm="1">
        <f t="array" ref="G144">IF(SUMPRODUCT($I144:$IX144,IF($I$9:$IX$9=G$9,1,0))&gt;0,SUMPRODUCT($I144:$IX144,IF($I$9:$IX$9=G$9,1,0)),"")</f>
        <v/>
      </c>
      <c r="H144" s="329">
        <f t="shared" si="8"/>
        <v>0</v>
      </c>
      <c r="I144" s="205"/>
      <c r="J144" s="205"/>
      <c r="K144" s="205"/>
      <c r="L144" s="205"/>
      <c r="M144" s="205"/>
      <c r="N144" s="205"/>
      <c r="O144" s="205"/>
      <c r="P144" s="205"/>
      <c r="Q144" s="205"/>
      <c r="R144" s="205"/>
      <c r="S144" s="205"/>
      <c r="T144" s="205"/>
      <c r="U144" s="205"/>
      <c r="V144" s="205"/>
      <c r="W144" s="205"/>
      <c r="X144" s="205"/>
      <c r="Y144" s="205"/>
      <c r="Z144" s="205"/>
      <c r="AA144" s="205"/>
      <c r="AB144" s="205"/>
      <c r="AC144" s="205"/>
      <c r="AD144" s="205"/>
      <c r="AE144" s="205"/>
      <c r="AF144" s="205"/>
      <c r="AG144" s="205"/>
      <c r="AH144" s="205"/>
      <c r="AI144" s="205"/>
      <c r="AJ144" s="205"/>
      <c r="AK144" s="205"/>
      <c r="AL144" s="205"/>
      <c r="AM144" s="205"/>
      <c r="AN144" s="205"/>
      <c r="AO144" s="205"/>
      <c r="AP144" s="205"/>
      <c r="AQ144" s="205"/>
      <c r="AR144" s="205"/>
      <c r="AS144" s="205"/>
      <c r="AT144" s="205"/>
      <c r="AU144" s="205"/>
      <c r="AV144" s="205"/>
      <c r="AW144" s="205"/>
      <c r="AX144" s="205"/>
      <c r="AY144" s="205"/>
      <c r="AZ144" s="205"/>
      <c r="BA144" s="205"/>
      <c r="BB144" s="205"/>
      <c r="BC144" s="205"/>
      <c r="BD144" s="205"/>
      <c r="BE144" s="205"/>
      <c r="BF144" s="205"/>
      <c r="BG144" s="205"/>
      <c r="BH144" s="205"/>
      <c r="BI144" s="205"/>
      <c r="BJ144" s="205"/>
      <c r="BK144" s="205"/>
      <c r="BL144" s="205"/>
      <c r="BM144" s="205"/>
      <c r="BN144" s="205"/>
      <c r="BO144" s="205"/>
      <c r="BP144" s="205"/>
      <c r="BQ144" s="205"/>
      <c r="BR144" s="205"/>
      <c r="BS144" s="205"/>
      <c r="BT144" s="205"/>
      <c r="BU144" s="205"/>
      <c r="BV144" s="205"/>
      <c r="BW144" s="205"/>
      <c r="BX144" s="205"/>
      <c r="BY144" s="205"/>
      <c r="BZ144" s="205"/>
      <c r="CA144" s="205"/>
      <c r="CB144" s="205"/>
      <c r="CC144" s="205"/>
      <c r="CD144" s="205"/>
      <c r="CE144" s="205"/>
      <c r="CF144" s="205"/>
      <c r="CG144" s="205"/>
      <c r="CH144" s="205"/>
      <c r="CI144" s="205"/>
      <c r="CJ144" s="205"/>
      <c r="CK144" s="205"/>
      <c r="CL144" s="205"/>
      <c r="CM144" s="205"/>
      <c r="CN144" s="205"/>
      <c r="CO144" s="205"/>
      <c r="CP144" s="205"/>
      <c r="CQ144" s="205"/>
      <c r="CR144" s="205"/>
      <c r="CS144" s="205"/>
      <c r="CT144" s="205"/>
      <c r="CU144" s="205"/>
      <c r="CV144" s="205"/>
      <c r="CW144" s="205"/>
      <c r="CX144" s="205"/>
      <c r="CY144" s="205"/>
      <c r="CZ144" s="205"/>
      <c r="DA144" s="205"/>
      <c r="DB144" s="205"/>
      <c r="DC144" s="205"/>
      <c r="DD144" s="205"/>
      <c r="DE144" s="205"/>
      <c r="DF144" s="205"/>
      <c r="DG144" s="205"/>
      <c r="DH144" s="205"/>
      <c r="DI144" s="205"/>
      <c r="DJ144" s="205"/>
      <c r="DK144" s="205"/>
      <c r="DL144" s="205"/>
      <c r="DM144" s="205"/>
      <c r="DN144" s="205"/>
      <c r="DO144" s="205"/>
      <c r="DP144" s="205"/>
      <c r="DQ144" s="205"/>
      <c r="DR144" s="205"/>
      <c r="DS144" s="205"/>
      <c r="DT144" s="205"/>
      <c r="DU144" s="205"/>
      <c r="DV144" s="205"/>
      <c r="DW144" s="205"/>
      <c r="DX144" s="205"/>
      <c r="DY144" s="205"/>
      <c r="DZ144" s="205"/>
      <c r="EA144" s="205"/>
      <c r="EB144" s="205"/>
      <c r="EC144" s="205"/>
      <c r="ED144" s="205"/>
      <c r="EE144" s="205"/>
      <c r="EF144" s="205"/>
      <c r="EG144" s="205"/>
      <c r="EH144" s="205"/>
      <c r="EI144" s="205"/>
      <c r="EJ144" s="205"/>
      <c r="EK144" s="205"/>
      <c r="EL144" s="205"/>
      <c r="EM144" s="205"/>
      <c r="EN144" s="205"/>
      <c r="EO144" s="205"/>
      <c r="EP144" s="205"/>
      <c r="EQ144" s="205"/>
      <c r="ER144" s="205"/>
      <c r="ES144" s="205"/>
      <c r="ET144" s="205"/>
      <c r="EU144" s="205"/>
      <c r="EV144" s="205"/>
      <c r="EW144" s="205"/>
      <c r="EX144" s="205"/>
      <c r="EY144" s="205"/>
      <c r="EZ144" s="205"/>
      <c r="FA144" s="205"/>
      <c r="FB144" s="205"/>
      <c r="FC144" s="205"/>
      <c r="FD144" s="205"/>
      <c r="FE144" s="205"/>
      <c r="FF144" s="205"/>
      <c r="FG144" s="205"/>
      <c r="FH144" s="205"/>
      <c r="FI144" s="205"/>
      <c r="FJ144" s="205"/>
      <c r="FK144" s="205"/>
      <c r="FL144" s="205"/>
      <c r="FM144" s="205"/>
      <c r="FN144" s="205"/>
      <c r="FO144" s="205"/>
      <c r="FP144" s="205"/>
      <c r="FQ144" s="205"/>
      <c r="FR144" s="205"/>
      <c r="FS144" s="205"/>
      <c r="FT144" s="205"/>
      <c r="FU144" s="205"/>
      <c r="FV144" s="205"/>
      <c r="FW144" s="205"/>
      <c r="FX144" s="205"/>
      <c r="FY144" s="205"/>
      <c r="FZ144" s="205"/>
      <c r="GA144" s="205"/>
      <c r="GB144" s="205"/>
      <c r="GC144" s="205"/>
      <c r="GD144" s="205"/>
      <c r="GE144" s="205"/>
      <c r="GF144" s="205"/>
      <c r="GG144" s="205"/>
      <c r="GH144" s="205"/>
      <c r="GI144" s="205"/>
      <c r="GJ144" s="205"/>
      <c r="GK144" s="205"/>
      <c r="GL144" s="205"/>
      <c r="GM144" s="205"/>
      <c r="GN144" s="205"/>
      <c r="GO144" s="205"/>
      <c r="GP144" s="205"/>
      <c r="GQ144" s="205"/>
      <c r="GR144" s="205"/>
      <c r="GS144" s="205"/>
      <c r="GT144" s="205"/>
      <c r="GU144" s="205"/>
      <c r="GV144" s="205"/>
      <c r="GW144" s="205"/>
      <c r="GX144" s="205"/>
      <c r="GY144" s="205"/>
      <c r="GZ144" s="205"/>
      <c r="HA144" s="205"/>
      <c r="HB144" s="205"/>
      <c r="HC144" s="205"/>
      <c r="HD144" s="205"/>
      <c r="HE144" s="205"/>
      <c r="HF144" s="205"/>
      <c r="HG144" s="205"/>
      <c r="HH144" s="205"/>
      <c r="HI144" s="205"/>
      <c r="HJ144" s="205"/>
      <c r="HK144" s="205"/>
      <c r="HL144" s="205"/>
      <c r="HM144" s="205"/>
      <c r="HN144" s="205"/>
      <c r="HO144" s="205"/>
      <c r="HP144" s="205"/>
      <c r="HQ144" s="205"/>
      <c r="HR144" s="205"/>
      <c r="HS144" s="205"/>
      <c r="HT144" s="205"/>
      <c r="HU144" s="205"/>
      <c r="HV144" s="205"/>
      <c r="HW144" s="205"/>
      <c r="HX144" s="205"/>
      <c r="HY144" s="205"/>
      <c r="HZ144" s="205"/>
      <c r="IA144" s="205"/>
      <c r="IB144" s="205"/>
      <c r="IC144" s="205"/>
      <c r="ID144" s="205"/>
      <c r="IE144" s="205"/>
      <c r="IF144" s="205"/>
      <c r="IG144" s="205"/>
      <c r="IH144" s="205"/>
      <c r="II144" s="205"/>
      <c r="IJ144" s="205"/>
      <c r="IK144" s="205"/>
      <c r="IL144" s="205"/>
      <c r="IM144" s="205"/>
      <c r="IN144" s="205"/>
      <c r="IO144" s="205"/>
      <c r="IP144" s="205"/>
      <c r="IQ144" s="205"/>
      <c r="IR144" s="205"/>
      <c r="IS144" s="205"/>
      <c r="IT144" s="205"/>
      <c r="IU144" s="205"/>
      <c r="IV144" s="205"/>
      <c r="IW144" s="205"/>
      <c r="IX144" s="205"/>
    </row>
    <row r="145" spans="1:258" ht="12.75" customHeight="1" x14ac:dyDescent="0.2">
      <c r="A145" s="330">
        <f t="shared" si="9"/>
        <v>45426</v>
      </c>
      <c r="B145" s="355" t="str" cm="1">
        <f t="array" ref="B145">IF(SUMPRODUCT($I145:$IX145,IF($I$9:$IX$9=B$9,1,0))&gt;0,SUMPRODUCT($I145:$IX145,IF($I$9:$IX$9=B$9,1,0)),"")</f>
        <v/>
      </c>
      <c r="C145" s="355" t="str" cm="1">
        <f t="array" ref="C145">IF(SUMPRODUCT($I145:$IX145,IF($I$9:$IX$9=C$9,1,0))&gt;0,SUMPRODUCT($I145:$IX145,IF($I$9:$IX$9=C$9,1,0)),"")</f>
        <v/>
      </c>
      <c r="D145" s="355" t="str" cm="1">
        <f t="array" ref="D145">IF(SUMPRODUCT($I145:$IX145,IF($I$9:$IX$9=D$9,1,0))&gt;0,SUMPRODUCT($I145:$IX145,IF($I$9:$IX$9=D$9,1,0)),"")</f>
        <v/>
      </c>
      <c r="E145" s="355" t="str" cm="1">
        <f t="array" ref="E145">IF(SUMPRODUCT($I145:$IX145,IF($I$9:$IX$9=E$9,1,0))&gt;0,SUMPRODUCT($I145:$IX145,IF($I$9:$IX$9=E$9,1,0)),"")</f>
        <v/>
      </c>
      <c r="F145" s="355" t="str" cm="1">
        <f t="array" ref="F145">IF(SUMPRODUCT($I145:$IX145,IF($I$9:$IX$9=F$9,1,0))&gt;0,SUMPRODUCT($I145:$IX145,IF($I$9:$IX$9=F$9,1,0)),"")</f>
        <v/>
      </c>
      <c r="G145" s="355" t="str" cm="1">
        <f t="array" ref="G145">IF(SUMPRODUCT($I145:$IX145,IF($I$9:$IX$9=G$9,1,0))&gt;0,SUMPRODUCT($I145:$IX145,IF($I$9:$IX$9=G$9,1,0)),"")</f>
        <v/>
      </c>
      <c r="H145" s="329">
        <f t="shared" si="8"/>
        <v>0</v>
      </c>
      <c r="I145" s="205"/>
      <c r="J145" s="205"/>
      <c r="K145" s="205"/>
      <c r="L145" s="205"/>
      <c r="M145" s="205"/>
      <c r="N145" s="205"/>
      <c r="O145" s="205"/>
      <c r="P145" s="205"/>
      <c r="Q145" s="205"/>
      <c r="R145" s="205"/>
      <c r="S145" s="205"/>
      <c r="T145" s="205"/>
      <c r="U145" s="205"/>
      <c r="V145" s="205"/>
      <c r="W145" s="205"/>
      <c r="X145" s="205"/>
      <c r="Y145" s="205"/>
      <c r="Z145" s="205"/>
      <c r="AA145" s="205"/>
      <c r="AB145" s="205"/>
      <c r="AC145" s="205"/>
      <c r="AD145" s="205"/>
      <c r="AE145" s="205"/>
      <c r="AF145" s="205"/>
      <c r="AG145" s="205"/>
      <c r="AH145" s="205"/>
      <c r="AI145" s="205"/>
      <c r="AJ145" s="205"/>
      <c r="AK145" s="205"/>
      <c r="AL145" s="205"/>
      <c r="AM145" s="205"/>
      <c r="AN145" s="205"/>
      <c r="AO145" s="205"/>
      <c r="AP145" s="205"/>
      <c r="AQ145" s="205"/>
      <c r="AR145" s="205"/>
      <c r="AS145" s="205"/>
      <c r="AT145" s="205"/>
      <c r="AU145" s="205"/>
      <c r="AV145" s="205"/>
      <c r="AW145" s="205"/>
      <c r="AX145" s="205"/>
      <c r="AY145" s="205"/>
      <c r="AZ145" s="205"/>
      <c r="BA145" s="205"/>
      <c r="BB145" s="205"/>
      <c r="BC145" s="205"/>
      <c r="BD145" s="205"/>
      <c r="BE145" s="205"/>
      <c r="BF145" s="205"/>
      <c r="BG145" s="205"/>
      <c r="BH145" s="205"/>
      <c r="BI145" s="205"/>
      <c r="BJ145" s="205"/>
      <c r="BK145" s="205"/>
      <c r="BL145" s="205"/>
      <c r="BM145" s="205"/>
      <c r="BN145" s="205"/>
      <c r="BO145" s="205"/>
      <c r="BP145" s="205"/>
      <c r="BQ145" s="205"/>
      <c r="BR145" s="205"/>
      <c r="BS145" s="205"/>
      <c r="BT145" s="205"/>
      <c r="BU145" s="205"/>
      <c r="BV145" s="205"/>
      <c r="BW145" s="205"/>
      <c r="BX145" s="205"/>
      <c r="BY145" s="205"/>
      <c r="BZ145" s="205"/>
      <c r="CA145" s="205"/>
      <c r="CB145" s="205"/>
      <c r="CC145" s="205"/>
      <c r="CD145" s="205"/>
      <c r="CE145" s="205"/>
      <c r="CF145" s="205"/>
      <c r="CG145" s="205"/>
      <c r="CH145" s="205"/>
      <c r="CI145" s="205"/>
      <c r="CJ145" s="205"/>
      <c r="CK145" s="205"/>
      <c r="CL145" s="205"/>
      <c r="CM145" s="205"/>
      <c r="CN145" s="205"/>
      <c r="CO145" s="205"/>
      <c r="CP145" s="205"/>
      <c r="CQ145" s="205"/>
      <c r="CR145" s="205"/>
      <c r="CS145" s="205"/>
      <c r="CT145" s="205"/>
      <c r="CU145" s="205"/>
      <c r="CV145" s="205"/>
      <c r="CW145" s="205"/>
      <c r="CX145" s="205"/>
      <c r="CY145" s="205"/>
      <c r="CZ145" s="205"/>
      <c r="DA145" s="205"/>
      <c r="DB145" s="205"/>
      <c r="DC145" s="205"/>
      <c r="DD145" s="205"/>
      <c r="DE145" s="205"/>
      <c r="DF145" s="205"/>
      <c r="DG145" s="205"/>
      <c r="DH145" s="205"/>
      <c r="DI145" s="205"/>
      <c r="DJ145" s="205"/>
      <c r="DK145" s="205"/>
      <c r="DL145" s="205"/>
      <c r="DM145" s="205"/>
      <c r="DN145" s="205"/>
      <c r="DO145" s="205"/>
      <c r="DP145" s="205"/>
      <c r="DQ145" s="205"/>
      <c r="DR145" s="205"/>
      <c r="DS145" s="205"/>
      <c r="DT145" s="205"/>
      <c r="DU145" s="205"/>
      <c r="DV145" s="205"/>
      <c r="DW145" s="205"/>
      <c r="DX145" s="205"/>
      <c r="DY145" s="205"/>
      <c r="DZ145" s="205"/>
      <c r="EA145" s="205"/>
      <c r="EB145" s="205"/>
      <c r="EC145" s="205"/>
      <c r="ED145" s="205"/>
      <c r="EE145" s="205"/>
      <c r="EF145" s="205"/>
      <c r="EG145" s="205"/>
      <c r="EH145" s="205"/>
      <c r="EI145" s="205"/>
      <c r="EJ145" s="205"/>
      <c r="EK145" s="205"/>
      <c r="EL145" s="205"/>
      <c r="EM145" s="205"/>
      <c r="EN145" s="205"/>
      <c r="EO145" s="205"/>
      <c r="EP145" s="205"/>
      <c r="EQ145" s="205"/>
      <c r="ER145" s="205"/>
      <c r="ES145" s="205"/>
      <c r="ET145" s="205"/>
      <c r="EU145" s="205"/>
      <c r="EV145" s="205"/>
      <c r="EW145" s="205"/>
      <c r="EX145" s="205"/>
      <c r="EY145" s="205"/>
      <c r="EZ145" s="205"/>
      <c r="FA145" s="205"/>
      <c r="FB145" s="205"/>
      <c r="FC145" s="205"/>
      <c r="FD145" s="205"/>
      <c r="FE145" s="205"/>
      <c r="FF145" s="205"/>
      <c r="FG145" s="205"/>
      <c r="FH145" s="205"/>
      <c r="FI145" s="205"/>
      <c r="FJ145" s="205"/>
      <c r="FK145" s="205"/>
      <c r="FL145" s="205"/>
      <c r="FM145" s="205"/>
      <c r="FN145" s="205"/>
      <c r="FO145" s="205"/>
      <c r="FP145" s="205"/>
      <c r="FQ145" s="205"/>
      <c r="FR145" s="205"/>
      <c r="FS145" s="205"/>
      <c r="FT145" s="205"/>
      <c r="FU145" s="205"/>
      <c r="FV145" s="205"/>
      <c r="FW145" s="205"/>
      <c r="FX145" s="205"/>
      <c r="FY145" s="205"/>
      <c r="FZ145" s="205"/>
      <c r="GA145" s="205"/>
      <c r="GB145" s="205"/>
      <c r="GC145" s="205"/>
      <c r="GD145" s="205"/>
      <c r="GE145" s="205"/>
      <c r="GF145" s="205"/>
      <c r="GG145" s="205"/>
      <c r="GH145" s="205"/>
      <c r="GI145" s="205"/>
      <c r="GJ145" s="205"/>
      <c r="GK145" s="205"/>
      <c r="GL145" s="205"/>
      <c r="GM145" s="205"/>
      <c r="GN145" s="205"/>
      <c r="GO145" s="205"/>
      <c r="GP145" s="205"/>
      <c r="GQ145" s="205"/>
      <c r="GR145" s="205"/>
      <c r="GS145" s="205"/>
      <c r="GT145" s="205"/>
      <c r="GU145" s="205"/>
      <c r="GV145" s="205"/>
      <c r="GW145" s="205"/>
      <c r="GX145" s="205"/>
      <c r="GY145" s="205"/>
      <c r="GZ145" s="205"/>
      <c r="HA145" s="205"/>
      <c r="HB145" s="205"/>
      <c r="HC145" s="205"/>
      <c r="HD145" s="205"/>
      <c r="HE145" s="205"/>
      <c r="HF145" s="205"/>
      <c r="HG145" s="205"/>
      <c r="HH145" s="205"/>
      <c r="HI145" s="205"/>
      <c r="HJ145" s="205"/>
      <c r="HK145" s="205"/>
      <c r="HL145" s="205"/>
      <c r="HM145" s="205"/>
      <c r="HN145" s="205"/>
      <c r="HO145" s="205"/>
      <c r="HP145" s="205"/>
      <c r="HQ145" s="205"/>
      <c r="HR145" s="205"/>
      <c r="HS145" s="205"/>
      <c r="HT145" s="205"/>
      <c r="HU145" s="205"/>
      <c r="HV145" s="205"/>
      <c r="HW145" s="205"/>
      <c r="HX145" s="205"/>
      <c r="HY145" s="205"/>
      <c r="HZ145" s="205"/>
      <c r="IA145" s="205"/>
      <c r="IB145" s="205"/>
      <c r="IC145" s="205"/>
      <c r="ID145" s="205"/>
      <c r="IE145" s="205"/>
      <c r="IF145" s="205"/>
      <c r="IG145" s="205"/>
      <c r="IH145" s="205"/>
      <c r="II145" s="205"/>
      <c r="IJ145" s="205"/>
      <c r="IK145" s="205"/>
      <c r="IL145" s="205"/>
      <c r="IM145" s="205"/>
      <c r="IN145" s="205"/>
      <c r="IO145" s="205"/>
      <c r="IP145" s="205"/>
      <c r="IQ145" s="205"/>
      <c r="IR145" s="205"/>
      <c r="IS145" s="205"/>
      <c r="IT145" s="205"/>
      <c r="IU145" s="205"/>
      <c r="IV145" s="205"/>
      <c r="IW145" s="205"/>
      <c r="IX145" s="205"/>
    </row>
    <row r="146" spans="1:258" ht="12.75" customHeight="1" x14ac:dyDescent="0.2">
      <c r="A146" s="330">
        <f t="shared" si="9"/>
        <v>45427</v>
      </c>
      <c r="B146" s="355" t="str" cm="1">
        <f t="array" ref="B146">IF(SUMPRODUCT($I146:$IX146,IF($I$9:$IX$9=B$9,1,0))&gt;0,SUMPRODUCT($I146:$IX146,IF($I$9:$IX$9=B$9,1,0)),"")</f>
        <v/>
      </c>
      <c r="C146" s="355" t="str" cm="1">
        <f t="array" ref="C146">IF(SUMPRODUCT($I146:$IX146,IF($I$9:$IX$9=C$9,1,0))&gt;0,SUMPRODUCT($I146:$IX146,IF($I$9:$IX$9=C$9,1,0)),"")</f>
        <v/>
      </c>
      <c r="D146" s="355" t="str" cm="1">
        <f t="array" ref="D146">IF(SUMPRODUCT($I146:$IX146,IF($I$9:$IX$9=D$9,1,0))&gt;0,SUMPRODUCT($I146:$IX146,IF($I$9:$IX$9=D$9,1,0)),"")</f>
        <v/>
      </c>
      <c r="E146" s="355" t="str" cm="1">
        <f t="array" ref="E146">IF(SUMPRODUCT($I146:$IX146,IF($I$9:$IX$9=E$9,1,0))&gt;0,SUMPRODUCT($I146:$IX146,IF($I$9:$IX$9=E$9,1,0)),"")</f>
        <v/>
      </c>
      <c r="F146" s="355" t="str" cm="1">
        <f t="array" ref="F146">IF(SUMPRODUCT($I146:$IX146,IF($I$9:$IX$9=F$9,1,0))&gt;0,SUMPRODUCT($I146:$IX146,IF($I$9:$IX$9=F$9,1,0)),"")</f>
        <v/>
      </c>
      <c r="G146" s="355" t="str" cm="1">
        <f t="array" ref="G146">IF(SUMPRODUCT($I146:$IX146,IF($I$9:$IX$9=G$9,1,0))&gt;0,SUMPRODUCT($I146:$IX146,IF($I$9:$IX$9=G$9,1,0)),"")</f>
        <v/>
      </c>
      <c r="H146" s="329">
        <f t="shared" si="8"/>
        <v>0</v>
      </c>
      <c r="I146" s="205"/>
      <c r="J146" s="205"/>
      <c r="K146" s="205"/>
      <c r="L146" s="205"/>
      <c r="M146" s="205"/>
      <c r="N146" s="205"/>
      <c r="O146" s="205"/>
      <c r="P146" s="205"/>
      <c r="Q146" s="205"/>
      <c r="R146" s="205"/>
      <c r="S146" s="205"/>
      <c r="T146" s="205"/>
      <c r="U146" s="205"/>
      <c r="V146" s="205"/>
      <c r="W146" s="205"/>
      <c r="X146" s="205"/>
      <c r="Y146" s="205"/>
      <c r="Z146" s="205"/>
      <c r="AA146" s="205"/>
      <c r="AB146" s="205"/>
      <c r="AC146" s="205"/>
      <c r="AD146" s="205"/>
      <c r="AE146" s="205"/>
      <c r="AF146" s="205"/>
      <c r="AG146" s="205"/>
      <c r="AH146" s="205"/>
      <c r="AI146" s="205"/>
      <c r="AJ146" s="205"/>
      <c r="AK146" s="205"/>
      <c r="AL146" s="205"/>
      <c r="AM146" s="205"/>
      <c r="AN146" s="205"/>
      <c r="AO146" s="205"/>
      <c r="AP146" s="205"/>
      <c r="AQ146" s="205"/>
      <c r="AR146" s="205"/>
      <c r="AS146" s="205"/>
      <c r="AT146" s="205"/>
      <c r="AU146" s="205"/>
      <c r="AV146" s="205"/>
      <c r="AW146" s="205"/>
      <c r="AX146" s="205"/>
      <c r="AY146" s="205"/>
      <c r="AZ146" s="205"/>
      <c r="BA146" s="205"/>
      <c r="BB146" s="205"/>
      <c r="BC146" s="205"/>
      <c r="BD146" s="205"/>
      <c r="BE146" s="205"/>
      <c r="BF146" s="205"/>
      <c r="BG146" s="205"/>
      <c r="BH146" s="205"/>
      <c r="BI146" s="205"/>
      <c r="BJ146" s="205"/>
      <c r="BK146" s="205"/>
      <c r="BL146" s="205"/>
      <c r="BM146" s="205"/>
      <c r="BN146" s="205"/>
      <c r="BO146" s="205"/>
      <c r="BP146" s="205"/>
      <c r="BQ146" s="205"/>
      <c r="BR146" s="205"/>
      <c r="BS146" s="205"/>
      <c r="BT146" s="205"/>
      <c r="BU146" s="205"/>
      <c r="BV146" s="205"/>
      <c r="BW146" s="205"/>
      <c r="BX146" s="205"/>
      <c r="BY146" s="205"/>
      <c r="BZ146" s="205"/>
      <c r="CA146" s="205"/>
      <c r="CB146" s="205"/>
      <c r="CC146" s="205"/>
      <c r="CD146" s="205"/>
      <c r="CE146" s="205"/>
      <c r="CF146" s="205"/>
      <c r="CG146" s="205"/>
      <c r="CH146" s="205"/>
      <c r="CI146" s="205"/>
      <c r="CJ146" s="205"/>
      <c r="CK146" s="205"/>
      <c r="CL146" s="205"/>
      <c r="CM146" s="205"/>
      <c r="CN146" s="205"/>
      <c r="CO146" s="205"/>
      <c r="CP146" s="205"/>
      <c r="CQ146" s="205"/>
      <c r="CR146" s="205"/>
      <c r="CS146" s="205"/>
      <c r="CT146" s="205"/>
      <c r="CU146" s="205"/>
      <c r="CV146" s="205"/>
      <c r="CW146" s="205"/>
      <c r="CX146" s="205"/>
      <c r="CY146" s="205"/>
      <c r="CZ146" s="205"/>
      <c r="DA146" s="205"/>
      <c r="DB146" s="205"/>
      <c r="DC146" s="205"/>
      <c r="DD146" s="205"/>
      <c r="DE146" s="205"/>
      <c r="DF146" s="205"/>
      <c r="DG146" s="205"/>
      <c r="DH146" s="205"/>
      <c r="DI146" s="205"/>
      <c r="DJ146" s="205"/>
      <c r="DK146" s="205"/>
      <c r="DL146" s="205"/>
      <c r="DM146" s="205"/>
      <c r="DN146" s="205"/>
      <c r="DO146" s="205"/>
      <c r="DP146" s="205"/>
      <c r="DQ146" s="205"/>
      <c r="DR146" s="205"/>
      <c r="DS146" s="205"/>
      <c r="DT146" s="205"/>
      <c r="DU146" s="205"/>
      <c r="DV146" s="205"/>
      <c r="DW146" s="205"/>
      <c r="DX146" s="205"/>
      <c r="DY146" s="205"/>
      <c r="DZ146" s="205"/>
      <c r="EA146" s="205"/>
      <c r="EB146" s="205"/>
      <c r="EC146" s="205"/>
      <c r="ED146" s="205"/>
      <c r="EE146" s="205"/>
      <c r="EF146" s="205"/>
      <c r="EG146" s="205"/>
      <c r="EH146" s="205"/>
      <c r="EI146" s="205"/>
      <c r="EJ146" s="205"/>
      <c r="EK146" s="205"/>
      <c r="EL146" s="205"/>
      <c r="EM146" s="205"/>
      <c r="EN146" s="205"/>
      <c r="EO146" s="205"/>
      <c r="EP146" s="205"/>
      <c r="EQ146" s="205"/>
      <c r="ER146" s="205"/>
      <c r="ES146" s="205"/>
      <c r="ET146" s="205"/>
      <c r="EU146" s="205"/>
      <c r="EV146" s="205"/>
      <c r="EW146" s="205"/>
      <c r="EX146" s="205"/>
      <c r="EY146" s="205"/>
      <c r="EZ146" s="205"/>
      <c r="FA146" s="205"/>
      <c r="FB146" s="205"/>
      <c r="FC146" s="205"/>
      <c r="FD146" s="205"/>
      <c r="FE146" s="205"/>
      <c r="FF146" s="205"/>
      <c r="FG146" s="205"/>
      <c r="FH146" s="205"/>
      <c r="FI146" s="205"/>
      <c r="FJ146" s="205"/>
      <c r="FK146" s="205"/>
      <c r="FL146" s="205"/>
      <c r="FM146" s="205"/>
      <c r="FN146" s="205"/>
      <c r="FO146" s="205"/>
      <c r="FP146" s="205"/>
      <c r="FQ146" s="205"/>
      <c r="FR146" s="205"/>
      <c r="FS146" s="205"/>
      <c r="FT146" s="205"/>
      <c r="FU146" s="205"/>
      <c r="FV146" s="205"/>
      <c r="FW146" s="205"/>
      <c r="FX146" s="205"/>
      <c r="FY146" s="205"/>
      <c r="FZ146" s="205"/>
      <c r="GA146" s="205"/>
      <c r="GB146" s="205"/>
      <c r="GC146" s="205"/>
      <c r="GD146" s="205"/>
      <c r="GE146" s="205"/>
      <c r="GF146" s="205"/>
      <c r="GG146" s="205"/>
      <c r="GH146" s="205"/>
      <c r="GI146" s="205"/>
      <c r="GJ146" s="205"/>
      <c r="GK146" s="205"/>
      <c r="GL146" s="205"/>
      <c r="GM146" s="205"/>
      <c r="GN146" s="205"/>
      <c r="GO146" s="205"/>
      <c r="GP146" s="205"/>
      <c r="GQ146" s="205"/>
      <c r="GR146" s="205"/>
      <c r="GS146" s="205"/>
      <c r="GT146" s="205"/>
      <c r="GU146" s="205"/>
      <c r="GV146" s="205"/>
      <c r="GW146" s="205"/>
      <c r="GX146" s="205"/>
      <c r="GY146" s="205"/>
      <c r="GZ146" s="205"/>
      <c r="HA146" s="205"/>
      <c r="HB146" s="205"/>
      <c r="HC146" s="205"/>
      <c r="HD146" s="205"/>
      <c r="HE146" s="205"/>
      <c r="HF146" s="205"/>
      <c r="HG146" s="205"/>
      <c r="HH146" s="205"/>
      <c r="HI146" s="205"/>
      <c r="HJ146" s="205"/>
      <c r="HK146" s="205"/>
      <c r="HL146" s="205"/>
      <c r="HM146" s="205"/>
      <c r="HN146" s="205"/>
      <c r="HO146" s="205"/>
      <c r="HP146" s="205"/>
      <c r="HQ146" s="205"/>
      <c r="HR146" s="205"/>
      <c r="HS146" s="205"/>
      <c r="HT146" s="205"/>
      <c r="HU146" s="205"/>
      <c r="HV146" s="205"/>
      <c r="HW146" s="205"/>
      <c r="HX146" s="205"/>
      <c r="HY146" s="205"/>
      <c r="HZ146" s="205"/>
      <c r="IA146" s="205"/>
      <c r="IB146" s="205"/>
      <c r="IC146" s="205"/>
      <c r="ID146" s="205"/>
      <c r="IE146" s="205"/>
      <c r="IF146" s="205"/>
      <c r="IG146" s="205"/>
      <c r="IH146" s="205"/>
      <c r="II146" s="205"/>
      <c r="IJ146" s="205"/>
      <c r="IK146" s="205"/>
      <c r="IL146" s="205"/>
      <c r="IM146" s="205"/>
      <c r="IN146" s="205"/>
      <c r="IO146" s="205"/>
      <c r="IP146" s="205"/>
      <c r="IQ146" s="205"/>
      <c r="IR146" s="205"/>
      <c r="IS146" s="205"/>
      <c r="IT146" s="205"/>
      <c r="IU146" s="205"/>
      <c r="IV146" s="205"/>
      <c r="IW146" s="205"/>
      <c r="IX146" s="205"/>
    </row>
    <row r="147" spans="1:258" ht="12.75" customHeight="1" x14ac:dyDescent="0.2">
      <c r="A147" s="330">
        <f t="shared" si="9"/>
        <v>45428</v>
      </c>
      <c r="B147" s="355" t="str" cm="1">
        <f t="array" ref="B147">IF(SUMPRODUCT($I147:$IX147,IF($I$9:$IX$9=B$9,1,0))&gt;0,SUMPRODUCT($I147:$IX147,IF($I$9:$IX$9=B$9,1,0)),"")</f>
        <v/>
      </c>
      <c r="C147" s="355" t="str" cm="1">
        <f t="array" ref="C147">IF(SUMPRODUCT($I147:$IX147,IF($I$9:$IX$9=C$9,1,0))&gt;0,SUMPRODUCT($I147:$IX147,IF($I$9:$IX$9=C$9,1,0)),"")</f>
        <v/>
      </c>
      <c r="D147" s="355" t="str" cm="1">
        <f t="array" ref="D147">IF(SUMPRODUCT($I147:$IX147,IF($I$9:$IX$9=D$9,1,0))&gt;0,SUMPRODUCT($I147:$IX147,IF($I$9:$IX$9=D$9,1,0)),"")</f>
        <v/>
      </c>
      <c r="E147" s="355" t="str" cm="1">
        <f t="array" ref="E147">IF(SUMPRODUCT($I147:$IX147,IF($I$9:$IX$9=E$9,1,0))&gt;0,SUMPRODUCT($I147:$IX147,IF($I$9:$IX$9=E$9,1,0)),"")</f>
        <v/>
      </c>
      <c r="F147" s="355" t="str" cm="1">
        <f t="array" ref="F147">IF(SUMPRODUCT($I147:$IX147,IF($I$9:$IX$9=F$9,1,0))&gt;0,SUMPRODUCT($I147:$IX147,IF($I$9:$IX$9=F$9,1,0)),"")</f>
        <v/>
      </c>
      <c r="G147" s="355" t="str" cm="1">
        <f t="array" ref="G147">IF(SUMPRODUCT($I147:$IX147,IF($I$9:$IX$9=G$9,1,0))&gt;0,SUMPRODUCT($I147:$IX147,IF($I$9:$IX$9=G$9,1,0)),"")</f>
        <v/>
      </c>
      <c r="H147" s="329">
        <f t="shared" si="8"/>
        <v>0</v>
      </c>
      <c r="I147" s="205"/>
      <c r="J147" s="205"/>
      <c r="K147" s="205"/>
      <c r="L147" s="205"/>
      <c r="M147" s="205"/>
      <c r="N147" s="205"/>
      <c r="O147" s="205"/>
      <c r="P147" s="205"/>
      <c r="Q147" s="205"/>
      <c r="R147" s="205"/>
      <c r="S147" s="205"/>
      <c r="T147" s="205"/>
      <c r="U147" s="205"/>
      <c r="V147" s="205"/>
      <c r="W147" s="205"/>
      <c r="X147" s="205"/>
      <c r="Y147" s="205"/>
      <c r="Z147" s="205"/>
      <c r="AA147" s="205"/>
      <c r="AB147" s="205"/>
      <c r="AC147" s="205"/>
      <c r="AD147" s="205"/>
      <c r="AE147" s="205"/>
      <c r="AF147" s="205"/>
      <c r="AG147" s="205"/>
      <c r="AH147" s="205"/>
      <c r="AI147" s="205"/>
      <c r="AJ147" s="205"/>
      <c r="AK147" s="205"/>
      <c r="AL147" s="205"/>
      <c r="AM147" s="205"/>
      <c r="AN147" s="205"/>
      <c r="AO147" s="205"/>
      <c r="AP147" s="205"/>
      <c r="AQ147" s="205"/>
      <c r="AR147" s="205"/>
      <c r="AS147" s="205"/>
      <c r="AT147" s="205"/>
      <c r="AU147" s="205"/>
      <c r="AV147" s="205"/>
      <c r="AW147" s="205"/>
      <c r="AX147" s="205"/>
      <c r="AY147" s="205"/>
      <c r="AZ147" s="205"/>
      <c r="BA147" s="205"/>
      <c r="BB147" s="205"/>
      <c r="BC147" s="205"/>
      <c r="BD147" s="205"/>
      <c r="BE147" s="205"/>
      <c r="BF147" s="205"/>
      <c r="BG147" s="205"/>
      <c r="BH147" s="205"/>
      <c r="BI147" s="205"/>
      <c r="BJ147" s="205"/>
      <c r="BK147" s="205"/>
      <c r="BL147" s="205"/>
      <c r="BM147" s="205"/>
      <c r="BN147" s="205"/>
      <c r="BO147" s="205"/>
      <c r="BP147" s="205"/>
      <c r="BQ147" s="205"/>
      <c r="BR147" s="205"/>
      <c r="BS147" s="205"/>
      <c r="BT147" s="205"/>
      <c r="BU147" s="205"/>
      <c r="BV147" s="205"/>
      <c r="BW147" s="205"/>
      <c r="BX147" s="205"/>
      <c r="BY147" s="205"/>
      <c r="BZ147" s="205"/>
      <c r="CA147" s="205"/>
      <c r="CB147" s="205"/>
      <c r="CC147" s="205"/>
      <c r="CD147" s="205"/>
      <c r="CE147" s="205"/>
      <c r="CF147" s="205"/>
      <c r="CG147" s="205"/>
      <c r="CH147" s="205"/>
      <c r="CI147" s="205"/>
      <c r="CJ147" s="205"/>
      <c r="CK147" s="205"/>
      <c r="CL147" s="205"/>
      <c r="CM147" s="205"/>
      <c r="CN147" s="205"/>
      <c r="CO147" s="205"/>
      <c r="CP147" s="205"/>
      <c r="CQ147" s="205"/>
      <c r="CR147" s="205"/>
      <c r="CS147" s="205"/>
      <c r="CT147" s="205"/>
      <c r="CU147" s="205"/>
      <c r="CV147" s="205"/>
      <c r="CW147" s="205"/>
      <c r="CX147" s="205"/>
      <c r="CY147" s="205"/>
      <c r="CZ147" s="205"/>
      <c r="DA147" s="205"/>
      <c r="DB147" s="205"/>
      <c r="DC147" s="205"/>
      <c r="DD147" s="205"/>
      <c r="DE147" s="205"/>
      <c r="DF147" s="205"/>
      <c r="DG147" s="205"/>
      <c r="DH147" s="205"/>
      <c r="DI147" s="205"/>
      <c r="DJ147" s="205"/>
      <c r="DK147" s="205"/>
      <c r="DL147" s="205"/>
      <c r="DM147" s="205"/>
      <c r="DN147" s="205"/>
      <c r="DO147" s="205"/>
      <c r="DP147" s="205"/>
      <c r="DQ147" s="205"/>
      <c r="DR147" s="205"/>
      <c r="DS147" s="205"/>
      <c r="DT147" s="205"/>
      <c r="DU147" s="205"/>
      <c r="DV147" s="205"/>
      <c r="DW147" s="205"/>
      <c r="DX147" s="205"/>
      <c r="DY147" s="205"/>
      <c r="DZ147" s="205"/>
      <c r="EA147" s="205"/>
      <c r="EB147" s="205"/>
      <c r="EC147" s="205"/>
      <c r="ED147" s="205"/>
      <c r="EE147" s="205"/>
      <c r="EF147" s="205"/>
      <c r="EG147" s="205"/>
      <c r="EH147" s="205"/>
      <c r="EI147" s="205"/>
      <c r="EJ147" s="205"/>
      <c r="EK147" s="205"/>
      <c r="EL147" s="205"/>
      <c r="EM147" s="205"/>
      <c r="EN147" s="205"/>
      <c r="EO147" s="205"/>
      <c r="EP147" s="205"/>
      <c r="EQ147" s="205"/>
      <c r="ER147" s="205"/>
      <c r="ES147" s="205"/>
      <c r="ET147" s="205"/>
      <c r="EU147" s="205"/>
      <c r="EV147" s="205"/>
      <c r="EW147" s="205"/>
      <c r="EX147" s="205"/>
      <c r="EY147" s="205"/>
      <c r="EZ147" s="205"/>
      <c r="FA147" s="205"/>
      <c r="FB147" s="205"/>
      <c r="FC147" s="205"/>
      <c r="FD147" s="205"/>
      <c r="FE147" s="205"/>
      <c r="FF147" s="205"/>
      <c r="FG147" s="205"/>
      <c r="FH147" s="205"/>
      <c r="FI147" s="205"/>
      <c r="FJ147" s="205"/>
      <c r="FK147" s="205"/>
      <c r="FL147" s="205"/>
      <c r="FM147" s="205"/>
      <c r="FN147" s="205"/>
      <c r="FO147" s="205"/>
      <c r="FP147" s="205"/>
      <c r="FQ147" s="205"/>
      <c r="FR147" s="205"/>
      <c r="FS147" s="205"/>
      <c r="FT147" s="205"/>
      <c r="FU147" s="205"/>
      <c r="FV147" s="205"/>
      <c r="FW147" s="205"/>
      <c r="FX147" s="205"/>
      <c r="FY147" s="205"/>
      <c r="FZ147" s="205"/>
      <c r="GA147" s="205"/>
      <c r="GB147" s="205"/>
      <c r="GC147" s="205"/>
      <c r="GD147" s="205"/>
      <c r="GE147" s="205"/>
      <c r="GF147" s="205"/>
      <c r="GG147" s="205"/>
      <c r="GH147" s="205"/>
      <c r="GI147" s="205"/>
      <c r="GJ147" s="205"/>
      <c r="GK147" s="205"/>
      <c r="GL147" s="205"/>
      <c r="GM147" s="205"/>
      <c r="GN147" s="205"/>
      <c r="GO147" s="205"/>
      <c r="GP147" s="205"/>
      <c r="GQ147" s="205"/>
      <c r="GR147" s="205"/>
      <c r="GS147" s="205"/>
      <c r="GT147" s="205"/>
      <c r="GU147" s="205"/>
      <c r="GV147" s="205"/>
      <c r="GW147" s="205"/>
      <c r="GX147" s="205"/>
      <c r="GY147" s="205"/>
      <c r="GZ147" s="205"/>
      <c r="HA147" s="205"/>
      <c r="HB147" s="205"/>
      <c r="HC147" s="205"/>
      <c r="HD147" s="205"/>
      <c r="HE147" s="205"/>
      <c r="HF147" s="205"/>
      <c r="HG147" s="205"/>
      <c r="HH147" s="205"/>
      <c r="HI147" s="205"/>
      <c r="HJ147" s="205"/>
      <c r="HK147" s="205"/>
      <c r="HL147" s="205"/>
      <c r="HM147" s="205"/>
      <c r="HN147" s="205"/>
      <c r="HO147" s="205"/>
      <c r="HP147" s="205"/>
      <c r="HQ147" s="205"/>
      <c r="HR147" s="205"/>
      <c r="HS147" s="205"/>
      <c r="HT147" s="205"/>
      <c r="HU147" s="205"/>
      <c r="HV147" s="205"/>
      <c r="HW147" s="205"/>
      <c r="HX147" s="205"/>
      <c r="HY147" s="205"/>
      <c r="HZ147" s="205"/>
      <c r="IA147" s="205"/>
      <c r="IB147" s="205"/>
      <c r="IC147" s="205"/>
      <c r="ID147" s="205"/>
      <c r="IE147" s="205"/>
      <c r="IF147" s="205"/>
      <c r="IG147" s="205"/>
      <c r="IH147" s="205"/>
      <c r="II147" s="205"/>
      <c r="IJ147" s="205"/>
      <c r="IK147" s="205"/>
      <c r="IL147" s="205"/>
      <c r="IM147" s="205"/>
      <c r="IN147" s="205"/>
      <c r="IO147" s="205"/>
      <c r="IP147" s="205"/>
      <c r="IQ147" s="205"/>
      <c r="IR147" s="205"/>
      <c r="IS147" s="205"/>
      <c r="IT147" s="205"/>
      <c r="IU147" s="205"/>
      <c r="IV147" s="205"/>
      <c r="IW147" s="205"/>
      <c r="IX147" s="205"/>
    </row>
    <row r="148" spans="1:258" ht="12.75" customHeight="1" x14ac:dyDescent="0.2">
      <c r="A148" s="330">
        <f t="shared" si="9"/>
        <v>45429</v>
      </c>
      <c r="B148" s="355" t="str" cm="1">
        <f t="array" ref="B148">IF(SUMPRODUCT($I148:$IX148,IF($I$9:$IX$9=B$9,1,0))&gt;0,SUMPRODUCT($I148:$IX148,IF($I$9:$IX$9=B$9,1,0)),"")</f>
        <v/>
      </c>
      <c r="C148" s="355" t="str" cm="1">
        <f t="array" ref="C148">IF(SUMPRODUCT($I148:$IX148,IF($I$9:$IX$9=C$9,1,0))&gt;0,SUMPRODUCT($I148:$IX148,IF($I$9:$IX$9=C$9,1,0)),"")</f>
        <v/>
      </c>
      <c r="D148" s="355" t="str" cm="1">
        <f t="array" ref="D148">IF(SUMPRODUCT($I148:$IX148,IF($I$9:$IX$9=D$9,1,0))&gt;0,SUMPRODUCT($I148:$IX148,IF($I$9:$IX$9=D$9,1,0)),"")</f>
        <v/>
      </c>
      <c r="E148" s="355" t="str" cm="1">
        <f t="array" ref="E148">IF(SUMPRODUCT($I148:$IX148,IF($I$9:$IX$9=E$9,1,0))&gt;0,SUMPRODUCT($I148:$IX148,IF($I$9:$IX$9=E$9,1,0)),"")</f>
        <v/>
      </c>
      <c r="F148" s="355" t="str" cm="1">
        <f t="array" ref="F148">IF(SUMPRODUCT($I148:$IX148,IF($I$9:$IX$9=F$9,1,0))&gt;0,SUMPRODUCT($I148:$IX148,IF($I$9:$IX$9=F$9,1,0)),"")</f>
        <v/>
      </c>
      <c r="G148" s="355" t="str" cm="1">
        <f t="array" ref="G148">IF(SUMPRODUCT($I148:$IX148,IF($I$9:$IX$9=G$9,1,0))&gt;0,SUMPRODUCT($I148:$IX148,IF($I$9:$IX$9=G$9,1,0)),"")</f>
        <v/>
      </c>
      <c r="H148" s="329">
        <f t="shared" si="8"/>
        <v>0</v>
      </c>
      <c r="I148" s="205"/>
      <c r="J148" s="205"/>
      <c r="K148" s="205"/>
      <c r="L148" s="205"/>
      <c r="M148" s="205"/>
      <c r="N148" s="205"/>
      <c r="O148" s="205"/>
      <c r="P148" s="205"/>
      <c r="Q148" s="205"/>
      <c r="R148" s="205"/>
      <c r="S148" s="205"/>
      <c r="T148" s="205"/>
      <c r="U148" s="205"/>
      <c r="V148" s="205"/>
      <c r="W148" s="205"/>
      <c r="X148" s="205"/>
      <c r="Y148" s="205"/>
      <c r="Z148" s="205"/>
      <c r="AA148" s="205"/>
      <c r="AB148" s="205"/>
      <c r="AC148" s="205"/>
      <c r="AD148" s="205"/>
      <c r="AE148" s="205"/>
      <c r="AF148" s="205"/>
      <c r="AG148" s="205"/>
      <c r="AH148" s="205"/>
      <c r="AI148" s="205"/>
      <c r="AJ148" s="205"/>
      <c r="AK148" s="205"/>
      <c r="AL148" s="205"/>
      <c r="AM148" s="205"/>
      <c r="AN148" s="205"/>
      <c r="AO148" s="205"/>
      <c r="AP148" s="205"/>
      <c r="AQ148" s="205"/>
      <c r="AR148" s="205"/>
      <c r="AS148" s="205"/>
      <c r="AT148" s="205"/>
      <c r="AU148" s="205"/>
      <c r="AV148" s="205"/>
      <c r="AW148" s="205"/>
      <c r="AX148" s="205"/>
      <c r="AY148" s="205"/>
      <c r="AZ148" s="205"/>
      <c r="BA148" s="205"/>
      <c r="BB148" s="205"/>
      <c r="BC148" s="205"/>
      <c r="BD148" s="205"/>
      <c r="BE148" s="205"/>
      <c r="BF148" s="205"/>
      <c r="BG148" s="205"/>
      <c r="BH148" s="205"/>
      <c r="BI148" s="205"/>
      <c r="BJ148" s="205"/>
      <c r="BK148" s="205"/>
      <c r="BL148" s="205"/>
      <c r="BM148" s="205"/>
      <c r="BN148" s="205"/>
      <c r="BO148" s="205"/>
      <c r="BP148" s="205"/>
      <c r="BQ148" s="205"/>
      <c r="BR148" s="205"/>
      <c r="BS148" s="205"/>
      <c r="BT148" s="205"/>
      <c r="BU148" s="205"/>
      <c r="BV148" s="205"/>
      <c r="BW148" s="205"/>
      <c r="BX148" s="205"/>
      <c r="BY148" s="205"/>
      <c r="BZ148" s="205"/>
      <c r="CA148" s="205"/>
      <c r="CB148" s="205"/>
      <c r="CC148" s="205"/>
      <c r="CD148" s="205"/>
      <c r="CE148" s="205"/>
      <c r="CF148" s="205"/>
      <c r="CG148" s="205"/>
      <c r="CH148" s="205"/>
      <c r="CI148" s="205"/>
      <c r="CJ148" s="205"/>
      <c r="CK148" s="205"/>
      <c r="CL148" s="205"/>
      <c r="CM148" s="205"/>
      <c r="CN148" s="205"/>
      <c r="CO148" s="205"/>
      <c r="CP148" s="205"/>
      <c r="CQ148" s="205"/>
      <c r="CR148" s="205"/>
      <c r="CS148" s="205"/>
      <c r="CT148" s="205"/>
      <c r="CU148" s="205"/>
      <c r="CV148" s="205"/>
      <c r="CW148" s="205"/>
      <c r="CX148" s="205"/>
      <c r="CY148" s="205"/>
      <c r="CZ148" s="205"/>
      <c r="DA148" s="205"/>
      <c r="DB148" s="205"/>
      <c r="DC148" s="205"/>
      <c r="DD148" s="205"/>
      <c r="DE148" s="205"/>
      <c r="DF148" s="205"/>
      <c r="DG148" s="205"/>
      <c r="DH148" s="205"/>
      <c r="DI148" s="205"/>
      <c r="DJ148" s="205"/>
      <c r="DK148" s="205"/>
      <c r="DL148" s="205"/>
      <c r="DM148" s="205"/>
      <c r="DN148" s="205"/>
      <c r="DO148" s="205"/>
      <c r="DP148" s="205"/>
      <c r="DQ148" s="205"/>
      <c r="DR148" s="205"/>
      <c r="DS148" s="205"/>
      <c r="DT148" s="205"/>
      <c r="DU148" s="205"/>
      <c r="DV148" s="205"/>
      <c r="DW148" s="205"/>
      <c r="DX148" s="205"/>
      <c r="DY148" s="205"/>
      <c r="DZ148" s="205"/>
      <c r="EA148" s="205"/>
      <c r="EB148" s="205"/>
      <c r="EC148" s="205"/>
      <c r="ED148" s="205"/>
      <c r="EE148" s="205"/>
      <c r="EF148" s="205"/>
      <c r="EG148" s="205"/>
      <c r="EH148" s="205"/>
      <c r="EI148" s="205"/>
      <c r="EJ148" s="205"/>
      <c r="EK148" s="205"/>
      <c r="EL148" s="205"/>
      <c r="EM148" s="205"/>
      <c r="EN148" s="205"/>
      <c r="EO148" s="205"/>
      <c r="EP148" s="205"/>
      <c r="EQ148" s="205"/>
      <c r="ER148" s="205"/>
      <c r="ES148" s="205"/>
      <c r="ET148" s="205"/>
      <c r="EU148" s="205"/>
      <c r="EV148" s="205"/>
      <c r="EW148" s="205"/>
      <c r="EX148" s="205"/>
      <c r="EY148" s="205"/>
      <c r="EZ148" s="205"/>
      <c r="FA148" s="205"/>
      <c r="FB148" s="205"/>
      <c r="FC148" s="205"/>
      <c r="FD148" s="205"/>
      <c r="FE148" s="205"/>
      <c r="FF148" s="205"/>
      <c r="FG148" s="205"/>
      <c r="FH148" s="205"/>
      <c r="FI148" s="205"/>
      <c r="FJ148" s="205"/>
      <c r="FK148" s="205"/>
      <c r="FL148" s="205"/>
      <c r="FM148" s="205"/>
      <c r="FN148" s="205"/>
      <c r="FO148" s="205"/>
      <c r="FP148" s="205"/>
      <c r="FQ148" s="205"/>
      <c r="FR148" s="205"/>
      <c r="FS148" s="205"/>
      <c r="FT148" s="205"/>
      <c r="FU148" s="205"/>
      <c r="FV148" s="205"/>
      <c r="FW148" s="205"/>
      <c r="FX148" s="205"/>
      <c r="FY148" s="205"/>
      <c r="FZ148" s="205"/>
      <c r="GA148" s="205"/>
      <c r="GB148" s="205"/>
      <c r="GC148" s="205"/>
      <c r="GD148" s="205"/>
      <c r="GE148" s="205"/>
      <c r="GF148" s="205"/>
      <c r="GG148" s="205"/>
      <c r="GH148" s="205"/>
      <c r="GI148" s="205"/>
      <c r="GJ148" s="205"/>
      <c r="GK148" s="205"/>
      <c r="GL148" s="205"/>
      <c r="GM148" s="205"/>
      <c r="GN148" s="205"/>
      <c r="GO148" s="205"/>
      <c r="GP148" s="205"/>
      <c r="GQ148" s="205"/>
      <c r="GR148" s="205"/>
      <c r="GS148" s="205"/>
      <c r="GT148" s="205"/>
      <c r="GU148" s="205"/>
      <c r="GV148" s="205"/>
      <c r="GW148" s="205"/>
      <c r="GX148" s="205"/>
      <c r="GY148" s="205"/>
      <c r="GZ148" s="205"/>
      <c r="HA148" s="205"/>
      <c r="HB148" s="205"/>
      <c r="HC148" s="205"/>
      <c r="HD148" s="205"/>
      <c r="HE148" s="205"/>
      <c r="HF148" s="205"/>
      <c r="HG148" s="205"/>
      <c r="HH148" s="205"/>
      <c r="HI148" s="205"/>
      <c r="HJ148" s="205"/>
      <c r="HK148" s="205"/>
      <c r="HL148" s="205"/>
      <c r="HM148" s="205"/>
      <c r="HN148" s="205"/>
      <c r="HO148" s="205"/>
      <c r="HP148" s="205"/>
      <c r="HQ148" s="205"/>
      <c r="HR148" s="205"/>
      <c r="HS148" s="205"/>
      <c r="HT148" s="205"/>
      <c r="HU148" s="205"/>
      <c r="HV148" s="205"/>
      <c r="HW148" s="205"/>
      <c r="HX148" s="205"/>
      <c r="HY148" s="205"/>
      <c r="HZ148" s="205"/>
      <c r="IA148" s="205"/>
      <c r="IB148" s="205"/>
      <c r="IC148" s="205"/>
      <c r="ID148" s="205"/>
      <c r="IE148" s="205"/>
      <c r="IF148" s="205"/>
      <c r="IG148" s="205"/>
      <c r="IH148" s="205"/>
      <c r="II148" s="205"/>
      <c r="IJ148" s="205"/>
      <c r="IK148" s="205"/>
      <c r="IL148" s="205"/>
      <c r="IM148" s="205"/>
      <c r="IN148" s="205"/>
      <c r="IO148" s="205"/>
      <c r="IP148" s="205"/>
      <c r="IQ148" s="205"/>
      <c r="IR148" s="205"/>
      <c r="IS148" s="205"/>
      <c r="IT148" s="205"/>
      <c r="IU148" s="205"/>
      <c r="IV148" s="205"/>
      <c r="IW148" s="205"/>
      <c r="IX148" s="205"/>
    </row>
    <row r="149" spans="1:258" ht="12.75" customHeight="1" x14ac:dyDescent="0.2">
      <c r="A149" s="330">
        <f t="shared" si="9"/>
        <v>45430</v>
      </c>
      <c r="B149" s="355" t="str" cm="1">
        <f t="array" ref="B149">IF(SUMPRODUCT($I149:$IX149,IF($I$9:$IX$9=B$9,1,0))&gt;0,SUMPRODUCT($I149:$IX149,IF($I$9:$IX$9=B$9,1,0)),"")</f>
        <v/>
      </c>
      <c r="C149" s="355" t="str" cm="1">
        <f t="array" ref="C149">IF(SUMPRODUCT($I149:$IX149,IF($I$9:$IX$9=C$9,1,0))&gt;0,SUMPRODUCT($I149:$IX149,IF($I$9:$IX$9=C$9,1,0)),"")</f>
        <v/>
      </c>
      <c r="D149" s="355" t="str" cm="1">
        <f t="array" ref="D149">IF(SUMPRODUCT($I149:$IX149,IF($I$9:$IX$9=D$9,1,0))&gt;0,SUMPRODUCT($I149:$IX149,IF($I$9:$IX$9=D$9,1,0)),"")</f>
        <v/>
      </c>
      <c r="E149" s="355" t="str" cm="1">
        <f t="array" ref="E149">IF(SUMPRODUCT($I149:$IX149,IF($I$9:$IX$9=E$9,1,0))&gt;0,SUMPRODUCT($I149:$IX149,IF($I$9:$IX$9=E$9,1,0)),"")</f>
        <v/>
      </c>
      <c r="F149" s="355" t="str" cm="1">
        <f t="array" ref="F149">IF(SUMPRODUCT($I149:$IX149,IF($I$9:$IX$9=F$9,1,0))&gt;0,SUMPRODUCT($I149:$IX149,IF($I$9:$IX$9=F$9,1,0)),"")</f>
        <v/>
      </c>
      <c r="G149" s="355" t="str" cm="1">
        <f t="array" ref="G149">IF(SUMPRODUCT($I149:$IX149,IF($I$9:$IX$9=G$9,1,0))&gt;0,SUMPRODUCT($I149:$IX149,IF($I$9:$IX$9=G$9,1,0)),"")</f>
        <v/>
      </c>
      <c r="H149" s="329">
        <f t="shared" si="8"/>
        <v>0</v>
      </c>
      <c r="I149" s="205"/>
      <c r="J149" s="205"/>
      <c r="K149" s="205"/>
      <c r="L149" s="205"/>
      <c r="M149" s="205"/>
      <c r="N149" s="205"/>
      <c r="O149" s="205"/>
      <c r="P149" s="205"/>
      <c r="Q149" s="205"/>
      <c r="R149" s="205"/>
      <c r="S149" s="205"/>
      <c r="T149" s="205"/>
      <c r="U149" s="205"/>
      <c r="V149" s="205"/>
      <c r="W149" s="205"/>
      <c r="X149" s="205"/>
      <c r="Y149" s="205"/>
      <c r="Z149" s="205"/>
      <c r="AA149" s="205"/>
      <c r="AB149" s="205"/>
      <c r="AC149" s="205"/>
      <c r="AD149" s="205"/>
      <c r="AE149" s="205"/>
      <c r="AF149" s="205"/>
      <c r="AG149" s="205"/>
      <c r="AH149" s="205"/>
      <c r="AI149" s="205"/>
      <c r="AJ149" s="205"/>
      <c r="AK149" s="205"/>
      <c r="AL149" s="205"/>
      <c r="AM149" s="205"/>
      <c r="AN149" s="205"/>
      <c r="AO149" s="205"/>
      <c r="AP149" s="205"/>
      <c r="AQ149" s="205"/>
      <c r="AR149" s="205"/>
      <c r="AS149" s="205"/>
      <c r="AT149" s="205"/>
      <c r="AU149" s="205"/>
      <c r="AV149" s="205"/>
      <c r="AW149" s="205"/>
      <c r="AX149" s="205"/>
      <c r="AY149" s="205"/>
      <c r="AZ149" s="205"/>
      <c r="BA149" s="205"/>
      <c r="BB149" s="205"/>
      <c r="BC149" s="205"/>
      <c r="BD149" s="205"/>
      <c r="BE149" s="205"/>
      <c r="BF149" s="205"/>
      <c r="BG149" s="205"/>
      <c r="BH149" s="205"/>
      <c r="BI149" s="205"/>
      <c r="BJ149" s="205"/>
      <c r="BK149" s="205"/>
      <c r="BL149" s="205"/>
      <c r="BM149" s="205"/>
      <c r="BN149" s="205"/>
      <c r="BO149" s="205"/>
      <c r="BP149" s="205"/>
      <c r="BQ149" s="205"/>
      <c r="BR149" s="205"/>
      <c r="BS149" s="205"/>
      <c r="BT149" s="205"/>
      <c r="BU149" s="205"/>
      <c r="BV149" s="205"/>
      <c r="BW149" s="205"/>
      <c r="BX149" s="205"/>
      <c r="BY149" s="205"/>
      <c r="BZ149" s="205"/>
      <c r="CA149" s="205"/>
      <c r="CB149" s="205"/>
      <c r="CC149" s="205"/>
      <c r="CD149" s="205"/>
      <c r="CE149" s="205"/>
      <c r="CF149" s="205"/>
      <c r="CG149" s="205"/>
      <c r="CH149" s="205"/>
      <c r="CI149" s="205"/>
      <c r="CJ149" s="205"/>
      <c r="CK149" s="205"/>
      <c r="CL149" s="205"/>
      <c r="CM149" s="205"/>
      <c r="CN149" s="205"/>
      <c r="CO149" s="205"/>
      <c r="CP149" s="205"/>
      <c r="CQ149" s="205"/>
      <c r="CR149" s="205"/>
      <c r="CS149" s="205"/>
      <c r="CT149" s="205"/>
      <c r="CU149" s="205"/>
      <c r="CV149" s="205"/>
      <c r="CW149" s="205"/>
      <c r="CX149" s="205"/>
      <c r="CY149" s="205"/>
      <c r="CZ149" s="205"/>
      <c r="DA149" s="205"/>
      <c r="DB149" s="205"/>
      <c r="DC149" s="205"/>
      <c r="DD149" s="205"/>
      <c r="DE149" s="205"/>
      <c r="DF149" s="205"/>
      <c r="DG149" s="205"/>
      <c r="DH149" s="205"/>
      <c r="DI149" s="205"/>
      <c r="DJ149" s="205"/>
      <c r="DK149" s="205"/>
      <c r="DL149" s="205"/>
      <c r="DM149" s="205"/>
      <c r="DN149" s="205"/>
      <c r="DO149" s="205"/>
      <c r="DP149" s="205"/>
      <c r="DQ149" s="205"/>
      <c r="DR149" s="205"/>
      <c r="DS149" s="205"/>
      <c r="DT149" s="205"/>
      <c r="DU149" s="205"/>
      <c r="DV149" s="205"/>
      <c r="DW149" s="205"/>
      <c r="DX149" s="205"/>
      <c r="DY149" s="205"/>
      <c r="DZ149" s="205"/>
      <c r="EA149" s="205"/>
      <c r="EB149" s="205"/>
      <c r="EC149" s="205"/>
      <c r="ED149" s="205"/>
      <c r="EE149" s="205"/>
      <c r="EF149" s="205"/>
      <c r="EG149" s="205"/>
      <c r="EH149" s="205"/>
      <c r="EI149" s="205"/>
      <c r="EJ149" s="205"/>
      <c r="EK149" s="205"/>
      <c r="EL149" s="205"/>
      <c r="EM149" s="205"/>
      <c r="EN149" s="205"/>
      <c r="EO149" s="205"/>
      <c r="EP149" s="205"/>
      <c r="EQ149" s="205"/>
      <c r="ER149" s="205"/>
      <c r="ES149" s="205"/>
      <c r="ET149" s="205"/>
      <c r="EU149" s="205"/>
      <c r="EV149" s="205"/>
      <c r="EW149" s="205"/>
      <c r="EX149" s="205"/>
      <c r="EY149" s="205"/>
      <c r="EZ149" s="205"/>
      <c r="FA149" s="205"/>
      <c r="FB149" s="205"/>
      <c r="FC149" s="205"/>
      <c r="FD149" s="205"/>
      <c r="FE149" s="205"/>
      <c r="FF149" s="205"/>
      <c r="FG149" s="205"/>
      <c r="FH149" s="205"/>
      <c r="FI149" s="205"/>
      <c r="FJ149" s="205"/>
      <c r="FK149" s="205"/>
      <c r="FL149" s="205"/>
      <c r="FM149" s="205"/>
      <c r="FN149" s="205"/>
      <c r="FO149" s="205"/>
      <c r="FP149" s="205"/>
      <c r="FQ149" s="205"/>
      <c r="FR149" s="205"/>
      <c r="FS149" s="205"/>
      <c r="FT149" s="205"/>
      <c r="FU149" s="205"/>
      <c r="FV149" s="205"/>
      <c r="FW149" s="205"/>
      <c r="FX149" s="205"/>
      <c r="FY149" s="205"/>
      <c r="FZ149" s="205"/>
      <c r="GA149" s="205"/>
      <c r="GB149" s="205"/>
      <c r="GC149" s="205"/>
      <c r="GD149" s="205"/>
      <c r="GE149" s="205"/>
      <c r="GF149" s="205"/>
      <c r="GG149" s="205"/>
      <c r="GH149" s="205"/>
      <c r="GI149" s="205"/>
      <c r="GJ149" s="205"/>
      <c r="GK149" s="205"/>
      <c r="GL149" s="205"/>
      <c r="GM149" s="205"/>
      <c r="GN149" s="205"/>
      <c r="GO149" s="205"/>
      <c r="GP149" s="205"/>
      <c r="GQ149" s="205"/>
      <c r="GR149" s="205"/>
      <c r="GS149" s="205"/>
      <c r="GT149" s="205"/>
      <c r="GU149" s="205"/>
      <c r="GV149" s="205"/>
      <c r="GW149" s="205"/>
      <c r="GX149" s="205"/>
      <c r="GY149" s="205"/>
      <c r="GZ149" s="205"/>
      <c r="HA149" s="205"/>
      <c r="HB149" s="205"/>
      <c r="HC149" s="205"/>
      <c r="HD149" s="205"/>
      <c r="HE149" s="205"/>
      <c r="HF149" s="205"/>
      <c r="HG149" s="205"/>
      <c r="HH149" s="205"/>
      <c r="HI149" s="205"/>
      <c r="HJ149" s="205"/>
      <c r="HK149" s="205"/>
      <c r="HL149" s="205"/>
      <c r="HM149" s="205"/>
      <c r="HN149" s="205"/>
      <c r="HO149" s="205"/>
      <c r="HP149" s="205"/>
      <c r="HQ149" s="205"/>
      <c r="HR149" s="205"/>
      <c r="HS149" s="205"/>
      <c r="HT149" s="205"/>
      <c r="HU149" s="205"/>
      <c r="HV149" s="205"/>
      <c r="HW149" s="205"/>
      <c r="HX149" s="205"/>
      <c r="HY149" s="205"/>
      <c r="HZ149" s="205"/>
      <c r="IA149" s="205"/>
      <c r="IB149" s="205"/>
      <c r="IC149" s="205"/>
      <c r="ID149" s="205"/>
      <c r="IE149" s="205"/>
      <c r="IF149" s="205"/>
      <c r="IG149" s="205"/>
      <c r="IH149" s="205"/>
      <c r="II149" s="205"/>
      <c r="IJ149" s="205"/>
      <c r="IK149" s="205"/>
      <c r="IL149" s="205"/>
      <c r="IM149" s="205"/>
      <c r="IN149" s="205"/>
      <c r="IO149" s="205"/>
      <c r="IP149" s="205"/>
      <c r="IQ149" s="205"/>
      <c r="IR149" s="205"/>
      <c r="IS149" s="205"/>
      <c r="IT149" s="205"/>
      <c r="IU149" s="205"/>
      <c r="IV149" s="205"/>
      <c r="IW149" s="205"/>
      <c r="IX149" s="205"/>
    </row>
    <row r="150" spans="1:258" ht="12.75" customHeight="1" x14ac:dyDescent="0.2">
      <c r="A150" s="330">
        <f t="shared" si="9"/>
        <v>45431</v>
      </c>
      <c r="B150" s="355" t="str" cm="1">
        <f t="array" ref="B150">IF(SUMPRODUCT($I150:$IX150,IF($I$9:$IX$9=B$9,1,0))&gt;0,SUMPRODUCT($I150:$IX150,IF($I$9:$IX$9=B$9,1,0)),"")</f>
        <v/>
      </c>
      <c r="C150" s="355" t="str" cm="1">
        <f t="array" ref="C150">IF(SUMPRODUCT($I150:$IX150,IF($I$9:$IX$9=C$9,1,0))&gt;0,SUMPRODUCT($I150:$IX150,IF($I$9:$IX$9=C$9,1,0)),"")</f>
        <v/>
      </c>
      <c r="D150" s="355" t="str" cm="1">
        <f t="array" ref="D150">IF(SUMPRODUCT($I150:$IX150,IF($I$9:$IX$9=D$9,1,0))&gt;0,SUMPRODUCT($I150:$IX150,IF($I$9:$IX$9=D$9,1,0)),"")</f>
        <v/>
      </c>
      <c r="E150" s="355" t="str" cm="1">
        <f t="array" ref="E150">IF(SUMPRODUCT($I150:$IX150,IF($I$9:$IX$9=E$9,1,0))&gt;0,SUMPRODUCT($I150:$IX150,IF($I$9:$IX$9=E$9,1,0)),"")</f>
        <v/>
      </c>
      <c r="F150" s="355" t="str" cm="1">
        <f t="array" ref="F150">IF(SUMPRODUCT($I150:$IX150,IF($I$9:$IX$9=F$9,1,0))&gt;0,SUMPRODUCT($I150:$IX150,IF($I$9:$IX$9=F$9,1,0)),"")</f>
        <v/>
      </c>
      <c r="G150" s="355" t="str" cm="1">
        <f t="array" ref="G150">IF(SUMPRODUCT($I150:$IX150,IF($I$9:$IX$9=G$9,1,0))&gt;0,SUMPRODUCT($I150:$IX150,IF($I$9:$IX$9=G$9,1,0)),"")</f>
        <v/>
      </c>
      <c r="H150" s="329">
        <f t="shared" si="8"/>
        <v>0</v>
      </c>
      <c r="I150" s="205"/>
      <c r="J150" s="205"/>
      <c r="K150" s="205"/>
      <c r="L150" s="205"/>
      <c r="M150" s="205"/>
      <c r="N150" s="205"/>
      <c r="O150" s="205"/>
      <c r="P150" s="205"/>
      <c r="Q150" s="205"/>
      <c r="R150" s="205"/>
      <c r="S150" s="205"/>
      <c r="T150" s="205"/>
      <c r="U150" s="205"/>
      <c r="V150" s="205"/>
      <c r="W150" s="205"/>
      <c r="X150" s="205"/>
      <c r="Y150" s="205"/>
      <c r="Z150" s="205"/>
      <c r="AA150" s="205"/>
      <c r="AB150" s="205"/>
      <c r="AC150" s="205"/>
      <c r="AD150" s="205"/>
      <c r="AE150" s="205"/>
      <c r="AF150" s="205"/>
      <c r="AG150" s="205"/>
      <c r="AH150" s="205"/>
      <c r="AI150" s="205"/>
      <c r="AJ150" s="205"/>
      <c r="AK150" s="205"/>
      <c r="AL150" s="205"/>
      <c r="AM150" s="205"/>
      <c r="AN150" s="205"/>
      <c r="AO150" s="205"/>
      <c r="AP150" s="205"/>
      <c r="AQ150" s="205"/>
      <c r="AR150" s="205"/>
      <c r="AS150" s="205"/>
      <c r="AT150" s="205"/>
      <c r="AU150" s="205"/>
      <c r="AV150" s="205"/>
      <c r="AW150" s="205"/>
      <c r="AX150" s="205"/>
      <c r="AY150" s="205"/>
      <c r="AZ150" s="205"/>
      <c r="BA150" s="205"/>
      <c r="BB150" s="205"/>
      <c r="BC150" s="205"/>
      <c r="BD150" s="205"/>
      <c r="BE150" s="205"/>
      <c r="BF150" s="205"/>
      <c r="BG150" s="205"/>
      <c r="BH150" s="205"/>
      <c r="BI150" s="205"/>
      <c r="BJ150" s="205"/>
      <c r="BK150" s="205"/>
      <c r="BL150" s="205"/>
      <c r="BM150" s="205"/>
      <c r="BN150" s="205"/>
      <c r="BO150" s="205"/>
      <c r="BP150" s="205"/>
      <c r="BQ150" s="205"/>
      <c r="BR150" s="205"/>
      <c r="BS150" s="205"/>
      <c r="BT150" s="205"/>
      <c r="BU150" s="205"/>
      <c r="BV150" s="205"/>
      <c r="BW150" s="205"/>
      <c r="BX150" s="205"/>
      <c r="BY150" s="205"/>
      <c r="BZ150" s="205"/>
      <c r="CA150" s="205"/>
      <c r="CB150" s="205"/>
      <c r="CC150" s="205"/>
      <c r="CD150" s="205"/>
      <c r="CE150" s="205"/>
      <c r="CF150" s="205"/>
      <c r="CG150" s="205"/>
      <c r="CH150" s="205"/>
      <c r="CI150" s="205"/>
      <c r="CJ150" s="205"/>
      <c r="CK150" s="205"/>
      <c r="CL150" s="205"/>
      <c r="CM150" s="205"/>
      <c r="CN150" s="205"/>
      <c r="CO150" s="205"/>
      <c r="CP150" s="205"/>
      <c r="CQ150" s="205"/>
      <c r="CR150" s="205"/>
      <c r="CS150" s="205"/>
      <c r="CT150" s="205"/>
      <c r="CU150" s="205"/>
      <c r="CV150" s="205"/>
      <c r="CW150" s="205"/>
      <c r="CX150" s="205"/>
      <c r="CY150" s="205"/>
      <c r="CZ150" s="205"/>
      <c r="DA150" s="205"/>
      <c r="DB150" s="205"/>
      <c r="DC150" s="205"/>
      <c r="DD150" s="205"/>
      <c r="DE150" s="205"/>
      <c r="DF150" s="205"/>
      <c r="DG150" s="205"/>
      <c r="DH150" s="205"/>
      <c r="DI150" s="205"/>
      <c r="DJ150" s="205"/>
      <c r="DK150" s="205"/>
      <c r="DL150" s="205"/>
      <c r="DM150" s="205"/>
      <c r="DN150" s="205"/>
      <c r="DO150" s="205"/>
      <c r="DP150" s="205"/>
      <c r="DQ150" s="205"/>
      <c r="DR150" s="205"/>
      <c r="DS150" s="205"/>
      <c r="DT150" s="205"/>
      <c r="DU150" s="205"/>
      <c r="DV150" s="205"/>
      <c r="DW150" s="205"/>
      <c r="DX150" s="205"/>
      <c r="DY150" s="205"/>
      <c r="DZ150" s="205"/>
      <c r="EA150" s="205"/>
      <c r="EB150" s="205"/>
      <c r="EC150" s="205"/>
      <c r="ED150" s="205"/>
      <c r="EE150" s="205"/>
      <c r="EF150" s="205"/>
      <c r="EG150" s="205"/>
      <c r="EH150" s="205"/>
      <c r="EI150" s="205"/>
      <c r="EJ150" s="205"/>
      <c r="EK150" s="205"/>
      <c r="EL150" s="205"/>
      <c r="EM150" s="205"/>
      <c r="EN150" s="205"/>
      <c r="EO150" s="205"/>
      <c r="EP150" s="205"/>
      <c r="EQ150" s="205"/>
      <c r="ER150" s="205"/>
      <c r="ES150" s="205"/>
      <c r="ET150" s="205"/>
      <c r="EU150" s="205"/>
      <c r="EV150" s="205"/>
      <c r="EW150" s="205"/>
      <c r="EX150" s="205"/>
      <c r="EY150" s="205"/>
      <c r="EZ150" s="205"/>
      <c r="FA150" s="205"/>
      <c r="FB150" s="205"/>
      <c r="FC150" s="205"/>
      <c r="FD150" s="205"/>
      <c r="FE150" s="205"/>
      <c r="FF150" s="205"/>
      <c r="FG150" s="205"/>
      <c r="FH150" s="205"/>
      <c r="FI150" s="205"/>
      <c r="FJ150" s="205"/>
      <c r="FK150" s="205"/>
      <c r="FL150" s="205"/>
      <c r="FM150" s="205"/>
      <c r="FN150" s="205"/>
      <c r="FO150" s="205"/>
      <c r="FP150" s="205"/>
      <c r="FQ150" s="205"/>
      <c r="FR150" s="205"/>
      <c r="FS150" s="205"/>
      <c r="FT150" s="205"/>
      <c r="FU150" s="205"/>
      <c r="FV150" s="205"/>
      <c r="FW150" s="205"/>
      <c r="FX150" s="205"/>
      <c r="FY150" s="205"/>
      <c r="FZ150" s="205"/>
      <c r="GA150" s="205"/>
      <c r="GB150" s="205"/>
      <c r="GC150" s="205"/>
      <c r="GD150" s="205"/>
      <c r="GE150" s="205"/>
      <c r="GF150" s="205"/>
      <c r="GG150" s="205"/>
      <c r="GH150" s="205"/>
      <c r="GI150" s="205"/>
      <c r="GJ150" s="205"/>
      <c r="GK150" s="205"/>
      <c r="GL150" s="205"/>
      <c r="GM150" s="205"/>
      <c r="GN150" s="205"/>
      <c r="GO150" s="205"/>
      <c r="GP150" s="205"/>
      <c r="GQ150" s="205"/>
      <c r="GR150" s="205"/>
      <c r="GS150" s="205"/>
      <c r="GT150" s="205"/>
      <c r="GU150" s="205"/>
      <c r="GV150" s="205"/>
      <c r="GW150" s="205"/>
      <c r="GX150" s="205"/>
      <c r="GY150" s="205"/>
      <c r="GZ150" s="205"/>
      <c r="HA150" s="205"/>
      <c r="HB150" s="205"/>
      <c r="HC150" s="205"/>
      <c r="HD150" s="205"/>
      <c r="HE150" s="205"/>
      <c r="HF150" s="205"/>
      <c r="HG150" s="205"/>
      <c r="HH150" s="205"/>
      <c r="HI150" s="205"/>
      <c r="HJ150" s="205"/>
      <c r="HK150" s="205"/>
      <c r="HL150" s="205"/>
      <c r="HM150" s="205"/>
      <c r="HN150" s="205"/>
      <c r="HO150" s="205"/>
      <c r="HP150" s="205"/>
      <c r="HQ150" s="205"/>
      <c r="HR150" s="205"/>
      <c r="HS150" s="205"/>
      <c r="HT150" s="205"/>
      <c r="HU150" s="205"/>
      <c r="HV150" s="205"/>
      <c r="HW150" s="205"/>
      <c r="HX150" s="205"/>
      <c r="HY150" s="205"/>
      <c r="HZ150" s="205"/>
      <c r="IA150" s="205"/>
      <c r="IB150" s="205"/>
      <c r="IC150" s="205"/>
      <c r="ID150" s="205"/>
      <c r="IE150" s="205"/>
      <c r="IF150" s="205"/>
      <c r="IG150" s="205"/>
      <c r="IH150" s="205"/>
      <c r="II150" s="205"/>
      <c r="IJ150" s="205"/>
      <c r="IK150" s="205"/>
      <c r="IL150" s="205"/>
      <c r="IM150" s="205"/>
      <c r="IN150" s="205"/>
      <c r="IO150" s="205"/>
      <c r="IP150" s="205"/>
      <c r="IQ150" s="205"/>
      <c r="IR150" s="205"/>
      <c r="IS150" s="205"/>
      <c r="IT150" s="205"/>
      <c r="IU150" s="205"/>
      <c r="IV150" s="205"/>
      <c r="IW150" s="205"/>
      <c r="IX150" s="205"/>
    </row>
    <row r="151" spans="1:258" ht="12.75" customHeight="1" x14ac:dyDescent="0.2">
      <c r="A151" s="330">
        <f t="shared" si="9"/>
        <v>45432</v>
      </c>
      <c r="B151" s="355" t="str" cm="1">
        <f t="array" ref="B151">IF(SUMPRODUCT($I151:$IX151,IF($I$9:$IX$9=B$9,1,0))&gt;0,SUMPRODUCT($I151:$IX151,IF($I$9:$IX$9=B$9,1,0)),"")</f>
        <v/>
      </c>
      <c r="C151" s="355" t="str" cm="1">
        <f t="array" ref="C151">IF(SUMPRODUCT($I151:$IX151,IF($I$9:$IX$9=C$9,1,0))&gt;0,SUMPRODUCT($I151:$IX151,IF($I$9:$IX$9=C$9,1,0)),"")</f>
        <v/>
      </c>
      <c r="D151" s="355" t="str" cm="1">
        <f t="array" ref="D151">IF(SUMPRODUCT($I151:$IX151,IF($I$9:$IX$9=D$9,1,0))&gt;0,SUMPRODUCT($I151:$IX151,IF($I$9:$IX$9=D$9,1,0)),"")</f>
        <v/>
      </c>
      <c r="E151" s="355" t="str" cm="1">
        <f t="array" ref="E151">IF(SUMPRODUCT($I151:$IX151,IF($I$9:$IX$9=E$9,1,0))&gt;0,SUMPRODUCT($I151:$IX151,IF($I$9:$IX$9=E$9,1,0)),"")</f>
        <v/>
      </c>
      <c r="F151" s="355" t="str" cm="1">
        <f t="array" ref="F151">IF(SUMPRODUCT($I151:$IX151,IF($I$9:$IX$9=F$9,1,0))&gt;0,SUMPRODUCT($I151:$IX151,IF($I$9:$IX$9=F$9,1,0)),"")</f>
        <v/>
      </c>
      <c r="G151" s="355" t="str" cm="1">
        <f t="array" ref="G151">IF(SUMPRODUCT($I151:$IX151,IF($I$9:$IX$9=G$9,1,0))&gt;0,SUMPRODUCT($I151:$IX151,IF($I$9:$IX$9=G$9,1,0)),"")</f>
        <v/>
      </c>
      <c r="H151" s="329">
        <f t="shared" si="8"/>
        <v>0</v>
      </c>
      <c r="I151" s="205"/>
      <c r="J151" s="205"/>
      <c r="K151" s="205"/>
      <c r="L151" s="205"/>
      <c r="M151" s="205"/>
      <c r="N151" s="205"/>
      <c r="O151" s="205"/>
      <c r="P151" s="205"/>
      <c r="Q151" s="205"/>
      <c r="R151" s="205"/>
      <c r="S151" s="205"/>
      <c r="T151" s="205"/>
      <c r="U151" s="205"/>
      <c r="V151" s="205"/>
      <c r="W151" s="205"/>
      <c r="X151" s="205"/>
      <c r="Y151" s="205"/>
      <c r="Z151" s="205"/>
      <c r="AA151" s="205"/>
      <c r="AB151" s="205"/>
      <c r="AC151" s="205"/>
      <c r="AD151" s="205"/>
      <c r="AE151" s="205"/>
      <c r="AF151" s="205"/>
      <c r="AG151" s="205"/>
      <c r="AH151" s="205"/>
      <c r="AI151" s="205"/>
      <c r="AJ151" s="205"/>
      <c r="AK151" s="205"/>
      <c r="AL151" s="205"/>
      <c r="AM151" s="205"/>
      <c r="AN151" s="205"/>
      <c r="AO151" s="205"/>
      <c r="AP151" s="205"/>
      <c r="AQ151" s="205"/>
      <c r="AR151" s="205"/>
      <c r="AS151" s="205"/>
      <c r="AT151" s="205"/>
      <c r="AU151" s="205"/>
      <c r="AV151" s="205"/>
      <c r="AW151" s="205"/>
      <c r="AX151" s="205"/>
      <c r="AY151" s="205"/>
      <c r="AZ151" s="205"/>
      <c r="BA151" s="205"/>
      <c r="BB151" s="205"/>
      <c r="BC151" s="205"/>
      <c r="BD151" s="205"/>
      <c r="BE151" s="205"/>
      <c r="BF151" s="205"/>
      <c r="BG151" s="205"/>
      <c r="BH151" s="205"/>
      <c r="BI151" s="205"/>
      <c r="BJ151" s="205"/>
      <c r="BK151" s="205"/>
      <c r="BL151" s="205"/>
      <c r="BM151" s="205"/>
      <c r="BN151" s="205"/>
      <c r="BO151" s="205"/>
      <c r="BP151" s="205"/>
      <c r="BQ151" s="205"/>
      <c r="BR151" s="205"/>
      <c r="BS151" s="205"/>
      <c r="BT151" s="205"/>
      <c r="BU151" s="205"/>
      <c r="BV151" s="205"/>
      <c r="BW151" s="205"/>
      <c r="BX151" s="205"/>
      <c r="BY151" s="205"/>
      <c r="BZ151" s="205"/>
      <c r="CA151" s="205"/>
      <c r="CB151" s="205"/>
      <c r="CC151" s="205"/>
      <c r="CD151" s="205"/>
      <c r="CE151" s="205"/>
      <c r="CF151" s="205"/>
      <c r="CG151" s="205"/>
      <c r="CH151" s="205"/>
      <c r="CI151" s="205"/>
      <c r="CJ151" s="205"/>
      <c r="CK151" s="205"/>
      <c r="CL151" s="205"/>
      <c r="CM151" s="205"/>
      <c r="CN151" s="205"/>
      <c r="CO151" s="205"/>
      <c r="CP151" s="205"/>
      <c r="CQ151" s="205"/>
      <c r="CR151" s="205"/>
      <c r="CS151" s="205"/>
      <c r="CT151" s="205"/>
      <c r="CU151" s="205"/>
      <c r="CV151" s="205"/>
      <c r="CW151" s="205"/>
      <c r="CX151" s="205"/>
      <c r="CY151" s="205"/>
      <c r="CZ151" s="205"/>
      <c r="DA151" s="205"/>
      <c r="DB151" s="205"/>
      <c r="DC151" s="205"/>
      <c r="DD151" s="205"/>
      <c r="DE151" s="205"/>
      <c r="DF151" s="205"/>
      <c r="DG151" s="205"/>
      <c r="DH151" s="205"/>
      <c r="DI151" s="205"/>
      <c r="DJ151" s="205"/>
      <c r="DK151" s="205"/>
      <c r="DL151" s="205"/>
      <c r="DM151" s="205"/>
      <c r="DN151" s="205"/>
      <c r="DO151" s="205"/>
      <c r="DP151" s="205"/>
      <c r="DQ151" s="205"/>
      <c r="DR151" s="205"/>
      <c r="DS151" s="205"/>
      <c r="DT151" s="205"/>
      <c r="DU151" s="205"/>
      <c r="DV151" s="205"/>
      <c r="DW151" s="205"/>
      <c r="DX151" s="205"/>
      <c r="DY151" s="205"/>
      <c r="DZ151" s="205"/>
      <c r="EA151" s="205"/>
      <c r="EB151" s="205"/>
      <c r="EC151" s="205"/>
      <c r="ED151" s="205"/>
      <c r="EE151" s="205"/>
      <c r="EF151" s="205"/>
      <c r="EG151" s="205"/>
      <c r="EH151" s="205"/>
      <c r="EI151" s="205"/>
      <c r="EJ151" s="205"/>
      <c r="EK151" s="205"/>
      <c r="EL151" s="205"/>
      <c r="EM151" s="205"/>
      <c r="EN151" s="205"/>
      <c r="EO151" s="205"/>
      <c r="EP151" s="205"/>
      <c r="EQ151" s="205"/>
      <c r="ER151" s="205"/>
      <c r="ES151" s="205"/>
      <c r="ET151" s="205"/>
      <c r="EU151" s="205"/>
      <c r="EV151" s="205"/>
      <c r="EW151" s="205"/>
      <c r="EX151" s="205"/>
      <c r="EY151" s="205"/>
      <c r="EZ151" s="205"/>
      <c r="FA151" s="205"/>
      <c r="FB151" s="205"/>
      <c r="FC151" s="205"/>
      <c r="FD151" s="205"/>
      <c r="FE151" s="205"/>
      <c r="FF151" s="205"/>
      <c r="FG151" s="205"/>
      <c r="FH151" s="205"/>
      <c r="FI151" s="205"/>
      <c r="FJ151" s="205"/>
      <c r="FK151" s="205"/>
      <c r="FL151" s="205"/>
      <c r="FM151" s="205"/>
      <c r="FN151" s="205"/>
      <c r="FO151" s="205"/>
      <c r="FP151" s="205"/>
      <c r="FQ151" s="205"/>
      <c r="FR151" s="205"/>
      <c r="FS151" s="205"/>
      <c r="FT151" s="205"/>
      <c r="FU151" s="205"/>
      <c r="FV151" s="205"/>
      <c r="FW151" s="205"/>
      <c r="FX151" s="205"/>
      <c r="FY151" s="205"/>
      <c r="FZ151" s="205"/>
      <c r="GA151" s="205"/>
      <c r="GB151" s="205"/>
      <c r="GC151" s="205"/>
      <c r="GD151" s="205"/>
      <c r="GE151" s="205"/>
      <c r="GF151" s="205"/>
      <c r="GG151" s="205"/>
      <c r="GH151" s="205"/>
      <c r="GI151" s="205"/>
      <c r="GJ151" s="205"/>
      <c r="GK151" s="205"/>
      <c r="GL151" s="205"/>
      <c r="GM151" s="205"/>
      <c r="GN151" s="205"/>
      <c r="GO151" s="205"/>
      <c r="GP151" s="205"/>
      <c r="GQ151" s="205"/>
      <c r="GR151" s="205"/>
      <c r="GS151" s="205"/>
      <c r="GT151" s="205"/>
      <c r="GU151" s="205"/>
      <c r="GV151" s="205"/>
      <c r="GW151" s="205"/>
      <c r="GX151" s="205"/>
      <c r="GY151" s="205"/>
      <c r="GZ151" s="205"/>
      <c r="HA151" s="205"/>
      <c r="HB151" s="205"/>
      <c r="HC151" s="205"/>
      <c r="HD151" s="205"/>
      <c r="HE151" s="205"/>
      <c r="HF151" s="205"/>
      <c r="HG151" s="205"/>
      <c r="HH151" s="205"/>
      <c r="HI151" s="205"/>
      <c r="HJ151" s="205"/>
      <c r="HK151" s="205"/>
      <c r="HL151" s="205"/>
      <c r="HM151" s="205"/>
      <c r="HN151" s="205"/>
      <c r="HO151" s="205"/>
      <c r="HP151" s="205"/>
      <c r="HQ151" s="205"/>
      <c r="HR151" s="205"/>
      <c r="HS151" s="205"/>
      <c r="HT151" s="205"/>
      <c r="HU151" s="205"/>
      <c r="HV151" s="205"/>
      <c r="HW151" s="205"/>
      <c r="HX151" s="205"/>
      <c r="HY151" s="205"/>
      <c r="HZ151" s="205"/>
      <c r="IA151" s="205"/>
      <c r="IB151" s="205"/>
      <c r="IC151" s="205"/>
      <c r="ID151" s="205"/>
      <c r="IE151" s="205"/>
      <c r="IF151" s="205"/>
      <c r="IG151" s="205"/>
      <c r="IH151" s="205"/>
      <c r="II151" s="205"/>
      <c r="IJ151" s="205"/>
      <c r="IK151" s="205"/>
      <c r="IL151" s="205"/>
      <c r="IM151" s="205"/>
      <c r="IN151" s="205"/>
      <c r="IO151" s="205"/>
      <c r="IP151" s="205"/>
      <c r="IQ151" s="205"/>
      <c r="IR151" s="205"/>
      <c r="IS151" s="205"/>
      <c r="IT151" s="205"/>
      <c r="IU151" s="205"/>
      <c r="IV151" s="205"/>
      <c r="IW151" s="205"/>
      <c r="IX151" s="205"/>
    </row>
    <row r="152" spans="1:258" ht="12.75" customHeight="1" x14ac:dyDescent="0.2">
      <c r="A152" s="330">
        <f t="shared" si="9"/>
        <v>45433</v>
      </c>
      <c r="B152" s="355" t="str" cm="1">
        <f t="array" ref="B152">IF(SUMPRODUCT($I152:$IX152,IF($I$9:$IX$9=B$9,1,0))&gt;0,SUMPRODUCT($I152:$IX152,IF($I$9:$IX$9=B$9,1,0)),"")</f>
        <v/>
      </c>
      <c r="C152" s="355" t="str" cm="1">
        <f t="array" ref="C152">IF(SUMPRODUCT($I152:$IX152,IF($I$9:$IX$9=C$9,1,0))&gt;0,SUMPRODUCT($I152:$IX152,IF($I$9:$IX$9=C$9,1,0)),"")</f>
        <v/>
      </c>
      <c r="D152" s="355" t="str" cm="1">
        <f t="array" ref="D152">IF(SUMPRODUCT($I152:$IX152,IF($I$9:$IX$9=D$9,1,0))&gt;0,SUMPRODUCT($I152:$IX152,IF($I$9:$IX$9=D$9,1,0)),"")</f>
        <v/>
      </c>
      <c r="E152" s="355" t="str" cm="1">
        <f t="array" ref="E152">IF(SUMPRODUCT($I152:$IX152,IF($I$9:$IX$9=E$9,1,0))&gt;0,SUMPRODUCT($I152:$IX152,IF($I$9:$IX$9=E$9,1,0)),"")</f>
        <v/>
      </c>
      <c r="F152" s="355" t="str" cm="1">
        <f t="array" ref="F152">IF(SUMPRODUCT($I152:$IX152,IF($I$9:$IX$9=F$9,1,0))&gt;0,SUMPRODUCT($I152:$IX152,IF($I$9:$IX$9=F$9,1,0)),"")</f>
        <v/>
      </c>
      <c r="G152" s="355" t="str" cm="1">
        <f t="array" ref="G152">IF(SUMPRODUCT($I152:$IX152,IF($I$9:$IX$9=G$9,1,0))&gt;0,SUMPRODUCT($I152:$IX152,IF($I$9:$IX$9=G$9,1,0)),"")</f>
        <v/>
      </c>
      <c r="H152" s="329">
        <f t="shared" si="8"/>
        <v>0</v>
      </c>
      <c r="I152" s="205"/>
      <c r="J152" s="205"/>
      <c r="K152" s="205"/>
      <c r="L152" s="205"/>
      <c r="M152" s="205"/>
      <c r="N152" s="205"/>
      <c r="O152" s="205"/>
      <c r="P152" s="205"/>
      <c r="Q152" s="205"/>
      <c r="R152" s="205"/>
      <c r="S152" s="205"/>
      <c r="T152" s="205"/>
      <c r="U152" s="205"/>
      <c r="V152" s="205"/>
      <c r="W152" s="205"/>
      <c r="X152" s="205"/>
      <c r="Y152" s="205"/>
      <c r="Z152" s="205"/>
      <c r="AA152" s="205"/>
      <c r="AB152" s="205"/>
      <c r="AC152" s="205"/>
      <c r="AD152" s="205"/>
      <c r="AE152" s="205"/>
      <c r="AF152" s="205"/>
      <c r="AG152" s="205"/>
      <c r="AH152" s="205"/>
      <c r="AI152" s="205"/>
      <c r="AJ152" s="205"/>
      <c r="AK152" s="205"/>
      <c r="AL152" s="205"/>
      <c r="AM152" s="205"/>
      <c r="AN152" s="205"/>
      <c r="AO152" s="205"/>
      <c r="AP152" s="205"/>
      <c r="AQ152" s="205"/>
      <c r="AR152" s="205"/>
      <c r="AS152" s="205"/>
      <c r="AT152" s="205"/>
      <c r="AU152" s="205"/>
      <c r="AV152" s="205"/>
      <c r="AW152" s="205"/>
      <c r="AX152" s="205"/>
      <c r="AY152" s="205"/>
      <c r="AZ152" s="205"/>
      <c r="BA152" s="205"/>
      <c r="BB152" s="205"/>
      <c r="BC152" s="205"/>
      <c r="BD152" s="205"/>
      <c r="BE152" s="205"/>
      <c r="BF152" s="205"/>
      <c r="BG152" s="205"/>
      <c r="BH152" s="205"/>
      <c r="BI152" s="205"/>
      <c r="BJ152" s="205"/>
      <c r="BK152" s="205"/>
      <c r="BL152" s="205"/>
      <c r="BM152" s="205"/>
      <c r="BN152" s="205"/>
      <c r="BO152" s="205"/>
      <c r="BP152" s="205"/>
      <c r="BQ152" s="205"/>
      <c r="BR152" s="205"/>
      <c r="BS152" s="205"/>
      <c r="BT152" s="205"/>
      <c r="BU152" s="205"/>
      <c r="BV152" s="205"/>
      <c r="BW152" s="205"/>
      <c r="BX152" s="205"/>
      <c r="BY152" s="205"/>
      <c r="BZ152" s="205"/>
      <c r="CA152" s="205"/>
      <c r="CB152" s="205"/>
      <c r="CC152" s="205"/>
      <c r="CD152" s="205"/>
      <c r="CE152" s="205"/>
      <c r="CF152" s="205"/>
      <c r="CG152" s="205"/>
      <c r="CH152" s="205"/>
      <c r="CI152" s="205"/>
      <c r="CJ152" s="205"/>
      <c r="CK152" s="205"/>
      <c r="CL152" s="205"/>
      <c r="CM152" s="205"/>
      <c r="CN152" s="205"/>
      <c r="CO152" s="205"/>
      <c r="CP152" s="205"/>
      <c r="CQ152" s="205"/>
      <c r="CR152" s="205"/>
      <c r="CS152" s="205"/>
      <c r="CT152" s="205"/>
      <c r="CU152" s="205"/>
      <c r="CV152" s="205"/>
      <c r="CW152" s="205"/>
      <c r="CX152" s="205"/>
      <c r="CY152" s="205"/>
      <c r="CZ152" s="205"/>
      <c r="DA152" s="205"/>
      <c r="DB152" s="205"/>
      <c r="DC152" s="205"/>
      <c r="DD152" s="205"/>
      <c r="DE152" s="205"/>
      <c r="DF152" s="205"/>
      <c r="DG152" s="205"/>
      <c r="DH152" s="205"/>
      <c r="DI152" s="205"/>
      <c r="DJ152" s="205"/>
      <c r="DK152" s="205"/>
      <c r="DL152" s="205"/>
      <c r="DM152" s="205"/>
      <c r="DN152" s="205"/>
      <c r="DO152" s="205"/>
      <c r="DP152" s="205"/>
      <c r="DQ152" s="205"/>
      <c r="DR152" s="205"/>
      <c r="DS152" s="205"/>
      <c r="DT152" s="205"/>
      <c r="DU152" s="205"/>
      <c r="DV152" s="205"/>
      <c r="DW152" s="205"/>
      <c r="DX152" s="205"/>
      <c r="DY152" s="205"/>
      <c r="DZ152" s="205"/>
      <c r="EA152" s="205"/>
      <c r="EB152" s="205"/>
      <c r="EC152" s="205"/>
      <c r="ED152" s="205"/>
      <c r="EE152" s="205"/>
      <c r="EF152" s="205"/>
      <c r="EG152" s="205"/>
      <c r="EH152" s="205"/>
      <c r="EI152" s="205"/>
      <c r="EJ152" s="205"/>
      <c r="EK152" s="205"/>
      <c r="EL152" s="205"/>
      <c r="EM152" s="205"/>
      <c r="EN152" s="205"/>
      <c r="EO152" s="205"/>
      <c r="EP152" s="205"/>
      <c r="EQ152" s="205"/>
      <c r="ER152" s="205"/>
      <c r="ES152" s="205"/>
      <c r="ET152" s="205"/>
      <c r="EU152" s="205"/>
      <c r="EV152" s="205"/>
      <c r="EW152" s="205"/>
      <c r="EX152" s="205"/>
      <c r="EY152" s="205"/>
      <c r="EZ152" s="205"/>
      <c r="FA152" s="205"/>
      <c r="FB152" s="205"/>
      <c r="FC152" s="205"/>
      <c r="FD152" s="205"/>
      <c r="FE152" s="205"/>
      <c r="FF152" s="205"/>
      <c r="FG152" s="205"/>
      <c r="FH152" s="205"/>
      <c r="FI152" s="205"/>
      <c r="FJ152" s="205"/>
      <c r="FK152" s="205"/>
      <c r="FL152" s="205"/>
      <c r="FM152" s="205"/>
      <c r="FN152" s="205"/>
      <c r="FO152" s="205"/>
      <c r="FP152" s="205"/>
      <c r="FQ152" s="205"/>
      <c r="FR152" s="205"/>
      <c r="FS152" s="205"/>
      <c r="FT152" s="205"/>
      <c r="FU152" s="205"/>
      <c r="FV152" s="205"/>
      <c r="FW152" s="205"/>
      <c r="FX152" s="205"/>
      <c r="FY152" s="205"/>
      <c r="FZ152" s="205"/>
      <c r="GA152" s="205"/>
      <c r="GB152" s="205"/>
      <c r="GC152" s="205"/>
      <c r="GD152" s="205"/>
      <c r="GE152" s="205"/>
      <c r="GF152" s="205"/>
      <c r="GG152" s="205"/>
      <c r="GH152" s="205"/>
      <c r="GI152" s="205"/>
      <c r="GJ152" s="205"/>
      <c r="GK152" s="205"/>
      <c r="GL152" s="205"/>
      <c r="GM152" s="205"/>
      <c r="GN152" s="205"/>
      <c r="GO152" s="205"/>
      <c r="GP152" s="205"/>
      <c r="GQ152" s="205"/>
      <c r="GR152" s="205"/>
      <c r="GS152" s="205"/>
      <c r="GT152" s="205"/>
      <c r="GU152" s="205"/>
      <c r="GV152" s="205"/>
      <c r="GW152" s="205"/>
      <c r="GX152" s="205"/>
      <c r="GY152" s="205"/>
      <c r="GZ152" s="205"/>
      <c r="HA152" s="205"/>
      <c r="HB152" s="205"/>
      <c r="HC152" s="205"/>
      <c r="HD152" s="205"/>
      <c r="HE152" s="205"/>
      <c r="HF152" s="205"/>
      <c r="HG152" s="205"/>
      <c r="HH152" s="205"/>
      <c r="HI152" s="205"/>
      <c r="HJ152" s="205"/>
      <c r="HK152" s="205"/>
      <c r="HL152" s="205"/>
      <c r="HM152" s="205"/>
      <c r="HN152" s="205"/>
      <c r="HO152" s="205"/>
      <c r="HP152" s="205"/>
      <c r="HQ152" s="205"/>
      <c r="HR152" s="205"/>
      <c r="HS152" s="205"/>
      <c r="HT152" s="205"/>
      <c r="HU152" s="205"/>
      <c r="HV152" s="205"/>
      <c r="HW152" s="205"/>
      <c r="HX152" s="205"/>
      <c r="HY152" s="205"/>
      <c r="HZ152" s="205"/>
      <c r="IA152" s="205"/>
      <c r="IB152" s="205"/>
      <c r="IC152" s="205"/>
      <c r="ID152" s="205"/>
      <c r="IE152" s="205"/>
      <c r="IF152" s="205"/>
      <c r="IG152" s="205"/>
      <c r="IH152" s="205"/>
      <c r="II152" s="205"/>
      <c r="IJ152" s="205"/>
      <c r="IK152" s="205"/>
      <c r="IL152" s="205"/>
      <c r="IM152" s="205"/>
      <c r="IN152" s="205"/>
      <c r="IO152" s="205"/>
      <c r="IP152" s="205"/>
      <c r="IQ152" s="205"/>
      <c r="IR152" s="205"/>
      <c r="IS152" s="205"/>
      <c r="IT152" s="205"/>
      <c r="IU152" s="205"/>
      <c r="IV152" s="205"/>
      <c r="IW152" s="205"/>
      <c r="IX152" s="205"/>
    </row>
    <row r="153" spans="1:258" ht="12.75" customHeight="1" x14ac:dyDescent="0.2">
      <c r="A153" s="330">
        <f t="shared" si="9"/>
        <v>45434</v>
      </c>
      <c r="B153" s="355" t="str" cm="1">
        <f t="array" ref="B153">IF(SUMPRODUCT($I153:$IX153,IF($I$9:$IX$9=B$9,1,0))&gt;0,SUMPRODUCT($I153:$IX153,IF($I$9:$IX$9=B$9,1,0)),"")</f>
        <v/>
      </c>
      <c r="C153" s="355" t="str" cm="1">
        <f t="array" ref="C153">IF(SUMPRODUCT($I153:$IX153,IF($I$9:$IX$9=C$9,1,0))&gt;0,SUMPRODUCT($I153:$IX153,IF($I$9:$IX$9=C$9,1,0)),"")</f>
        <v/>
      </c>
      <c r="D153" s="355" t="str" cm="1">
        <f t="array" ref="D153">IF(SUMPRODUCT($I153:$IX153,IF($I$9:$IX$9=D$9,1,0))&gt;0,SUMPRODUCT($I153:$IX153,IF($I$9:$IX$9=D$9,1,0)),"")</f>
        <v/>
      </c>
      <c r="E153" s="355" t="str" cm="1">
        <f t="array" ref="E153">IF(SUMPRODUCT($I153:$IX153,IF($I$9:$IX$9=E$9,1,0))&gt;0,SUMPRODUCT($I153:$IX153,IF($I$9:$IX$9=E$9,1,0)),"")</f>
        <v/>
      </c>
      <c r="F153" s="355" t="str" cm="1">
        <f t="array" ref="F153">IF(SUMPRODUCT($I153:$IX153,IF($I$9:$IX$9=F$9,1,0))&gt;0,SUMPRODUCT($I153:$IX153,IF($I$9:$IX$9=F$9,1,0)),"")</f>
        <v/>
      </c>
      <c r="G153" s="355" t="str" cm="1">
        <f t="array" ref="G153">IF(SUMPRODUCT($I153:$IX153,IF($I$9:$IX$9=G$9,1,0))&gt;0,SUMPRODUCT($I153:$IX153,IF($I$9:$IX$9=G$9,1,0)),"")</f>
        <v/>
      </c>
      <c r="H153" s="329">
        <f t="shared" si="8"/>
        <v>0</v>
      </c>
      <c r="I153" s="205"/>
      <c r="J153" s="205"/>
      <c r="K153" s="205"/>
      <c r="L153" s="205"/>
      <c r="M153" s="205"/>
      <c r="N153" s="205"/>
      <c r="O153" s="205"/>
      <c r="P153" s="205"/>
      <c r="Q153" s="205"/>
      <c r="R153" s="205"/>
      <c r="S153" s="205"/>
      <c r="T153" s="205"/>
      <c r="U153" s="205"/>
      <c r="V153" s="205"/>
      <c r="W153" s="205"/>
      <c r="X153" s="205"/>
      <c r="Y153" s="205"/>
      <c r="Z153" s="205"/>
      <c r="AA153" s="205"/>
      <c r="AB153" s="205"/>
      <c r="AC153" s="205"/>
      <c r="AD153" s="205"/>
      <c r="AE153" s="205"/>
      <c r="AF153" s="205"/>
      <c r="AG153" s="205"/>
      <c r="AH153" s="205"/>
      <c r="AI153" s="205"/>
      <c r="AJ153" s="205"/>
      <c r="AK153" s="205"/>
      <c r="AL153" s="205"/>
      <c r="AM153" s="205"/>
      <c r="AN153" s="205"/>
      <c r="AO153" s="205"/>
      <c r="AP153" s="205"/>
      <c r="AQ153" s="205"/>
      <c r="AR153" s="205"/>
      <c r="AS153" s="205"/>
      <c r="AT153" s="205"/>
      <c r="AU153" s="205"/>
      <c r="AV153" s="205"/>
      <c r="AW153" s="205"/>
      <c r="AX153" s="205"/>
      <c r="AY153" s="205"/>
      <c r="AZ153" s="205"/>
      <c r="BA153" s="205"/>
      <c r="BB153" s="205"/>
      <c r="BC153" s="205"/>
      <c r="BD153" s="205"/>
      <c r="BE153" s="205"/>
      <c r="BF153" s="205"/>
      <c r="BG153" s="205"/>
      <c r="BH153" s="205"/>
      <c r="BI153" s="205"/>
      <c r="BJ153" s="205"/>
      <c r="BK153" s="205"/>
      <c r="BL153" s="205"/>
      <c r="BM153" s="205"/>
      <c r="BN153" s="205"/>
      <c r="BO153" s="205"/>
      <c r="BP153" s="205"/>
      <c r="BQ153" s="205"/>
      <c r="BR153" s="205"/>
      <c r="BS153" s="205"/>
      <c r="BT153" s="205"/>
      <c r="BU153" s="205"/>
      <c r="BV153" s="205"/>
      <c r="BW153" s="205"/>
      <c r="BX153" s="205"/>
      <c r="BY153" s="205"/>
      <c r="BZ153" s="205"/>
      <c r="CA153" s="205"/>
      <c r="CB153" s="205"/>
      <c r="CC153" s="205"/>
      <c r="CD153" s="205"/>
      <c r="CE153" s="205"/>
      <c r="CF153" s="205"/>
      <c r="CG153" s="205"/>
      <c r="CH153" s="205"/>
      <c r="CI153" s="205"/>
      <c r="CJ153" s="205"/>
      <c r="CK153" s="205"/>
      <c r="CL153" s="205"/>
      <c r="CM153" s="205"/>
      <c r="CN153" s="205"/>
      <c r="CO153" s="205"/>
      <c r="CP153" s="205"/>
      <c r="CQ153" s="205"/>
      <c r="CR153" s="205"/>
      <c r="CS153" s="205"/>
      <c r="CT153" s="205"/>
      <c r="CU153" s="205"/>
      <c r="CV153" s="205"/>
      <c r="CW153" s="205"/>
      <c r="CX153" s="205"/>
      <c r="CY153" s="205"/>
      <c r="CZ153" s="205"/>
      <c r="DA153" s="205"/>
      <c r="DB153" s="205"/>
      <c r="DC153" s="205"/>
      <c r="DD153" s="205"/>
      <c r="DE153" s="205"/>
      <c r="DF153" s="205"/>
      <c r="DG153" s="205"/>
      <c r="DH153" s="205"/>
      <c r="DI153" s="205"/>
      <c r="DJ153" s="205"/>
      <c r="DK153" s="205"/>
      <c r="DL153" s="205"/>
      <c r="DM153" s="205"/>
      <c r="DN153" s="205"/>
      <c r="DO153" s="205"/>
      <c r="DP153" s="205"/>
      <c r="DQ153" s="205"/>
      <c r="DR153" s="205"/>
      <c r="DS153" s="205"/>
      <c r="DT153" s="205"/>
      <c r="DU153" s="205"/>
      <c r="DV153" s="205"/>
      <c r="DW153" s="205"/>
      <c r="DX153" s="205"/>
      <c r="DY153" s="205"/>
      <c r="DZ153" s="205"/>
      <c r="EA153" s="205"/>
      <c r="EB153" s="205"/>
      <c r="EC153" s="205"/>
      <c r="ED153" s="205"/>
      <c r="EE153" s="205"/>
      <c r="EF153" s="205"/>
      <c r="EG153" s="205"/>
      <c r="EH153" s="205"/>
      <c r="EI153" s="205"/>
      <c r="EJ153" s="205"/>
      <c r="EK153" s="205"/>
      <c r="EL153" s="205"/>
      <c r="EM153" s="205"/>
      <c r="EN153" s="205"/>
      <c r="EO153" s="205"/>
      <c r="EP153" s="205"/>
      <c r="EQ153" s="205"/>
      <c r="ER153" s="205"/>
      <c r="ES153" s="205"/>
      <c r="ET153" s="205"/>
      <c r="EU153" s="205"/>
      <c r="EV153" s="205"/>
      <c r="EW153" s="205"/>
      <c r="EX153" s="205"/>
      <c r="EY153" s="205"/>
      <c r="EZ153" s="205"/>
      <c r="FA153" s="205"/>
      <c r="FB153" s="205"/>
      <c r="FC153" s="205"/>
      <c r="FD153" s="205"/>
      <c r="FE153" s="205"/>
      <c r="FF153" s="205"/>
      <c r="FG153" s="205"/>
      <c r="FH153" s="205"/>
      <c r="FI153" s="205"/>
      <c r="FJ153" s="205"/>
      <c r="FK153" s="205"/>
      <c r="FL153" s="205"/>
      <c r="FM153" s="205"/>
      <c r="FN153" s="205"/>
      <c r="FO153" s="205"/>
      <c r="FP153" s="205"/>
      <c r="FQ153" s="205"/>
      <c r="FR153" s="205"/>
      <c r="FS153" s="205"/>
      <c r="FT153" s="205"/>
      <c r="FU153" s="205"/>
      <c r="FV153" s="205"/>
      <c r="FW153" s="205"/>
      <c r="FX153" s="205"/>
      <c r="FY153" s="205"/>
      <c r="FZ153" s="205"/>
      <c r="GA153" s="205"/>
      <c r="GB153" s="205"/>
      <c r="GC153" s="205"/>
      <c r="GD153" s="205"/>
      <c r="GE153" s="205"/>
      <c r="GF153" s="205"/>
      <c r="GG153" s="205"/>
      <c r="GH153" s="205"/>
      <c r="GI153" s="205"/>
      <c r="GJ153" s="205"/>
      <c r="GK153" s="205"/>
      <c r="GL153" s="205"/>
      <c r="GM153" s="205"/>
      <c r="GN153" s="205"/>
      <c r="GO153" s="205"/>
      <c r="GP153" s="205"/>
      <c r="GQ153" s="205"/>
      <c r="GR153" s="205"/>
      <c r="GS153" s="205"/>
      <c r="GT153" s="205"/>
      <c r="GU153" s="205"/>
      <c r="GV153" s="205"/>
      <c r="GW153" s="205"/>
      <c r="GX153" s="205"/>
      <c r="GY153" s="205"/>
      <c r="GZ153" s="205"/>
      <c r="HA153" s="205"/>
      <c r="HB153" s="205"/>
      <c r="HC153" s="205"/>
      <c r="HD153" s="205"/>
      <c r="HE153" s="205"/>
      <c r="HF153" s="205"/>
      <c r="HG153" s="205"/>
      <c r="HH153" s="205"/>
      <c r="HI153" s="205"/>
      <c r="HJ153" s="205"/>
      <c r="HK153" s="205"/>
      <c r="HL153" s="205"/>
      <c r="HM153" s="205"/>
      <c r="HN153" s="205"/>
      <c r="HO153" s="205"/>
      <c r="HP153" s="205"/>
      <c r="HQ153" s="205"/>
      <c r="HR153" s="205"/>
      <c r="HS153" s="205"/>
      <c r="HT153" s="205"/>
      <c r="HU153" s="205"/>
      <c r="HV153" s="205"/>
      <c r="HW153" s="205"/>
      <c r="HX153" s="205"/>
      <c r="HY153" s="205"/>
      <c r="HZ153" s="205"/>
      <c r="IA153" s="205"/>
      <c r="IB153" s="205"/>
      <c r="IC153" s="205"/>
      <c r="ID153" s="205"/>
      <c r="IE153" s="205"/>
      <c r="IF153" s="205"/>
      <c r="IG153" s="205"/>
      <c r="IH153" s="205"/>
      <c r="II153" s="205"/>
      <c r="IJ153" s="205"/>
      <c r="IK153" s="205"/>
      <c r="IL153" s="205"/>
      <c r="IM153" s="205"/>
      <c r="IN153" s="205"/>
      <c r="IO153" s="205"/>
      <c r="IP153" s="205"/>
      <c r="IQ153" s="205"/>
      <c r="IR153" s="205"/>
      <c r="IS153" s="205"/>
      <c r="IT153" s="205"/>
      <c r="IU153" s="205"/>
      <c r="IV153" s="205"/>
      <c r="IW153" s="205"/>
      <c r="IX153" s="205"/>
    </row>
    <row r="154" spans="1:258" ht="12.75" customHeight="1" x14ac:dyDescent="0.2">
      <c r="A154" s="330">
        <f t="shared" si="9"/>
        <v>45435</v>
      </c>
      <c r="B154" s="355" t="str" cm="1">
        <f t="array" ref="B154">IF(SUMPRODUCT($I154:$IX154,IF($I$9:$IX$9=B$9,1,0))&gt;0,SUMPRODUCT($I154:$IX154,IF($I$9:$IX$9=B$9,1,0)),"")</f>
        <v/>
      </c>
      <c r="C154" s="355" t="str" cm="1">
        <f t="array" ref="C154">IF(SUMPRODUCT($I154:$IX154,IF($I$9:$IX$9=C$9,1,0))&gt;0,SUMPRODUCT($I154:$IX154,IF($I$9:$IX$9=C$9,1,0)),"")</f>
        <v/>
      </c>
      <c r="D154" s="355" t="str" cm="1">
        <f t="array" ref="D154">IF(SUMPRODUCT($I154:$IX154,IF($I$9:$IX$9=D$9,1,0))&gt;0,SUMPRODUCT($I154:$IX154,IF($I$9:$IX$9=D$9,1,0)),"")</f>
        <v/>
      </c>
      <c r="E154" s="355" t="str" cm="1">
        <f t="array" ref="E154">IF(SUMPRODUCT($I154:$IX154,IF($I$9:$IX$9=E$9,1,0))&gt;0,SUMPRODUCT($I154:$IX154,IF($I$9:$IX$9=E$9,1,0)),"")</f>
        <v/>
      </c>
      <c r="F154" s="355" t="str" cm="1">
        <f t="array" ref="F154">IF(SUMPRODUCT($I154:$IX154,IF($I$9:$IX$9=F$9,1,0))&gt;0,SUMPRODUCT($I154:$IX154,IF($I$9:$IX$9=F$9,1,0)),"")</f>
        <v/>
      </c>
      <c r="G154" s="355" t="str" cm="1">
        <f t="array" ref="G154">IF(SUMPRODUCT($I154:$IX154,IF($I$9:$IX$9=G$9,1,0))&gt;0,SUMPRODUCT($I154:$IX154,IF($I$9:$IX$9=G$9,1,0)),"")</f>
        <v/>
      </c>
      <c r="H154" s="329">
        <f t="shared" si="8"/>
        <v>0</v>
      </c>
      <c r="I154" s="205"/>
      <c r="J154" s="205"/>
      <c r="K154" s="205"/>
      <c r="L154" s="205"/>
      <c r="M154" s="205"/>
      <c r="N154" s="205"/>
      <c r="O154" s="205"/>
      <c r="P154" s="205"/>
      <c r="Q154" s="205"/>
      <c r="R154" s="205"/>
      <c r="S154" s="205"/>
      <c r="T154" s="205"/>
      <c r="U154" s="205"/>
      <c r="V154" s="205"/>
      <c r="W154" s="205"/>
      <c r="X154" s="205"/>
      <c r="Y154" s="205"/>
      <c r="Z154" s="205"/>
      <c r="AA154" s="205"/>
      <c r="AB154" s="205"/>
      <c r="AC154" s="205"/>
      <c r="AD154" s="205"/>
      <c r="AE154" s="205"/>
      <c r="AF154" s="205"/>
      <c r="AG154" s="205"/>
      <c r="AH154" s="205"/>
      <c r="AI154" s="205"/>
      <c r="AJ154" s="205"/>
      <c r="AK154" s="205"/>
      <c r="AL154" s="205"/>
      <c r="AM154" s="205"/>
      <c r="AN154" s="205"/>
      <c r="AO154" s="205"/>
      <c r="AP154" s="205"/>
      <c r="AQ154" s="205"/>
      <c r="AR154" s="205"/>
      <c r="AS154" s="205"/>
      <c r="AT154" s="205"/>
      <c r="AU154" s="205"/>
      <c r="AV154" s="205"/>
      <c r="AW154" s="205"/>
      <c r="AX154" s="205"/>
      <c r="AY154" s="205"/>
      <c r="AZ154" s="205"/>
      <c r="BA154" s="205"/>
      <c r="BB154" s="205"/>
      <c r="BC154" s="205"/>
      <c r="BD154" s="205"/>
      <c r="BE154" s="205"/>
      <c r="BF154" s="205"/>
      <c r="BG154" s="205"/>
      <c r="BH154" s="205"/>
      <c r="BI154" s="205"/>
      <c r="BJ154" s="205"/>
      <c r="BK154" s="205"/>
      <c r="BL154" s="205"/>
      <c r="BM154" s="205"/>
      <c r="BN154" s="205"/>
      <c r="BO154" s="205"/>
      <c r="BP154" s="205"/>
      <c r="BQ154" s="205"/>
      <c r="BR154" s="205"/>
      <c r="BS154" s="205"/>
      <c r="BT154" s="205"/>
      <c r="BU154" s="205"/>
      <c r="BV154" s="205"/>
      <c r="BW154" s="205"/>
      <c r="BX154" s="205"/>
      <c r="BY154" s="205"/>
      <c r="BZ154" s="205"/>
      <c r="CA154" s="205"/>
      <c r="CB154" s="205"/>
      <c r="CC154" s="205"/>
      <c r="CD154" s="205"/>
      <c r="CE154" s="205"/>
      <c r="CF154" s="205"/>
      <c r="CG154" s="205"/>
      <c r="CH154" s="205"/>
      <c r="CI154" s="205"/>
      <c r="CJ154" s="205"/>
      <c r="CK154" s="205"/>
      <c r="CL154" s="205"/>
      <c r="CM154" s="205"/>
      <c r="CN154" s="205"/>
      <c r="CO154" s="205"/>
      <c r="CP154" s="205"/>
      <c r="CQ154" s="205"/>
      <c r="CR154" s="205"/>
      <c r="CS154" s="205"/>
      <c r="CT154" s="205"/>
      <c r="CU154" s="205"/>
      <c r="CV154" s="205"/>
      <c r="CW154" s="205"/>
      <c r="CX154" s="205"/>
      <c r="CY154" s="205"/>
      <c r="CZ154" s="205"/>
      <c r="DA154" s="205"/>
      <c r="DB154" s="205"/>
      <c r="DC154" s="205"/>
      <c r="DD154" s="205"/>
      <c r="DE154" s="205"/>
      <c r="DF154" s="205"/>
      <c r="DG154" s="205"/>
      <c r="DH154" s="205"/>
      <c r="DI154" s="205"/>
      <c r="DJ154" s="205"/>
      <c r="DK154" s="205"/>
      <c r="DL154" s="205"/>
      <c r="DM154" s="205"/>
      <c r="DN154" s="205"/>
      <c r="DO154" s="205"/>
      <c r="DP154" s="205"/>
      <c r="DQ154" s="205"/>
      <c r="DR154" s="205"/>
      <c r="DS154" s="205"/>
      <c r="DT154" s="205"/>
      <c r="DU154" s="205"/>
      <c r="DV154" s="205"/>
      <c r="DW154" s="205"/>
      <c r="DX154" s="205"/>
      <c r="DY154" s="205"/>
      <c r="DZ154" s="205"/>
      <c r="EA154" s="205"/>
      <c r="EB154" s="205"/>
      <c r="EC154" s="205"/>
      <c r="ED154" s="205"/>
      <c r="EE154" s="205"/>
      <c r="EF154" s="205"/>
      <c r="EG154" s="205"/>
      <c r="EH154" s="205"/>
      <c r="EI154" s="205"/>
      <c r="EJ154" s="205"/>
      <c r="EK154" s="205"/>
      <c r="EL154" s="205"/>
      <c r="EM154" s="205"/>
      <c r="EN154" s="205"/>
      <c r="EO154" s="205"/>
      <c r="EP154" s="205"/>
      <c r="EQ154" s="205"/>
      <c r="ER154" s="205"/>
      <c r="ES154" s="205"/>
      <c r="ET154" s="205"/>
      <c r="EU154" s="205"/>
      <c r="EV154" s="205"/>
      <c r="EW154" s="205"/>
      <c r="EX154" s="205"/>
      <c r="EY154" s="205"/>
      <c r="EZ154" s="205"/>
      <c r="FA154" s="205"/>
      <c r="FB154" s="205"/>
      <c r="FC154" s="205"/>
      <c r="FD154" s="205"/>
      <c r="FE154" s="205"/>
      <c r="FF154" s="205"/>
      <c r="FG154" s="205"/>
      <c r="FH154" s="205"/>
      <c r="FI154" s="205"/>
      <c r="FJ154" s="205"/>
      <c r="FK154" s="205"/>
      <c r="FL154" s="205"/>
      <c r="FM154" s="205"/>
      <c r="FN154" s="205"/>
      <c r="FO154" s="205"/>
      <c r="FP154" s="205"/>
      <c r="FQ154" s="205"/>
      <c r="FR154" s="205"/>
      <c r="FS154" s="205"/>
      <c r="FT154" s="205"/>
      <c r="FU154" s="205"/>
      <c r="FV154" s="205"/>
      <c r="FW154" s="205"/>
      <c r="FX154" s="205"/>
      <c r="FY154" s="205"/>
      <c r="FZ154" s="205"/>
      <c r="GA154" s="205"/>
      <c r="GB154" s="205"/>
      <c r="GC154" s="205"/>
      <c r="GD154" s="205"/>
      <c r="GE154" s="205"/>
      <c r="GF154" s="205"/>
      <c r="GG154" s="205"/>
      <c r="GH154" s="205"/>
      <c r="GI154" s="205"/>
      <c r="GJ154" s="205"/>
      <c r="GK154" s="205"/>
      <c r="GL154" s="205"/>
      <c r="GM154" s="205"/>
      <c r="GN154" s="205"/>
      <c r="GO154" s="205"/>
      <c r="GP154" s="205"/>
      <c r="GQ154" s="205"/>
      <c r="GR154" s="205"/>
      <c r="GS154" s="205"/>
      <c r="GT154" s="205"/>
      <c r="GU154" s="205"/>
      <c r="GV154" s="205"/>
      <c r="GW154" s="205"/>
      <c r="GX154" s="205"/>
      <c r="GY154" s="205"/>
      <c r="GZ154" s="205"/>
      <c r="HA154" s="205"/>
      <c r="HB154" s="205"/>
      <c r="HC154" s="205"/>
      <c r="HD154" s="205"/>
      <c r="HE154" s="205"/>
      <c r="HF154" s="205"/>
      <c r="HG154" s="205"/>
      <c r="HH154" s="205"/>
      <c r="HI154" s="205"/>
      <c r="HJ154" s="205"/>
      <c r="HK154" s="205"/>
      <c r="HL154" s="205"/>
      <c r="HM154" s="205"/>
      <c r="HN154" s="205"/>
      <c r="HO154" s="205"/>
      <c r="HP154" s="205"/>
      <c r="HQ154" s="205"/>
      <c r="HR154" s="205"/>
      <c r="HS154" s="205"/>
      <c r="HT154" s="205"/>
      <c r="HU154" s="205"/>
      <c r="HV154" s="205"/>
      <c r="HW154" s="205"/>
      <c r="HX154" s="205"/>
      <c r="HY154" s="205"/>
      <c r="HZ154" s="205"/>
      <c r="IA154" s="205"/>
      <c r="IB154" s="205"/>
      <c r="IC154" s="205"/>
      <c r="ID154" s="205"/>
      <c r="IE154" s="205"/>
      <c r="IF154" s="205"/>
      <c r="IG154" s="205"/>
      <c r="IH154" s="205"/>
      <c r="II154" s="205"/>
      <c r="IJ154" s="205"/>
      <c r="IK154" s="205"/>
      <c r="IL154" s="205"/>
      <c r="IM154" s="205"/>
      <c r="IN154" s="205"/>
      <c r="IO154" s="205"/>
      <c r="IP154" s="205"/>
      <c r="IQ154" s="205"/>
      <c r="IR154" s="205"/>
      <c r="IS154" s="205"/>
      <c r="IT154" s="205"/>
      <c r="IU154" s="205"/>
      <c r="IV154" s="205"/>
      <c r="IW154" s="205"/>
      <c r="IX154" s="205"/>
    </row>
    <row r="155" spans="1:258" ht="12.75" customHeight="1" x14ac:dyDescent="0.2">
      <c r="A155" s="330">
        <f t="shared" si="9"/>
        <v>45436</v>
      </c>
      <c r="B155" s="355" t="str" cm="1">
        <f t="array" ref="B155">IF(SUMPRODUCT($I155:$IX155,IF($I$9:$IX$9=B$9,1,0))&gt;0,SUMPRODUCT($I155:$IX155,IF($I$9:$IX$9=B$9,1,0)),"")</f>
        <v/>
      </c>
      <c r="C155" s="355" t="str" cm="1">
        <f t="array" ref="C155">IF(SUMPRODUCT($I155:$IX155,IF($I$9:$IX$9=C$9,1,0))&gt;0,SUMPRODUCT($I155:$IX155,IF($I$9:$IX$9=C$9,1,0)),"")</f>
        <v/>
      </c>
      <c r="D155" s="355" t="str" cm="1">
        <f t="array" ref="D155">IF(SUMPRODUCT($I155:$IX155,IF($I$9:$IX$9=D$9,1,0))&gt;0,SUMPRODUCT($I155:$IX155,IF($I$9:$IX$9=D$9,1,0)),"")</f>
        <v/>
      </c>
      <c r="E155" s="355" t="str" cm="1">
        <f t="array" ref="E155">IF(SUMPRODUCT($I155:$IX155,IF($I$9:$IX$9=E$9,1,0))&gt;0,SUMPRODUCT($I155:$IX155,IF($I$9:$IX$9=E$9,1,0)),"")</f>
        <v/>
      </c>
      <c r="F155" s="355" t="str" cm="1">
        <f t="array" ref="F155">IF(SUMPRODUCT($I155:$IX155,IF($I$9:$IX$9=F$9,1,0))&gt;0,SUMPRODUCT($I155:$IX155,IF($I$9:$IX$9=F$9,1,0)),"")</f>
        <v/>
      </c>
      <c r="G155" s="355" t="str" cm="1">
        <f t="array" ref="G155">IF(SUMPRODUCT($I155:$IX155,IF($I$9:$IX$9=G$9,1,0))&gt;0,SUMPRODUCT($I155:$IX155,IF($I$9:$IX$9=G$9,1,0)),"")</f>
        <v/>
      </c>
      <c r="H155" s="329">
        <f t="shared" si="8"/>
        <v>0</v>
      </c>
      <c r="I155" s="205"/>
      <c r="J155" s="205"/>
      <c r="K155" s="205"/>
      <c r="L155" s="205"/>
      <c r="M155" s="205"/>
      <c r="N155" s="205"/>
      <c r="O155" s="205"/>
      <c r="P155" s="205"/>
      <c r="Q155" s="205"/>
      <c r="R155" s="205"/>
      <c r="S155" s="205"/>
      <c r="T155" s="205"/>
      <c r="U155" s="205"/>
      <c r="V155" s="205"/>
      <c r="W155" s="205"/>
      <c r="X155" s="205"/>
      <c r="Y155" s="205"/>
      <c r="Z155" s="205"/>
      <c r="AA155" s="205"/>
      <c r="AB155" s="205"/>
      <c r="AC155" s="205"/>
      <c r="AD155" s="205"/>
      <c r="AE155" s="205"/>
      <c r="AF155" s="205"/>
      <c r="AG155" s="205"/>
      <c r="AH155" s="205"/>
      <c r="AI155" s="205"/>
      <c r="AJ155" s="205"/>
      <c r="AK155" s="205"/>
      <c r="AL155" s="205"/>
      <c r="AM155" s="205"/>
      <c r="AN155" s="205"/>
      <c r="AO155" s="205"/>
      <c r="AP155" s="205"/>
      <c r="AQ155" s="205"/>
      <c r="AR155" s="205"/>
      <c r="AS155" s="205"/>
      <c r="AT155" s="205"/>
      <c r="AU155" s="205"/>
      <c r="AV155" s="205"/>
      <c r="AW155" s="205"/>
      <c r="AX155" s="205"/>
      <c r="AY155" s="205"/>
      <c r="AZ155" s="205"/>
      <c r="BA155" s="205"/>
      <c r="BB155" s="205"/>
      <c r="BC155" s="205"/>
      <c r="BD155" s="205"/>
      <c r="BE155" s="205"/>
      <c r="BF155" s="205"/>
      <c r="BG155" s="205"/>
      <c r="BH155" s="205"/>
      <c r="BI155" s="205"/>
      <c r="BJ155" s="205"/>
      <c r="BK155" s="205"/>
      <c r="BL155" s="205"/>
      <c r="BM155" s="205"/>
      <c r="BN155" s="205"/>
      <c r="BO155" s="205"/>
      <c r="BP155" s="205"/>
      <c r="BQ155" s="205"/>
      <c r="BR155" s="205"/>
      <c r="BS155" s="205"/>
      <c r="BT155" s="205"/>
      <c r="BU155" s="205"/>
      <c r="BV155" s="205"/>
      <c r="BW155" s="205"/>
      <c r="BX155" s="205"/>
      <c r="BY155" s="205"/>
      <c r="BZ155" s="205"/>
      <c r="CA155" s="205"/>
      <c r="CB155" s="205"/>
      <c r="CC155" s="205"/>
      <c r="CD155" s="205"/>
      <c r="CE155" s="205"/>
      <c r="CF155" s="205"/>
      <c r="CG155" s="205"/>
      <c r="CH155" s="205"/>
      <c r="CI155" s="205"/>
      <c r="CJ155" s="205"/>
      <c r="CK155" s="205"/>
      <c r="CL155" s="205"/>
      <c r="CM155" s="205"/>
      <c r="CN155" s="205"/>
      <c r="CO155" s="205"/>
      <c r="CP155" s="205"/>
      <c r="CQ155" s="205"/>
      <c r="CR155" s="205"/>
      <c r="CS155" s="205"/>
      <c r="CT155" s="205"/>
      <c r="CU155" s="205"/>
      <c r="CV155" s="205"/>
      <c r="CW155" s="205"/>
      <c r="CX155" s="205"/>
      <c r="CY155" s="205"/>
      <c r="CZ155" s="205"/>
      <c r="DA155" s="205"/>
      <c r="DB155" s="205"/>
      <c r="DC155" s="205"/>
      <c r="DD155" s="205"/>
      <c r="DE155" s="205"/>
      <c r="DF155" s="205"/>
      <c r="DG155" s="205"/>
      <c r="DH155" s="205"/>
      <c r="DI155" s="205"/>
      <c r="DJ155" s="205"/>
      <c r="DK155" s="205"/>
      <c r="DL155" s="205"/>
      <c r="DM155" s="205"/>
      <c r="DN155" s="205"/>
      <c r="DO155" s="205"/>
      <c r="DP155" s="205"/>
      <c r="DQ155" s="205"/>
      <c r="DR155" s="205"/>
      <c r="DS155" s="205"/>
      <c r="DT155" s="205"/>
      <c r="DU155" s="205"/>
      <c r="DV155" s="205"/>
      <c r="DW155" s="205"/>
      <c r="DX155" s="205"/>
      <c r="DY155" s="205"/>
      <c r="DZ155" s="205"/>
      <c r="EA155" s="205"/>
      <c r="EB155" s="205"/>
      <c r="EC155" s="205"/>
      <c r="ED155" s="205"/>
      <c r="EE155" s="205"/>
      <c r="EF155" s="205"/>
      <c r="EG155" s="205"/>
      <c r="EH155" s="205"/>
      <c r="EI155" s="205"/>
      <c r="EJ155" s="205"/>
      <c r="EK155" s="205"/>
      <c r="EL155" s="205"/>
      <c r="EM155" s="205"/>
      <c r="EN155" s="205"/>
      <c r="EO155" s="205"/>
      <c r="EP155" s="205"/>
      <c r="EQ155" s="205"/>
      <c r="ER155" s="205"/>
      <c r="ES155" s="205"/>
      <c r="ET155" s="205"/>
      <c r="EU155" s="205"/>
      <c r="EV155" s="205"/>
      <c r="EW155" s="205"/>
      <c r="EX155" s="205"/>
      <c r="EY155" s="205"/>
      <c r="EZ155" s="205"/>
      <c r="FA155" s="205"/>
      <c r="FB155" s="205"/>
      <c r="FC155" s="205"/>
      <c r="FD155" s="205"/>
      <c r="FE155" s="205"/>
      <c r="FF155" s="205"/>
      <c r="FG155" s="205"/>
      <c r="FH155" s="205"/>
      <c r="FI155" s="205"/>
      <c r="FJ155" s="205"/>
      <c r="FK155" s="205"/>
      <c r="FL155" s="205"/>
      <c r="FM155" s="205"/>
      <c r="FN155" s="205"/>
      <c r="FO155" s="205"/>
      <c r="FP155" s="205"/>
      <c r="FQ155" s="205"/>
      <c r="FR155" s="205"/>
      <c r="FS155" s="205"/>
      <c r="FT155" s="205"/>
      <c r="FU155" s="205"/>
      <c r="FV155" s="205"/>
      <c r="FW155" s="205"/>
      <c r="FX155" s="205"/>
      <c r="FY155" s="205"/>
      <c r="FZ155" s="205"/>
      <c r="GA155" s="205"/>
      <c r="GB155" s="205"/>
      <c r="GC155" s="205"/>
      <c r="GD155" s="205"/>
      <c r="GE155" s="205"/>
      <c r="GF155" s="205"/>
      <c r="GG155" s="205"/>
      <c r="GH155" s="205"/>
      <c r="GI155" s="205"/>
      <c r="GJ155" s="205"/>
      <c r="GK155" s="205"/>
      <c r="GL155" s="205"/>
      <c r="GM155" s="205"/>
      <c r="GN155" s="205"/>
      <c r="GO155" s="205"/>
      <c r="GP155" s="205"/>
      <c r="GQ155" s="205"/>
      <c r="GR155" s="205"/>
      <c r="GS155" s="205"/>
      <c r="GT155" s="205"/>
      <c r="GU155" s="205"/>
      <c r="GV155" s="205"/>
      <c r="GW155" s="205"/>
      <c r="GX155" s="205"/>
      <c r="GY155" s="205"/>
      <c r="GZ155" s="205"/>
      <c r="HA155" s="205"/>
      <c r="HB155" s="205"/>
      <c r="HC155" s="205"/>
      <c r="HD155" s="205"/>
      <c r="HE155" s="205"/>
      <c r="HF155" s="205"/>
      <c r="HG155" s="205"/>
      <c r="HH155" s="205"/>
      <c r="HI155" s="205"/>
      <c r="HJ155" s="205"/>
      <c r="HK155" s="205"/>
      <c r="HL155" s="205"/>
      <c r="HM155" s="205"/>
      <c r="HN155" s="205"/>
      <c r="HO155" s="205"/>
      <c r="HP155" s="205"/>
      <c r="HQ155" s="205"/>
      <c r="HR155" s="205"/>
      <c r="HS155" s="205"/>
      <c r="HT155" s="205"/>
      <c r="HU155" s="205"/>
      <c r="HV155" s="205"/>
      <c r="HW155" s="205"/>
      <c r="HX155" s="205"/>
      <c r="HY155" s="205"/>
      <c r="HZ155" s="205"/>
      <c r="IA155" s="205"/>
      <c r="IB155" s="205"/>
      <c r="IC155" s="205"/>
      <c r="ID155" s="205"/>
      <c r="IE155" s="205"/>
      <c r="IF155" s="205"/>
      <c r="IG155" s="205"/>
      <c r="IH155" s="205"/>
      <c r="II155" s="205"/>
      <c r="IJ155" s="205"/>
      <c r="IK155" s="205"/>
      <c r="IL155" s="205"/>
      <c r="IM155" s="205"/>
      <c r="IN155" s="205"/>
      <c r="IO155" s="205"/>
      <c r="IP155" s="205"/>
      <c r="IQ155" s="205"/>
      <c r="IR155" s="205"/>
      <c r="IS155" s="205"/>
      <c r="IT155" s="205"/>
      <c r="IU155" s="205"/>
      <c r="IV155" s="205"/>
      <c r="IW155" s="205"/>
      <c r="IX155" s="205"/>
    </row>
    <row r="156" spans="1:258" ht="12.75" customHeight="1" x14ac:dyDescent="0.2">
      <c r="A156" s="330">
        <f t="shared" si="9"/>
        <v>45437</v>
      </c>
      <c r="B156" s="355" t="str" cm="1">
        <f t="array" ref="B156">IF(SUMPRODUCT($I156:$IX156,IF($I$9:$IX$9=B$9,1,0))&gt;0,SUMPRODUCT($I156:$IX156,IF($I$9:$IX$9=B$9,1,0)),"")</f>
        <v/>
      </c>
      <c r="C156" s="355" t="str" cm="1">
        <f t="array" ref="C156">IF(SUMPRODUCT($I156:$IX156,IF($I$9:$IX$9=C$9,1,0))&gt;0,SUMPRODUCT($I156:$IX156,IF($I$9:$IX$9=C$9,1,0)),"")</f>
        <v/>
      </c>
      <c r="D156" s="355" t="str" cm="1">
        <f t="array" ref="D156">IF(SUMPRODUCT($I156:$IX156,IF($I$9:$IX$9=D$9,1,0))&gt;0,SUMPRODUCT($I156:$IX156,IF($I$9:$IX$9=D$9,1,0)),"")</f>
        <v/>
      </c>
      <c r="E156" s="355" t="str" cm="1">
        <f t="array" ref="E156">IF(SUMPRODUCT($I156:$IX156,IF($I$9:$IX$9=E$9,1,0))&gt;0,SUMPRODUCT($I156:$IX156,IF($I$9:$IX$9=E$9,1,0)),"")</f>
        <v/>
      </c>
      <c r="F156" s="355" t="str" cm="1">
        <f t="array" ref="F156">IF(SUMPRODUCT($I156:$IX156,IF($I$9:$IX$9=F$9,1,0))&gt;0,SUMPRODUCT($I156:$IX156,IF($I$9:$IX$9=F$9,1,0)),"")</f>
        <v/>
      </c>
      <c r="G156" s="355" t="str" cm="1">
        <f t="array" ref="G156">IF(SUMPRODUCT($I156:$IX156,IF($I$9:$IX$9=G$9,1,0))&gt;0,SUMPRODUCT($I156:$IX156,IF($I$9:$IX$9=G$9,1,0)),"")</f>
        <v/>
      </c>
      <c r="H156" s="329">
        <f t="shared" si="8"/>
        <v>0</v>
      </c>
      <c r="I156" s="205"/>
      <c r="J156" s="205"/>
      <c r="K156" s="205"/>
      <c r="L156" s="205"/>
      <c r="M156" s="205"/>
      <c r="N156" s="205"/>
      <c r="O156" s="205"/>
      <c r="P156" s="205"/>
      <c r="Q156" s="205"/>
      <c r="R156" s="205"/>
      <c r="S156" s="205"/>
      <c r="T156" s="205"/>
      <c r="U156" s="205"/>
      <c r="V156" s="205"/>
      <c r="W156" s="205"/>
      <c r="X156" s="205"/>
      <c r="Y156" s="205"/>
      <c r="Z156" s="205"/>
      <c r="AA156" s="205"/>
      <c r="AB156" s="205"/>
      <c r="AC156" s="205"/>
      <c r="AD156" s="205"/>
      <c r="AE156" s="205"/>
      <c r="AF156" s="205"/>
      <c r="AG156" s="205"/>
      <c r="AH156" s="205"/>
      <c r="AI156" s="205"/>
      <c r="AJ156" s="205"/>
      <c r="AK156" s="205"/>
      <c r="AL156" s="205"/>
      <c r="AM156" s="205"/>
      <c r="AN156" s="205"/>
      <c r="AO156" s="205"/>
      <c r="AP156" s="205"/>
      <c r="AQ156" s="205"/>
      <c r="AR156" s="205"/>
      <c r="AS156" s="205"/>
      <c r="AT156" s="205"/>
      <c r="AU156" s="205"/>
      <c r="AV156" s="205"/>
      <c r="AW156" s="205"/>
      <c r="AX156" s="205"/>
      <c r="AY156" s="205"/>
      <c r="AZ156" s="205"/>
      <c r="BA156" s="205"/>
      <c r="BB156" s="205"/>
      <c r="BC156" s="205"/>
      <c r="BD156" s="205"/>
      <c r="BE156" s="205"/>
      <c r="BF156" s="205"/>
      <c r="BG156" s="205"/>
      <c r="BH156" s="205"/>
      <c r="BI156" s="205"/>
      <c r="BJ156" s="205"/>
      <c r="BK156" s="205"/>
      <c r="BL156" s="205"/>
      <c r="BM156" s="205"/>
      <c r="BN156" s="205"/>
      <c r="BO156" s="205"/>
      <c r="BP156" s="205"/>
      <c r="BQ156" s="205"/>
      <c r="BR156" s="205"/>
      <c r="BS156" s="205"/>
      <c r="BT156" s="205"/>
      <c r="BU156" s="205"/>
      <c r="BV156" s="205"/>
      <c r="BW156" s="205"/>
      <c r="BX156" s="205"/>
      <c r="BY156" s="205"/>
      <c r="BZ156" s="205"/>
      <c r="CA156" s="205"/>
      <c r="CB156" s="205"/>
      <c r="CC156" s="205"/>
      <c r="CD156" s="205"/>
      <c r="CE156" s="205"/>
      <c r="CF156" s="205"/>
      <c r="CG156" s="205"/>
      <c r="CH156" s="205"/>
      <c r="CI156" s="205"/>
      <c r="CJ156" s="205"/>
      <c r="CK156" s="205"/>
      <c r="CL156" s="205"/>
      <c r="CM156" s="205"/>
      <c r="CN156" s="205"/>
      <c r="CO156" s="205"/>
      <c r="CP156" s="205"/>
      <c r="CQ156" s="205"/>
      <c r="CR156" s="205"/>
      <c r="CS156" s="205"/>
      <c r="CT156" s="205"/>
      <c r="CU156" s="205"/>
      <c r="CV156" s="205"/>
      <c r="CW156" s="205"/>
      <c r="CX156" s="205"/>
      <c r="CY156" s="205"/>
      <c r="CZ156" s="205"/>
      <c r="DA156" s="205"/>
      <c r="DB156" s="205"/>
      <c r="DC156" s="205"/>
      <c r="DD156" s="205"/>
      <c r="DE156" s="205"/>
      <c r="DF156" s="205"/>
      <c r="DG156" s="205"/>
      <c r="DH156" s="205"/>
      <c r="DI156" s="205"/>
      <c r="DJ156" s="205"/>
      <c r="DK156" s="205"/>
      <c r="DL156" s="205"/>
      <c r="DM156" s="205"/>
      <c r="DN156" s="205"/>
      <c r="DO156" s="205"/>
      <c r="DP156" s="205"/>
      <c r="DQ156" s="205"/>
      <c r="DR156" s="205"/>
      <c r="DS156" s="205"/>
      <c r="DT156" s="205"/>
      <c r="DU156" s="205"/>
      <c r="DV156" s="205"/>
      <c r="DW156" s="205"/>
      <c r="DX156" s="205"/>
      <c r="DY156" s="205"/>
      <c r="DZ156" s="205"/>
      <c r="EA156" s="205"/>
      <c r="EB156" s="205"/>
      <c r="EC156" s="205"/>
      <c r="ED156" s="205"/>
      <c r="EE156" s="205"/>
      <c r="EF156" s="205"/>
      <c r="EG156" s="205"/>
      <c r="EH156" s="205"/>
      <c r="EI156" s="205"/>
      <c r="EJ156" s="205"/>
      <c r="EK156" s="205"/>
      <c r="EL156" s="205"/>
      <c r="EM156" s="205"/>
      <c r="EN156" s="205"/>
      <c r="EO156" s="205"/>
      <c r="EP156" s="205"/>
      <c r="EQ156" s="205"/>
      <c r="ER156" s="205"/>
      <c r="ES156" s="205"/>
      <c r="ET156" s="205"/>
      <c r="EU156" s="205"/>
      <c r="EV156" s="205"/>
      <c r="EW156" s="205"/>
      <c r="EX156" s="205"/>
      <c r="EY156" s="205"/>
      <c r="EZ156" s="205"/>
      <c r="FA156" s="205"/>
      <c r="FB156" s="205"/>
      <c r="FC156" s="205"/>
      <c r="FD156" s="205"/>
      <c r="FE156" s="205"/>
      <c r="FF156" s="205"/>
      <c r="FG156" s="205"/>
      <c r="FH156" s="205"/>
      <c r="FI156" s="205"/>
      <c r="FJ156" s="205"/>
      <c r="FK156" s="205"/>
      <c r="FL156" s="205"/>
      <c r="FM156" s="205"/>
      <c r="FN156" s="205"/>
      <c r="FO156" s="205"/>
      <c r="FP156" s="205"/>
      <c r="FQ156" s="205"/>
      <c r="FR156" s="205"/>
      <c r="FS156" s="205"/>
      <c r="FT156" s="205"/>
      <c r="FU156" s="205"/>
      <c r="FV156" s="205"/>
      <c r="FW156" s="205"/>
      <c r="FX156" s="205"/>
      <c r="FY156" s="205"/>
      <c r="FZ156" s="205"/>
      <c r="GA156" s="205"/>
      <c r="GB156" s="205"/>
      <c r="GC156" s="205"/>
      <c r="GD156" s="205"/>
      <c r="GE156" s="205"/>
      <c r="GF156" s="205"/>
      <c r="GG156" s="205"/>
      <c r="GH156" s="205"/>
      <c r="GI156" s="205"/>
      <c r="GJ156" s="205"/>
      <c r="GK156" s="205"/>
      <c r="GL156" s="205"/>
      <c r="GM156" s="205"/>
      <c r="GN156" s="205"/>
      <c r="GO156" s="205"/>
      <c r="GP156" s="205"/>
      <c r="GQ156" s="205"/>
      <c r="GR156" s="205"/>
      <c r="GS156" s="205"/>
      <c r="GT156" s="205"/>
      <c r="GU156" s="205"/>
      <c r="GV156" s="205"/>
      <c r="GW156" s="205"/>
      <c r="GX156" s="205"/>
      <c r="GY156" s="205"/>
      <c r="GZ156" s="205"/>
      <c r="HA156" s="205"/>
      <c r="HB156" s="205"/>
      <c r="HC156" s="205"/>
      <c r="HD156" s="205"/>
      <c r="HE156" s="205"/>
      <c r="HF156" s="205"/>
      <c r="HG156" s="205"/>
      <c r="HH156" s="205"/>
      <c r="HI156" s="205"/>
      <c r="HJ156" s="205"/>
      <c r="HK156" s="205"/>
      <c r="HL156" s="205"/>
      <c r="HM156" s="205"/>
      <c r="HN156" s="205"/>
      <c r="HO156" s="205"/>
      <c r="HP156" s="205"/>
      <c r="HQ156" s="205"/>
      <c r="HR156" s="205"/>
      <c r="HS156" s="205"/>
      <c r="HT156" s="205"/>
      <c r="HU156" s="205"/>
      <c r="HV156" s="205"/>
      <c r="HW156" s="205"/>
      <c r="HX156" s="205"/>
      <c r="HY156" s="205"/>
      <c r="HZ156" s="205"/>
      <c r="IA156" s="205"/>
      <c r="IB156" s="205"/>
      <c r="IC156" s="205"/>
      <c r="ID156" s="205"/>
      <c r="IE156" s="205"/>
      <c r="IF156" s="205"/>
      <c r="IG156" s="205"/>
      <c r="IH156" s="205"/>
      <c r="II156" s="205"/>
      <c r="IJ156" s="205"/>
      <c r="IK156" s="205"/>
      <c r="IL156" s="205"/>
      <c r="IM156" s="205"/>
      <c r="IN156" s="205"/>
      <c r="IO156" s="205"/>
      <c r="IP156" s="205"/>
      <c r="IQ156" s="205"/>
      <c r="IR156" s="205"/>
      <c r="IS156" s="205"/>
      <c r="IT156" s="205"/>
      <c r="IU156" s="205"/>
      <c r="IV156" s="205"/>
      <c r="IW156" s="205"/>
      <c r="IX156" s="205"/>
    </row>
    <row r="157" spans="1:258" ht="12.75" customHeight="1" x14ac:dyDescent="0.2">
      <c r="A157" s="330">
        <f t="shared" si="9"/>
        <v>45438</v>
      </c>
      <c r="B157" s="355" t="str" cm="1">
        <f t="array" ref="B157">IF(SUMPRODUCT($I157:$IX157,IF($I$9:$IX$9=B$9,1,0))&gt;0,SUMPRODUCT($I157:$IX157,IF($I$9:$IX$9=B$9,1,0)),"")</f>
        <v/>
      </c>
      <c r="C157" s="355" t="str" cm="1">
        <f t="array" ref="C157">IF(SUMPRODUCT($I157:$IX157,IF($I$9:$IX$9=C$9,1,0))&gt;0,SUMPRODUCT($I157:$IX157,IF($I$9:$IX$9=C$9,1,0)),"")</f>
        <v/>
      </c>
      <c r="D157" s="355" t="str" cm="1">
        <f t="array" ref="D157">IF(SUMPRODUCT($I157:$IX157,IF($I$9:$IX$9=D$9,1,0))&gt;0,SUMPRODUCT($I157:$IX157,IF($I$9:$IX$9=D$9,1,0)),"")</f>
        <v/>
      </c>
      <c r="E157" s="355" t="str" cm="1">
        <f t="array" ref="E157">IF(SUMPRODUCT($I157:$IX157,IF($I$9:$IX$9=E$9,1,0))&gt;0,SUMPRODUCT($I157:$IX157,IF($I$9:$IX$9=E$9,1,0)),"")</f>
        <v/>
      </c>
      <c r="F157" s="355" t="str" cm="1">
        <f t="array" ref="F157">IF(SUMPRODUCT($I157:$IX157,IF($I$9:$IX$9=F$9,1,0))&gt;0,SUMPRODUCT($I157:$IX157,IF($I$9:$IX$9=F$9,1,0)),"")</f>
        <v/>
      </c>
      <c r="G157" s="355" t="str" cm="1">
        <f t="array" ref="G157">IF(SUMPRODUCT($I157:$IX157,IF($I$9:$IX$9=G$9,1,0))&gt;0,SUMPRODUCT($I157:$IX157,IF($I$9:$IX$9=G$9,1,0)),"")</f>
        <v/>
      </c>
      <c r="H157" s="329">
        <f t="shared" si="8"/>
        <v>0</v>
      </c>
      <c r="I157" s="205"/>
      <c r="J157" s="205"/>
      <c r="K157" s="205"/>
      <c r="L157" s="205"/>
      <c r="M157" s="205"/>
      <c r="N157" s="205"/>
      <c r="O157" s="205"/>
      <c r="P157" s="205"/>
      <c r="Q157" s="205"/>
      <c r="R157" s="205"/>
      <c r="S157" s="205"/>
      <c r="T157" s="205"/>
      <c r="U157" s="205"/>
      <c r="V157" s="205"/>
      <c r="W157" s="205"/>
      <c r="X157" s="205"/>
      <c r="Y157" s="205"/>
      <c r="Z157" s="205"/>
      <c r="AA157" s="205"/>
      <c r="AB157" s="205"/>
      <c r="AC157" s="205"/>
      <c r="AD157" s="205"/>
      <c r="AE157" s="205"/>
      <c r="AF157" s="205"/>
      <c r="AG157" s="205"/>
      <c r="AH157" s="205"/>
      <c r="AI157" s="205"/>
      <c r="AJ157" s="205"/>
      <c r="AK157" s="205"/>
      <c r="AL157" s="205"/>
      <c r="AM157" s="205"/>
      <c r="AN157" s="205"/>
      <c r="AO157" s="205"/>
      <c r="AP157" s="205"/>
      <c r="AQ157" s="205"/>
      <c r="AR157" s="205"/>
      <c r="AS157" s="205"/>
      <c r="AT157" s="205"/>
      <c r="AU157" s="205"/>
      <c r="AV157" s="205"/>
      <c r="AW157" s="205"/>
      <c r="AX157" s="205"/>
      <c r="AY157" s="205"/>
      <c r="AZ157" s="205"/>
      <c r="BA157" s="205"/>
      <c r="BB157" s="205"/>
      <c r="BC157" s="205"/>
      <c r="BD157" s="205"/>
      <c r="BE157" s="205"/>
      <c r="BF157" s="205"/>
      <c r="BG157" s="205"/>
      <c r="BH157" s="205"/>
      <c r="BI157" s="205"/>
      <c r="BJ157" s="205"/>
      <c r="BK157" s="205"/>
      <c r="BL157" s="205"/>
      <c r="BM157" s="205"/>
      <c r="BN157" s="205"/>
      <c r="BO157" s="205"/>
      <c r="BP157" s="205"/>
      <c r="BQ157" s="205"/>
      <c r="BR157" s="205"/>
      <c r="BS157" s="205"/>
      <c r="BT157" s="205"/>
      <c r="BU157" s="205"/>
      <c r="BV157" s="205"/>
      <c r="BW157" s="205"/>
      <c r="BX157" s="205"/>
      <c r="BY157" s="205"/>
      <c r="BZ157" s="205"/>
      <c r="CA157" s="205"/>
      <c r="CB157" s="205"/>
      <c r="CC157" s="205"/>
      <c r="CD157" s="205"/>
      <c r="CE157" s="205"/>
      <c r="CF157" s="205"/>
      <c r="CG157" s="205"/>
      <c r="CH157" s="205"/>
      <c r="CI157" s="205"/>
      <c r="CJ157" s="205"/>
      <c r="CK157" s="205"/>
      <c r="CL157" s="205"/>
      <c r="CM157" s="205"/>
      <c r="CN157" s="205"/>
      <c r="CO157" s="205"/>
      <c r="CP157" s="205"/>
      <c r="CQ157" s="205"/>
      <c r="CR157" s="205"/>
      <c r="CS157" s="205"/>
      <c r="CT157" s="205"/>
      <c r="CU157" s="205"/>
      <c r="CV157" s="205"/>
      <c r="CW157" s="205"/>
      <c r="CX157" s="205"/>
      <c r="CY157" s="205"/>
      <c r="CZ157" s="205"/>
      <c r="DA157" s="205"/>
      <c r="DB157" s="205"/>
      <c r="DC157" s="205"/>
      <c r="DD157" s="205"/>
      <c r="DE157" s="205"/>
      <c r="DF157" s="205"/>
      <c r="DG157" s="205"/>
      <c r="DH157" s="205"/>
      <c r="DI157" s="205"/>
      <c r="DJ157" s="205"/>
      <c r="DK157" s="205"/>
      <c r="DL157" s="205"/>
      <c r="DM157" s="205"/>
      <c r="DN157" s="205"/>
      <c r="DO157" s="205"/>
      <c r="DP157" s="205"/>
      <c r="DQ157" s="205"/>
      <c r="DR157" s="205"/>
      <c r="DS157" s="205"/>
      <c r="DT157" s="205"/>
      <c r="DU157" s="205"/>
      <c r="DV157" s="205"/>
      <c r="DW157" s="205"/>
      <c r="DX157" s="205"/>
      <c r="DY157" s="205"/>
      <c r="DZ157" s="205"/>
      <c r="EA157" s="205"/>
      <c r="EB157" s="205"/>
      <c r="EC157" s="205"/>
      <c r="ED157" s="205"/>
      <c r="EE157" s="205"/>
      <c r="EF157" s="205"/>
      <c r="EG157" s="205"/>
      <c r="EH157" s="205"/>
      <c r="EI157" s="205"/>
      <c r="EJ157" s="205"/>
      <c r="EK157" s="205"/>
      <c r="EL157" s="205"/>
      <c r="EM157" s="205"/>
      <c r="EN157" s="205"/>
      <c r="EO157" s="205"/>
      <c r="EP157" s="205"/>
      <c r="EQ157" s="205"/>
      <c r="ER157" s="205"/>
      <c r="ES157" s="205"/>
      <c r="ET157" s="205"/>
      <c r="EU157" s="205"/>
      <c r="EV157" s="205"/>
      <c r="EW157" s="205"/>
      <c r="EX157" s="205"/>
      <c r="EY157" s="205"/>
      <c r="EZ157" s="205"/>
      <c r="FA157" s="205"/>
      <c r="FB157" s="205"/>
      <c r="FC157" s="205"/>
      <c r="FD157" s="205"/>
      <c r="FE157" s="205"/>
      <c r="FF157" s="205"/>
      <c r="FG157" s="205"/>
      <c r="FH157" s="205"/>
      <c r="FI157" s="205"/>
      <c r="FJ157" s="205"/>
      <c r="FK157" s="205"/>
      <c r="FL157" s="205"/>
      <c r="FM157" s="205"/>
      <c r="FN157" s="205"/>
      <c r="FO157" s="205"/>
      <c r="FP157" s="205"/>
      <c r="FQ157" s="205"/>
      <c r="FR157" s="205"/>
      <c r="FS157" s="205"/>
      <c r="FT157" s="205"/>
      <c r="FU157" s="205"/>
      <c r="FV157" s="205"/>
      <c r="FW157" s="205"/>
      <c r="FX157" s="205"/>
      <c r="FY157" s="205"/>
      <c r="FZ157" s="205"/>
      <c r="GA157" s="205"/>
      <c r="GB157" s="205"/>
      <c r="GC157" s="205"/>
      <c r="GD157" s="205"/>
      <c r="GE157" s="205"/>
      <c r="GF157" s="205"/>
      <c r="GG157" s="205"/>
      <c r="GH157" s="205"/>
      <c r="GI157" s="205"/>
      <c r="GJ157" s="205"/>
      <c r="GK157" s="205"/>
      <c r="GL157" s="205"/>
      <c r="GM157" s="205"/>
      <c r="GN157" s="205"/>
      <c r="GO157" s="205"/>
      <c r="GP157" s="205"/>
      <c r="GQ157" s="205"/>
      <c r="GR157" s="205"/>
      <c r="GS157" s="205"/>
      <c r="GT157" s="205"/>
      <c r="GU157" s="205"/>
      <c r="GV157" s="205"/>
      <c r="GW157" s="205"/>
      <c r="GX157" s="205"/>
      <c r="GY157" s="205"/>
      <c r="GZ157" s="205"/>
      <c r="HA157" s="205"/>
      <c r="HB157" s="205"/>
      <c r="HC157" s="205"/>
      <c r="HD157" s="205"/>
      <c r="HE157" s="205"/>
      <c r="HF157" s="205"/>
      <c r="HG157" s="205"/>
      <c r="HH157" s="205"/>
      <c r="HI157" s="205"/>
      <c r="HJ157" s="205"/>
      <c r="HK157" s="205"/>
      <c r="HL157" s="205"/>
      <c r="HM157" s="205"/>
      <c r="HN157" s="205"/>
      <c r="HO157" s="205"/>
      <c r="HP157" s="205"/>
      <c r="HQ157" s="205"/>
      <c r="HR157" s="205"/>
      <c r="HS157" s="205"/>
      <c r="HT157" s="205"/>
      <c r="HU157" s="205"/>
      <c r="HV157" s="205"/>
      <c r="HW157" s="205"/>
      <c r="HX157" s="205"/>
      <c r="HY157" s="205"/>
      <c r="HZ157" s="205"/>
      <c r="IA157" s="205"/>
      <c r="IB157" s="205"/>
      <c r="IC157" s="205"/>
      <c r="ID157" s="205"/>
      <c r="IE157" s="205"/>
      <c r="IF157" s="205"/>
      <c r="IG157" s="205"/>
      <c r="IH157" s="205"/>
      <c r="II157" s="205"/>
      <c r="IJ157" s="205"/>
      <c r="IK157" s="205"/>
      <c r="IL157" s="205"/>
      <c r="IM157" s="205"/>
      <c r="IN157" s="205"/>
      <c r="IO157" s="205"/>
      <c r="IP157" s="205"/>
      <c r="IQ157" s="205"/>
      <c r="IR157" s="205"/>
      <c r="IS157" s="205"/>
      <c r="IT157" s="205"/>
      <c r="IU157" s="205"/>
      <c r="IV157" s="205"/>
      <c r="IW157" s="205"/>
      <c r="IX157" s="205"/>
    </row>
    <row r="158" spans="1:258" ht="12.75" customHeight="1" x14ac:dyDescent="0.2">
      <c r="A158" s="330">
        <f t="shared" si="9"/>
        <v>45439</v>
      </c>
      <c r="B158" s="355" t="str" cm="1">
        <f t="array" ref="B158">IF(SUMPRODUCT($I158:$IX158,IF($I$9:$IX$9=B$9,1,0))&gt;0,SUMPRODUCT($I158:$IX158,IF($I$9:$IX$9=B$9,1,0)),"")</f>
        <v/>
      </c>
      <c r="C158" s="355" t="str" cm="1">
        <f t="array" ref="C158">IF(SUMPRODUCT($I158:$IX158,IF($I$9:$IX$9=C$9,1,0))&gt;0,SUMPRODUCT($I158:$IX158,IF($I$9:$IX$9=C$9,1,0)),"")</f>
        <v/>
      </c>
      <c r="D158" s="355" t="str" cm="1">
        <f t="array" ref="D158">IF(SUMPRODUCT($I158:$IX158,IF($I$9:$IX$9=D$9,1,0))&gt;0,SUMPRODUCT($I158:$IX158,IF($I$9:$IX$9=D$9,1,0)),"")</f>
        <v/>
      </c>
      <c r="E158" s="355" t="str" cm="1">
        <f t="array" ref="E158">IF(SUMPRODUCT($I158:$IX158,IF($I$9:$IX$9=E$9,1,0))&gt;0,SUMPRODUCT($I158:$IX158,IF($I$9:$IX$9=E$9,1,0)),"")</f>
        <v/>
      </c>
      <c r="F158" s="355" t="str" cm="1">
        <f t="array" ref="F158">IF(SUMPRODUCT($I158:$IX158,IF($I$9:$IX$9=F$9,1,0))&gt;0,SUMPRODUCT($I158:$IX158,IF($I$9:$IX$9=F$9,1,0)),"")</f>
        <v/>
      </c>
      <c r="G158" s="355" t="str" cm="1">
        <f t="array" ref="G158">IF(SUMPRODUCT($I158:$IX158,IF($I$9:$IX$9=G$9,1,0))&gt;0,SUMPRODUCT($I158:$IX158,IF($I$9:$IX$9=G$9,1,0)),"")</f>
        <v/>
      </c>
      <c r="H158" s="329">
        <f t="shared" si="8"/>
        <v>0</v>
      </c>
      <c r="I158" s="205"/>
      <c r="J158" s="205"/>
      <c r="K158" s="205"/>
      <c r="L158" s="205"/>
      <c r="M158" s="205"/>
      <c r="N158" s="205"/>
      <c r="O158" s="205"/>
      <c r="P158" s="205"/>
      <c r="Q158" s="205"/>
      <c r="R158" s="205"/>
      <c r="S158" s="205"/>
      <c r="T158" s="205"/>
      <c r="U158" s="205"/>
      <c r="V158" s="205"/>
      <c r="W158" s="205"/>
      <c r="X158" s="205"/>
      <c r="Y158" s="205"/>
      <c r="Z158" s="205"/>
      <c r="AA158" s="205"/>
      <c r="AB158" s="205"/>
      <c r="AC158" s="205"/>
      <c r="AD158" s="205"/>
      <c r="AE158" s="205"/>
      <c r="AF158" s="205"/>
      <c r="AG158" s="205"/>
      <c r="AH158" s="205"/>
      <c r="AI158" s="205"/>
      <c r="AJ158" s="205"/>
      <c r="AK158" s="205"/>
      <c r="AL158" s="205"/>
      <c r="AM158" s="205"/>
      <c r="AN158" s="205"/>
      <c r="AO158" s="205"/>
      <c r="AP158" s="205"/>
      <c r="AQ158" s="205"/>
      <c r="AR158" s="205"/>
      <c r="AS158" s="205"/>
      <c r="AT158" s="205"/>
      <c r="AU158" s="205"/>
      <c r="AV158" s="205"/>
      <c r="AW158" s="205"/>
      <c r="AX158" s="205"/>
      <c r="AY158" s="205"/>
      <c r="AZ158" s="205"/>
      <c r="BA158" s="205"/>
      <c r="BB158" s="205"/>
      <c r="BC158" s="205"/>
      <c r="BD158" s="205"/>
      <c r="BE158" s="205"/>
      <c r="BF158" s="205"/>
      <c r="BG158" s="205"/>
      <c r="BH158" s="205"/>
      <c r="BI158" s="205"/>
      <c r="BJ158" s="205"/>
      <c r="BK158" s="205"/>
      <c r="BL158" s="205"/>
      <c r="BM158" s="205"/>
      <c r="BN158" s="205"/>
      <c r="BO158" s="205"/>
      <c r="BP158" s="205"/>
      <c r="BQ158" s="205"/>
      <c r="BR158" s="205"/>
      <c r="BS158" s="205"/>
      <c r="BT158" s="205"/>
      <c r="BU158" s="205"/>
      <c r="BV158" s="205"/>
      <c r="BW158" s="205"/>
      <c r="BX158" s="205"/>
      <c r="BY158" s="205"/>
      <c r="BZ158" s="205"/>
      <c r="CA158" s="205"/>
      <c r="CB158" s="205"/>
      <c r="CC158" s="205"/>
      <c r="CD158" s="205"/>
      <c r="CE158" s="205"/>
      <c r="CF158" s="205"/>
      <c r="CG158" s="205"/>
      <c r="CH158" s="205"/>
      <c r="CI158" s="205"/>
      <c r="CJ158" s="205"/>
      <c r="CK158" s="205"/>
      <c r="CL158" s="205"/>
      <c r="CM158" s="205"/>
      <c r="CN158" s="205"/>
      <c r="CO158" s="205"/>
      <c r="CP158" s="205"/>
      <c r="CQ158" s="205"/>
      <c r="CR158" s="205"/>
      <c r="CS158" s="205"/>
      <c r="CT158" s="205"/>
      <c r="CU158" s="205"/>
      <c r="CV158" s="205"/>
      <c r="CW158" s="205"/>
      <c r="CX158" s="205"/>
      <c r="CY158" s="205"/>
      <c r="CZ158" s="205"/>
      <c r="DA158" s="205"/>
      <c r="DB158" s="205"/>
      <c r="DC158" s="205"/>
      <c r="DD158" s="205"/>
      <c r="DE158" s="205"/>
      <c r="DF158" s="205"/>
      <c r="DG158" s="205"/>
      <c r="DH158" s="205"/>
      <c r="DI158" s="205"/>
      <c r="DJ158" s="205"/>
      <c r="DK158" s="205"/>
      <c r="DL158" s="205"/>
      <c r="DM158" s="205"/>
      <c r="DN158" s="205"/>
      <c r="DO158" s="205"/>
      <c r="DP158" s="205"/>
      <c r="DQ158" s="205"/>
      <c r="DR158" s="205"/>
      <c r="DS158" s="205"/>
      <c r="DT158" s="205"/>
      <c r="DU158" s="205"/>
      <c r="DV158" s="205"/>
      <c r="DW158" s="205"/>
      <c r="DX158" s="205"/>
      <c r="DY158" s="205"/>
      <c r="DZ158" s="205"/>
      <c r="EA158" s="205"/>
      <c r="EB158" s="205"/>
      <c r="EC158" s="205"/>
      <c r="ED158" s="205"/>
      <c r="EE158" s="205"/>
      <c r="EF158" s="205"/>
      <c r="EG158" s="205"/>
      <c r="EH158" s="205"/>
      <c r="EI158" s="205"/>
      <c r="EJ158" s="205"/>
      <c r="EK158" s="205"/>
      <c r="EL158" s="205"/>
      <c r="EM158" s="205"/>
      <c r="EN158" s="205"/>
      <c r="EO158" s="205"/>
      <c r="EP158" s="205"/>
      <c r="EQ158" s="205"/>
      <c r="ER158" s="205"/>
      <c r="ES158" s="205"/>
      <c r="ET158" s="205"/>
      <c r="EU158" s="205"/>
      <c r="EV158" s="205"/>
      <c r="EW158" s="205"/>
      <c r="EX158" s="205"/>
      <c r="EY158" s="205"/>
      <c r="EZ158" s="205"/>
      <c r="FA158" s="205"/>
      <c r="FB158" s="205"/>
      <c r="FC158" s="205"/>
      <c r="FD158" s="205"/>
      <c r="FE158" s="205"/>
      <c r="FF158" s="205"/>
      <c r="FG158" s="205"/>
      <c r="FH158" s="205"/>
      <c r="FI158" s="205"/>
      <c r="FJ158" s="205"/>
      <c r="FK158" s="205"/>
      <c r="FL158" s="205"/>
      <c r="FM158" s="205"/>
      <c r="FN158" s="205"/>
      <c r="FO158" s="205"/>
      <c r="FP158" s="205"/>
      <c r="FQ158" s="205"/>
      <c r="FR158" s="205"/>
      <c r="FS158" s="205"/>
      <c r="FT158" s="205"/>
      <c r="FU158" s="205"/>
      <c r="FV158" s="205"/>
      <c r="FW158" s="205"/>
      <c r="FX158" s="205"/>
      <c r="FY158" s="205"/>
      <c r="FZ158" s="205"/>
      <c r="GA158" s="205"/>
      <c r="GB158" s="205"/>
      <c r="GC158" s="205"/>
      <c r="GD158" s="205"/>
      <c r="GE158" s="205"/>
      <c r="GF158" s="205"/>
      <c r="GG158" s="205"/>
      <c r="GH158" s="205"/>
      <c r="GI158" s="205"/>
      <c r="GJ158" s="205"/>
      <c r="GK158" s="205"/>
      <c r="GL158" s="205"/>
      <c r="GM158" s="205"/>
      <c r="GN158" s="205"/>
      <c r="GO158" s="205"/>
      <c r="GP158" s="205"/>
      <c r="GQ158" s="205"/>
      <c r="GR158" s="205"/>
      <c r="GS158" s="205"/>
      <c r="GT158" s="205"/>
      <c r="GU158" s="205"/>
      <c r="GV158" s="205"/>
      <c r="GW158" s="205"/>
      <c r="GX158" s="205"/>
      <c r="GY158" s="205"/>
      <c r="GZ158" s="205"/>
      <c r="HA158" s="205"/>
      <c r="HB158" s="205"/>
      <c r="HC158" s="205"/>
      <c r="HD158" s="205"/>
      <c r="HE158" s="205"/>
      <c r="HF158" s="205"/>
      <c r="HG158" s="205"/>
      <c r="HH158" s="205"/>
      <c r="HI158" s="205"/>
      <c r="HJ158" s="205"/>
      <c r="HK158" s="205"/>
      <c r="HL158" s="205"/>
      <c r="HM158" s="205"/>
      <c r="HN158" s="205"/>
      <c r="HO158" s="205"/>
      <c r="HP158" s="205"/>
      <c r="HQ158" s="205"/>
      <c r="HR158" s="205"/>
      <c r="HS158" s="205"/>
      <c r="HT158" s="205"/>
      <c r="HU158" s="205"/>
      <c r="HV158" s="205"/>
      <c r="HW158" s="205"/>
      <c r="HX158" s="205"/>
      <c r="HY158" s="205"/>
      <c r="HZ158" s="205"/>
      <c r="IA158" s="205"/>
      <c r="IB158" s="205"/>
      <c r="IC158" s="205"/>
      <c r="ID158" s="205"/>
      <c r="IE158" s="205"/>
      <c r="IF158" s="205"/>
      <c r="IG158" s="205"/>
      <c r="IH158" s="205"/>
      <c r="II158" s="205"/>
      <c r="IJ158" s="205"/>
      <c r="IK158" s="205"/>
      <c r="IL158" s="205"/>
      <c r="IM158" s="205"/>
      <c r="IN158" s="205"/>
      <c r="IO158" s="205"/>
      <c r="IP158" s="205"/>
      <c r="IQ158" s="205"/>
      <c r="IR158" s="205"/>
      <c r="IS158" s="205"/>
      <c r="IT158" s="205"/>
      <c r="IU158" s="205"/>
      <c r="IV158" s="205"/>
      <c r="IW158" s="205"/>
      <c r="IX158" s="205"/>
    </row>
    <row r="159" spans="1:258" ht="12.75" customHeight="1" x14ac:dyDescent="0.2">
      <c r="A159" s="330">
        <f t="shared" si="9"/>
        <v>45440</v>
      </c>
      <c r="B159" s="355" t="str" cm="1">
        <f t="array" ref="B159">IF(SUMPRODUCT($I159:$IX159,IF($I$9:$IX$9=B$9,1,0))&gt;0,SUMPRODUCT($I159:$IX159,IF($I$9:$IX$9=B$9,1,0)),"")</f>
        <v/>
      </c>
      <c r="C159" s="355" t="str" cm="1">
        <f t="array" ref="C159">IF(SUMPRODUCT($I159:$IX159,IF($I$9:$IX$9=C$9,1,0))&gt;0,SUMPRODUCT($I159:$IX159,IF($I$9:$IX$9=C$9,1,0)),"")</f>
        <v/>
      </c>
      <c r="D159" s="355" t="str" cm="1">
        <f t="array" ref="D159">IF(SUMPRODUCT($I159:$IX159,IF($I$9:$IX$9=D$9,1,0))&gt;0,SUMPRODUCT($I159:$IX159,IF($I$9:$IX$9=D$9,1,0)),"")</f>
        <v/>
      </c>
      <c r="E159" s="355" t="str" cm="1">
        <f t="array" ref="E159">IF(SUMPRODUCT($I159:$IX159,IF($I$9:$IX$9=E$9,1,0))&gt;0,SUMPRODUCT($I159:$IX159,IF($I$9:$IX$9=E$9,1,0)),"")</f>
        <v/>
      </c>
      <c r="F159" s="355" t="str" cm="1">
        <f t="array" ref="F159">IF(SUMPRODUCT($I159:$IX159,IF($I$9:$IX$9=F$9,1,0))&gt;0,SUMPRODUCT($I159:$IX159,IF($I$9:$IX$9=F$9,1,0)),"")</f>
        <v/>
      </c>
      <c r="G159" s="355" t="str" cm="1">
        <f t="array" ref="G159">IF(SUMPRODUCT($I159:$IX159,IF($I$9:$IX$9=G$9,1,0))&gt;0,SUMPRODUCT($I159:$IX159,IF($I$9:$IX$9=G$9,1,0)),"")</f>
        <v/>
      </c>
      <c r="H159" s="329">
        <f t="shared" si="8"/>
        <v>0</v>
      </c>
      <c r="I159" s="205"/>
      <c r="J159" s="205"/>
      <c r="K159" s="205"/>
      <c r="L159" s="205"/>
      <c r="M159" s="205"/>
      <c r="N159" s="205"/>
      <c r="O159" s="205"/>
      <c r="P159" s="205"/>
      <c r="Q159" s="205"/>
      <c r="R159" s="205"/>
      <c r="S159" s="205"/>
      <c r="T159" s="205"/>
      <c r="U159" s="205"/>
      <c r="V159" s="205"/>
      <c r="W159" s="205"/>
      <c r="X159" s="205"/>
      <c r="Y159" s="205"/>
      <c r="Z159" s="205"/>
      <c r="AA159" s="205"/>
      <c r="AB159" s="205"/>
      <c r="AC159" s="205"/>
      <c r="AD159" s="205"/>
      <c r="AE159" s="205"/>
      <c r="AF159" s="205"/>
      <c r="AG159" s="205"/>
      <c r="AH159" s="205"/>
      <c r="AI159" s="205"/>
      <c r="AJ159" s="205"/>
      <c r="AK159" s="205"/>
      <c r="AL159" s="205"/>
      <c r="AM159" s="205"/>
      <c r="AN159" s="205"/>
      <c r="AO159" s="205"/>
      <c r="AP159" s="205"/>
      <c r="AQ159" s="205"/>
      <c r="AR159" s="205"/>
      <c r="AS159" s="205"/>
      <c r="AT159" s="205"/>
      <c r="AU159" s="205"/>
      <c r="AV159" s="205"/>
      <c r="AW159" s="205"/>
      <c r="AX159" s="205"/>
      <c r="AY159" s="205"/>
      <c r="AZ159" s="205"/>
      <c r="BA159" s="205"/>
      <c r="BB159" s="205"/>
      <c r="BC159" s="205"/>
      <c r="BD159" s="205"/>
      <c r="BE159" s="205"/>
      <c r="BF159" s="205"/>
      <c r="BG159" s="205"/>
      <c r="BH159" s="205"/>
      <c r="BI159" s="205"/>
      <c r="BJ159" s="205"/>
      <c r="BK159" s="205"/>
      <c r="BL159" s="205"/>
      <c r="BM159" s="205"/>
      <c r="BN159" s="205"/>
      <c r="BO159" s="205"/>
      <c r="BP159" s="205"/>
      <c r="BQ159" s="205"/>
      <c r="BR159" s="205"/>
      <c r="BS159" s="205"/>
      <c r="BT159" s="205"/>
      <c r="BU159" s="205"/>
      <c r="BV159" s="205"/>
      <c r="BW159" s="205"/>
      <c r="BX159" s="205"/>
      <c r="BY159" s="205"/>
      <c r="BZ159" s="205"/>
      <c r="CA159" s="205"/>
      <c r="CB159" s="205"/>
      <c r="CC159" s="205"/>
      <c r="CD159" s="205"/>
      <c r="CE159" s="205"/>
      <c r="CF159" s="205"/>
      <c r="CG159" s="205"/>
      <c r="CH159" s="205"/>
      <c r="CI159" s="205"/>
      <c r="CJ159" s="205"/>
      <c r="CK159" s="205"/>
      <c r="CL159" s="205"/>
      <c r="CM159" s="205"/>
      <c r="CN159" s="205"/>
      <c r="CO159" s="205"/>
      <c r="CP159" s="205"/>
      <c r="CQ159" s="205"/>
      <c r="CR159" s="205"/>
      <c r="CS159" s="205"/>
      <c r="CT159" s="205"/>
      <c r="CU159" s="205"/>
      <c r="CV159" s="205"/>
      <c r="CW159" s="205"/>
      <c r="CX159" s="205"/>
      <c r="CY159" s="205"/>
      <c r="CZ159" s="205"/>
      <c r="DA159" s="205"/>
      <c r="DB159" s="205"/>
      <c r="DC159" s="205"/>
      <c r="DD159" s="205"/>
      <c r="DE159" s="205"/>
      <c r="DF159" s="205"/>
      <c r="DG159" s="205"/>
      <c r="DH159" s="205"/>
      <c r="DI159" s="205"/>
      <c r="DJ159" s="205"/>
      <c r="DK159" s="205"/>
      <c r="DL159" s="205"/>
      <c r="DM159" s="205"/>
      <c r="DN159" s="205"/>
      <c r="DO159" s="205"/>
      <c r="DP159" s="205"/>
      <c r="DQ159" s="205"/>
      <c r="DR159" s="205"/>
      <c r="DS159" s="205"/>
      <c r="DT159" s="205"/>
      <c r="DU159" s="205"/>
      <c r="DV159" s="205"/>
      <c r="DW159" s="205"/>
      <c r="DX159" s="205"/>
      <c r="DY159" s="205"/>
      <c r="DZ159" s="205"/>
      <c r="EA159" s="205"/>
      <c r="EB159" s="205"/>
      <c r="EC159" s="205"/>
      <c r="ED159" s="205"/>
      <c r="EE159" s="205"/>
      <c r="EF159" s="205"/>
      <c r="EG159" s="205"/>
      <c r="EH159" s="205"/>
      <c r="EI159" s="205"/>
      <c r="EJ159" s="205"/>
      <c r="EK159" s="205"/>
      <c r="EL159" s="205"/>
      <c r="EM159" s="205"/>
      <c r="EN159" s="205"/>
      <c r="EO159" s="205"/>
      <c r="EP159" s="205"/>
      <c r="EQ159" s="205"/>
      <c r="ER159" s="205"/>
      <c r="ES159" s="205"/>
      <c r="ET159" s="205"/>
      <c r="EU159" s="205"/>
      <c r="EV159" s="205"/>
      <c r="EW159" s="205"/>
      <c r="EX159" s="205"/>
      <c r="EY159" s="205"/>
      <c r="EZ159" s="205"/>
      <c r="FA159" s="205"/>
      <c r="FB159" s="205"/>
      <c r="FC159" s="205"/>
      <c r="FD159" s="205"/>
      <c r="FE159" s="205"/>
      <c r="FF159" s="205"/>
      <c r="FG159" s="205"/>
      <c r="FH159" s="205"/>
      <c r="FI159" s="205"/>
      <c r="FJ159" s="205"/>
      <c r="FK159" s="205"/>
      <c r="FL159" s="205"/>
      <c r="FM159" s="205"/>
      <c r="FN159" s="205"/>
      <c r="FO159" s="205"/>
      <c r="FP159" s="205"/>
      <c r="FQ159" s="205"/>
      <c r="FR159" s="205"/>
      <c r="FS159" s="205"/>
      <c r="FT159" s="205"/>
      <c r="FU159" s="205"/>
      <c r="FV159" s="205"/>
      <c r="FW159" s="205"/>
      <c r="FX159" s="205"/>
      <c r="FY159" s="205"/>
      <c r="FZ159" s="205"/>
      <c r="GA159" s="205"/>
      <c r="GB159" s="205"/>
      <c r="GC159" s="205"/>
      <c r="GD159" s="205"/>
      <c r="GE159" s="205"/>
      <c r="GF159" s="205"/>
      <c r="GG159" s="205"/>
      <c r="GH159" s="205"/>
      <c r="GI159" s="205"/>
      <c r="GJ159" s="205"/>
      <c r="GK159" s="205"/>
      <c r="GL159" s="205"/>
      <c r="GM159" s="205"/>
      <c r="GN159" s="205"/>
      <c r="GO159" s="205"/>
      <c r="GP159" s="205"/>
      <c r="GQ159" s="205"/>
      <c r="GR159" s="205"/>
      <c r="GS159" s="205"/>
      <c r="GT159" s="205"/>
      <c r="GU159" s="205"/>
      <c r="GV159" s="205"/>
      <c r="GW159" s="205"/>
      <c r="GX159" s="205"/>
      <c r="GY159" s="205"/>
      <c r="GZ159" s="205"/>
      <c r="HA159" s="205"/>
      <c r="HB159" s="205"/>
      <c r="HC159" s="205"/>
      <c r="HD159" s="205"/>
      <c r="HE159" s="205"/>
      <c r="HF159" s="205"/>
      <c r="HG159" s="205"/>
      <c r="HH159" s="205"/>
      <c r="HI159" s="205"/>
      <c r="HJ159" s="205"/>
      <c r="HK159" s="205"/>
      <c r="HL159" s="205"/>
      <c r="HM159" s="205"/>
      <c r="HN159" s="205"/>
      <c r="HO159" s="205"/>
      <c r="HP159" s="205"/>
      <c r="HQ159" s="205"/>
      <c r="HR159" s="205"/>
      <c r="HS159" s="205"/>
      <c r="HT159" s="205"/>
      <c r="HU159" s="205"/>
      <c r="HV159" s="205"/>
      <c r="HW159" s="205"/>
      <c r="HX159" s="205"/>
      <c r="HY159" s="205"/>
      <c r="HZ159" s="205"/>
      <c r="IA159" s="205"/>
      <c r="IB159" s="205"/>
      <c r="IC159" s="205"/>
      <c r="ID159" s="205"/>
      <c r="IE159" s="205"/>
      <c r="IF159" s="205"/>
      <c r="IG159" s="205"/>
      <c r="IH159" s="205"/>
      <c r="II159" s="205"/>
      <c r="IJ159" s="205"/>
      <c r="IK159" s="205"/>
      <c r="IL159" s="205"/>
      <c r="IM159" s="205"/>
      <c r="IN159" s="205"/>
      <c r="IO159" s="205"/>
      <c r="IP159" s="205"/>
      <c r="IQ159" s="205"/>
      <c r="IR159" s="205"/>
      <c r="IS159" s="205"/>
      <c r="IT159" s="205"/>
      <c r="IU159" s="205"/>
      <c r="IV159" s="205"/>
      <c r="IW159" s="205"/>
      <c r="IX159" s="205"/>
    </row>
    <row r="160" spans="1:258" ht="12.75" customHeight="1" x14ac:dyDescent="0.2">
      <c r="A160" s="330">
        <f t="shared" si="9"/>
        <v>45441</v>
      </c>
      <c r="B160" s="355" t="str" cm="1">
        <f t="array" ref="B160">IF(SUMPRODUCT($I160:$IX160,IF($I$9:$IX$9=B$9,1,0))&gt;0,SUMPRODUCT($I160:$IX160,IF($I$9:$IX$9=B$9,1,0)),"")</f>
        <v/>
      </c>
      <c r="C160" s="355" t="str" cm="1">
        <f t="array" ref="C160">IF(SUMPRODUCT($I160:$IX160,IF($I$9:$IX$9=C$9,1,0))&gt;0,SUMPRODUCT($I160:$IX160,IF($I$9:$IX$9=C$9,1,0)),"")</f>
        <v/>
      </c>
      <c r="D160" s="355" t="str" cm="1">
        <f t="array" ref="D160">IF(SUMPRODUCT($I160:$IX160,IF($I$9:$IX$9=D$9,1,0))&gt;0,SUMPRODUCT($I160:$IX160,IF($I$9:$IX$9=D$9,1,0)),"")</f>
        <v/>
      </c>
      <c r="E160" s="355" t="str" cm="1">
        <f t="array" ref="E160">IF(SUMPRODUCT($I160:$IX160,IF($I$9:$IX$9=E$9,1,0))&gt;0,SUMPRODUCT($I160:$IX160,IF($I$9:$IX$9=E$9,1,0)),"")</f>
        <v/>
      </c>
      <c r="F160" s="355" t="str" cm="1">
        <f t="array" ref="F160">IF(SUMPRODUCT($I160:$IX160,IF($I$9:$IX$9=F$9,1,0))&gt;0,SUMPRODUCT($I160:$IX160,IF($I$9:$IX$9=F$9,1,0)),"")</f>
        <v/>
      </c>
      <c r="G160" s="355" t="str" cm="1">
        <f t="array" ref="G160">IF(SUMPRODUCT($I160:$IX160,IF($I$9:$IX$9=G$9,1,0))&gt;0,SUMPRODUCT($I160:$IX160,IF($I$9:$IX$9=G$9,1,0)),"")</f>
        <v/>
      </c>
      <c r="H160" s="329">
        <f t="shared" si="8"/>
        <v>0</v>
      </c>
      <c r="I160" s="205"/>
      <c r="J160" s="205"/>
      <c r="K160" s="205"/>
      <c r="L160" s="205"/>
      <c r="M160" s="205"/>
      <c r="N160" s="205"/>
      <c r="O160" s="205"/>
      <c r="P160" s="205"/>
      <c r="Q160" s="205"/>
      <c r="R160" s="205"/>
      <c r="S160" s="205"/>
      <c r="T160" s="205"/>
      <c r="U160" s="205"/>
      <c r="V160" s="205"/>
      <c r="W160" s="205"/>
      <c r="X160" s="205"/>
      <c r="Y160" s="205"/>
      <c r="Z160" s="205"/>
      <c r="AA160" s="205"/>
      <c r="AB160" s="205"/>
      <c r="AC160" s="205"/>
      <c r="AD160" s="205"/>
      <c r="AE160" s="205"/>
      <c r="AF160" s="205"/>
      <c r="AG160" s="205"/>
      <c r="AH160" s="205"/>
      <c r="AI160" s="205"/>
      <c r="AJ160" s="205"/>
      <c r="AK160" s="205"/>
      <c r="AL160" s="205"/>
      <c r="AM160" s="205"/>
      <c r="AN160" s="205"/>
      <c r="AO160" s="205"/>
      <c r="AP160" s="205"/>
      <c r="AQ160" s="205"/>
      <c r="AR160" s="205"/>
      <c r="AS160" s="205"/>
      <c r="AT160" s="205"/>
      <c r="AU160" s="205"/>
      <c r="AV160" s="205"/>
      <c r="AW160" s="205"/>
      <c r="AX160" s="205"/>
      <c r="AY160" s="205"/>
      <c r="AZ160" s="205"/>
      <c r="BA160" s="205"/>
      <c r="BB160" s="205"/>
      <c r="BC160" s="205"/>
      <c r="BD160" s="205"/>
      <c r="BE160" s="205"/>
      <c r="BF160" s="205"/>
      <c r="BG160" s="205"/>
      <c r="BH160" s="205"/>
      <c r="BI160" s="205"/>
      <c r="BJ160" s="205"/>
      <c r="BK160" s="205"/>
      <c r="BL160" s="205"/>
      <c r="BM160" s="205"/>
      <c r="BN160" s="205"/>
      <c r="BO160" s="205"/>
      <c r="BP160" s="205"/>
      <c r="BQ160" s="205"/>
      <c r="BR160" s="205"/>
      <c r="BS160" s="205"/>
      <c r="BT160" s="205"/>
      <c r="BU160" s="205"/>
      <c r="BV160" s="205"/>
      <c r="BW160" s="205"/>
      <c r="BX160" s="205"/>
      <c r="BY160" s="205"/>
      <c r="BZ160" s="205"/>
      <c r="CA160" s="205"/>
      <c r="CB160" s="205"/>
      <c r="CC160" s="205"/>
      <c r="CD160" s="205"/>
      <c r="CE160" s="205"/>
      <c r="CF160" s="205"/>
      <c r="CG160" s="205"/>
      <c r="CH160" s="205"/>
      <c r="CI160" s="205"/>
      <c r="CJ160" s="205"/>
      <c r="CK160" s="205"/>
      <c r="CL160" s="205"/>
      <c r="CM160" s="205"/>
      <c r="CN160" s="205"/>
      <c r="CO160" s="205"/>
      <c r="CP160" s="205"/>
      <c r="CQ160" s="205"/>
      <c r="CR160" s="205"/>
      <c r="CS160" s="205"/>
      <c r="CT160" s="205"/>
      <c r="CU160" s="205"/>
      <c r="CV160" s="205"/>
      <c r="CW160" s="205"/>
      <c r="CX160" s="205"/>
      <c r="CY160" s="205"/>
      <c r="CZ160" s="205"/>
      <c r="DA160" s="205"/>
      <c r="DB160" s="205"/>
      <c r="DC160" s="205"/>
      <c r="DD160" s="205"/>
      <c r="DE160" s="205"/>
      <c r="DF160" s="205"/>
      <c r="DG160" s="205"/>
      <c r="DH160" s="205"/>
      <c r="DI160" s="205"/>
      <c r="DJ160" s="205"/>
      <c r="DK160" s="205"/>
      <c r="DL160" s="205"/>
      <c r="DM160" s="205"/>
      <c r="DN160" s="205"/>
      <c r="DO160" s="205"/>
      <c r="DP160" s="205"/>
      <c r="DQ160" s="205"/>
      <c r="DR160" s="205"/>
      <c r="DS160" s="205"/>
      <c r="DT160" s="205"/>
      <c r="DU160" s="205"/>
      <c r="DV160" s="205"/>
      <c r="DW160" s="205"/>
      <c r="DX160" s="205"/>
      <c r="DY160" s="205"/>
      <c r="DZ160" s="205"/>
      <c r="EA160" s="205"/>
      <c r="EB160" s="205"/>
      <c r="EC160" s="205"/>
      <c r="ED160" s="205"/>
      <c r="EE160" s="205"/>
      <c r="EF160" s="205"/>
      <c r="EG160" s="205"/>
      <c r="EH160" s="205"/>
      <c r="EI160" s="205"/>
      <c r="EJ160" s="205"/>
      <c r="EK160" s="205"/>
      <c r="EL160" s="205"/>
      <c r="EM160" s="205"/>
      <c r="EN160" s="205"/>
      <c r="EO160" s="205"/>
      <c r="EP160" s="205"/>
      <c r="EQ160" s="205"/>
      <c r="ER160" s="205"/>
      <c r="ES160" s="205"/>
      <c r="ET160" s="205"/>
      <c r="EU160" s="205"/>
      <c r="EV160" s="205"/>
      <c r="EW160" s="205"/>
      <c r="EX160" s="205"/>
      <c r="EY160" s="205"/>
      <c r="EZ160" s="205"/>
      <c r="FA160" s="205"/>
      <c r="FB160" s="205"/>
      <c r="FC160" s="205"/>
      <c r="FD160" s="205"/>
      <c r="FE160" s="205"/>
      <c r="FF160" s="205"/>
      <c r="FG160" s="205"/>
      <c r="FH160" s="205"/>
      <c r="FI160" s="205"/>
      <c r="FJ160" s="205"/>
      <c r="FK160" s="205"/>
      <c r="FL160" s="205"/>
      <c r="FM160" s="205"/>
      <c r="FN160" s="205"/>
      <c r="FO160" s="205"/>
      <c r="FP160" s="205"/>
      <c r="FQ160" s="205"/>
      <c r="FR160" s="205"/>
      <c r="FS160" s="205"/>
      <c r="FT160" s="205"/>
      <c r="FU160" s="205"/>
      <c r="FV160" s="205"/>
      <c r="FW160" s="205"/>
      <c r="FX160" s="205"/>
      <c r="FY160" s="205"/>
      <c r="FZ160" s="205"/>
      <c r="GA160" s="205"/>
      <c r="GB160" s="205"/>
      <c r="GC160" s="205"/>
      <c r="GD160" s="205"/>
      <c r="GE160" s="205"/>
      <c r="GF160" s="205"/>
      <c r="GG160" s="205"/>
      <c r="GH160" s="205"/>
      <c r="GI160" s="205"/>
      <c r="GJ160" s="205"/>
      <c r="GK160" s="205"/>
      <c r="GL160" s="205"/>
      <c r="GM160" s="205"/>
      <c r="GN160" s="205"/>
      <c r="GO160" s="205"/>
      <c r="GP160" s="205"/>
      <c r="GQ160" s="205"/>
      <c r="GR160" s="205"/>
      <c r="GS160" s="205"/>
      <c r="GT160" s="205"/>
      <c r="GU160" s="205"/>
      <c r="GV160" s="205"/>
      <c r="GW160" s="205"/>
      <c r="GX160" s="205"/>
      <c r="GY160" s="205"/>
      <c r="GZ160" s="205"/>
      <c r="HA160" s="205"/>
      <c r="HB160" s="205"/>
      <c r="HC160" s="205"/>
      <c r="HD160" s="205"/>
      <c r="HE160" s="205"/>
      <c r="HF160" s="205"/>
      <c r="HG160" s="205"/>
      <c r="HH160" s="205"/>
      <c r="HI160" s="205"/>
      <c r="HJ160" s="205"/>
      <c r="HK160" s="205"/>
      <c r="HL160" s="205"/>
      <c r="HM160" s="205"/>
      <c r="HN160" s="205"/>
      <c r="HO160" s="205"/>
      <c r="HP160" s="205"/>
      <c r="HQ160" s="205"/>
      <c r="HR160" s="205"/>
      <c r="HS160" s="205"/>
      <c r="HT160" s="205"/>
      <c r="HU160" s="205"/>
      <c r="HV160" s="205"/>
      <c r="HW160" s="205"/>
      <c r="HX160" s="205"/>
      <c r="HY160" s="205"/>
      <c r="HZ160" s="205"/>
      <c r="IA160" s="205"/>
      <c r="IB160" s="205"/>
      <c r="IC160" s="205"/>
      <c r="ID160" s="205"/>
      <c r="IE160" s="205"/>
      <c r="IF160" s="205"/>
      <c r="IG160" s="205"/>
      <c r="IH160" s="205"/>
      <c r="II160" s="205"/>
      <c r="IJ160" s="205"/>
      <c r="IK160" s="205"/>
      <c r="IL160" s="205"/>
      <c r="IM160" s="205"/>
      <c r="IN160" s="205"/>
      <c r="IO160" s="205"/>
      <c r="IP160" s="205"/>
      <c r="IQ160" s="205"/>
      <c r="IR160" s="205"/>
      <c r="IS160" s="205"/>
      <c r="IT160" s="205"/>
      <c r="IU160" s="205"/>
      <c r="IV160" s="205"/>
      <c r="IW160" s="205"/>
      <c r="IX160" s="205"/>
    </row>
    <row r="161" spans="1:258" ht="12.75" customHeight="1" x14ac:dyDescent="0.2">
      <c r="A161" s="330">
        <f t="shared" si="9"/>
        <v>45442</v>
      </c>
      <c r="B161" s="355" t="str" cm="1">
        <f t="array" ref="B161">IF(SUMPRODUCT($I161:$IX161,IF($I$9:$IX$9=B$9,1,0))&gt;0,SUMPRODUCT($I161:$IX161,IF($I$9:$IX$9=B$9,1,0)),"")</f>
        <v/>
      </c>
      <c r="C161" s="355" t="str" cm="1">
        <f t="array" ref="C161">IF(SUMPRODUCT($I161:$IX161,IF($I$9:$IX$9=C$9,1,0))&gt;0,SUMPRODUCT($I161:$IX161,IF($I$9:$IX$9=C$9,1,0)),"")</f>
        <v/>
      </c>
      <c r="D161" s="355" t="str" cm="1">
        <f t="array" ref="D161">IF(SUMPRODUCT($I161:$IX161,IF($I$9:$IX$9=D$9,1,0))&gt;0,SUMPRODUCT($I161:$IX161,IF($I$9:$IX$9=D$9,1,0)),"")</f>
        <v/>
      </c>
      <c r="E161" s="355" t="str" cm="1">
        <f t="array" ref="E161">IF(SUMPRODUCT($I161:$IX161,IF($I$9:$IX$9=E$9,1,0))&gt;0,SUMPRODUCT($I161:$IX161,IF($I$9:$IX$9=E$9,1,0)),"")</f>
        <v/>
      </c>
      <c r="F161" s="355" t="str" cm="1">
        <f t="array" ref="F161">IF(SUMPRODUCT($I161:$IX161,IF($I$9:$IX$9=F$9,1,0))&gt;0,SUMPRODUCT($I161:$IX161,IF($I$9:$IX$9=F$9,1,0)),"")</f>
        <v/>
      </c>
      <c r="G161" s="355" t="str" cm="1">
        <f t="array" ref="G161">IF(SUMPRODUCT($I161:$IX161,IF($I$9:$IX$9=G$9,1,0))&gt;0,SUMPRODUCT($I161:$IX161,IF($I$9:$IX$9=G$9,1,0)),"")</f>
        <v/>
      </c>
      <c r="H161" s="329">
        <f t="shared" si="8"/>
        <v>0</v>
      </c>
      <c r="I161" s="205"/>
      <c r="J161" s="205"/>
      <c r="K161" s="205"/>
      <c r="L161" s="205"/>
      <c r="M161" s="205"/>
      <c r="N161" s="205"/>
      <c r="O161" s="205"/>
      <c r="P161" s="205"/>
      <c r="Q161" s="205"/>
      <c r="R161" s="205"/>
      <c r="S161" s="205"/>
      <c r="T161" s="205"/>
      <c r="U161" s="205"/>
      <c r="V161" s="205"/>
      <c r="W161" s="205"/>
      <c r="X161" s="205"/>
      <c r="Y161" s="205"/>
      <c r="Z161" s="205"/>
      <c r="AA161" s="205"/>
      <c r="AB161" s="205"/>
      <c r="AC161" s="205"/>
      <c r="AD161" s="205"/>
      <c r="AE161" s="205"/>
      <c r="AF161" s="205"/>
      <c r="AG161" s="205"/>
      <c r="AH161" s="205"/>
      <c r="AI161" s="205"/>
      <c r="AJ161" s="205"/>
      <c r="AK161" s="205"/>
      <c r="AL161" s="205"/>
      <c r="AM161" s="205"/>
      <c r="AN161" s="205"/>
      <c r="AO161" s="205"/>
      <c r="AP161" s="205"/>
      <c r="AQ161" s="205"/>
      <c r="AR161" s="205"/>
      <c r="AS161" s="205"/>
      <c r="AT161" s="205"/>
      <c r="AU161" s="205"/>
      <c r="AV161" s="205"/>
      <c r="AW161" s="205"/>
      <c r="AX161" s="205"/>
      <c r="AY161" s="205"/>
      <c r="AZ161" s="205"/>
      <c r="BA161" s="205"/>
      <c r="BB161" s="205"/>
      <c r="BC161" s="205"/>
      <c r="BD161" s="205"/>
      <c r="BE161" s="205"/>
      <c r="BF161" s="205"/>
      <c r="BG161" s="205"/>
      <c r="BH161" s="205"/>
      <c r="BI161" s="205"/>
      <c r="BJ161" s="205"/>
      <c r="BK161" s="205"/>
      <c r="BL161" s="205"/>
      <c r="BM161" s="205"/>
      <c r="BN161" s="205"/>
      <c r="BO161" s="205"/>
      <c r="BP161" s="205"/>
      <c r="BQ161" s="205"/>
      <c r="BR161" s="205"/>
      <c r="BS161" s="205"/>
      <c r="BT161" s="205"/>
      <c r="BU161" s="205"/>
      <c r="BV161" s="205"/>
      <c r="BW161" s="205"/>
      <c r="BX161" s="205"/>
      <c r="BY161" s="205"/>
      <c r="BZ161" s="205"/>
      <c r="CA161" s="205"/>
      <c r="CB161" s="205"/>
      <c r="CC161" s="205"/>
      <c r="CD161" s="205"/>
      <c r="CE161" s="205"/>
      <c r="CF161" s="205"/>
      <c r="CG161" s="205"/>
      <c r="CH161" s="205"/>
      <c r="CI161" s="205"/>
      <c r="CJ161" s="205"/>
      <c r="CK161" s="205"/>
      <c r="CL161" s="205"/>
      <c r="CM161" s="205"/>
      <c r="CN161" s="205"/>
      <c r="CO161" s="205"/>
      <c r="CP161" s="205"/>
      <c r="CQ161" s="205"/>
      <c r="CR161" s="205"/>
      <c r="CS161" s="205"/>
      <c r="CT161" s="205"/>
      <c r="CU161" s="205"/>
      <c r="CV161" s="205"/>
      <c r="CW161" s="205"/>
      <c r="CX161" s="205"/>
      <c r="CY161" s="205"/>
      <c r="CZ161" s="205"/>
      <c r="DA161" s="205"/>
      <c r="DB161" s="205"/>
      <c r="DC161" s="205"/>
      <c r="DD161" s="205"/>
      <c r="DE161" s="205"/>
      <c r="DF161" s="205"/>
      <c r="DG161" s="205"/>
      <c r="DH161" s="205"/>
      <c r="DI161" s="205"/>
      <c r="DJ161" s="205"/>
      <c r="DK161" s="205"/>
      <c r="DL161" s="205"/>
      <c r="DM161" s="205"/>
      <c r="DN161" s="205"/>
      <c r="DO161" s="205"/>
      <c r="DP161" s="205"/>
      <c r="DQ161" s="205"/>
      <c r="DR161" s="205"/>
      <c r="DS161" s="205"/>
      <c r="DT161" s="205"/>
      <c r="DU161" s="205"/>
      <c r="DV161" s="205"/>
      <c r="DW161" s="205"/>
      <c r="DX161" s="205"/>
      <c r="DY161" s="205"/>
      <c r="DZ161" s="205"/>
      <c r="EA161" s="205"/>
      <c r="EB161" s="205"/>
      <c r="EC161" s="205"/>
      <c r="ED161" s="205"/>
      <c r="EE161" s="205"/>
      <c r="EF161" s="205"/>
      <c r="EG161" s="205"/>
      <c r="EH161" s="205"/>
      <c r="EI161" s="205"/>
      <c r="EJ161" s="205"/>
      <c r="EK161" s="205"/>
      <c r="EL161" s="205"/>
      <c r="EM161" s="205"/>
      <c r="EN161" s="205"/>
      <c r="EO161" s="205"/>
      <c r="EP161" s="205"/>
      <c r="EQ161" s="205"/>
      <c r="ER161" s="205"/>
      <c r="ES161" s="205"/>
      <c r="ET161" s="205"/>
      <c r="EU161" s="205"/>
      <c r="EV161" s="205"/>
      <c r="EW161" s="205"/>
      <c r="EX161" s="205"/>
      <c r="EY161" s="205"/>
      <c r="EZ161" s="205"/>
      <c r="FA161" s="205"/>
      <c r="FB161" s="205"/>
      <c r="FC161" s="205"/>
      <c r="FD161" s="205"/>
      <c r="FE161" s="205"/>
      <c r="FF161" s="205"/>
      <c r="FG161" s="205"/>
      <c r="FH161" s="205"/>
      <c r="FI161" s="205"/>
      <c r="FJ161" s="205"/>
      <c r="FK161" s="205"/>
      <c r="FL161" s="205"/>
      <c r="FM161" s="205"/>
      <c r="FN161" s="205"/>
      <c r="FO161" s="205"/>
      <c r="FP161" s="205"/>
      <c r="FQ161" s="205"/>
      <c r="FR161" s="205"/>
      <c r="FS161" s="205"/>
      <c r="FT161" s="205"/>
      <c r="FU161" s="205"/>
      <c r="FV161" s="205"/>
      <c r="FW161" s="205"/>
      <c r="FX161" s="205"/>
      <c r="FY161" s="205"/>
      <c r="FZ161" s="205"/>
      <c r="GA161" s="205"/>
      <c r="GB161" s="205"/>
      <c r="GC161" s="205"/>
      <c r="GD161" s="205"/>
      <c r="GE161" s="205"/>
      <c r="GF161" s="205"/>
      <c r="GG161" s="205"/>
      <c r="GH161" s="205"/>
      <c r="GI161" s="205"/>
      <c r="GJ161" s="205"/>
      <c r="GK161" s="205"/>
      <c r="GL161" s="205"/>
      <c r="GM161" s="205"/>
      <c r="GN161" s="205"/>
      <c r="GO161" s="205"/>
      <c r="GP161" s="205"/>
      <c r="GQ161" s="205"/>
      <c r="GR161" s="205"/>
      <c r="GS161" s="205"/>
      <c r="GT161" s="205"/>
      <c r="GU161" s="205"/>
      <c r="GV161" s="205"/>
      <c r="GW161" s="205"/>
      <c r="GX161" s="205"/>
      <c r="GY161" s="205"/>
      <c r="GZ161" s="205"/>
      <c r="HA161" s="205"/>
      <c r="HB161" s="205"/>
      <c r="HC161" s="205"/>
      <c r="HD161" s="205"/>
      <c r="HE161" s="205"/>
      <c r="HF161" s="205"/>
      <c r="HG161" s="205"/>
      <c r="HH161" s="205"/>
      <c r="HI161" s="205"/>
      <c r="HJ161" s="205"/>
      <c r="HK161" s="205"/>
      <c r="HL161" s="205"/>
      <c r="HM161" s="205"/>
      <c r="HN161" s="205"/>
      <c r="HO161" s="205"/>
      <c r="HP161" s="205"/>
      <c r="HQ161" s="205"/>
      <c r="HR161" s="205"/>
      <c r="HS161" s="205"/>
      <c r="HT161" s="205"/>
      <c r="HU161" s="205"/>
      <c r="HV161" s="205"/>
      <c r="HW161" s="205"/>
      <c r="HX161" s="205"/>
      <c r="HY161" s="205"/>
      <c r="HZ161" s="205"/>
      <c r="IA161" s="205"/>
      <c r="IB161" s="205"/>
      <c r="IC161" s="205"/>
      <c r="ID161" s="205"/>
      <c r="IE161" s="205"/>
      <c r="IF161" s="205"/>
      <c r="IG161" s="205"/>
      <c r="IH161" s="205"/>
      <c r="II161" s="205"/>
      <c r="IJ161" s="205"/>
      <c r="IK161" s="205"/>
      <c r="IL161" s="205"/>
      <c r="IM161" s="205"/>
      <c r="IN161" s="205"/>
      <c r="IO161" s="205"/>
      <c r="IP161" s="205"/>
      <c r="IQ161" s="205"/>
      <c r="IR161" s="205"/>
      <c r="IS161" s="205"/>
      <c r="IT161" s="205"/>
      <c r="IU161" s="205"/>
      <c r="IV161" s="205"/>
      <c r="IW161" s="205"/>
      <c r="IX161" s="205"/>
    </row>
    <row r="162" spans="1:258" ht="12.75" customHeight="1" x14ac:dyDescent="0.2">
      <c r="A162" s="330">
        <f t="shared" si="9"/>
        <v>45443</v>
      </c>
      <c r="B162" s="355" t="str" cm="1">
        <f t="array" ref="B162">IF(SUMPRODUCT($I162:$IX162,IF($I$9:$IX$9=B$9,1,0))&gt;0,SUMPRODUCT($I162:$IX162,IF($I$9:$IX$9=B$9,1,0)),"")</f>
        <v/>
      </c>
      <c r="C162" s="355" t="str" cm="1">
        <f t="array" ref="C162">IF(SUMPRODUCT($I162:$IX162,IF($I$9:$IX$9=C$9,1,0))&gt;0,SUMPRODUCT($I162:$IX162,IF($I$9:$IX$9=C$9,1,0)),"")</f>
        <v/>
      </c>
      <c r="D162" s="355" t="str" cm="1">
        <f t="array" ref="D162">IF(SUMPRODUCT($I162:$IX162,IF($I$9:$IX$9=D$9,1,0))&gt;0,SUMPRODUCT($I162:$IX162,IF($I$9:$IX$9=D$9,1,0)),"")</f>
        <v/>
      </c>
      <c r="E162" s="355" t="str" cm="1">
        <f t="array" ref="E162">IF(SUMPRODUCT($I162:$IX162,IF($I$9:$IX$9=E$9,1,0))&gt;0,SUMPRODUCT($I162:$IX162,IF($I$9:$IX$9=E$9,1,0)),"")</f>
        <v/>
      </c>
      <c r="F162" s="355" t="str" cm="1">
        <f t="array" ref="F162">IF(SUMPRODUCT($I162:$IX162,IF($I$9:$IX$9=F$9,1,0))&gt;0,SUMPRODUCT($I162:$IX162,IF($I$9:$IX$9=F$9,1,0)),"")</f>
        <v/>
      </c>
      <c r="G162" s="355" t="str" cm="1">
        <f t="array" ref="G162">IF(SUMPRODUCT($I162:$IX162,IF($I$9:$IX$9=G$9,1,0))&gt;0,SUMPRODUCT($I162:$IX162,IF($I$9:$IX$9=G$9,1,0)),"")</f>
        <v/>
      </c>
      <c r="H162" s="329">
        <f t="shared" si="8"/>
        <v>0</v>
      </c>
      <c r="I162" s="205"/>
      <c r="J162" s="205"/>
      <c r="K162" s="205"/>
      <c r="L162" s="205"/>
      <c r="M162" s="205"/>
      <c r="N162" s="205"/>
      <c r="O162" s="205"/>
      <c r="P162" s="205"/>
      <c r="Q162" s="205"/>
      <c r="R162" s="205"/>
      <c r="S162" s="205"/>
      <c r="T162" s="205"/>
      <c r="U162" s="205"/>
      <c r="V162" s="205"/>
      <c r="W162" s="205"/>
      <c r="X162" s="205"/>
      <c r="Y162" s="205"/>
      <c r="Z162" s="205"/>
      <c r="AA162" s="205"/>
      <c r="AB162" s="205"/>
      <c r="AC162" s="205"/>
      <c r="AD162" s="205"/>
      <c r="AE162" s="205"/>
      <c r="AF162" s="205"/>
      <c r="AG162" s="205"/>
      <c r="AH162" s="205"/>
      <c r="AI162" s="205"/>
      <c r="AJ162" s="205"/>
      <c r="AK162" s="205"/>
      <c r="AL162" s="205"/>
      <c r="AM162" s="205"/>
      <c r="AN162" s="205"/>
      <c r="AO162" s="205"/>
      <c r="AP162" s="205"/>
      <c r="AQ162" s="205"/>
      <c r="AR162" s="205"/>
      <c r="AS162" s="205"/>
      <c r="AT162" s="205"/>
      <c r="AU162" s="205"/>
      <c r="AV162" s="205"/>
      <c r="AW162" s="205"/>
      <c r="AX162" s="205"/>
      <c r="AY162" s="205"/>
      <c r="AZ162" s="205"/>
      <c r="BA162" s="205"/>
      <c r="BB162" s="205"/>
      <c r="BC162" s="205"/>
      <c r="BD162" s="205"/>
      <c r="BE162" s="205"/>
      <c r="BF162" s="205"/>
      <c r="BG162" s="205"/>
      <c r="BH162" s="205"/>
      <c r="BI162" s="205"/>
      <c r="BJ162" s="205"/>
      <c r="BK162" s="205"/>
      <c r="BL162" s="205"/>
      <c r="BM162" s="205"/>
      <c r="BN162" s="205"/>
      <c r="BO162" s="205"/>
      <c r="BP162" s="205"/>
      <c r="BQ162" s="205"/>
      <c r="BR162" s="205"/>
      <c r="BS162" s="205"/>
      <c r="BT162" s="205"/>
      <c r="BU162" s="205"/>
      <c r="BV162" s="205"/>
      <c r="BW162" s="205"/>
      <c r="BX162" s="205"/>
      <c r="BY162" s="205"/>
      <c r="BZ162" s="205"/>
      <c r="CA162" s="205"/>
      <c r="CB162" s="205"/>
      <c r="CC162" s="205"/>
      <c r="CD162" s="205"/>
      <c r="CE162" s="205"/>
      <c r="CF162" s="205"/>
      <c r="CG162" s="205"/>
      <c r="CH162" s="205"/>
      <c r="CI162" s="205"/>
      <c r="CJ162" s="205"/>
      <c r="CK162" s="205"/>
      <c r="CL162" s="205"/>
      <c r="CM162" s="205"/>
      <c r="CN162" s="205"/>
      <c r="CO162" s="205"/>
      <c r="CP162" s="205"/>
      <c r="CQ162" s="205"/>
      <c r="CR162" s="205"/>
      <c r="CS162" s="205"/>
      <c r="CT162" s="205"/>
      <c r="CU162" s="205"/>
      <c r="CV162" s="205"/>
      <c r="CW162" s="205"/>
      <c r="CX162" s="205"/>
      <c r="CY162" s="205"/>
      <c r="CZ162" s="205"/>
      <c r="DA162" s="205"/>
      <c r="DB162" s="205"/>
      <c r="DC162" s="205"/>
      <c r="DD162" s="205"/>
      <c r="DE162" s="205"/>
      <c r="DF162" s="205"/>
      <c r="DG162" s="205"/>
      <c r="DH162" s="205"/>
      <c r="DI162" s="205"/>
      <c r="DJ162" s="205"/>
      <c r="DK162" s="205"/>
      <c r="DL162" s="205"/>
      <c r="DM162" s="205"/>
      <c r="DN162" s="205"/>
      <c r="DO162" s="205"/>
      <c r="DP162" s="205"/>
      <c r="DQ162" s="205"/>
      <c r="DR162" s="205"/>
      <c r="DS162" s="205"/>
      <c r="DT162" s="205"/>
      <c r="DU162" s="205"/>
      <c r="DV162" s="205"/>
      <c r="DW162" s="205"/>
      <c r="DX162" s="205"/>
      <c r="DY162" s="205"/>
      <c r="DZ162" s="205"/>
      <c r="EA162" s="205"/>
      <c r="EB162" s="205"/>
      <c r="EC162" s="205"/>
      <c r="ED162" s="205"/>
      <c r="EE162" s="205"/>
      <c r="EF162" s="205"/>
      <c r="EG162" s="205"/>
      <c r="EH162" s="205"/>
      <c r="EI162" s="205"/>
      <c r="EJ162" s="205"/>
      <c r="EK162" s="205"/>
      <c r="EL162" s="205"/>
      <c r="EM162" s="205"/>
      <c r="EN162" s="205"/>
      <c r="EO162" s="205"/>
      <c r="EP162" s="205"/>
      <c r="EQ162" s="205"/>
      <c r="ER162" s="205"/>
      <c r="ES162" s="205"/>
      <c r="ET162" s="205"/>
      <c r="EU162" s="205"/>
      <c r="EV162" s="205"/>
      <c r="EW162" s="205"/>
      <c r="EX162" s="205"/>
      <c r="EY162" s="205"/>
      <c r="EZ162" s="205"/>
      <c r="FA162" s="205"/>
      <c r="FB162" s="205"/>
      <c r="FC162" s="205"/>
      <c r="FD162" s="205"/>
      <c r="FE162" s="205"/>
      <c r="FF162" s="205"/>
      <c r="FG162" s="205"/>
      <c r="FH162" s="205"/>
      <c r="FI162" s="205"/>
      <c r="FJ162" s="205"/>
      <c r="FK162" s="205"/>
      <c r="FL162" s="205"/>
      <c r="FM162" s="205"/>
      <c r="FN162" s="205"/>
      <c r="FO162" s="205"/>
      <c r="FP162" s="205"/>
      <c r="FQ162" s="205"/>
      <c r="FR162" s="205"/>
      <c r="FS162" s="205"/>
      <c r="FT162" s="205"/>
      <c r="FU162" s="205"/>
      <c r="FV162" s="205"/>
      <c r="FW162" s="205"/>
      <c r="FX162" s="205"/>
      <c r="FY162" s="205"/>
      <c r="FZ162" s="205"/>
      <c r="GA162" s="205"/>
      <c r="GB162" s="205"/>
      <c r="GC162" s="205"/>
      <c r="GD162" s="205"/>
      <c r="GE162" s="205"/>
      <c r="GF162" s="205"/>
      <c r="GG162" s="205"/>
      <c r="GH162" s="205"/>
      <c r="GI162" s="205"/>
      <c r="GJ162" s="205"/>
      <c r="GK162" s="205"/>
      <c r="GL162" s="205"/>
      <c r="GM162" s="205"/>
      <c r="GN162" s="205"/>
      <c r="GO162" s="205"/>
      <c r="GP162" s="205"/>
      <c r="GQ162" s="205"/>
      <c r="GR162" s="205"/>
      <c r="GS162" s="205"/>
      <c r="GT162" s="205"/>
      <c r="GU162" s="205"/>
      <c r="GV162" s="205"/>
      <c r="GW162" s="205"/>
      <c r="GX162" s="205"/>
      <c r="GY162" s="205"/>
      <c r="GZ162" s="205"/>
      <c r="HA162" s="205"/>
      <c r="HB162" s="205"/>
      <c r="HC162" s="205"/>
      <c r="HD162" s="205"/>
      <c r="HE162" s="205"/>
      <c r="HF162" s="205"/>
      <c r="HG162" s="205"/>
      <c r="HH162" s="205"/>
      <c r="HI162" s="205"/>
      <c r="HJ162" s="205"/>
      <c r="HK162" s="205"/>
      <c r="HL162" s="205"/>
      <c r="HM162" s="205"/>
      <c r="HN162" s="205"/>
      <c r="HO162" s="205"/>
      <c r="HP162" s="205"/>
      <c r="HQ162" s="205"/>
      <c r="HR162" s="205"/>
      <c r="HS162" s="205"/>
      <c r="HT162" s="205"/>
      <c r="HU162" s="205"/>
      <c r="HV162" s="205"/>
      <c r="HW162" s="205"/>
      <c r="HX162" s="205"/>
      <c r="HY162" s="205"/>
      <c r="HZ162" s="205"/>
      <c r="IA162" s="205"/>
      <c r="IB162" s="205"/>
      <c r="IC162" s="205"/>
      <c r="ID162" s="205"/>
      <c r="IE162" s="205"/>
      <c r="IF162" s="205"/>
      <c r="IG162" s="205"/>
      <c r="IH162" s="205"/>
      <c r="II162" s="205"/>
      <c r="IJ162" s="205"/>
      <c r="IK162" s="205"/>
      <c r="IL162" s="205"/>
      <c r="IM162" s="205"/>
      <c r="IN162" s="205"/>
      <c r="IO162" s="205"/>
      <c r="IP162" s="205"/>
      <c r="IQ162" s="205"/>
      <c r="IR162" s="205"/>
      <c r="IS162" s="205"/>
      <c r="IT162" s="205"/>
      <c r="IU162" s="205"/>
      <c r="IV162" s="205"/>
      <c r="IW162" s="205"/>
      <c r="IX162" s="205"/>
    </row>
    <row r="163" spans="1:258" ht="12.75" customHeight="1" x14ac:dyDescent="0.2">
      <c r="A163" s="330">
        <f t="shared" si="9"/>
        <v>45444</v>
      </c>
      <c r="B163" s="355" t="str" cm="1">
        <f t="array" ref="B163">IF(SUMPRODUCT($I163:$IX163,IF($I$9:$IX$9=B$9,1,0))&gt;0,SUMPRODUCT($I163:$IX163,IF($I$9:$IX$9=B$9,1,0)),"")</f>
        <v/>
      </c>
      <c r="C163" s="355" t="str" cm="1">
        <f t="array" ref="C163">IF(SUMPRODUCT($I163:$IX163,IF($I$9:$IX$9=C$9,1,0))&gt;0,SUMPRODUCT($I163:$IX163,IF($I$9:$IX$9=C$9,1,0)),"")</f>
        <v/>
      </c>
      <c r="D163" s="355" t="str" cm="1">
        <f t="array" ref="D163">IF(SUMPRODUCT($I163:$IX163,IF($I$9:$IX$9=D$9,1,0))&gt;0,SUMPRODUCT($I163:$IX163,IF($I$9:$IX$9=D$9,1,0)),"")</f>
        <v/>
      </c>
      <c r="E163" s="355" t="str" cm="1">
        <f t="array" ref="E163">IF(SUMPRODUCT($I163:$IX163,IF($I$9:$IX$9=E$9,1,0))&gt;0,SUMPRODUCT($I163:$IX163,IF($I$9:$IX$9=E$9,1,0)),"")</f>
        <v/>
      </c>
      <c r="F163" s="355" t="str" cm="1">
        <f t="array" ref="F163">IF(SUMPRODUCT($I163:$IX163,IF($I$9:$IX$9=F$9,1,0))&gt;0,SUMPRODUCT($I163:$IX163,IF($I$9:$IX$9=F$9,1,0)),"")</f>
        <v/>
      </c>
      <c r="G163" s="355" t="str" cm="1">
        <f t="array" ref="G163">IF(SUMPRODUCT($I163:$IX163,IF($I$9:$IX$9=G$9,1,0))&gt;0,SUMPRODUCT($I163:$IX163,IF($I$9:$IX$9=G$9,1,0)),"")</f>
        <v/>
      </c>
      <c r="H163" s="329">
        <f t="shared" si="8"/>
        <v>0</v>
      </c>
      <c r="I163" s="205"/>
      <c r="J163" s="205"/>
      <c r="K163" s="205"/>
      <c r="L163" s="205"/>
      <c r="M163" s="205"/>
      <c r="N163" s="205"/>
      <c r="O163" s="205"/>
      <c r="P163" s="205"/>
      <c r="Q163" s="205"/>
      <c r="R163" s="205"/>
      <c r="S163" s="205"/>
      <c r="T163" s="205"/>
      <c r="U163" s="205"/>
      <c r="V163" s="205"/>
      <c r="W163" s="205"/>
      <c r="X163" s="205"/>
      <c r="Y163" s="205"/>
      <c r="Z163" s="205"/>
      <c r="AA163" s="205"/>
      <c r="AB163" s="205"/>
      <c r="AC163" s="205"/>
      <c r="AD163" s="205"/>
      <c r="AE163" s="205"/>
      <c r="AF163" s="205"/>
      <c r="AG163" s="205"/>
      <c r="AH163" s="205"/>
      <c r="AI163" s="205"/>
      <c r="AJ163" s="205"/>
      <c r="AK163" s="205"/>
      <c r="AL163" s="205"/>
      <c r="AM163" s="205"/>
      <c r="AN163" s="205"/>
      <c r="AO163" s="205"/>
      <c r="AP163" s="205"/>
      <c r="AQ163" s="205"/>
      <c r="AR163" s="205"/>
      <c r="AS163" s="205"/>
      <c r="AT163" s="205"/>
      <c r="AU163" s="205"/>
      <c r="AV163" s="205"/>
      <c r="AW163" s="205"/>
      <c r="AX163" s="205"/>
      <c r="AY163" s="205"/>
      <c r="AZ163" s="205"/>
      <c r="BA163" s="205"/>
      <c r="BB163" s="205"/>
      <c r="BC163" s="205"/>
      <c r="BD163" s="205"/>
      <c r="BE163" s="205"/>
      <c r="BF163" s="205"/>
      <c r="BG163" s="205"/>
      <c r="BH163" s="205"/>
      <c r="BI163" s="205"/>
      <c r="BJ163" s="205"/>
      <c r="BK163" s="205"/>
      <c r="BL163" s="205"/>
      <c r="BM163" s="205"/>
      <c r="BN163" s="205"/>
      <c r="BO163" s="205"/>
      <c r="BP163" s="205"/>
      <c r="BQ163" s="205"/>
      <c r="BR163" s="205"/>
      <c r="BS163" s="205"/>
      <c r="BT163" s="205"/>
      <c r="BU163" s="205"/>
      <c r="BV163" s="205"/>
      <c r="BW163" s="205"/>
      <c r="BX163" s="205"/>
      <c r="BY163" s="205"/>
      <c r="BZ163" s="205"/>
      <c r="CA163" s="205"/>
      <c r="CB163" s="205"/>
      <c r="CC163" s="205"/>
      <c r="CD163" s="205"/>
      <c r="CE163" s="205"/>
      <c r="CF163" s="205"/>
      <c r="CG163" s="205"/>
      <c r="CH163" s="205"/>
      <c r="CI163" s="205"/>
      <c r="CJ163" s="205"/>
      <c r="CK163" s="205"/>
      <c r="CL163" s="205"/>
      <c r="CM163" s="205"/>
      <c r="CN163" s="205"/>
      <c r="CO163" s="205"/>
      <c r="CP163" s="205"/>
      <c r="CQ163" s="205"/>
      <c r="CR163" s="205"/>
      <c r="CS163" s="205"/>
      <c r="CT163" s="205"/>
      <c r="CU163" s="205"/>
      <c r="CV163" s="205"/>
      <c r="CW163" s="205"/>
      <c r="CX163" s="205"/>
      <c r="CY163" s="205"/>
      <c r="CZ163" s="205"/>
      <c r="DA163" s="205"/>
      <c r="DB163" s="205"/>
      <c r="DC163" s="205"/>
      <c r="DD163" s="205"/>
      <c r="DE163" s="205"/>
      <c r="DF163" s="205"/>
      <c r="DG163" s="205"/>
      <c r="DH163" s="205"/>
      <c r="DI163" s="205"/>
      <c r="DJ163" s="205"/>
      <c r="DK163" s="205"/>
      <c r="DL163" s="205"/>
      <c r="DM163" s="205"/>
      <c r="DN163" s="205"/>
      <c r="DO163" s="205"/>
      <c r="DP163" s="205"/>
      <c r="DQ163" s="205"/>
      <c r="DR163" s="205"/>
      <c r="DS163" s="205"/>
      <c r="DT163" s="205"/>
      <c r="DU163" s="205"/>
      <c r="DV163" s="205"/>
      <c r="DW163" s="205"/>
      <c r="DX163" s="205"/>
      <c r="DY163" s="205"/>
      <c r="DZ163" s="205"/>
      <c r="EA163" s="205"/>
      <c r="EB163" s="205"/>
      <c r="EC163" s="205"/>
      <c r="ED163" s="205"/>
      <c r="EE163" s="205"/>
      <c r="EF163" s="205"/>
      <c r="EG163" s="205"/>
      <c r="EH163" s="205"/>
      <c r="EI163" s="205"/>
      <c r="EJ163" s="205"/>
      <c r="EK163" s="205"/>
      <c r="EL163" s="205"/>
      <c r="EM163" s="205"/>
      <c r="EN163" s="205"/>
      <c r="EO163" s="205"/>
      <c r="EP163" s="205"/>
      <c r="EQ163" s="205"/>
      <c r="ER163" s="205"/>
      <c r="ES163" s="205"/>
      <c r="ET163" s="205"/>
      <c r="EU163" s="205"/>
      <c r="EV163" s="205"/>
      <c r="EW163" s="205"/>
      <c r="EX163" s="205"/>
      <c r="EY163" s="205"/>
      <c r="EZ163" s="205"/>
      <c r="FA163" s="205"/>
      <c r="FB163" s="205"/>
      <c r="FC163" s="205"/>
      <c r="FD163" s="205"/>
      <c r="FE163" s="205"/>
      <c r="FF163" s="205"/>
      <c r="FG163" s="205"/>
      <c r="FH163" s="205"/>
      <c r="FI163" s="205"/>
      <c r="FJ163" s="205"/>
      <c r="FK163" s="205"/>
      <c r="FL163" s="205"/>
      <c r="FM163" s="205"/>
      <c r="FN163" s="205"/>
      <c r="FO163" s="205"/>
      <c r="FP163" s="205"/>
      <c r="FQ163" s="205"/>
      <c r="FR163" s="205"/>
      <c r="FS163" s="205"/>
      <c r="FT163" s="205"/>
      <c r="FU163" s="205"/>
      <c r="FV163" s="205"/>
      <c r="FW163" s="205"/>
      <c r="FX163" s="205"/>
      <c r="FY163" s="205"/>
      <c r="FZ163" s="205"/>
      <c r="GA163" s="205"/>
      <c r="GB163" s="205"/>
      <c r="GC163" s="205"/>
      <c r="GD163" s="205"/>
      <c r="GE163" s="205"/>
      <c r="GF163" s="205"/>
      <c r="GG163" s="205"/>
      <c r="GH163" s="205"/>
      <c r="GI163" s="205"/>
      <c r="GJ163" s="205"/>
      <c r="GK163" s="205"/>
      <c r="GL163" s="205"/>
      <c r="GM163" s="205"/>
      <c r="GN163" s="205"/>
      <c r="GO163" s="205"/>
      <c r="GP163" s="205"/>
      <c r="GQ163" s="205"/>
      <c r="GR163" s="205"/>
      <c r="GS163" s="205"/>
      <c r="GT163" s="205"/>
      <c r="GU163" s="205"/>
      <c r="GV163" s="205"/>
      <c r="GW163" s="205"/>
      <c r="GX163" s="205"/>
      <c r="GY163" s="205"/>
      <c r="GZ163" s="205"/>
      <c r="HA163" s="205"/>
      <c r="HB163" s="205"/>
      <c r="HC163" s="205"/>
      <c r="HD163" s="205"/>
      <c r="HE163" s="205"/>
      <c r="HF163" s="205"/>
      <c r="HG163" s="205"/>
      <c r="HH163" s="205"/>
      <c r="HI163" s="205"/>
      <c r="HJ163" s="205"/>
      <c r="HK163" s="205"/>
      <c r="HL163" s="205"/>
      <c r="HM163" s="205"/>
      <c r="HN163" s="205"/>
      <c r="HO163" s="205"/>
      <c r="HP163" s="205"/>
      <c r="HQ163" s="205"/>
      <c r="HR163" s="205"/>
      <c r="HS163" s="205"/>
      <c r="HT163" s="205"/>
      <c r="HU163" s="205"/>
      <c r="HV163" s="205"/>
      <c r="HW163" s="205"/>
      <c r="HX163" s="205"/>
      <c r="HY163" s="205"/>
      <c r="HZ163" s="205"/>
      <c r="IA163" s="205"/>
      <c r="IB163" s="205"/>
      <c r="IC163" s="205"/>
      <c r="ID163" s="205"/>
      <c r="IE163" s="205"/>
      <c r="IF163" s="205"/>
      <c r="IG163" s="205"/>
      <c r="IH163" s="205"/>
      <c r="II163" s="205"/>
      <c r="IJ163" s="205"/>
      <c r="IK163" s="205"/>
      <c r="IL163" s="205"/>
      <c r="IM163" s="205"/>
      <c r="IN163" s="205"/>
      <c r="IO163" s="205"/>
      <c r="IP163" s="205"/>
      <c r="IQ163" s="205"/>
      <c r="IR163" s="205"/>
      <c r="IS163" s="205"/>
      <c r="IT163" s="205"/>
      <c r="IU163" s="205"/>
      <c r="IV163" s="205"/>
      <c r="IW163" s="205"/>
      <c r="IX163" s="205"/>
    </row>
    <row r="164" spans="1:258" ht="12.75" customHeight="1" x14ac:dyDescent="0.2">
      <c r="A164" s="330">
        <f t="shared" si="9"/>
        <v>45445</v>
      </c>
      <c r="B164" s="355" t="str" cm="1">
        <f t="array" ref="B164">IF(SUMPRODUCT($I164:$IX164,IF($I$9:$IX$9=B$9,1,0))&gt;0,SUMPRODUCT($I164:$IX164,IF($I$9:$IX$9=B$9,1,0)),"")</f>
        <v/>
      </c>
      <c r="C164" s="355" t="str" cm="1">
        <f t="array" ref="C164">IF(SUMPRODUCT($I164:$IX164,IF($I$9:$IX$9=C$9,1,0))&gt;0,SUMPRODUCT($I164:$IX164,IF($I$9:$IX$9=C$9,1,0)),"")</f>
        <v/>
      </c>
      <c r="D164" s="355" t="str" cm="1">
        <f t="array" ref="D164">IF(SUMPRODUCT($I164:$IX164,IF($I$9:$IX$9=D$9,1,0))&gt;0,SUMPRODUCT($I164:$IX164,IF($I$9:$IX$9=D$9,1,0)),"")</f>
        <v/>
      </c>
      <c r="E164" s="355" t="str" cm="1">
        <f t="array" ref="E164">IF(SUMPRODUCT($I164:$IX164,IF($I$9:$IX$9=E$9,1,0))&gt;0,SUMPRODUCT($I164:$IX164,IF($I$9:$IX$9=E$9,1,0)),"")</f>
        <v/>
      </c>
      <c r="F164" s="355" t="str" cm="1">
        <f t="array" ref="F164">IF(SUMPRODUCT($I164:$IX164,IF($I$9:$IX$9=F$9,1,0))&gt;0,SUMPRODUCT($I164:$IX164,IF($I$9:$IX$9=F$9,1,0)),"")</f>
        <v/>
      </c>
      <c r="G164" s="355" t="str" cm="1">
        <f t="array" ref="G164">IF(SUMPRODUCT($I164:$IX164,IF($I$9:$IX$9=G$9,1,0))&gt;0,SUMPRODUCT($I164:$IX164,IF($I$9:$IX$9=G$9,1,0)),"")</f>
        <v/>
      </c>
      <c r="H164" s="329">
        <f t="shared" si="8"/>
        <v>0</v>
      </c>
      <c r="I164" s="205"/>
      <c r="J164" s="205"/>
      <c r="K164" s="205"/>
      <c r="L164" s="205"/>
      <c r="M164" s="205"/>
      <c r="N164" s="205"/>
      <c r="O164" s="205"/>
      <c r="P164" s="205"/>
      <c r="Q164" s="205"/>
      <c r="R164" s="205"/>
      <c r="S164" s="205"/>
      <c r="T164" s="205"/>
      <c r="U164" s="205"/>
      <c r="V164" s="205"/>
      <c r="W164" s="205"/>
      <c r="X164" s="205"/>
      <c r="Y164" s="205"/>
      <c r="Z164" s="205"/>
      <c r="AA164" s="205"/>
      <c r="AB164" s="205"/>
      <c r="AC164" s="205"/>
      <c r="AD164" s="205"/>
      <c r="AE164" s="205"/>
      <c r="AF164" s="205"/>
      <c r="AG164" s="205"/>
      <c r="AH164" s="205"/>
      <c r="AI164" s="205"/>
      <c r="AJ164" s="205"/>
      <c r="AK164" s="205"/>
      <c r="AL164" s="205"/>
      <c r="AM164" s="205"/>
      <c r="AN164" s="205"/>
      <c r="AO164" s="205"/>
      <c r="AP164" s="205"/>
      <c r="AQ164" s="205"/>
      <c r="AR164" s="205"/>
      <c r="AS164" s="205"/>
      <c r="AT164" s="205"/>
      <c r="AU164" s="205"/>
      <c r="AV164" s="205"/>
      <c r="AW164" s="205"/>
      <c r="AX164" s="205"/>
      <c r="AY164" s="205"/>
      <c r="AZ164" s="205"/>
      <c r="BA164" s="205"/>
      <c r="BB164" s="205"/>
      <c r="BC164" s="205"/>
      <c r="BD164" s="205"/>
      <c r="BE164" s="205"/>
      <c r="BF164" s="205"/>
      <c r="BG164" s="205"/>
      <c r="BH164" s="205"/>
      <c r="BI164" s="205"/>
      <c r="BJ164" s="205"/>
      <c r="BK164" s="205"/>
      <c r="BL164" s="205"/>
      <c r="BM164" s="205"/>
      <c r="BN164" s="205"/>
      <c r="BO164" s="205"/>
      <c r="BP164" s="205"/>
      <c r="BQ164" s="205"/>
      <c r="BR164" s="205"/>
      <c r="BS164" s="205"/>
      <c r="BT164" s="205"/>
      <c r="BU164" s="205"/>
      <c r="BV164" s="205"/>
      <c r="BW164" s="205"/>
      <c r="BX164" s="205"/>
      <c r="BY164" s="205"/>
      <c r="BZ164" s="205"/>
      <c r="CA164" s="205"/>
      <c r="CB164" s="205"/>
      <c r="CC164" s="205"/>
      <c r="CD164" s="205"/>
      <c r="CE164" s="205"/>
      <c r="CF164" s="205"/>
      <c r="CG164" s="205"/>
      <c r="CH164" s="205"/>
      <c r="CI164" s="205"/>
      <c r="CJ164" s="205"/>
      <c r="CK164" s="205"/>
      <c r="CL164" s="205"/>
      <c r="CM164" s="205"/>
      <c r="CN164" s="205"/>
      <c r="CO164" s="205"/>
      <c r="CP164" s="205"/>
      <c r="CQ164" s="205"/>
      <c r="CR164" s="205"/>
      <c r="CS164" s="205"/>
      <c r="CT164" s="205"/>
      <c r="CU164" s="205"/>
      <c r="CV164" s="205"/>
      <c r="CW164" s="205"/>
      <c r="CX164" s="205"/>
      <c r="CY164" s="205"/>
      <c r="CZ164" s="205"/>
      <c r="DA164" s="205"/>
      <c r="DB164" s="205"/>
      <c r="DC164" s="205"/>
      <c r="DD164" s="205"/>
      <c r="DE164" s="205"/>
      <c r="DF164" s="205"/>
      <c r="DG164" s="205"/>
      <c r="DH164" s="205"/>
      <c r="DI164" s="205"/>
      <c r="DJ164" s="205"/>
      <c r="DK164" s="205"/>
      <c r="DL164" s="205"/>
      <c r="DM164" s="205"/>
      <c r="DN164" s="205"/>
      <c r="DO164" s="205"/>
      <c r="DP164" s="205"/>
      <c r="DQ164" s="205"/>
      <c r="DR164" s="205"/>
      <c r="DS164" s="205"/>
      <c r="DT164" s="205"/>
      <c r="DU164" s="205"/>
      <c r="DV164" s="205"/>
      <c r="DW164" s="205"/>
      <c r="DX164" s="205"/>
      <c r="DY164" s="205"/>
      <c r="DZ164" s="205"/>
      <c r="EA164" s="205"/>
      <c r="EB164" s="205"/>
      <c r="EC164" s="205"/>
      <c r="ED164" s="205"/>
      <c r="EE164" s="205"/>
      <c r="EF164" s="205"/>
      <c r="EG164" s="205"/>
      <c r="EH164" s="205"/>
      <c r="EI164" s="205"/>
      <c r="EJ164" s="205"/>
      <c r="EK164" s="205"/>
      <c r="EL164" s="205"/>
      <c r="EM164" s="205"/>
      <c r="EN164" s="205"/>
      <c r="EO164" s="205"/>
      <c r="EP164" s="205"/>
      <c r="EQ164" s="205"/>
      <c r="ER164" s="205"/>
      <c r="ES164" s="205"/>
      <c r="ET164" s="205"/>
      <c r="EU164" s="205"/>
      <c r="EV164" s="205"/>
      <c r="EW164" s="205"/>
      <c r="EX164" s="205"/>
      <c r="EY164" s="205"/>
      <c r="EZ164" s="205"/>
      <c r="FA164" s="205"/>
      <c r="FB164" s="205"/>
      <c r="FC164" s="205"/>
      <c r="FD164" s="205"/>
      <c r="FE164" s="205"/>
      <c r="FF164" s="205"/>
      <c r="FG164" s="205"/>
      <c r="FH164" s="205"/>
      <c r="FI164" s="205"/>
      <c r="FJ164" s="205"/>
      <c r="FK164" s="205"/>
      <c r="FL164" s="205"/>
      <c r="FM164" s="205"/>
      <c r="FN164" s="205"/>
      <c r="FO164" s="205"/>
      <c r="FP164" s="205"/>
      <c r="FQ164" s="205"/>
      <c r="FR164" s="205"/>
      <c r="FS164" s="205"/>
      <c r="FT164" s="205"/>
      <c r="FU164" s="205"/>
      <c r="FV164" s="205"/>
      <c r="FW164" s="205"/>
      <c r="FX164" s="205"/>
      <c r="FY164" s="205"/>
      <c r="FZ164" s="205"/>
      <c r="GA164" s="205"/>
      <c r="GB164" s="205"/>
      <c r="GC164" s="205"/>
      <c r="GD164" s="205"/>
      <c r="GE164" s="205"/>
      <c r="GF164" s="205"/>
      <c r="GG164" s="205"/>
      <c r="GH164" s="205"/>
      <c r="GI164" s="205"/>
      <c r="GJ164" s="205"/>
      <c r="GK164" s="205"/>
      <c r="GL164" s="205"/>
      <c r="GM164" s="205"/>
      <c r="GN164" s="205"/>
      <c r="GO164" s="205"/>
      <c r="GP164" s="205"/>
      <c r="GQ164" s="205"/>
      <c r="GR164" s="205"/>
      <c r="GS164" s="205"/>
      <c r="GT164" s="205"/>
      <c r="GU164" s="205"/>
      <c r="GV164" s="205"/>
      <c r="GW164" s="205"/>
      <c r="GX164" s="205"/>
      <c r="GY164" s="205"/>
      <c r="GZ164" s="205"/>
      <c r="HA164" s="205"/>
      <c r="HB164" s="205"/>
      <c r="HC164" s="205"/>
      <c r="HD164" s="205"/>
      <c r="HE164" s="205"/>
      <c r="HF164" s="205"/>
      <c r="HG164" s="205"/>
      <c r="HH164" s="205"/>
      <c r="HI164" s="205"/>
      <c r="HJ164" s="205"/>
      <c r="HK164" s="205"/>
      <c r="HL164" s="205"/>
      <c r="HM164" s="205"/>
      <c r="HN164" s="205"/>
      <c r="HO164" s="205"/>
      <c r="HP164" s="205"/>
      <c r="HQ164" s="205"/>
      <c r="HR164" s="205"/>
      <c r="HS164" s="205"/>
      <c r="HT164" s="205"/>
      <c r="HU164" s="205"/>
      <c r="HV164" s="205"/>
      <c r="HW164" s="205"/>
      <c r="HX164" s="205"/>
      <c r="HY164" s="205"/>
      <c r="HZ164" s="205"/>
      <c r="IA164" s="205"/>
      <c r="IB164" s="205"/>
      <c r="IC164" s="205"/>
      <c r="ID164" s="205"/>
      <c r="IE164" s="205"/>
      <c r="IF164" s="205"/>
      <c r="IG164" s="205"/>
      <c r="IH164" s="205"/>
      <c r="II164" s="205"/>
      <c r="IJ164" s="205"/>
      <c r="IK164" s="205"/>
      <c r="IL164" s="205"/>
      <c r="IM164" s="205"/>
      <c r="IN164" s="205"/>
      <c r="IO164" s="205"/>
      <c r="IP164" s="205"/>
      <c r="IQ164" s="205"/>
      <c r="IR164" s="205"/>
      <c r="IS164" s="205"/>
      <c r="IT164" s="205"/>
      <c r="IU164" s="205"/>
      <c r="IV164" s="205"/>
      <c r="IW164" s="205"/>
      <c r="IX164" s="205"/>
    </row>
    <row r="165" spans="1:258" ht="12.75" customHeight="1" x14ac:dyDescent="0.2">
      <c r="A165" s="330">
        <f t="shared" si="9"/>
        <v>45446</v>
      </c>
      <c r="B165" s="355" t="str" cm="1">
        <f t="array" ref="B165">IF(SUMPRODUCT($I165:$IX165,IF($I$9:$IX$9=B$9,1,0))&gt;0,SUMPRODUCT($I165:$IX165,IF($I$9:$IX$9=B$9,1,0)),"")</f>
        <v/>
      </c>
      <c r="C165" s="355" t="str" cm="1">
        <f t="array" ref="C165">IF(SUMPRODUCT($I165:$IX165,IF($I$9:$IX$9=C$9,1,0))&gt;0,SUMPRODUCT($I165:$IX165,IF($I$9:$IX$9=C$9,1,0)),"")</f>
        <v/>
      </c>
      <c r="D165" s="355" t="str" cm="1">
        <f t="array" ref="D165">IF(SUMPRODUCT($I165:$IX165,IF($I$9:$IX$9=D$9,1,0))&gt;0,SUMPRODUCT($I165:$IX165,IF($I$9:$IX$9=D$9,1,0)),"")</f>
        <v/>
      </c>
      <c r="E165" s="355" t="str" cm="1">
        <f t="array" ref="E165">IF(SUMPRODUCT($I165:$IX165,IF($I$9:$IX$9=E$9,1,0))&gt;0,SUMPRODUCT($I165:$IX165,IF($I$9:$IX$9=E$9,1,0)),"")</f>
        <v/>
      </c>
      <c r="F165" s="355" t="str" cm="1">
        <f t="array" ref="F165">IF(SUMPRODUCT($I165:$IX165,IF($I$9:$IX$9=F$9,1,0))&gt;0,SUMPRODUCT($I165:$IX165,IF($I$9:$IX$9=F$9,1,0)),"")</f>
        <v/>
      </c>
      <c r="G165" s="355" t="str" cm="1">
        <f t="array" ref="G165">IF(SUMPRODUCT($I165:$IX165,IF($I$9:$IX$9=G$9,1,0))&gt;0,SUMPRODUCT($I165:$IX165,IF($I$9:$IX$9=G$9,1,0)),"")</f>
        <v/>
      </c>
      <c r="H165" s="329">
        <f t="shared" si="8"/>
        <v>0</v>
      </c>
      <c r="I165" s="205"/>
      <c r="J165" s="205"/>
      <c r="K165" s="205"/>
      <c r="L165" s="205"/>
      <c r="M165" s="205"/>
      <c r="N165" s="205"/>
      <c r="O165" s="205"/>
      <c r="P165" s="205"/>
      <c r="Q165" s="205"/>
      <c r="R165" s="205"/>
      <c r="S165" s="205"/>
      <c r="T165" s="205"/>
      <c r="U165" s="205"/>
      <c r="V165" s="205"/>
      <c r="W165" s="205"/>
      <c r="X165" s="205"/>
      <c r="Y165" s="205"/>
      <c r="Z165" s="205"/>
      <c r="AA165" s="205"/>
      <c r="AB165" s="205"/>
      <c r="AC165" s="205"/>
      <c r="AD165" s="205"/>
      <c r="AE165" s="205"/>
      <c r="AF165" s="205"/>
      <c r="AG165" s="205"/>
      <c r="AH165" s="205"/>
      <c r="AI165" s="205"/>
      <c r="AJ165" s="205"/>
      <c r="AK165" s="205"/>
      <c r="AL165" s="205"/>
      <c r="AM165" s="205"/>
      <c r="AN165" s="205"/>
      <c r="AO165" s="205"/>
      <c r="AP165" s="205"/>
      <c r="AQ165" s="205"/>
      <c r="AR165" s="205"/>
      <c r="AS165" s="205"/>
      <c r="AT165" s="205"/>
      <c r="AU165" s="205"/>
      <c r="AV165" s="205"/>
      <c r="AW165" s="205"/>
      <c r="AX165" s="205"/>
      <c r="AY165" s="205"/>
      <c r="AZ165" s="205"/>
      <c r="BA165" s="205"/>
      <c r="BB165" s="205"/>
      <c r="BC165" s="205"/>
      <c r="BD165" s="205"/>
      <c r="BE165" s="205"/>
      <c r="BF165" s="205"/>
      <c r="BG165" s="205"/>
      <c r="BH165" s="205"/>
      <c r="BI165" s="205"/>
      <c r="BJ165" s="205"/>
      <c r="BK165" s="205"/>
      <c r="BL165" s="205"/>
      <c r="BM165" s="205"/>
      <c r="BN165" s="205"/>
      <c r="BO165" s="205"/>
      <c r="BP165" s="205"/>
      <c r="BQ165" s="205"/>
      <c r="BR165" s="205"/>
      <c r="BS165" s="205"/>
      <c r="BT165" s="205"/>
      <c r="BU165" s="205"/>
      <c r="BV165" s="205"/>
      <c r="BW165" s="205"/>
      <c r="BX165" s="205"/>
      <c r="BY165" s="205"/>
      <c r="BZ165" s="205"/>
      <c r="CA165" s="205"/>
      <c r="CB165" s="205"/>
      <c r="CC165" s="205"/>
      <c r="CD165" s="205"/>
      <c r="CE165" s="205"/>
      <c r="CF165" s="205"/>
      <c r="CG165" s="205"/>
      <c r="CH165" s="205"/>
      <c r="CI165" s="205"/>
      <c r="CJ165" s="205"/>
      <c r="CK165" s="205"/>
      <c r="CL165" s="205"/>
      <c r="CM165" s="205"/>
      <c r="CN165" s="205"/>
      <c r="CO165" s="205"/>
      <c r="CP165" s="205"/>
      <c r="CQ165" s="205"/>
      <c r="CR165" s="205"/>
      <c r="CS165" s="205"/>
      <c r="CT165" s="205"/>
      <c r="CU165" s="205"/>
      <c r="CV165" s="205"/>
      <c r="CW165" s="205"/>
      <c r="CX165" s="205"/>
      <c r="CY165" s="205"/>
      <c r="CZ165" s="205"/>
      <c r="DA165" s="205"/>
      <c r="DB165" s="205"/>
      <c r="DC165" s="205"/>
      <c r="DD165" s="205"/>
      <c r="DE165" s="205"/>
      <c r="DF165" s="205"/>
      <c r="DG165" s="205"/>
      <c r="DH165" s="205"/>
      <c r="DI165" s="205"/>
      <c r="DJ165" s="205"/>
      <c r="DK165" s="205"/>
      <c r="DL165" s="205"/>
      <c r="DM165" s="205"/>
      <c r="DN165" s="205"/>
      <c r="DO165" s="205"/>
      <c r="DP165" s="205"/>
      <c r="DQ165" s="205"/>
      <c r="DR165" s="205"/>
      <c r="DS165" s="205"/>
      <c r="DT165" s="205"/>
      <c r="DU165" s="205"/>
      <c r="DV165" s="205"/>
      <c r="DW165" s="205"/>
      <c r="DX165" s="205"/>
      <c r="DY165" s="205"/>
      <c r="DZ165" s="205"/>
      <c r="EA165" s="205"/>
      <c r="EB165" s="205"/>
      <c r="EC165" s="205"/>
      <c r="ED165" s="205"/>
      <c r="EE165" s="205"/>
      <c r="EF165" s="205"/>
      <c r="EG165" s="205"/>
      <c r="EH165" s="205"/>
      <c r="EI165" s="205"/>
      <c r="EJ165" s="205"/>
      <c r="EK165" s="205"/>
      <c r="EL165" s="205"/>
      <c r="EM165" s="205"/>
      <c r="EN165" s="205"/>
      <c r="EO165" s="205"/>
      <c r="EP165" s="205"/>
      <c r="EQ165" s="205"/>
      <c r="ER165" s="205"/>
      <c r="ES165" s="205"/>
      <c r="ET165" s="205"/>
      <c r="EU165" s="205"/>
      <c r="EV165" s="205"/>
      <c r="EW165" s="205"/>
      <c r="EX165" s="205"/>
      <c r="EY165" s="205"/>
      <c r="EZ165" s="205"/>
      <c r="FA165" s="205"/>
      <c r="FB165" s="205"/>
      <c r="FC165" s="205"/>
      <c r="FD165" s="205"/>
      <c r="FE165" s="205"/>
      <c r="FF165" s="205"/>
      <c r="FG165" s="205"/>
      <c r="FH165" s="205"/>
      <c r="FI165" s="205"/>
      <c r="FJ165" s="205"/>
      <c r="FK165" s="205"/>
      <c r="FL165" s="205"/>
      <c r="FM165" s="205"/>
      <c r="FN165" s="205"/>
      <c r="FO165" s="205"/>
      <c r="FP165" s="205"/>
      <c r="FQ165" s="205"/>
      <c r="FR165" s="205"/>
      <c r="FS165" s="205"/>
      <c r="FT165" s="205"/>
      <c r="FU165" s="205"/>
      <c r="FV165" s="205"/>
      <c r="FW165" s="205"/>
      <c r="FX165" s="205"/>
      <c r="FY165" s="205"/>
      <c r="FZ165" s="205"/>
      <c r="GA165" s="205"/>
      <c r="GB165" s="205"/>
      <c r="GC165" s="205"/>
      <c r="GD165" s="205"/>
      <c r="GE165" s="205"/>
      <c r="GF165" s="205"/>
      <c r="GG165" s="205"/>
      <c r="GH165" s="205"/>
      <c r="GI165" s="205"/>
      <c r="GJ165" s="205"/>
      <c r="GK165" s="205"/>
      <c r="GL165" s="205"/>
      <c r="GM165" s="205"/>
      <c r="GN165" s="205"/>
      <c r="GO165" s="205"/>
      <c r="GP165" s="205"/>
      <c r="GQ165" s="205"/>
      <c r="GR165" s="205"/>
      <c r="GS165" s="205"/>
      <c r="GT165" s="205"/>
      <c r="GU165" s="205"/>
      <c r="GV165" s="205"/>
      <c r="GW165" s="205"/>
      <c r="GX165" s="205"/>
      <c r="GY165" s="205"/>
      <c r="GZ165" s="205"/>
      <c r="HA165" s="205"/>
      <c r="HB165" s="205"/>
      <c r="HC165" s="205"/>
      <c r="HD165" s="205"/>
      <c r="HE165" s="205"/>
      <c r="HF165" s="205"/>
      <c r="HG165" s="205"/>
      <c r="HH165" s="205"/>
      <c r="HI165" s="205"/>
      <c r="HJ165" s="205"/>
      <c r="HK165" s="205"/>
      <c r="HL165" s="205"/>
      <c r="HM165" s="205"/>
      <c r="HN165" s="205"/>
      <c r="HO165" s="205"/>
      <c r="HP165" s="205"/>
      <c r="HQ165" s="205"/>
      <c r="HR165" s="205"/>
      <c r="HS165" s="205"/>
      <c r="HT165" s="205"/>
      <c r="HU165" s="205"/>
      <c r="HV165" s="205"/>
      <c r="HW165" s="205"/>
      <c r="HX165" s="205"/>
      <c r="HY165" s="205"/>
      <c r="HZ165" s="205"/>
      <c r="IA165" s="205"/>
      <c r="IB165" s="205"/>
      <c r="IC165" s="205"/>
      <c r="ID165" s="205"/>
      <c r="IE165" s="205"/>
      <c r="IF165" s="205"/>
      <c r="IG165" s="205"/>
      <c r="IH165" s="205"/>
      <c r="II165" s="205"/>
      <c r="IJ165" s="205"/>
      <c r="IK165" s="205"/>
      <c r="IL165" s="205"/>
      <c r="IM165" s="205"/>
      <c r="IN165" s="205"/>
      <c r="IO165" s="205"/>
      <c r="IP165" s="205"/>
      <c r="IQ165" s="205"/>
      <c r="IR165" s="205"/>
      <c r="IS165" s="205"/>
      <c r="IT165" s="205"/>
      <c r="IU165" s="205"/>
      <c r="IV165" s="205"/>
      <c r="IW165" s="205"/>
      <c r="IX165" s="205"/>
    </row>
    <row r="166" spans="1:258" ht="12.75" customHeight="1" x14ac:dyDescent="0.2">
      <c r="A166" s="330">
        <f t="shared" si="9"/>
        <v>45447</v>
      </c>
      <c r="B166" s="355" t="str" cm="1">
        <f t="array" ref="B166">IF(SUMPRODUCT($I166:$IX166,IF($I$9:$IX$9=B$9,1,0))&gt;0,SUMPRODUCT($I166:$IX166,IF($I$9:$IX$9=B$9,1,0)),"")</f>
        <v/>
      </c>
      <c r="C166" s="355" t="str" cm="1">
        <f t="array" ref="C166">IF(SUMPRODUCT($I166:$IX166,IF($I$9:$IX$9=C$9,1,0))&gt;0,SUMPRODUCT($I166:$IX166,IF($I$9:$IX$9=C$9,1,0)),"")</f>
        <v/>
      </c>
      <c r="D166" s="355" t="str" cm="1">
        <f t="array" ref="D166">IF(SUMPRODUCT($I166:$IX166,IF($I$9:$IX$9=D$9,1,0))&gt;0,SUMPRODUCT($I166:$IX166,IF($I$9:$IX$9=D$9,1,0)),"")</f>
        <v/>
      </c>
      <c r="E166" s="355" t="str" cm="1">
        <f t="array" ref="E166">IF(SUMPRODUCT($I166:$IX166,IF($I$9:$IX$9=E$9,1,0))&gt;0,SUMPRODUCT($I166:$IX166,IF($I$9:$IX$9=E$9,1,0)),"")</f>
        <v/>
      </c>
      <c r="F166" s="355" t="str" cm="1">
        <f t="array" ref="F166">IF(SUMPRODUCT($I166:$IX166,IF($I$9:$IX$9=F$9,1,0))&gt;0,SUMPRODUCT($I166:$IX166,IF($I$9:$IX$9=F$9,1,0)),"")</f>
        <v/>
      </c>
      <c r="G166" s="355" t="str" cm="1">
        <f t="array" ref="G166">IF(SUMPRODUCT($I166:$IX166,IF($I$9:$IX$9=G$9,1,0))&gt;0,SUMPRODUCT($I166:$IX166,IF($I$9:$IX$9=G$9,1,0)),"")</f>
        <v/>
      </c>
      <c r="H166" s="329">
        <f t="shared" si="8"/>
        <v>0</v>
      </c>
      <c r="I166" s="205"/>
      <c r="J166" s="205"/>
      <c r="K166" s="205"/>
      <c r="L166" s="205"/>
      <c r="M166" s="205"/>
      <c r="N166" s="205"/>
      <c r="O166" s="205"/>
      <c r="P166" s="205"/>
      <c r="Q166" s="205"/>
      <c r="R166" s="205"/>
      <c r="S166" s="205"/>
      <c r="T166" s="205"/>
      <c r="U166" s="205"/>
      <c r="V166" s="205"/>
      <c r="W166" s="205"/>
      <c r="X166" s="205"/>
      <c r="Y166" s="205"/>
      <c r="Z166" s="205"/>
      <c r="AA166" s="205"/>
      <c r="AB166" s="205"/>
      <c r="AC166" s="205"/>
      <c r="AD166" s="205"/>
      <c r="AE166" s="205"/>
      <c r="AF166" s="205"/>
      <c r="AG166" s="205"/>
      <c r="AH166" s="205"/>
      <c r="AI166" s="205"/>
      <c r="AJ166" s="205"/>
      <c r="AK166" s="205"/>
      <c r="AL166" s="205"/>
      <c r="AM166" s="205"/>
      <c r="AN166" s="205"/>
      <c r="AO166" s="205"/>
      <c r="AP166" s="205"/>
      <c r="AQ166" s="205"/>
      <c r="AR166" s="205"/>
      <c r="AS166" s="205"/>
      <c r="AT166" s="205"/>
      <c r="AU166" s="205"/>
      <c r="AV166" s="205"/>
      <c r="AW166" s="205"/>
      <c r="AX166" s="205"/>
      <c r="AY166" s="205"/>
      <c r="AZ166" s="205"/>
      <c r="BA166" s="205"/>
      <c r="BB166" s="205"/>
      <c r="BC166" s="205"/>
      <c r="BD166" s="205"/>
      <c r="BE166" s="205"/>
      <c r="BF166" s="205"/>
      <c r="BG166" s="205"/>
      <c r="BH166" s="205"/>
      <c r="BI166" s="205"/>
      <c r="BJ166" s="205"/>
      <c r="BK166" s="205"/>
      <c r="BL166" s="205"/>
      <c r="BM166" s="205"/>
      <c r="BN166" s="205"/>
      <c r="BO166" s="205"/>
      <c r="BP166" s="205"/>
      <c r="BQ166" s="205"/>
      <c r="BR166" s="205"/>
      <c r="BS166" s="205"/>
      <c r="BT166" s="205"/>
      <c r="BU166" s="205"/>
      <c r="BV166" s="205"/>
      <c r="BW166" s="205"/>
      <c r="BX166" s="205"/>
      <c r="BY166" s="205"/>
      <c r="BZ166" s="205"/>
      <c r="CA166" s="205"/>
      <c r="CB166" s="205"/>
      <c r="CC166" s="205"/>
      <c r="CD166" s="205"/>
      <c r="CE166" s="205"/>
      <c r="CF166" s="205"/>
      <c r="CG166" s="205"/>
      <c r="CH166" s="205"/>
      <c r="CI166" s="205"/>
      <c r="CJ166" s="205"/>
      <c r="CK166" s="205"/>
      <c r="CL166" s="205"/>
      <c r="CM166" s="205"/>
      <c r="CN166" s="205"/>
      <c r="CO166" s="205"/>
      <c r="CP166" s="205"/>
      <c r="CQ166" s="205"/>
      <c r="CR166" s="205"/>
      <c r="CS166" s="205"/>
      <c r="CT166" s="205"/>
      <c r="CU166" s="205"/>
      <c r="CV166" s="205"/>
      <c r="CW166" s="205"/>
      <c r="CX166" s="205"/>
      <c r="CY166" s="205"/>
      <c r="CZ166" s="205"/>
      <c r="DA166" s="205"/>
      <c r="DB166" s="205"/>
      <c r="DC166" s="205"/>
      <c r="DD166" s="205"/>
      <c r="DE166" s="205"/>
      <c r="DF166" s="205"/>
      <c r="DG166" s="205"/>
      <c r="DH166" s="205"/>
      <c r="DI166" s="205"/>
      <c r="DJ166" s="205"/>
      <c r="DK166" s="205"/>
      <c r="DL166" s="205"/>
      <c r="DM166" s="205"/>
      <c r="DN166" s="205"/>
      <c r="DO166" s="205"/>
      <c r="DP166" s="205"/>
      <c r="DQ166" s="205"/>
      <c r="DR166" s="205"/>
      <c r="DS166" s="205"/>
      <c r="DT166" s="205"/>
      <c r="DU166" s="205"/>
      <c r="DV166" s="205"/>
      <c r="DW166" s="205"/>
      <c r="DX166" s="205"/>
      <c r="DY166" s="205"/>
      <c r="DZ166" s="205"/>
      <c r="EA166" s="205"/>
      <c r="EB166" s="205"/>
      <c r="EC166" s="205"/>
      <c r="ED166" s="205"/>
      <c r="EE166" s="205"/>
      <c r="EF166" s="205"/>
      <c r="EG166" s="205"/>
      <c r="EH166" s="205"/>
      <c r="EI166" s="205"/>
      <c r="EJ166" s="205"/>
      <c r="EK166" s="205"/>
      <c r="EL166" s="205"/>
      <c r="EM166" s="205"/>
      <c r="EN166" s="205"/>
      <c r="EO166" s="205"/>
      <c r="EP166" s="205"/>
      <c r="EQ166" s="205"/>
      <c r="ER166" s="205"/>
      <c r="ES166" s="205"/>
      <c r="ET166" s="205"/>
      <c r="EU166" s="205"/>
      <c r="EV166" s="205"/>
      <c r="EW166" s="205"/>
      <c r="EX166" s="205"/>
      <c r="EY166" s="205"/>
      <c r="EZ166" s="205"/>
      <c r="FA166" s="205"/>
      <c r="FB166" s="205"/>
      <c r="FC166" s="205"/>
      <c r="FD166" s="205"/>
      <c r="FE166" s="205"/>
      <c r="FF166" s="205"/>
      <c r="FG166" s="205"/>
      <c r="FH166" s="205"/>
      <c r="FI166" s="205"/>
      <c r="FJ166" s="205"/>
      <c r="FK166" s="205"/>
      <c r="FL166" s="205"/>
      <c r="FM166" s="205"/>
      <c r="FN166" s="205"/>
      <c r="FO166" s="205"/>
      <c r="FP166" s="205"/>
      <c r="FQ166" s="205"/>
      <c r="FR166" s="205"/>
      <c r="FS166" s="205"/>
      <c r="FT166" s="205"/>
      <c r="FU166" s="205"/>
      <c r="FV166" s="205"/>
      <c r="FW166" s="205"/>
      <c r="FX166" s="205"/>
      <c r="FY166" s="205"/>
      <c r="FZ166" s="205"/>
      <c r="GA166" s="205"/>
      <c r="GB166" s="205"/>
      <c r="GC166" s="205"/>
      <c r="GD166" s="205"/>
      <c r="GE166" s="205"/>
      <c r="GF166" s="205"/>
      <c r="GG166" s="205"/>
      <c r="GH166" s="205"/>
      <c r="GI166" s="205"/>
      <c r="GJ166" s="205"/>
      <c r="GK166" s="205"/>
      <c r="GL166" s="205"/>
      <c r="GM166" s="205"/>
      <c r="GN166" s="205"/>
      <c r="GO166" s="205"/>
      <c r="GP166" s="205"/>
      <c r="GQ166" s="205"/>
      <c r="GR166" s="205"/>
      <c r="GS166" s="205"/>
      <c r="GT166" s="205"/>
      <c r="GU166" s="205"/>
      <c r="GV166" s="205"/>
      <c r="GW166" s="205"/>
      <c r="GX166" s="205"/>
      <c r="GY166" s="205"/>
      <c r="GZ166" s="205"/>
      <c r="HA166" s="205"/>
      <c r="HB166" s="205"/>
      <c r="HC166" s="205"/>
      <c r="HD166" s="205"/>
      <c r="HE166" s="205"/>
      <c r="HF166" s="205"/>
      <c r="HG166" s="205"/>
      <c r="HH166" s="205"/>
      <c r="HI166" s="205"/>
      <c r="HJ166" s="205"/>
      <c r="HK166" s="205"/>
      <c r="HL166" s="205"/>
      <c r="HM166" s="205"/>
      <c r="HN166" s="205"/>
      <c r="HO166" s="205"/>
      <c r="HP166" s="205"/>
      <c r="HQ166" s="205"/>
      <c r="HR166" s="205"/>
      <c r="HS166" s="205"/>
      <c r="HT166" s="205"/>
      <c r="HU166" s="205"/>
      <c r="HV166" s="205"/>
      <c r="HW166" s="205"/>
      <c r="HX166" s="205"/>
      <c r="HY166" s="205"/>
      <c r="HZ166" s="205"/>
      <c r="IA166" s="205"/>
      <c r="IB166" s="205"/>
      <c r="IC166" s="205"/>
      <c r="ID166" s="205"/>
      <c r="IE166" s="205"/>
      <c r="IF166" s="205"/>
      <c r="IG166" s="205"/>
      <c r="IH166" s="205"/>
      <c r="II166" s="205"/>
      <c r="IJ166" s="205"/>
      <c r="IK166" s="205"/>
      <c r="IL166" s="205"/>
      <c r="IM166" s="205"/>
      <c r="IN166" s="205"/>
      <c r="IO166" s="205"/>
      <c r="IP166" s="205"/>
      <c r="IQ166" s="205"/>
      <c r="IR166" s="205"/>
      <c r="IS166" s="205"/>
      <c r="IT166" s="205"/>
      <c r="IU166" s="205"/>
      <c r="IV166" s="205"/>
      <c r="IW166" s="205"/>
      <c r="IX166" s="205"/>
    </row>
    <row r="167" spans="1:258" ht="12.75" customHeight="1" x14ac:dyDescent="0.2">
      <c r="A167" s="330">
        <f t="shared" si="9"/>
        <v>45448</v>
      </c>
      <c r="B167" s="355" t="str" cm="1">
        <f t="array" ref="B167">IF(SUMPRODUCT($I167:$IX167,IF($I$9:$IX$9=B$9,1,0))&gt;0,SUMPRODUCT($I167:$IX167,IF($I$9:$IX$9=B$9,1,0)),"")</f>
        <v/>
      </c>
      <c r="C167" s="355" t="str" cm="1">
        <f t="array" ref="C167">IF(SUMPRODUCT($I167:$IX167,IF($I$9:$IX$9=C$9,1,0))&gt;0,SUMPRODUCT($I167:$IX167,IF($I$9:$IX$9=C$9,1,0)),"")</f>
        <v/>
      </c>
      <c r="D167" s="355" t="str" cm="1">
        <f t="array" ref="D167">IF(SUMPRODUCT($I167:$IX167,IF($I$9:$IX$9=D$9,1,0))&gt;0,SUMPRODUCT($I167:$IX167,IF($I$9:$IX$9=D$9,1,0)),"")</f>
        <v/>
      </c>
      <c r="E167" s="355" t="str" cm="1">
        <f t="array" ref="E167">IF(SUMPRODUCT($I167:$IX167,IF($I$9:$IX$9=E$9,1,0))&gt;0,SUMPRODUCT($I167:$IX167,IF($I$9:$IX$9=E$9,1,0)),"")</f>
        <v/>
      </c>
      <c r="F167" s="355" t="str" cm="1">
        <f t="array" ref="F167">IF(SUMPRODUCT($I167:$IX167,IF($I$9:$IX$9=F$9,1,0))&gt;0,SUMPRODUCT($I167:$IX167,IF($I$9:$IX$9=F$9,1,0)),"")</f>
        <v/>
      </c>
      <c r="G167" s="355" t="str" cm="1">
        <f t="array" ref="G167">IF(SUMPRODUCT($I167:$IX167,IF($I$9:$IX$9=G$9,1,0))&gt;0,SUMPRODUCT($I167:$IX167,IF($I$9:$IX$9=G$9,1,0)),"")</f>
        <v/>
      </c>
      <c r="H167" s="329">
        <f t="shared" si="8"/>
        <v>0</v>
      </c>
      <c r="I167" s="205"/>
      <c r="J167" s="205"/>
      <c r="K167" s="205"/>
      <c r="L167" s="205"/>
      <c r="M167" s="205"/>
      <c r="N167" s="205"/>
      <c r="O167" s="205"/>
      <c r="P167" s="205"/>
      <c r="Q167" s="205"/>
      <c r="R167" s="205"/>
      <c r="S167" s="205"/>
      <c r="T167" s="205"/>
      <c r="U167" s="205"/>
      <c r="V167" s="205"/>
      <c r="W167" s="205"/>
      <c r="X167" s="205"/>
      <c r="Y167" s="205"/>
      <c r="Z167" s="205"/>
      <c r="AA167" s="205"/>
      <c r="AB167" s="205"/>
      <c r="AC167" s="205"/>
      <c r="AD167" s="205"/>
      <c r="AE167" s="205"/>
      <c r="AF167" s="205"/>
      <c r="AG167" s="205"/>
      <c r="AH167" s="205"/>
      <c r="AI167" s="205"/>
      <c r="AJ167" s="205"/>
      <c r="AK167" s="205"/>
      <c r="AL167" s="205"/>
      <c r="AM167" s="205"/>
      <c r="AN167" s="205"/>
      <c r="AO167" s="205"/>
      <c r="AP167" s="205"/>
      <c r="AQ167" s="205"/>
      <c r="AR167" s="205"/>
      <c r="AS167" s="205"/>
      <c r="AT167" s="205"/>
      <c r="AU167" s="205"/>
      <c r="AV167" s="205"/>
      <c r="AW167" s="205"/>
      <c r="AX167" s="205"/>
      <c r="AY167" s="205"/>
      <c r="AZ167" s="205"/>
      <c r="BA167" s="205"/>
      <c r="BB167" s="205"/>
      <c r="BC167" s="205"/>
      <c r="BD167" s="205"/>
      <c r="BE167" s="205"/>
      <c r="BF167" s="205"/>
      <c r="BG167" s="205"/>
      <c r="BH167" s="205"/>
      <c r="BI167" s="205"/>
      <c r="BJ167" s="205"/>
      <c r="BK167" s="205"/>
      <c r="BL167" s="205"/>
      <c r="BM167" s="205"/>
      <c r="BN167" s="205"/>
      <c r="BO167" s="205"/>
      <c r="BP167" s="205"/>
      <c r="BQ167" s="205"/>
      <c r="BR167" s="205"/>
      <c r="BS167" s="205"/>
      <c r="BT167" s="205"/>
      <c r="BU167" s="205"/>
      <c r="BV167" s="205"/>
      <c r="BW167" s="205"/>
      <c r="BX167" s="205"/>
      <c r="BY167" s="205"/>
      <c r="BZ167" s="205"/>
      <c r="CA167" s="205"/>
      <c r="CB167" s="205"/>
      <c r="CC167" s="205"/>
      <c r="CD167" s="205"/>
      <c r="CE167" s="205"/>
      <c r="CF167" s="205"/>
      <c r="CG167" s="205"/>
      <c r="CH167" s="205"/>
      <c r="CI167" s="205"/>
      <c r="CJ167" s="205"/>
      <c r="CK167" s="205"/>
      <c r="CL167" s="205"/>
      <c r="CM167" s="205"/>
      <c r="CN167" s="205"/>
      <c r="CO167" s="205"/>
      <c r="CP167" s="205"/>
      <c r="CQ167" s="205"/>
      <c r="CR167" s="205"/>
      <c r="CS167" s="205"/>
      <c r="CT167" s="205"/>
      <c r="CU167" s="205"/>
      <c r="CV167" s="205"/>
      <c r="CW167" s="205"/>
      <c r="CX167" s="205"/>
      <c r="CY167" s="205"/>
      <c r="CZ167" s="205"/>
      <c r="DA167" s="205"/>
      <c r="DB167" s="205"/>
      <c r="DC167" s="205"/>
      <c r="DD167" s="205"/>
      <c r="DE167" s="205"/>
      <c r="DF167" s="205"/>
      <c r="DG167" s="205"/>
      <c r="DH167" s="205"/>
      <c r="DI167" s="205"/>
      <c r="DJ167" s="205"/>
      <c r="DK167" s="205"/>
      <c r="DL167" s="205"/>
      <c r="DM167" s="205"/>
      <c r="DN167" s="205"/>
      <c r="DO167" s="205"/>
      <c r="DP167" s="205"/>
      <c r="DQ167" s="205"/>
      <c r="DR167" s="205"/>
      <c r="DS167" s="205"/>
      <c r="DT167" s="205"/>
      <c r="DU167" s="205"/>
      <c r="DV167" s="205"/>
      <c r="DW167" s="205"/>
      <c r="DX167" s="205"/>
      <c r="DY167" s="205"/>
      <c r="DZ167" s="205"/>
      <c r="EA167" s="205"/>
      <c r="EB167" s="205"/>
      <c r="EC167" s="205"/>
      <c r="ED167" s="205"/>
      <c r="EE167" s="205"/>
      <c r="EF167" s="205"/>
      <c r="EG167" s="205"/>
      <c r="EH167" s="205"/>
      <c r="EI167" s="205"/>
      <c r="EJ167" s="205"/>
      <c r="EK167" s="205"/>
      <c r="EL167" s="205"/>
      <c r="EM167" s="205"/>
      <c r="EN167" s="205"/>
      <c r="EO167" s="205"/>
      <c r="EP167" s="205"/>
      <c r="EQ167" s="205"/>
      <c r="ER167" s="205"/>
      <c r="ES167" s="205"/>
      <c r="ET167" s="205"/>
      <c r="EU167" s="205"/>
      <c r="EV167" s="205"/>
      <c r="EW167" s="205"/>
      <c r="EX167" s="205"/>
      <c r="EY167" s="205"/>
      <c r="EZ167" s="205"/>
      <c r="FA167" s="205"/>
      <c r="FB167" s="205"/>
      <c r="FC167" s="205"/>
      <c r="FD167" s="205"/>
      <c r="FE167" s="205"/>
      <c r="FF167" s="205"/>
      <c r="FG167" s="205"/>
      <c r="FH167" s="205"/>
      <c r="FI167" s="205"/>
      <c r="FJ167" s="205"/>
      <c r="FK167" s="205"/>
      <c r="FL167" s="205"/>
      <c r="FM167" s="205"/>
      <c r="FN167" s="205"/>
      <c r="FO167" s="205"/>
      <c r="FP167" s="205"/>
      <c r="FQ167" s="205"/>
      <c r="FR167" s="205"/>
      <c r="FS167" s="205"/>
      <c r="FT167" s="205"/>
      <c r="FU167" s="205"/>
      <c r="FV167" s="205"/>
      <c r="FW167" s="205"/>
      <c r="FX167" s="205"/>
      <c r="FY167" s="205"/>
      <c r="FZ167" s="205"/>
      <c r="GA167" s="205"/>
      <c r="GB167" s="205"/>
      <c r="GC167" s="205"/>
      <c r="GD167" s="205"/>
      <c r="GE167" s="205"/>
      <c r="GF167" s="205"/>
      <c r="GG167" s="205"/>
      <c r="GH167" s="205"/>
      <c r="GI167" s="205"/>
      <c r="GJ167" s="205"/>
      <c r="GK167" s="205"/>
      <c r="GL167" s="205"/>
      <c r="GM167" s="205"/>
      <c r="GN167" s="205"/>
      <c r="GO167" s="205"/>
      <c r="GP167" s="205"/>
      <c r="GQ167" s="205"/>
      <c r="GR167" s="205"/>
      <c r="GS167" s="205"/>
      <c r="GT167" s="205"/>
      <c r="GU167" s="205"/>
      <c r="GV167" s="205"/>
      <c r="GW167" s="205"/>
      <c r="GX167" s="205"/>
      <c r="GY167" s="205"/>
      <c r="GZ167" s="205"/>
      <c r="HA167" s="205"/>
      <c r="HB167" s="205"/>
      <c r="HC167" s="205"/>
      <c r="HD167" s="205"/>
      <c r="HE167" s="205"/>
      <c r="HF167" s="205"/>
      <c r="HG167" s="205"/>
      <c r="HH167" s="205"/>
      <c r="HI167" s="205"/>
      <c r="HJ167" s="205"/>
      <c r="HK167" s="205"/>
      <c r="HL167" s="205"/>
      <c r="HM167" s="205"/>
      <c r="HN167" s="205"/>
      <c r="HO167" s="205"/>
      <c r="HP167" s="205"/>
      <c r="HQ167" s="205"/>
      <c r="HR167" s="205"/>
      <c r="HS167" s="205"/>
      <c r="HT167" s="205"/>
      <c r="HU167" s="205"/>
      <c r="HV167" s="205"/>
      <c r="HW167" s="205"/>
      <c r="HX167" s="205"/>
      <c r="HY167" s="205"/>
      <c r="HZ167" s="205"/>
      <c r="IA167" s="205"/>
      <c r="IB167" s="205"/>
      <c r="IC167" s="205"/>
      <c r="ID167" s="205"/>
      <c r="IE167" s="205"/>
      <c r="IF167" s="205"/>
      <c r="IG167" s="205"/>
      <c r="IH167" s="205"/>
      <c r="II167" s="205"/>
      <c r="IJ167" s="205"/>
      <c r="IK167" s="205"/>
      <c r="IL167" s="205"/>
      <c r="IM167" s="205"/>
      <c r="IN167" s="205"/>
      <c r="IO167" s="205"/>
      <c r="IP167" s="205"/>
      <c r="IQ167" s="205"/>
      <c r="IR167" s="205"/>
      <c r="IS167" s="205"/>
      <c r="IT167" s="205"/>
      <c r="IU167" s="205"/>
      <c r="IV167" s="205"/>
      <c r="IW167" s="205"/>
      <c r="IX167" s="205"/>
    </row>
    <row r="168" spans="1:258" ht="12.75" customHeight="1" x14ac:dyDescent="0.2">
      <c r="A168" s="330">
        <f t="shared" si="9"/>
        <v>45449</v>
      </c>
      <c r="B168" s="355" t="str" cm="1">
        <f t="array" ref="B168">IF(SUMPRODUCT($I168:$IX168,IF($I$9:$IX$9=B$9,1,0))&gt;0,SUMPRODUCT($I168:$IX168,IF($I$9:$IX$9=B$9,1,0)),"")</f>
        <v/>
      </c>
      <c r="C168" s="355" t="str" cm="1">
        <f t="array" ref="C168">IF(SUMPRODUCT($I168:$IX168,IF($I$9:$IX$9=C$9,1,0))&gt;0,SUMPRODUCT($I168:$IX168,IF($I$9:$IX$9=C$9,1,0)),"")</f>
        <v/>
      </c>
      <c r="D168" s="355" t="str" cm="1">
        <f t="array" ref="D168">IF(SUMPRODUCT($I168:$IX168,IF($I$9:$IX$9=D$9,1,0))&gt;0,SUMPRODUCT($I168:$IX168,IF($I$9:$IX$9=D$9,1,0)),"")</f>
        <v/>
      </c>
      <c r="E168" s="355" t="str" cm="1">
        <f t="array" ref="E168">IF(SUMPRODUCT($I168:$IX168,IF($I$9:$IX$9=E$9,1,0))&gt;0,SUMPRODUCT($I168:$IX168,IF($I$9:$IX$9=E$9,1,0)),"")</f>
        <v/>
      </c>
      <c r="F168" s="355" t="str" cm="1">
        <f t="array" ref="F168">IF(SUMPRODUCT($I168:$IX168,IF($I$9:$IX$9=F$9,1,0))&gt;0,SUMPRODUCT($I168:$IX168,IF($I$9:$IX$9=F$9,1,0)),"")</f>
        <v/>
      </c>
      <c r="G168" s="355" t="str" cm="1">
        <f t="array" ref="G168">IF(SUMPRODUCT($I168:$IX168,IF($I$9:$IX$9=G$9,1,0))&gt;0,SUMPRODUCT($I168:$IX168,IF($I$9:$IX$9=G$9,1,0)),"")</f>
        <v/>
      </c>
      <c r="H168" s="329">
        <f t="shared" si="8"/>
        <v>0</v>
      </c>
      <c r="I168" s="205"/>
      <c r="J168" s="205"/>
      <c r="K168" s="205"/>
      <c r="L168" s="205"/>
      <c r="M168" s="205"/>
      <c r="N168" s="205"/>
      <c r="O168" s="205"/>
      <c r="P168" s="205"/>
      <c r="Q168" s="205"/>
      <c r="R168" s="205"/>
      <c r="S168" s="205"/>
      <c r="T168" s="205"/>
      <c r="U168" s="205"/>
      <c r="V168" s="205"/>
      <c r="W168" s="205"/>
      <c r="X168" s="205"/>
      <c r="Y168" s="205"/>
      <c r="Z168" s="205"/>
      <c r="AA168" s="205"/>
      <c r="AB168" s="205"/>
      <c r="AC168" s="205"/>
      <c r="AD168" s="205"/>
      <c r="AE168" s="205"/>
      <c r="AF168" s="205"/>
      <c r="AG168" s="205"/>
      <c r="AH168" s="205"/>
      <c r="AI168" s="205"/>
      <c r="AJ168" s="205"/>
      <c r="AK168" s="205"/>
      <c r="AL168" s="205"/>
      <c r="AM168" s="205"/>
      <c r="AN168" s="205"/>
      <c r="AO168" s="205"/>
      <c r="AP168" s="205"/>
      <c r="AQ168" s="205"/>
      <c r="AR168" s="205"/>
      <c r="AS168" s="205"/>
      <c r="AT168" s="205"/>
      <c r="AU168" s="205"/>
      <c r="AV168" s="205"/>
      <c r="AW168" s="205"/>
      <c r="AX168" s="205"/>
      <c r="AY168" s="205"/>
      <c r="AZ168" s="205"/>
      <c r="BA168" s="205"/>
      <c r="BB168" s="205"/>
      <c r="BC168" s="205"/>
      <c r="BD168" s="205"/>
      <c r="BE168" s="205"/>
      <c r="BF168" s="205"/>
      <c r="BG168" s="205"/>
      <c r="BH168" s="205"/>
      <c r="BI168" s="205"/>
      <c r="BJ168" s="205"/>
      <c r="BK168" s="205"/>
      <c r="BL168" s="205"/>
      <c r="BM168" s="205"/>
      <c r="BN168" s="205"/>
      <c r="BO168" s="205"/>
      <c r="BP168" s="205"/>
      <c r="BQ168" s="205"/>
      <c r="BR168" s="205"/>
      <c r="BS168" s="205"/>
      <c r="BT168" s="205"/>
      <c r="BU168" s="205"/>
      <c r="BV168" s="205"/>
      <c r="BW168" s="205"/>
      <c r="BX168" s="205"/>
      <c r="BY168" s="205"/>
      <c r="BZ168" s="205"/>
      <c r="CA168" s="205"/>
      <c r="CB168" s="205"/>
      <c r="CC168" s="205"/>
      <c r="CD168" s="205"/>
      <c r="CE168" s="205"/>
      <c r="CF168" s="205"/>
      <c r="CG168" s="205"/>
      <c r="CH168" s="205"/>
      <c r="CI168" s="205"/>
      <c r="CJ168" s="205"/>
      <c r="CK168" s="205"/>
      <c r="CL168" s="205"/>
      <c r="CM168" s="205"/>
      <c r="CN168" s="205"/>
      <c r="CO168" s="205"/>
      <c r="CP168" s="205"/>
      <c r="CQ168" s="205"/>
      <c r="CR168" s="205"/>
      <c r="CS168" s="205"/>
      <c r="CT168" s="205"/>
      <c r="CU168" s="205"/>
      <c r="CV168" s="205"/>
      <c r="CW168" s="205"/>
      <c r="CX168" s="205"/>
      <c r="CY168" s="205"/>
      <c r="CZ168" s="205"/>
      <c r="DA168" s="205"/>
      <c r="DB168" s="205"/>
      <c r="DC168" s="205"/>
      <c r="DD168" s="205"/>
      <c r="DE168" s="205"/>
      <c r="DF168" s="205"/>
      <c r="DG168" s="205"/>
      <c r="DH168" s="205"/>
      <c r="DI168" s="205"/>
      <c r="DJ168" s="205"/>
      <c r="DK168" s="205"/>
      <c r="DL168" s="205"/>
      <c r="DM168" s="205"/>
      <c r="DN168" s="205"/>
      <c r="DO168" s="205"/>
      <c r="DP168" s="205"/>
      <c r="DQ168" s="205"/>
      <c r="DR168" s="205"/>
      <c r="DS168" s="205"/>
      <c r="DT168" s="205"/>
      <c r="DU168" s="205"/>
      <c r="DV168" s="205"/>
      <c r="DW168" s="205"/>
      <c r="DX168" s="205"/>
      <c r="DY168" s="205"/>
      <c r="DZ168" s="205"/>
      <c r="EA168" s="205"/>
      <c r="EB168" s="205"/>
      <c r="EC168" s="205"/>
      <c r="ED168" s="205"/>
      <c r="EE168" s="205"/>
      <c r="EF168" s="205"/>
      <c r="EG168" s="205"/>
      <c r="EH168" s="205"/>
      <c r="EI168" s="205"/>
      <c r="EJ168" s="205"/>
      <c r="EK168" s="205"/>
      <c r="EL168" s="205"/>
      <c r="EM168" s="205"/>
      <c r="EN168" s="205"/>
      <c r="EO168" s="205"/>
      <c r="EP168" s="205"/>
      <c r="EQ168" s="205"/>
      <c r="ER168" s="205"/>
      <c r="ES168" s="205"/>
      <c r="ET168" s="205"/>
      <c r="EU168" s="205"/>
      <c r="EV168" s="205"/>
      <c r="EW168" s="205"/>
      <c r="EX168" s="205"/>
      <c r="EY168" s="205"/>
      <c r="EZ168" s="205"/>
      <c r="FA168" s="205"/>
      <c r="FB168" s="205"/>
      <c r="FC168" s="205"/>
      <c r="FD168" s="205"/>
      <c r="FE168" s="205"/>
      <c r="FF168" s="205"/>
      <c r="FG168" s="205"/>
      <c r="FH168" s="205"/>
      <c r="FI168" s="205"/>
      <c r="FJ168" s="205"/>
      <c r="FK168" s="205"/>
      <c r="FL168" s="205"/>
      <c r="FM168" s="205"/>
      <c r="FN168" s="205"/>
      <c r="FO168" s="205"/>
      <c r="FP168" s="205"/>
      <c r="FQ168" s="205"/>
      <c r="FR168" s="205"/>
      <c r="FS168" s="205"/>
      <c r="FT168" s="205"/>
      <c r="FU168" s="205"/>
      <c r="FV168" s="205"/>
      <c r="FW168" s="205"/>
      <c r="FX168" s="205"/>
      <c r="FY168" s="205"/>
      <c r="FZ168" s="205"/>
      <c r="GA168" s="205"/>
      <c r="GB168" s="205"/>
      <c r="GC168" s="205"/>
      <c r="GD168" s="205"/>
      <c r="GE168" s="205"/>
      <c r="GF168" s="205"/>
      <c r="GG168" s="205"/>
      <c r="GH168" s="205"/>
      <c r="GI168" s="205"/>
      <c r="GJ168" s="205"/>
      <c r="GK168" s="205"/>
      <c r="GL168" s="205"/>
      <c r="GM168" s="205"/>
      <c r="GN168" s="205"/>
      <c r="GO168" s="205"/>
      <c r="GP168" s="205"/>
      <c r="GQ168" s="205"/>
      <c r="GR168" s="205"/>
      <c r="GS168" s="205"/>
      <c r="GT168" s="205"/>
      <c r="GU168" s="205"/>
      <c r="GV168" s="205"/>
      <c r="GW168" s="205"/>
      <c r="GX168" s="205"/>
      <c r="GY168" s="205"/>
      <c r="GZ168" s="205"/>
      <c r="HA168" s="205"/>
      <c r="HB168" s="205"/>
      <c r="HC168" s="205"/>
      <c r="HD168" s="205"/>
      <c r="HE168" s="205"/>
      <c r="HF168" s="205"/>
      <c r="HG168" s="205"/>
      <c r="HH168" s="205"/>
      <c r="HI168" s="205"/>
      <c r="HJ168" s="205"/>
      <c r="HK168" s="205"/>
      <c r="HL168" s="205"/>
      <c r="HM168" s="205"/>
      <c r="HN168" s="205"/>
      <c r="HO168" s="205"/>
      <c r="HP168" s="205"/>
      <c r="HQ168" s="205"/>
      <c r="HR168" s="205"/>
      <c r="HS168" s="205"/>
      <c r="HT168" s="205"/>
      <c r="HU168" s="205"/>
      <c r="HV168" s="205"/>
      <c r="HW168" s="205"/>
      <c r="HX168" s="205"/>
      <c r="HY168" s="205"/>
      <c r="HZ168" s="205"/>
      <c r="IA168" s="205"/>
      <c r="IB168" s="205"/>
      <c r="IC168" s="205"/>
      <c r="ID168" s="205"/>
      <c r="IE168" s="205"/>
      <c r="IF168" s="205"/>
      <c r="IG168" s="205"/>
      <c r="IH168" s="205"/>
      <c r="II168" s="205"/>
      <c r="IJ168" s="205"/>
      <c r="IK168" s="205"/>
      <c r="IL168" s="205"/>
      <c r="IM168" s="205"/>
      <c r="IN168" s="205"/>
      <c r="IO168" s="205"/>
      <c r="IP168" s="205"/>
      <c r="IQ168" s="205"/>
      <c r="IR168" s="205"/>
      <c r="IS168" s="205"/>
      <c r="IT168" s="205"/>
      <c r="IU168" s="205"/>
      <c r="IV168" s="205"/>
      <c r="IW168" s="205"/>
      <c r="IX168" s="205"/>
    </row>
    <row r="169" spans="1:258" ht="12.75" customHeight="1" x14ac:dyDescent="0.2">
      <c r="A169" s="330">
        <f t="shared" si="9"/>
        <v>45450</v>
      </c>
      <c r="B169" s="355" t="str" cm="1">
        <f t="array" ref="B169">IF(SUMPRODUCT($I169:$IX169,IF($I$9:$IX$9=B$9,1,0))&gt;0,SUMPRODUCT($I169:$IX169,IF($I$9:$IX$9=B$9,1,0)),"")</f>
        <v/>
      </c>
      <c r="C169" s="355" t="str" cm="1">
        <f t="array" ref="C169">IF(SUMPRODUCT($I169:$IX169,IF($I$9:$IX$9=C$9,1,0))&gt;0,SUMPRODUCT($I169:$IX169,IF($I$9:$IX$9=C$9,1,0)),"")</f>
        <v/>
      </c>
      <c r="D169" s="355" t="str" cm="1">
        <f t="array" ref="D169">IF(SUMPRODUCT($I169:$IX169,IF($I$9:$IX$9=D$9,1,0))&gt;0,SUMPRODUCT($I169:$IX169,IF($I$9:$IX$9=D$9,1,0)),"")</f>
        <v/>
      </c>
      <c r="E169" s="355" t="str" cm="1">
        <f t="array" ref="E169">IF(SUMPRODUCT($I169:$IX169,IF($I$9:$IX$9=E$9,1,0))&gt;0,SUMPRODUCT($I169:$IX169,IF($I$9:$IX$9=E$9,1,0)),"")</f>
        <v/>
      </c>
      <c r="F169" s="355" t="str" cm="1">
        <f t="array" ref="F169">IF(SUMPRODUCT($I169:$IX169,IF($I$9:$IX$9=F$9,1,0))&gt;0,SUMPRODUCT($I169:$IX169,IF($I$9:$IX$9=F$9,1,0)),"")</f>
        <v/>
      </c>
      <c r="G169" s="355" t="str" cm="1">
        <f t="array" ref="G169">IF(SUMPRODUCT($I169:$IX169,IF($I$9:$IX$9=G$9,1,0))&gt;0,SUMPRODUCT($I169:$IX169,IF($I$9:$IX$9=G$9,1,0)),"")</f>
        <v/>
      </c>
      <c r="H169" s="329">
        <f t="shared" si="8"/>
        <v>0</v>
      </c>
      <c r="I169" s="205"/>
      <c r="J169" s="205"/>
      <c r="K169" s="205"/>
      <c r="L169" s="205"/>
      <c r="M169" s="205"/>
      <c r="N169" s="205"/>
      <c r="O169" s="205"/>
      <c r="P169" s="205"/>
      <c r="Q169" s="205"/>
      <c r="R169" s="205"/>
      <c r="S169" s="205"/>
      <c r="T169" s="205"/>
      <c r="U169" s="205"/>
      <c r="V169" s="205"/>
      <c r="W169" s="205"/>
      <c r="X169" s="205"/>
      <c r="Y169" s="205"/>
      <c r="Z169" s="205"/>
      <c r="AA169" s="205"/>
      <c r="AB169" s="205"/>
      <c r="AC169" s="205"/>
      <c r="AD169" s="205"/>
      <c r="AE169" s="205"/>
      <c r="AF169" s="205"/>
      <c r="AG169" s="205"/>
      <c r="AH169" s="205"/>
      <c r="AI169" s="205"/>
      <c r="AJ169" s="205"/>
      <c r="AK169" s="205"/>
      <c r="AL169" s="205"/>
      <c r="AM169" s="205"/>
      <c r="AN169" s="205"/>
      <c r="AO169" s="205"/>
      <c r="AP169" s="205"/>
      <c r="AQ169" s="205"/>
      <c r="AR169" s="205"/>
      <c r="AS169" s="205"/>
      <c r="AT169" s="205"/>
      <c r="AU169" s="205"/>
      <c r="AV169" s="205"/>
      <c r="AW169" s="205"/>
      <c r="AX169" s="205"/>
      <c r="AY169" s="205"/>
      <c r="AZ169" s="205"/>
      <c r="BA169" s="205"/>
      <c r="BB169" s="205"/>
      <c r="BC169" s="205"/>
      <c r="BD169" s="205"/>
      <c r="BE169" s="205"/>
      <c r="BF169" s="205"/>
      <c r="BG169" s="205"/>
      <c r="BH169" s="205"/>
      <c r="BI169" s="205"/>
      <c r="BJ169" s="205"/>
      <c r="BK169" s="205"/>
      <c r="BL169" s="205"/>
      <c r="BM169" s="205"/>
      <c r="BN169" s="205"/>
      <c r="BO169" s="205"/>
      <c r="BP169" s="205"/>
      <c r="BQ169" s="205"/>
      <c r="BR169" s="205"/>
      <c r="BS169" s="205"/>
      <c r="BT169" s="205"/>
      <c r="BU169" s="205"/>
      <c r="BV169" s="205"/>
      <c r="BW169" s="205"/>
      <c r="BX169" s="205"/>
      <c r="BY169" s="205"/>
      <c r="BZ169" s="205"/>
      <c r="CA169" s="205"/>
      <c r="CB169" s="205"/>
      <c r="CC169" s="205"/>
      <c r="CD169" s="205"/>
      <c r="CE169" s="205"/>
      <c r="CF169" s="205"/>
      <c r="CG169" s="205"/>
      <c r="CH169" s="205"/>
      <c r="CI169" s="205"/>
      <c r="CJ169" s="205"/>
      <c r="CK169" s="205"/>
      <c r="CL169" s="205"/>
      <c r="CM169" s="205"/>
      <c r="CN169" s="205"/>
      <c r="CO169" s="205"/>
      <c r="CP169" s="205"/>
      <c r="CQ169" s="205"/>
      <c r="CR169" s="205"/>
      <c r="CS169" s="205"/>
      <c r="CT169" s="205"/>
      <c r="CU169" s="205"/>
      <c r="CV169" s="205"/>
      <c r="CW169" s="205"/>
      <c r="CX169" s="205"/>
      <c r="CY169" s="205"/>
      <c r="CZ169" s="205"/>
      <c r="DA169" s="205"/>
      <c r="DB169" s="205"/>
      <c r="DC169" s="205"/>
      <c r="DD169" s="205"/>
      <c r="DE169" s="205"/>
      <c r="DF169" s="205"/>
      <c r="DG169" s="205"/>
      <c r="DH169" s="205"/>
      <c r="DI169" s="205"/>
      <c r="DJ169" s="205"/>
      <c r="DK169" s="205"/>
      <c r="DL169" s="205"/>
      <c r="DM169" s="205"/>
      <c r="DN169" s="205"/>
      <c r="DO169" s="205"/>
      <c r="DP169" s="205"/>
      <c r="DQ169" s="205"/>
      <c r="DR169" s="205"/>
      <c r="DS169" s="205"/>
      <c r="DT169" s="205"/>
      <c r="DU169" s="205"/>
      <c r="DV169" s="205"/>
      <c r="DW169" s="205"/>
      <c r="DX169" s="205"/>
      <c r="DY169" s="205"/>
      <c r="DZ169" s="205"/>
      <c r="EA169" s="205"/>
      <c r="EB169" s="205"/>
      <c r="EC169" s="205"/>
      <c r="ED169" s="205"/>
      <c r="EE169" s="205"/>
      <c r="EF169" s="205"/>
      <c r="EG169" s="205"/>
      <c r="EH169" s="205"/>
      <c r="EI169" s="205"/>
      <c r="EJ169" s="205"/>
      <c r="EK169" s="205"/>
      <c r="EL169" s="205"/>
      <c r="EM169" s="205"/>
      <c r="EN169" s="205"/>
      <c r="EO169" s="205"/>
      <c r="EP169" s="205"/>
      <c r="EQ169" s="205"/>
      <c r="ER169" s="205"/>
      <c r="ES169" s="205"/>
      <c r="ET169" s="205"/>
      <c r="EU169" s="205"/>
      <c r="EV169" s="205"/>
      <c r="EW169" s="205"/>
      <c r="EX169" s="205"/>
      <c r="EY169" s="205"/>
      <c r="EZ169" s="205"/>
      <c r="FA169" s="205"/>
      <c r="FB169" s="205"/>
      <c r="FC169" s="205"/>
      <c r="FD169" s="205"/>
      <c r="FE169" s="205"/>
      <c r="FF169" s="205"/>
      <c r="FG169" s="205"/>
      <c r="FH169" s="205"/>
      <c r="FI169" s="205"/>
      <c r="FJ169" s="205"/>
      <c r="FK169" s="205"/>
      <c r="FL169" s="205"/>
      <c r="FM169" s="205"/>
      <c r="FN169" s="205"/>
      <c r="FO169" s="205"/>
      <c r="FP169" s="205"/>
      <c r="FQ169" s="205"/>
      <c r="FR169" s="205"/>
      <c r="FS169" s="205"/>
      <c r="FT169" s="205"/>
      <c r="FU169" s="205"/>
      <c r="FV169" s="205"/>
      <c r="FW169" s="205"/>
      <c r="FX169" s="205"/>
      <c r="FY169" s="205"/>
      <c r="FZ169" s="205"/>
      <c r="GA169" s="205"/>
      <c r="GB169" s="205"/>
      <c r="GC169" s="205"/>
      <c r="GD169" s="205"/>
      <c r="GE169" s="205"/>
      <c r="GF169" s="205"/>
      <c r="GG169" s="205"/>
      <c r="GH169" s="205"/>
      <c r="GI169" s="205"/>
      <c r="GJ169" s="205"/>
      <c r="GK169" s="205"/>
      <c r="GL169" s="205"/>
      <c r="GM169" s="205"/>
      <c r="GN169" s="205"/>
      <c r="GO169" s="205"/>
      <c r="GP169" s="205"/>
      <c r="GQ169" s="205"/>
      <c r="GR169" s="205"/>
      <c r="GS169" s="205"/>
      <c r="GT169" s="205"/>
      <c r="GU169" s="205"/>
      <c r="GV169" s="205"/>
      <c r="GW169" s="205"/>
      <c r="GX169" s="205"/>
      <c r="GY169" s="205"/>
      <c r="GZ169" s="205"/>
      <c r="HA169" s="205"/>
      <c r="HB169" s="205"/>
      <c r="HC169" s="205"/>
      <c r="HD169" s="205"/>
      <c r="HE169" s="205"/>
      <c r="HF169" s="205"/>
      <c r="HG169" s="205"/>
      <c r="HH169" s="205"/>
      <c r="HI169" s="205"/>
      <c r="HJ169" s="205"/>
      <c r="HK169" s="205"/>
      <c r="HL169" s="205"/>
      <c r="HM169" s="205"/>
      <c r="HN169" s="205"/>
      <c r="HO169" s="205"/>
      <c r="HP169" s="205"/>
      <c r="HQ169" s="205"/>
      <c r="HR169" s="205"/>
      <c r="HS169" s="205"/>
      <c r="HT169" s="205"/>
      <c r="HU169" s="205"/>
      <c r="HV169" s="205"/>
      <c r="HW169" s="205"/>
      <c r="HX169" s="205"/>
      <c r="HY169" s="205"/>
      <c r="HZ169" s="205"/>
      <c r="IA169" s="205"/>
      <c r="IB169" s="205"/>
      <c r="IC169" s="205"/>
      <c r="ID169" s="205"/>
      <c r="IE169" s="205"/>
      <c r="IF169" s="205"/>
      <c r="IG169" s="205"/>
      <c r="IH169" s="205"/>
      <c r="II169" s="205"/>
      <c r="IJ169" s="205"/>
      <c r="IK169" s="205"/>
      <c r="IL169" s="205"/>
      <c r="IM169" s="205"/>
      <c r="IN169" s="205"/>
      <c r="IO169" s="205"/>
      <c r="IP169" s="205"/>
      <c r="IQ169" s="205"/>
      <c r="IR169" s="205"/>
      <c r="IS169" s="205"/>
      <c r="IT169" s="205"/>
      <c r="IU169" s="205"/>
      <c r="IV169" s="205"/>
      <c r="IW169" s="205"/>
      <c r="IX169" s="205"/>
    </row>
    <row r="170" spans="1:258" ht="12.75" customHeight="1" x14ac:dyDescent="0.2">
      <c r="A170" s="330">
        <f t="shared" si="9"/>
        <v>45451</v>
      </c>
      <c r="B170" s="355" t="str" cm="1">
        <f t="array" ref="B170">IF(SUMPRODUCT($I170:$IX170,IF($I$9:$IX$9=B$9,1,0))&gt;0,SUMPRODUCT($I170:$IX170,IF($I$9:$IX$9=B$9,1,0)),"")</f>
        <v/>
      </c>
      <c r="C170" s="355" t="str" cm="1">
        <f t="array" ref="C170">IF(SUMPRODUCT($I170:$IX170,IF($I$9:$IX$9=C$9,1,0))&gt;0,SUMPRODUCT($I170:$IX170,IF($I$9:$IX$9=C$9,1,0)),"")</f>
        <v/>
      </c>
      <c r="D170" s="355" t="str" cm="1">
        <f t="array" ref="D170">IF(SUMPRODUCT($I170:$IX170,IF($I$9:$IX$9=D$9,1,0))&gt;0,SUMPRODUCT($I170:$IX170,IF($I$9:$IX$9=D$9,1,0)),"")</f>
        <v/>
      </c>
      <c r="E170" s="355" t="str" cm="1">
        <f t="array" ref="E170">IF(SUMPRODUCT($I170:$IX170,IF($I$9:$IX$9=E$9,1,0))&gt;0,SUMPRODUCT($I170:$IX170,IF($I$9:$IX$9=E$9,1,0)),"")</f>
        <v/>
      </c>
      <c r="F170" s="355" t="str" cm="1">
        <f t="array" ref="F170">IF(SUMPRODUCT($I170:$IX170,IF($I$9:$IX$9=F$9,1,0))&gt;0,SUMPRODUCT($I170:$IX170,IF($I$9:$IX$9=F$9,1,0)),"")</f>
        <v/>
      </c>
      <c r="G170" s="355" t="str" cm="1">
        <f t="array" ref="G170">IF(SUMPRODUCT($I170:$IX170,IF($I$9:$IX$9=G$9,1,0))&gt;0,SUMPRODUCT($I170:$IX170,IF($I$9:$IX$9=G$9,1,0)),"")</f>
        <v/>
      </c>
      <c r="H170" s="329">
        <f t="shared" si="8"/>
        <v>0</v>
      </c>
      <c r="I170" s="205"/>
      <c r="J170" s="205"/>
      <c r="K170" s="205"/>
      <c r="L170" s="205"/>
      <c r="M170" s="205"/>
      <c r="N170" s="205"/>
      <c r="O170" s="205"/>
      <c r="P170" s="205"/>
      <c r="Q170" s="205"/>
      <c r="R170" s="205"/>
      <c r="S170" s="205"/>
      <c r="T170" s="205"/>
      <c r="U170" s="205"/>
      <c r="V170" s="205"/>
      <c r="W170" s="205"/>
      <c r="X170" s="205"/>
      <c r="Y170" s="205"/>
      <c r="Z170" s="205"/>
      <c r="AA170" s="205"/>
      <c r="AB170" s="205"/>
      <c r="AC170" s="205"/>
      <c r="AD170" s="205"/>
      <c r="AE170" s="205"/>
      <c r="AF170" s="205"/>
      <c r="AG170" s="205"/>
      <c r="AH170" s="205"/>
      <c r="AI170" s="205"/>
      <c r="AJ170" s="205"/>
      <c r="AK170" s="205"/>
      <c r="AL170" s="205"/>
      <c r="AM170" s="205"/>
      <c r="AN170" s="205"/>
      <c r="AO170" s="205"/>
      <c r="AP170" s="205"/>
      <c r="AQ170" s="205"/>
      <c r="AR170" s="205"/>
      <c r="AS170" s="205"/>
      <c r="AT170" s="205"/>
      <c r="AU170" s="205"/>
      <c r="AV170" s="205"/>
      <c r="AW170" s="205"/>
      <c r="AX170" s="205"/>
      <c r="AY170" s="205"/>
      <c r="AZ170" s="205"/>
      <c r="BA170" s="205"/>
      <c r="BB170" s="205"/>
      <c r="BC170" s="205"/>
      <c r="BD170" s="205"/>
      <c r="BE170" s="205"/>
      <c r="BF170" s="205"/>
      <c r="BG170" s="205"/>
      <c r="BH170" s="205"/>
      <c r="BI170" s="205"/>
      <c r="BJ170" s="205"/>
      <c r="BK170" s="205"/>
      <c r="BL170" s="205"/>
      <c r="BM170" s="205"/>
      <c r="BN170" s="205"/>
      <c r="BO170" s="205"/>
      <c r="BP170" s="205"/>
      <c r="BQ170" s="205"/>
      <c r="BR170" s="205"/>
      <c r="BS170" s="205"/>
      <c r="BT170" s="205"/>
      <c r="BU170" s="205"/>
      <c r="BV170" s="205"/>
      <c r="BW170" s="205"/>
      <c r="BX170" s="205"/>
      <c r="BY170" s="205"/>
      <c r="BZ170" s="205"/>
      <c r="CA170" s="205"/>
      <c r="CB170" s="205"/>
      <c r="CC170" s="205"/>
      <c r="CD170" s="205"/>
      <c r="CE170" s="205"/>
      <c r="CF170" s="205"/>
      <c r="CG170" s="205"/>
      <c r="CH170" s="205"/>
      <c r="CI170" s="205"/>
      <c r="CJ170" s="205"/>
      <c r="CK170" s="205"/>
      <c r="CL170" s="205"/>
      <c r="CM170" s="205"/>
      <c r="CN170" s="205"/>
      <c r="CO170" s="205"/>
      <c r="CP170" s="205"/>
      <c r="CQ170" s="205"/>
      <c r="CR170" s="205"/>
      <c r="CS170" s="205"/>
      <c r="CT170" s="205"/>
      <c r="CU170" s="205"/>
      <c r="CV170" s="205"/>
      <c r="CW170" s="205"/>
      <c r="CX170" s="205"/>
      <c r="CY170" s="205"/>
      <c r="CZ170" s="205"/>
      <c r="DA170" s="205"/>
      <c r="DB170" s="205"/>
      <c r="DC170" s="205"/>
      <c r="DD170" s="205"/>
      <c r="DE170" s="205"/>
      <c r="DF170" s="205"/>
      <c r="DG170" s="205"/>
      <c r="DH170" s="205"/>
      <c r="DI170" s="205"/>
      <c r="DJ170" s="205"/>
      <c r="DK170" s="205"/>
      <c r="DL170" s="205"/>
      <c r="DM170" s="205"/>
      <c r="DN170" s="205"/>
      <c r="DO170" s="205"/>
      <c r="DP170" s="205"/>
      <c r="DQ170" s="205"/>
      <c r="DR170" s="205"/>
      <c r="DS170" s="205"/>
      <c r="DT170" s="205"/>
      <c r="DU170" s="205"/>
      <c r="DV170" s="205"/>
      <c r="DW170" s="205"/>
      <c r="DX170" s="205"/>
      <c r="DY170" s="205"/>
      <c r="DZ170" s="205"/>
      <c r="EA170" s="205"/>
      <c r="EB170" s="205"/>
      <c r="EC170" s="205"/>
      <c r="ED170" s="205"/>
      <c r="EE170" s="205"/>
      <c r="EF170" s="205"/>
      <c r="EG170" s="205"/>
      <c r="EH170" s="205"/>
      <c r="EI170" s="205"/>
      <c r="EJ170" s="205"/>
      <c r="EK170" s="205"/>
      <c r="EL170" s="205"/>
      <c r="EM170" s="205"/>
      <c r="EN170" s="205"/>
      <c r="EO170" s="205"/>
      <c r="EP170" s="205"/>
      <c r="EQ170" s="205"/>
      <c r="ER170" s="205"/>
      <c r="ES170" s="205"/>
      <c r="ET170" s="205"/>
      <c r="EU170" s="205"/>
      <c r="EV170" s="205"/>
      <c r="EW170" s="205"/>
      <c r="EX170" s="205"/>
      <c r="EY170" s="205"/>
      <c r="EZ170" s="205"/>
      <c r="FA170" s="205"/>
      <c r="FB170" s="205"/>
      <c r="FC170" s="205"/>
      <c r="FD170" s="205"/>
      <c r="FE170" s="205"/>
      <c r="FF170" s="205"/>
      <c r="FG170" s="205"/>
      <c r="FH170" s="205"/>
      <c r="FI170" s="205"/>
      <c r="FJ170" s="205"/>
      <c r="FK170" s="205"/>
      <c r="FL170" s="205"/>
      <c r="FM170" s="205"/>
      <c r="FN170" s="205"/>
      <c r="FO170" s="205"/>
      <c r="FP170" s="205"/>
      <c r="FQ170" s="205"/>
      <c r="FR170" s="205"/>
      <c r="FS170" s="205"/>
      <c r="FT170" s="205"/>
      <c r="FU170" s="205"/>
      <c r="FV170" s="205"/>
      <c r="FW170" s="205"/>
      <c r="FX170" s="205"/>
      <c r="FY170" s="205"/>
      <c r="FZ170" s="205"/>
      <c r="GA170" s="205"/>
      <c r="GB170" s="205"/>
      <c r="GC170" s="205"/>
      <c r="GD170" s="205"/>
      <c r="GE170" s="205"/>
      <c r="GF170" s="205"/>
      <c r="GG170" s="205"/>
      <c r="GH170" s="205"/>
      <c r="GI170" s="205"/>
      <c r="GJ170" s="205"/>
      <c r="GK170" s="205"/>
      <c r="GL170" s="205"/>
      <c r="GM170" s="205"/>
      <c r="GN170" s="205"/>
      <c r="GO170" s="205"/>
      <c r="GP170" s="205"/>
      <c r="GQ170" s="205"/>
      <c r="GR170" s="205"/>
      <c r="GS170" s="205"/>
      <c r="GT170" s="205"/>
      <c r="GU170" s="205"/>
      <c r="GV170" s="205"/>
      <c r="GW170" s="205"/>
      <c r="GX170" s="205"/>
      <c r="GY170" s="205"/>
      <c r="GZ170" s="205"/>
      <c r="HA170" s="205"/>
      <c r="HB170" s="205"/>
      <c r="HC170" s="205"/>
      <c r="HD170" s="205"/>
      <c r="HE170" s="205"/>
      <c r="HF170" s="205"/>
      <c r="HG170" s="205"/>
      <c r="HH170" s="205"/>
      <c r="HI170" s="205"/>
      <c r="HJ170" s="205"/>
      <c r="HK170" s="205"/>
      <c r="HL170" s="205"/>
      <c r="HM170" s="205"/>
      <c r="HN170" s="205"/>
      <c r="HO170" s="205"/>
      <c r="HP170" s="205"/>
      <c r="HQ170" s="205"/>
      <c r="HR170" s="205"/>
      <c r="HS170" s="205"/>
      <c r="HT170" s="205"/>
      <c r="HU170" s="205"/>
      <c r="HV170" s="205"/>
      <c r="HW170" s="205"/>
      <c r="HX170" s="205"/>
      <c r="HY170" s="205"/>
      <c r="HZ170" s="205"/>
      <c r="IA170" s="205"/>
      <c r="IB170" s="205"/>
      <c r="IC170" s="205"/>
      <c r="ID170" s="205"/>
      <c r="IE170" s="205"/>
      <c r="IF170" s="205"/>
      <c r="IG170" s="205"/>
      <c r="IH170" s="205"/>
      <c r="II170" s="205"/>
      <c r="IJ170" s="205"/>
      <c r="IK170" s="205"/>
      <c r="IL170" s="205"/>
      <c r="IM170" s="205"/>
      <c r="IN170" s="205"/>
      <c r="IO170" s="205"/>
      <c r="IP170" s="205"/>
      <c r="IQ170" s="205"/>
      <c r="IR170" s="205"/>
      <c r="IS170" s="205"/>
      <c r="IT170" s="205"/>
      <c r="IU170" s="205"/>
      <c r="IV170" s="205"/>
      <c r="IW170" s="205"/>
      <c r="IX170" s="205"/>
    </row>
    <row r="171" spans="1:258" ht="12.75" customHeight="1" x14ac:dyDescent="0.2">
      <c r="A171" s="330">
        <f t="shared" si="9"/>
        <v>45452</v>
      </c>
      <c r="B171" s="355" t="str" cm="1">
        <f t="array" ref="B171">IF(SUMPRODUCT($I171:$IX171,IF($I$9:$IX$9=B$9,1,0))&gt;0,SUMPRODUCT($I171:$IX171,IF($I$9:$IX$9=B$9,1,0)),"")</f>
        <v/>
      </c>
      <c r="C171" s="355" t="str" cm="1">
        <f t="array" ref="C171">IF(SUMPRODUCT($I171:$IX171,IF($I$9:$IX$9=C$9,1,0))&gt;0,SUMPRODUCT($I171:$IX171,IF($I$9:$IX$9=C$9,1,0)),"")</f>
        <v/>
      </c>
      <c r="D171" s="355" t="str" cm="1">
        <f t="array" ref="D171">IF(SUMPRODUCT($I171:$IX171,IF($I$9:$IX$9=D$9,1,0))&gt;0,SUMPRODUCT($I171:$IX171,IF($I$9:$IX$9=D$9,1,0)),"")</f>
        <v/>
      </c>
      <c r="E171" s="355" t="str" cm="1">
        <f t="array" ref="E171">IF(SUMPRODUCT($I171:$IX171,IF($I$9:$IX$9=E$9,1,0))&gt;0,SUMPRODUCT($I171:$IX171,IF($I$9:$IX$9=E$9,1,0)),"")</f>
        <v/>
      </c>
      <c r="F171" s="355" t="str" cm="1">
        <f t="array" ref="F171">IF(SUMPRODUCT($I171:$IX171,IF($I$9:$IX$9=F$9,1,0))&gt;0,SUMPRODUCT($I171:$IX171,IF($I$9:$IX$9=F$9,1,0)),"")</f>
        <v/>
      </c>
      <c r="G171" s="355" t="str" cm="1">
        <f t="array" ref="G171">IF(SUMPRODUCT($I171:$IX171,IF($I$9:$IX$9=G$9,1,0))&gt;0,SUMPRODUCT($I171:$IX171,IF($I$9:$IX$9=G$9,1,0)),"")</f>
        <v/>
      </c>
      <c r="H171" s="329">
        <f t="shared" si="8"/>
        <v>0</v>
      </c>
      <c r="I171" s="205"/>
      <c r="J171" s="205"/>
      <c r="K171" s="205"/>
      <c r="L171" s="205"/>
      <c r="M171" s="205"/>
      <c r="N171" s="205"/>
      <c r="O171" s="205"/>
      <c r="P171" s="205"/>
      <c r="Q171" s="205"/>
      <c r="R171" s="205"/>
      <c r="S171" s="205"/>
      <c r="T171" s="205"/>
      <c r="U171" s="205"/>
      <c r="V171" s="205"/>
      <c r="W171" s="205"/>
      <c r="X171" s="205"/>
      <c r="Y171" s="205"/>
      <c r="Z171" s="205"/>
      <c r="AA171" s="205"/>
      <c r="AB171" s="205"/>
      <c r="AC171" s="205"/>
      <c r="AD171" s="205"/>
      <c r="AE171" s="205"/>
      <c r="AF171" s="205"/>
      <c r="AG171" s="205"/>
      <c r="AH171" s="205"/>
      <c r="AI171" s="205"/>
      <c r="AJ171" s="205"/>
      <c r="AK171" s="205"/>
      <c r="AL171" s="205"/>
      <c r="AM171" s="205"/>
      <c r="AN171" s="205"/>
      <c r="AO171" s="205"/>
      <c r="AP171" s="205"/>
      <c r="AQ171" s="205"/>
      <c r="AR171" s="205"/>
      <c r="AS171" s="205"/>
      <c r="AT171" s="205"/>
      <c r="AU171" s="205"/>
      <c r="AV171" s="205"/>
      <c r="AW171" s="205"/>
      <c r="AX171" s="205"/>
      <c r="AY171" s="205"/>
      <c r="AZ171" s="205"/>
      <c r="BA171" s="205"/>
      <c r="BB171" s="205"/>
      <c r="BC171" s="205"/>
      <c r="BD171" s="205"/>
      <c r="BE171" s="205"/>
      <c r="BF171" s="205"/>
      <c r="BG171" s="205"/>
      <c r="BH171" s="205"/>
      <c r="BI171" s="205"/>
      <c r="BJ171" s="205"/>
      <c r="BK171" s="205"/>
      <c r="BL171" s="205"/>
      <c r="BM171" s="205"/>
      <c r="BN171" s="205"/>
      <c r="BO171" s="205"/>
      <c r="BP171" s="205"/>
      <c r="BQ171" s="205"/>
      <c r="BR171" s="205"/>
      <c r="BS171" s="205"/>
      <c r="BT171" s="205"/>
      <c r="BU171" s="205"/>
      <c r="BV171" s="205"/>
      <c r="BW171" s="205"/>
      <c r="BX171" s="205"/>
      <c r="BY171" s="205"/>
      <c r="BZ171" s="205"/>
      <c r="CA171" s="205"/>
      <c r="CB171" s="205"/>
      <c r="CC171" s="205"/>
      <c r="CD171" s="205"/>
      <c r="CE171" s="205"/>
      <c r="CF171" s="205"/>
      <c r="CG171" s="205"/>
      <c r="CH171" s="205"/>
      <c r="CI171" s="205"/>
      <c r="CJ171" s="205"/>
      <c r="CK171" s="205"/>
      <c r="CL171" s="205"/>
      <c r="CM171" s="205"/>
      <c r="CN171" s="205"/>
      <c r="CO171" s="205"/>
      <c r="CP171" s="205"/>
      <c r="CQ171" s="205"/>
      <c r="CR171" s="205"/>
      <c r="CS171" s="205"/>
      <c r="CT171" s="205"/>
      <c r="CU171" s="205"/>
      <c r="CV171" s="205"/>
      <c r="CW171" s="205"/>
      <c r="CX171" s="205"/>
      <c r="CY171" s="205"/>
      <c r="CZ171" s="205"/>
      <c r="DA171" s="205"/>
      <c r="DB171" s="205"/>
      <c r="DC171" s="205"/>
      <c r="DD171" s="205"/>
      <c r="DE171" s="205"/>
      <c r="DF171" s="205"/>
      <c r="DG171" s="205"/>
      <c r="DH171" s="205"/>
      <c r="DI171" s="205"/>
      <c r="DJ171" s="205"/>
      <c r="DK171" s="205"/>
      <c r="DL171" s="205"/>
      <c r="DM171" s="205"/>
      <c r="DN171" s="205"/>
      <c r="DO171" s="205"/>
      <c r="DP171" s="205"/>
      <c r="DQ171" s="205"/>
      <c r="DR171" s="205"/>
      <c r="DS171" s="205"/>
      <c r="DT171" s="205"/>
      <c r="DU171" s="205"/>
      <c r="DV171" s="205"/>
      <c r="DW171" s="205"/>
      <c r="DX171" s="205"/>
      <c r="DY171" s="205"/>
      <c r="DZ171" s="205"/>
      <c r="EA171" s="205"/>
      <c r="EB171" s="205"/>
      <c r="EC171" s="205"/>
      <c r="ED171" s="205"/>
      <c r="EE171" s="205"/>
      <c r="EF171" s="205"/>
      <c r="EG171" s="205"/>
      <c r="EH171" s="205"/>
      <c r="EI171" s="205"/>
      <c r="EJ171" s="205"/>
      <c r="EK171" s="205"/>
      <c r="EL171" s="205"/>
      <c r="EM171" s="205"/>
      <c r="EN171" s="205"/>
      <c r="EO171" s="205"/>
      <c r="EP171" s="205"/>
      <c r="EQ171" s="205"/>
      <c r="ER171" s="205"/>
      <c r="ES171" s="205"/>
      <c r="ET171" s="205"/>
      <c r="EU171" s="205"/>
      <c r="EV171" s="205"/>
      <c r="EW171" s="205"/>
      <c r="EX171" s="205"/>
      <c r="EY171" s="205"/>
      <c r="EZ171" s="205"/>
      <c r="FA171" s="205"/>
      <c r="FB171" s="205"/>
      <c r="FC171" s="205"/>
      <c r="FD171" s="205"/>
      <c r="FE171" s="205"/>
      <c r="FF171" s="205"/>
      <c r="FG171" s="205"/>
      <c r="FH171" s="205"/>
      <c r="FI171" s="205"/>
      <c r="FJ171" s="205"/>
      <c r="FK171" s="205"/>
      <c r="FL171" s="205"/>
      <c r="FM171" s="205"/>
      <c r="FN171" s="205"/>
      <c r="FO171" s="205"/>
      <c r="FP171" s="205"/>
      <c r="FQ171" s="205"/>
      <c r="FR171" s="205"/>
      <c r="FS171" s="205"/>
      <c r="FT171" s="205"/>
      <c r="FU171" s="205"/>
      <c r="FV171" s="205"/>
      <c r="FW171" s="205"/>
      <c r="FX171" s="205"/>
      <c r="FY171" s="205"/>
      <c r="FZ171" s="205"/>
      <c r="GA171" s="205"/>
      <c r="GB171" s="205"/>
      <c r="GC171" s="205"/>
      <c r="GD171" s="205"/>
      <c r="GE171" s="205"/>
      <c r="GF171" s="205"/>
      <c r="GG171" s="205"/>
      <c r="GH171" s="205"/>
      <c r="GI171" s="205"/>
      <c r="GJ171" s="205"/>
      <c r="GK171" s="205"/>
      <c r="GL171" s="205"/>
      <c r="GM171" s="205"/>
      <c r="GN171" s="205"/>
      <c r="GO171" s="205"/>
      <c r="GP171" s="205"/>
      <c r="GQ171" s="205"/>
      <c r="GR171" s="205"/>
      <c r="GS171" s="205"/>
      <c r="GT171" s="205"/>
      <c r="GU171" s="205"/>
      <c r="GV171" s="205"/>
      <c r="GW171" s="205"/>
      <c r="GX171" s="205"/>
      <c r="GY171" s="205"/>
      <c r="GZ171" s="205"/>
      <c r="HA171" s="205"/>
      <c r="HB171" s="205"/>
      <c r="HC171" s="205"/>
      <c r="HD171" s="205"/>
      <c r="HE171" s="205"/>
      <c r="HF171" s="205"/>
      <c r="HG171" s="205"/>
      <c r="HH171" s="205"/>
      <c r="HI171" s="205"/>
      <c r="HJ171" s="205"/>
      <c r="HK171" s="205"/>
      <c r="HL171" s="205"/>
      <c r="HM171" s="205"/>
      <c r="HN171" s="205"/>
      <c r="HO171" s="205"/>
      <c r="HP171" s="205"/>
      <c r="HQ171" s="205"/>
      <c r="HR171" s="205"/>
      <c r="HS171" s="205"/>
      <c r="HT171" s="205"/>
      <c r="HU171" s="205"/>
      <c r="HV171" s="205"/>
      <c r="HW171" s="205"/>
      <c r="HX171" s="205"/>
      <c r="HY171" s="205"/>
      <c r="HZ171" s="205"/>
      <c r="IA171" s="205"/>
      <c r="IB171" s="205"/>
      <c r="IC171" s="205"/>
      <c r="ID171" s="205"/>
      <c r="IE171" s="205"/>
      <c r="IF171" s="205"/>
      <c r="IG171" s="205"/>
      <c r="IH171" s="205"/>
      <c r="II171" s="205"/>
      <c r="IJ171" s="205"/>
      <c r="IK171" s="205"/>
      <c r="IL171" s="205"/>
      <c r="IM171" s="205"/>
      <c r="IN171" s="205"/>
      <c r="IO171" s="205"/>
      <c r="IP171" s="205"/>
      <c r="IQ171" s="205"/>
      <c r="IR171" s="205"/>
      <c r="IS171" s="205"/>
      <c r="IT171" s="205"/>
      <c r="IU171" s="205"/>
      <c r="IV171" s="205"/>
      <c r="IW171" s="205"/>
      <c r="IX171" s="205"/>
    </row>
    <row r="172" spans="1:258" ht="12.75" customHeight="1" x14ac:dyDescent="0.2">
      <c r="A172" s="330">
        <f t="shared" si="9"/>
        <v>45453</v>
      </c>
      <c r="B172" s="355" t="str" cm="1">
        <f t="array" ref="B172">IF(SUMPRODUCT($I172:$IX172,IF($I$9:$IX$9=B$9,1,0))&gt;0,SUMPRODUCT($I172:$IX172,IF($I$9:$IX$9=B$9,1,0)),"")</f>
        <v/>
      </c>
      <c r="C172" s="355" t="str" cm="1">
        <f t="array" ref="C172">IF(SUMPRODUCT($I172:$IX172,IF($I$9:$IX$9=C$9,1,0))&gt;0,SUMPRODUCT($I172:$IX172,IF($I$9:$IX$9=C$9,1,0)),"")</f>
        <v/>
      </c>
      <c r="D172" s="355" t="str" cm="1">
        <f t="array" ref="D172">IF(SUMPRODUCT($I172:$IX172,IF($I$9:$IX$9=D$9,1,0))&gt;0,SUMPRODUCT($I172:$IX172,IF($I$9:$IX$9=D$9,1,0)),"")</f>
        <v/>
      </c>
      <c r="E172" s="355" t="str" cm="1">
        <f t="array" ref="E172">IF(SUMPRODUCT($I172:$IX172,IF($I$9:$IX$9=E$9,1,0))&gt;0,SUMPRODUCT($I172:$IX172,IF($I$9:$IX$9=E$9,1,0)),"")</f>
        <v/>
      </c>
      <c r="F172" s="355" t="str" cm="1">
        <f t="array" ref="F172">IF(SUMPRODUCT($I172:$IX172,IF($I$9:$IX$9=F$9,1,0))&gt;0,SUMPRODUCT($I172:$IX172,IF($I$9:$IX$9=F$9,1,0)),"")</f>
        <v/>
      </c>
      <c r="G172" s="355" t="str" cm="1">
        <f t="array" ref="G172">IF(SUMPRODUCT($I172:$IX172,IF($I$9:$IX$9=G$9,1,0))&gt;0,SUMPRODUCT($I172:$IX172,IF($I$9:$IX$9=G$9,1,0)),"")</f>
        <v/>
      </c>
      <c r="H172" s="329">
        <f t="shared" si="8"/>
        <v>0</v>
      </c>
      <c r="I172" s="205"/>
      <c r="J172" s="205"/>
      <c r="K172" s="205"/>
      <c r="L172" s="205"/>
      <c r="M172" s="205"/>
      <c r="N172" s="205"/>
      <c r="O172" s="205"/>
      <c r="P172" s="205"/>
      <c r="Q172" s="205"/>
      <c r="R172" s="205"/>
      <c r="S172" s="205"/>
      <c r="T172" s="205"/>
      <c r="U172" s="205"/>
      <c r="V172" s="205"/>
      <c r="W172" s="205"/>
      <c r="X172" s="205"/>
      <c r="Y172" s="205"/>
      <c r="Z172" s="205"/>
      <c r="AA172" s="205"/>
      <c r="AB172" s="205"/>
      <c r="AC172" s="205"/>
      <c r="AD172" s="205"/>
      <c r="AE172" s="205"/>
      <c r="AF172" s="205"/>
      <c r="AG172" s="205"/>
      <c r="AH172" s="205"/>
      <c r="AI172" s="205"/>
      <c r="AJ172" s="205"/>
      <c r="AK172" s="205"/>
      <c r="AL172" s="205"/>
      <c r="AM172" s="205"/>
      <c r="AN172" s="205"/>
      <c r="AO172" s="205"/>
      <c r="AP172" s="205"/>
      <c r="AQ172" s="205"/>
      <c r="AR172" s="205"/>
      <c r="AS172" s="205"/>
      <c r="AT172" s="205"/>
      <c r="AU172" s="205"/>
      <c r="AV172" s="205"/>
      <c r="AW172" s="205"/>
      <c r="AX172" s="205"/>
      <c r="AY172" s="205"/>
      <c r="AZ172" s="205"/>
      <c r="BA172" s="205"/>
      <c r="BB172" s="205"/>
      <c r="BC172" s="205"/>
      <c r="BD172" s="205"/>
      <c r="BE172" s="205"/>
      <c r="BF172" s="205"/>
      <c r="BG172" s="205"/>
      <c r="BH172" s="205"/>
      <c r="BI172" s="205"/>
      <c r="BJ172" s="205"/>
      <c r="BK172" s="205"/>
      <c r="BL172" s="205"/>
      <c r="BM172" s="205"/>
      <c r="BN172" s="205"/>
      <c r="BO172" s="205"/>
      <c r="BP172" s="205"/>
      <c r="BQ172" s="205"/>
      <c r="BR172" s="205"/>
      <c r="BS172" s="205"/>
      <c r="BT172" s="205"/>
      <c r="BU172" s="205"/>
      <c r="BV172" s="205"/>
      <c r="BW172" s="205"/>
      <c r="BX172" s="205"/>
      <c r="BY172" s="205"/>
      <c r="BZ172" s="205"/>
      <c r="CA172" s="205"/>
      <c r="CB172" s="205"/>
      <c r="CC172" s="205"/>
      <c r="CD172" s="205"/>
      <c r="CE172" s="205"/>
      <c r="CF172" s="205"/>
      <c r="CG172" s="205"/>
      <c r="CH172" s="205"/>
      <c r="CI172" s="205"/>
      <c r="CJ172" s="205"/>
      <c r="CK172" s="205"/>
      <c r="CL172" s="205"/>
      <c r="CM172" s="205"/>
      <c r="CN172" s="205"/>
      <c r="CO172" s="205"/>
      <c r="CP172" s="205"/>
      <c r="CQ172" s="205"/>
      <c r="CR172" s="205"/>
      <c r="CS172" s="205"/>
      <c r="CT172" s="205"/>
      <c r="CU172" s="205"/>
      <c r="CV172" s="205"/>
      <c r="CW172" s="205"/>
      <c r="CX172" s="205"/>
      <c r="CY172" s="205"/>
      <c r="CZ172" s="205"/>
      <c r="DA172" s="205"/>
      <c r="DB172" s="205"/>
      <c r="DC172" s="205"/>
      <c r="DD172" s="205"/>
      <c r="DE172" s="205"/>
      <c r="DF172" s="205"/>
      <c r="DG172" s="205"/>
      <c r="DH172" s="205"/>
      <c r="DI172" s="205"/>
      <c r="DJ172" s="205"/>
      <c r="DK172" s="205"/>
      <c r="DL172" s="205"/>
      <c r="DM172" s="205"/>
      <c r="DN172" s="205"/>
      <c r="DO172" s="205"/>
      <c r="DP172" s="205"/>
      <c r="DQ172" s="205"/>
      <c r="DR172" s="205"/>
      <c r="DS172" s="205"/>
      <c r="DT172" s="205"/>
      <c r="DU172" s="205"/>
      <c r="DV172" s="205"/>
      <c r="DW172" s="205"/>
      <c r="DX172" s="205"/>
      <c r="DY172" s="205"/>
      <c r="DZ172" s="205"/>
      <c r="EA172" s="205"/>
      <c r="EB172" s="205"/>
      <c r="EC172" s="205"/>
      <c r="ED172" s="205"/>
      <c r="EE172" s="205"/>
      <c r="EF172" s="205"/>
      <c r="EG172" s="205"/>
      <c r="EH172" s="205"/>
      <c r="EI172" s="205"/>
      <c r="EJ172" s="205"/>
      <c r="EK172" s="205"/>
      <c r="EL172" s="205"/>
      <c r="EM172" s="205"/>
      <c r="EN172" s="205"/>
      <c r="EO172" s="205"/>
      <c r="EP172" s="205"/>
      <c r="EQ172" s="205"/>
      <c r="ER172" s="205"/>
      <c r="ES172" s="205"/>
      <c r="ET172" s="205"/>
      <c r="EU172" s="205"/>
      <c r="EV172" s="205"/>
      <c r="EW172" s="205"/>
      <c r="EX172" s="205"/>
      <c r="EY172" s="205"/>
      <c r="EZ172" s="205"/>
      <c r="FA172" s="205"/>
      <c r="FB172" s="205"/>
      <c r="FC172" s="205"/>
      <c r="FD172" s="205"/>
      <c r="FE172" s="205"/>
      <c r="FF172" s="205"/>
      <c r="FG172" s="205"/>
      <c r="FH172" s="205"/>
      <c r="FI172" s="205"/>
      <c r="FJ172" s="205"/>
      <c r="FK172" s="205"/>
      <c r="FL172" s="205"/>
      <c r="FM172" s="205"/>
      <c r="FN172" s="205"/>
      <c r="FO172" s="205"/>
      <c r="FP172" s="205"/>
      <c r="FQ172" s="205"/>
      <c r="FR172" s="205"/>
      <c r="FS172" s="205"/>
      <c r="FT172" s="205"/>
      <c r="FU172" s="205"/>
      <c r="FV172" s="205"/>
      <c r="FW172" s="205"/>
      <c r="FX172" s="205"/>
      <c r="FY172" s="205"/>
      <c r="FZ172" s="205"/>
      <c r="GA172" s="205"/>
      <c r="GB172" s="205"/>
      <c r="GC172" s="205"/>
      <c r="GD172" s="205"/>
      <c r="GE172" s="205"/>
      <c r="GF172" s="205"/>
      <c r="GG172" s="205"/>
      <c r="GH172" s="205"/>
      <c r="GI172" s="205"/>
      <c r="GJ172" s="205"/>
      <c r="GK172" s="205"/>
      <c r="GL172" s="205"/>
      <c r="GM172" s="205"/>
      <c r="GN172" s="205"/>
      <c r="GO172" s="205"/>
      <c r="GP172" s="205"/>
      <c r="GQ172" s="205"/>
      <c r="GR172" s="205"/>
      <c r="GS172" s="205"/>
      <c r="GT172" s="205"/>
      <c r="GU172" s="205"/>
      <c r="GV172" s="205"/>
      <c r="GW172" s="205"/>
      <c r="GX172" s="205"/>
      <c r="GY172" s="205"/>
      <c r="GZ172" s="205"/>
      <c r="HA172" s="205"/>
      <c r="HB172" s="205"/>
      <c r="HC172" s="205"/>
      <c r="HD172" s="205"/>
      <c r="HE172" s="205"/>
      <c r="HF172" s="205"/>
      <c r="HG172" s="205"/>
      <c r="HH172" s="205"/>
      <c r="HI172" s="205"/>
      <c r="HJ172" s="205"/>
      <c r="HK172" s="205"/>
      <c r="HL172" s="205"/>
      <c r="HM172" s="205"/>
      <c r="HN172" s="205"/>
      <c r="HO172" s="205"/>
      <c r="HP172" s="205"/>
      <c r="HQ172" s="205"/>
      <c r="HR172" s="205"/>
      <c r="HS172" s="205"/>
      <c r="HT172" s="205"/>
      <c r="HU172" s="205"/>
      <c r="HV172" s="205"/>
      <c r="HW172" s="205"/>
      <c r="HX172" s="205"/>
      <c r="HY172" s="205"/>
      <c r="HZ172" s="205"/>
      <c r="IA172" s="205"/>
      <c r="IB172" s="205"/>
      <c r="IC172" s="205"/>
      <c r="ID172" s="205"/>
      <c r="IE172" s="205"/>
      <c r="IF172" s="205"/>
      <c r="IG172" s="205"/>
      <c r="IH172" s="205"/>
      <c r="II172" s="205"/>
      <c r="IJ172" s="205"/>
      <c r="IK172" s="205"/>
      <c r="IL172" s="205"/>
      <c r="IM172" s="205"/>
      <c r="IN172" s="205"/>
      <c r="IO172" s="205"/>
      <c r="IP172" s="205"/>
      <c r="IQ172" s="205"/>
      <c r="IR172" s="205"/>
      <c r="IS172" s="205"/>
      <c r="IT172" s="205"/>
      <c r="IU172" s="205"/>
      <c r="IV172" s="205"/>
      <c r="IW172" s="205"/>
      <c r="IX172" s="205"/>
    </row>
    <row r="173" spans="1:258" ht="12.75" customHeight="1" x14ac:dyDescent="0.2">
      <c r="A173" s="330">
        <f t="shared" si="9"/>
        <v>45454</v>
      </c>
      <c r="B173" s="355" t="str" cm="1">
        <f t="array" ref="B173">IF(SUMPRODUCT($I173:$IX173,IF($I$9:$IX$9=B$9,1,0))&gt;0,SUMPRODUCT($I173:$IX173,IF($I$9:$IX$9=B$9,1,0)),"")</f>
        <v/>
      </c>
      <c r="C173" s="355" t="str" cm="1">
        <f t="array" ref="C173">IF(SUMPRODUCT($I173:$IX173,IF($I$9:$IX$9=C$9,1,0))&gt;0,SUMPRODUCT($I173:$IX173,IF($I$9:$IX$9=C$9,1,0)),"")</f>
        <v/>
      </c>
      <c r="D173" s="355" t="str" cm="1">
        <f t="array" ref="D173">IF(SUMPRODUCT($I173:$IX173,IF($I$9:$IX$9=D$9,1,0))&gt;0,SUMPRODUCT($I173:$IX173,IF($I$9:$IX$9=D$9,1,0)),"")</f>
        <v/>
      </c>
      <c r="E173" s="355" t="str" cm="1">
        <f t="array" ref="E173">IF(SUMPRODUCT($I173:$IX173,IF($I$9:$IX$9=E$9,1,0))&gt;0,SUMPRODUCT($I173:$IX173,IF($I$9:$IX$9=E$9,1,0)),"")</f>
        <v/>
      </c>
      <c r="F173" s="355" t="str" cm="1">
        <f t="array" ref="F173">IF(SUMPRODUCT($I173:$IX173,IF($I$9:$IX$9=F$9,1,0))&gt;0,SUMPRODUCT($I173:$IX173,IF($I$9:$IX$9=F$9,1,0)),"")</f>
        <v/>
      </c>
      <c r="G173" s="355" t="str" cm="1">
        <f t="array" ref="G173">IF(SUMPRODUCT($I173:$IX173,IF($I$9:$IX$9=G$9,1,0))&gt;0,SUMPRODUCT($I173:$IX173,IF($I$9:$IX$9=G$9,1,0)),"")</f>
        <v/>
      </c>
      <c r="H173" s="329">
        <f t="shared" si="8"/>
        <v>0</v>
      </c>
      <c r="I173" s="205"/>
      <c r="J173" s="205"/>
      <c r="K173" s="205"/>
      <c r="L173" s="205"/>
      <c r="M173" s="205"/>
      <c r="N173" s="205"/>
      <c r="O173" s="205"/>
      <c r="P173" s="205"/>
      <c r="Q173" s="205"/>
      <c r="R173" s="205"/>
      <c r="S173" s="205"/>
      <c r="T173" s="205"/>
      <c r="U173" s="205"/>
      <c r="V173" s="205"/>
      <c r="W173" s="205"/>
      <c r="X173" s="205"/>
      <c r="Y173" s="205"/>
      <c r="Z173" s="205"/>
      <c r="AA173" s="205"/>
      <c r="AB173" s="205"/>
      <c r="AC173" s="205"/>
      <c r="AD173" s="205"/>
      <c r="AE173" s="205"/>
      <c r="AF173" s="205"/>
      <c r="AG173" s="205"/>
      <c r="AH173" s="205"/>
      <c r="AI173" s="205"/>
      <c r="AJ173" s="205"/>
      <c r="AK173" s="205"/>
      <c r="AL173" s="205"/>
      <c r="AM173" s="205"/>
      <c r="AN173" s="205"/>
      <c r="AO173" s="205"/>
      <c r="AP173" s="205"/>
      <c r="AQ173" s="205"/>
      <c r="AR173" s="205"/>
      <c r="AS173" s="205"/>
      <c r="AT173" s="205"/>
      <c r="AU173" s="205"/>
      <c r="AV173" s="205"/>
      <c r="AW173" s="205"/>
      <c r="AX173" s="205"/>
      <c r="AY173" s="205"/>
      <c r="AZ173" s="205"/>
      <c r="BA173" s="205"/>
      <c r="BB173" s="205"/>
      <c r="BC173" s="205"/>
      <c r="BD173" s="205"/>
      <c r="BE173" s="205"/>
      <c r="BF173" s="205"/>
      <c r="BG173" s="205"/>
      <c r="BH173" s="205"/>
      <c r="BI173" s="205"/>
      <c r="BJ173" s="205"/>
      <c r="BK173" s="205"/>
      <c r="BL173" s="205"/>
      <c r="BM173" s="205"/>
      <c r="BN173" s="205"/>
      <c r="BO173" s="205"/>
      <c r="BP173" s="205"/>
      <c r="BQ173" s="205"/>
      <c r="BR173" s="205"/>
      <c r="BS173" s="205"/>
      <c r="BT173" s="205"/>
      <c r="BU173" s="205"/>
      <c r="BV173" s="205"/>
      <c r="BW173" s="205"/>
      <c r="BX173" s="205"/>
      <c r="BY173" s="205"/>
      <c r="BZ173" s="205"/>
      <c r="CA173" s="205"/>
      <c r="CB173" s="205"/>
      <c r="CC173" s="205"/>
      <c r="CD173" s="205"/>
      <c r="CE173" s="205"/>
      <c r="CF173" s="205"/>
      <c r="CG173" s="205"/>
      <c r="CH173" s="205"/>
      <c r="CI173" s="205"/>
      <c r="CJ173" s="205"/>
      <c r="CK173" s="205"/>
      <c r="CL173" s="205"/>
      <c r="CM173" s="205"/>
      <c r="CN173" s="205"/>
      <c r="CO173" s="205"/>
      <c r="CP173" s="205"/>
      <c r="CQ173" s="205"/>
      <c r="CR173" s="205"/>
      <c r="CS173" s="205"/>
      <c r="CT173" s="205"/>
      <c r="CU173" s="205"/>
      <c r="CV173" s="205"/>
      <c r="CW173" s="205"/>
      <c r="CX173" s="205"/>
      <c r="CY173" s="205"/>
      <c r="CZ173" s="205"/>
      <c r="DA173" s="205"/>
      <c r="DB173" s="205"/>
      <c r="DC173" s="205"/>
      <c r="DD173" s="205"/>
      <c r="DE173" s="205"/>
      <c r="DF173" s="205"/>
      <c r="DG173" s="205"/>
      <c r="DH173" s="205"/>
      <c r="DI173" s="205"/>
      <c r="DJ173" s="205"/>
      <c r="DK173" s="205"/>
      <c r="DL173" s="205"/>
      <c r="DM173" s="205"/>
      <c r="DN173" s="205"/>
      <c r="DO173" s="205"/>
      <c r="DP173" s="205"/>
      <c r="DQ173" s="205"/>
      <c r="DR173" s="205"/>
      <c r="DS173" s="205"/>
      <c r="DT173" s="205"/>
      <c r="DU173" s="205"/>
      <c r="DV173" s="205"/>
      <c r="DW173" s="205"/>
      <c r="DX173" s="205"/>
      <c r="DY173" s="205"/>
      <c r="DZ173" s="205"/>
      <c r="EA173" s="205"/>
      <c r="EB173" s="205"/>
      <c r="EC173" s="205"/>
      <c r="ED173" s="205"/>
      <c r="EE173" s="205"/>
      <c r="EF173" s="205"/>
      <c r="EG173" s="205"/>
      <c r="EH173" s="205"/>
      <c r="EI173" s="205"/>
      <c r="EJ173" s="205"/>
      <c r="EK173" s="205"/>
      <c r="EL173" s="205"/>
      <c r="EM173" s="205"/>
      <c r="EN173" s="205"/>
      <c r="EO173" s="205"/>
      <c r="EP173" s="205"/>
      <c r="EQ173" s="205"/>
      <c r="ER173" s="205"/>
      <c r="ES173" s="205"/>
      <c r="ET173" s="205"/>
      <c r="EU173" s="205"/>
      <c r="EV173" s="205"/>
      <c r="EW173" s="205"/>
      <c r="EX173" s="205"/>
      <c r="EY173" s="205"/>
      <c r="EZ173" s="205"/>
      <c r="FA173" s="205"/>
      <c r="FB173" s="205"/>
      <c r="FC173" s="205"/>
      <c r="FD173" s="205"/>
      <c r="FE173" s="205"/>
      <c r="FF173" s="205"/>
      <c r="FG173" s="205"/>
      <c r="FH173" s="205"/>
      <c r="FI173" s="205"/>
      <c r="FJ173" s="205"/>
      <c r="FK173" s="205"/>
      <c r="FL173" s="205"/>
      <c r="FM173" s="205"/>
      <c r="FN173" s="205"/>
      <c r="FO173" s="205"/>
      <c r="FP173" s="205"/>
      <c r="FQ173" s="205"/>
      <c r="FR173" s="205"/>
      <c r="FS173" s="205"/>
      <c r="FT173" s="205"/>
      <c r="FU173" s="205"/>
      <c r="FV173" s="205"/>
      <c r="FW173" s="205"/>
      <c r="FX173" s="205"/>
      <c r="FY173" s="205"/>
      <c r="FZ173" s="205"/>
      <c r="GA173" s="205"/>
      <c r="GB173" s="205"/>
      <c r="GC173" s="205"/>
      <c r="GD173" s="205"/>
      <c r="GE173" s="205"/>
      <c r="GF173" s="205"/>
      <c r="GG173" s="205"/>
      <c r="GH173" s="205"/>
      <c r="GI173" s="205"/>
      <c r="GJ173" s="205"/>
      <c r="GK173" s="205"/>
      <c r="GL173" s="205"/>
      <c r="GM173" s="205"/>
      <c r="GN173" s="205"/>
      <c r="GO173" s="205"/>
      <c r="GP173" s="205"/>
      <c r="GQ173" s="205"/>
      <c r="GR173" s="205"/>
      <c r="GS173" s="205"/>
      <c r="GT173" s="205"/>
      <c r="GU173" s="205"/>
      <c r="GV173" s="205"/>
      <c r="GW173" s="205"/>
      <c r="GX173" s="205"/>
      <c r="GY173" s="205"/>
      <c r="GZ173" s="205"/>
      <c r="HA173" s="205"/>
      <c r="HB173" s="205"/>
      <c r="HC173" s="205"/>
      <c r="HD173" s="205"/>
      <c r="HE173" s="205"/>
      <c r="HF173" s="205"/>
      <c r="HG173" s="205"/>
      <c r="HH173" s="205"/>
      <c r="HI173" s="205"/>
      <c r="HJ173" s="205"/>
      <c r="HK173" s="205"/>
      <c r="HL173" s="205"/>
      <c r="HM173" s="205"/>
      <c r="HN173" s="205"/>
      <c r="HO173" s="205"/>
      <c r="HP173" s="205"/>
      <c r="HQ173" s="205"/>
      <c r="HR173" s="205"/>
      <c r="HS173" s="205"/>
      <c r="HT173" s="205"/>
      <c r="HU173" s="205"/>
      <c r="HV173" s="205"/>
      <c r="HW173" s="205"/>
      <c r="HX173" s="205"/>
      <c r="HY173" s="205"/>
      <c r="HZ173" s="205"/>
      <c r="IA173" s="205"/>
      <c r="IB173" s="205"/>
      <c r="IC173" s="205"/>
      <c r="ID173" s="205"/>
      <c r="IE173" s="205"/>
      <c r="IF173" s="205"/>
      <c r="IG173" s="205"/>
      <c r="IH173" s="205"/>
      <c r="II173" s="205"/>
      <c r="IJ173" s="205"/>
      <c r="IK173" s="205"/>
      <c r="IL173" s="205"/>
      <c r="IM173" s="205"/>
      <c r="IN173" s="205"/>
      <c r="IO173" s="205"/>
      <c r="IP173" s="205"/>
      <c r="IQ173" s="205"/>
      <c r="IR173" s="205"/>
      <c r="IS173" s="205"/>
      <c r="IT173" s="205"/>
      <c r="IU173" s="205"/>
      <c r="IV173" s="205"/>
      <c r="IW173" s="205"/>
      <c r="IX173" s="205"/>
    </row>
    <row r="174" spans="1:258" ht="12.75" customHeight="1" x14ac:dyDescent="0.2">
      <c r="A174" s="330">
        <f t="shared" si="9"/>
        <v>45455</v>
      </c>
      <c r="B174" s="355" t="str" cm="1">
        <f t="array" ref="B174">IF(SUMPRODUCT($I174:$IX174,IF($I$9:$IX$9=B$9,1,0))&gt;0,SUMPRODUCT($I174:$IX174,IF($I$9:$IX$9=B$9,1,0)),"")</f>
        <v/>
      </c>
      <c r="C174" s="355" t="str" cm="1">
        <f t="array" ref="C174">IF(SUMPRODUCT($I174:$IX174,IF($I$9:$IX$9=C$9,1,0))&gt;0,SUMPRODUCT($I174:$IX174,IF($I$9:$IX$9=C$9,1,0)),"")</f>
        <v/>
      </c>
      <c r="D174" s="355" t="str" cm="1">
        <f t="array" ref="D174">IF(SUMPRODUCT($I174:$IX174,IF($I$9:$IX$9=D$9,1,0))&gt;0,SUMPRODUCT($I174:$IX174,IF($I$9:$IX$9=D$9,1,0)),"")</f>
        <v/>
      </c>
      <c r="E174" s="355" t="str" cm="1">
        <f t="array" ref="E174">IF(SUMPRODUCT($I174:$IX174,IF($I$9:$IX$9=E$9,1,0))&gt;0,SUMPRODUCT($I174:$IX174,IF($I$9:$IX$9=E$9,1,0)),"")</f>
        <v/>
      </c>
      <c r="F174" s="355" t="str" cm="1">
        <f t="array" ref="F174">IF(SUMPRODUCT($I174:$IX174,IF($I$9:$IX$9=F$9,1,0))&gt;0,SUMPRODUCT($I174:$IX174,IF($I$9:$IX$9=F$9,1,0)),"")</f>
        <v/>
      </c>
      <c r="G174" s="355" t="str" cm="1">
        <f t="array" ref="G174">IF(SUMPRODUCT($I174:$IX174,IF($I$9:$IX$9=G$9,1,0))&gt;0,SUMPRODUCT($I174:$IX174,IF($I$9:$IX$9=G$9,1,0)),"")</f>
        <v/>
      </c>
      <c r="H174" s="329">
        <f t="shared" si="8"/>
        <v>0</v>
      </c>
      <c r="I174" s="205"/>
      <c r="J174" s="205"/>
      <c r="K174" s="205"/>
      <c r="L174" s="205"/>
      <c r="M174" s="205"/>
      <c r="N174" s="205"/>
      <c r="O174" s="205"/>
      <c r="P174" s="205"/>
      <c r="Q174" s="205"/>
      <c r="R174" s="205"/>
      <c r="S174" s="205"/>
      <c r="T174" s="205"/>
      <c r="U174" s="205"/>
      <c r="V174" s="205"/>
      <c r="W174" s="205"/>
      <c r="X174" s="205"/>
      <c r="Y174" s="205"/>
      <c r="Z174" s="205"/>
      <c r="AA174" s="205"/>
      <c r="AB174" s="205"/>
      <c r="AC174" s="205"/>
      <c r="AD174" s="205"/>
      <c r="AE174" s="205"/>
      <c r="AF174" s="205"/>
      <c r="AG174" s="205"/>
      <c r="AH174" s="205"/>
      <c r="AI174" s="205"/>
      <c r="AJ174" s="205"/>
      <c r="AK174" s="205"/>
      <c r="AL174" s="205"/>
      <c r="AM174" s="205"/>
      <c r="AN174" s="205"/>
      <c r="AO174" s="205"/>
      <c r="AP174" s="205"/>
      <c r="AQ174" s="205"/>
      <c r="AR174" s="205"/>
      <c r="AS174" s="205"/>
      <c r="AT174" s="205"/>
      <c r="AU174" s="205"/>
      <c r="AV174" s="205"/>
      <c r="AW174" s="205"/>
      <c r="AX174" s="205"/>
      <c r="AY174" s="205"/>
      <c r="AZ174" s="205"/>
      <c r="BA174" s="205"/>
      <c r="BB174" s="205"/>
      <c r="BC174" s="205"/>
      <c r="BD174" s="205"/>
      <c r="BE174" s="205"/>
      <c r="BF174" s="205"/>
      <c r="BG174" s="205"/>
      <c r="BH174" s="205"/>
      <c r="BI174" s="205"/>
      <c r="BJ174" s="205"/>
      <c r="BK174" s="205"/>
      <c r="BL174" s="205"/>
      <c r="BM174" s="205"/>
      <c r="BN174" s="205"/>
      <c r="BO174" s="205"/>
      <c r="BP174" s="205"/>
      <c r="BQ174" s="205"/>
      <c r="BR174" s="205"/>
      <c r="BS174" s="205"/>
      <c r="BT174" s="205"/>
      <c r="BU174" s="205"/>
      <c r="BV174" s="205"/>
      <c r="BW174" s="205"/>
      <c r="BX174" s="205"/>
      <c r="BY174" s="205"/>
      <c r="BZ174" s="205"/>
      <c r="CA174" s="205"/>
      <c r="CB174" s="205"/>
      <c r="CC174" s="205"/>
      <c r="CD174" s="205"/>
      <c r="CE174" s="205"/>
      <c r="CF174" s="205"/>
      <c r="CG174" s="205"/>
      <c r="CH174" s="205"/>
      <c r="CI174" s="205"/>
      <c r="CJ174" s="205"/>
      <c r="CK174" s="205"/>
      <c r="CL174" s="205"/>
      <c r="CM174" s="205"/>
      <c r="CN174" s="205"/>
      <c r="CO174" s="205"/>
      <c r="CP174" s="205"/>
      <c r="CQ174" s="205"/>
      <c r="CR174" s="205"/>
      <c r="CS174" s="205"/>
      <c r="CT174" s="205"/>
      <c r="CU174" s="205"/>
      <c r="CV174" s="205"/>
      <c r="CW174" s="205"/>
      <c r="CX174" s="205"/>
      <c r="CY174" s="205"/>
      <c r="CZ174" s="205"/>
      <c r="DA174" s="205"/>
      <c r="DB174" s="205"/>
      <c r="DC174" s="205"/>
      <c r="DD174" s="205"/>
      <c r="DE174" s="205"/>
      <c r="DF174" s="205"/>
      <c r="DG174" s="205"/>
      <c r="DH174" s="205"/>
      <c r="DI174" s="205"/>
      <c r="DJ174" s="205"/>
      <c r="DK174" s="205"/>
      <c r="DL174" s="205"/>
      <c r="DM174" s="205"/>
      <c r="DN174" s="205"/>
      <c r="DO174" s="205"/>
      <c r="DP174" s="205"/>
      <c r="DQ174" s="205"/>
      <c r="DR174" s="205"/>
      <c r="DS174" s="205"/>
      <c r="DT174" s="205"/>
      <c r="DU174" s="205"/>
      <c r="DV174" s="205"/>
      <c r="DW174" s="205"/>
      <c r="DX174" s="205"/>
      <c r="DY174" s="205"/>
      <c r="DZ174" s="205"/>
      <c r="EA174" s="205"/>
      <c r="EB174" s="205"/>
      <c r="EC174" s="205"/>
      <c r="ED174" s="205"/>
      <c r="EE174" s="205"/>
      <c r="EF174" s="205"/>
      <c r="EG174" s="205"/>
      <c r="EH174" s="205"/>
      <c r="EI174" s="205"/>
      <c r="EJ174" s="205"/>
      <c r="EK174" s="205"/>
      <c r="EL174" s="205"/>
      <c r="EM174" s="205"/>
      <c r="EN174" s="205"/>
      <c r="EO174" s="205"/>
      <c r="EP174" s="205"/>
      <c r="EQ174" s="205"/>
      <c r="ER174" s="205"/>
      <c r="ES174" s="205"/>
      <c r="ET174" s="205"/>
      <c r="EU174" s="205"/>
      <c r="EV174" s="205"/>
      <c r="EW174" s="205"/>
      <c r="EX174" s="205"/>
      <c r="EY174" s="205"/>
      <c r="EZ174" s="205"/>
      <c r="FA174" s="205"/>
      <c r="FB174" s="205"/>
      <c r="FC174" s="205"/>
      <c r="FD174" s="205"/>
      <c r="FE174" s="205"/>
      <c r="FF174" s="205"/>
      <c r="FG174" s="205"/>
      <c r="FH174" s="205"/>
      <c r="FI174" s="205"/>
      <c r="FJ174" s="205"/>
      <c r="FK174" s="205"/>
      <c r="FL174" s="205"/>
      <c r="FM174" s="205"/>
      <c r="FN174" s="205"/>
      <c r="FO174" s="205"/>
      <c r="FP174" s="205"/>
      <c r="FQ174" s="205"/>
      <c r="FR174" s="205"/>
      <c r="FS174" s="205"/>
      <c r="FT174" s="205"/>
      <c r="FU174" s="205"/>
      <c r="FV174" s="205"/>
      <c r="FW174" s="205"/>
      <c r="FX174" s="205"/>
      <c r="FY174" s="205"/>
      <c r="FZ174" s="205"/>
      <c r="GA174" s="205"/>
      <c r="GB174" s="205"/>
      <c r="GC174" s="205"/>
      <c r="GD174" s="205"/>
      <c r="GE174" s="205"/>
      <c r="GF174" s="205"/>
      <c r="GG174" s="205"/>
      <c r="GH174" s="205"/>
      <c r="GI174" s="205"/>
      <c r="GJ174" s="205"/>
      <c r="GK174" s="205"/>
      <c r="GL174" s="205"/>
      <c r="GM174" s="205"/>
      <c r="GN174" s="205"/>
      <c r="GO174" s="205"/>
      <c r="GP174" s="205"/>
      <c r="GQ174" s="205"/>
      <c r="GR174" s="205"/>
      <c r="GS174" s="205"/>
      <c r="GT174" s="205"/>
      <c r="GU174" s="205"/>
      <c r="GV174" s="205"/>
      <c r="GW174" s="205"/>
      <c r="GX174" s="205"/>
      <c r="GY174" s="205"/>
      <c r="GZ174" s="205"/>
      <c r="HA174" s="205"/>
      <c r="HB174" s="205"/>
      <c r="HC174" s="205"/>
      <c r="HD174" s="205"/>
      <c r="HE174" s="205"/>
      <c r="HF174" s="205"/>
      <c r="HG174" s="205"/>
      <c r="HH174" s="205"/>
      <c r="HI174" s="205"/>
      <c r="HJ174" s="205"/>
      <c r="HK174" s="205"/>
      <c r="HL174" s="205"/>
      <c r="HM174" s="205"/>
      <c r="HN174" s="205"/>
      <c r="HO174" s="205"/>
      <c r="HP174" s="205"/>
      <c r="HQ174" s="205"/>
      <c r="HR174" s="205"/>
      <c r="HS174" s="205"/>
      <c r="HT174" s="205"/>
      <c r="HU174" s="205"/>
      <c r="HV174" s="205"/>
      <c r="HW174" s="205"/>
      <c r="HX174" s="205"/>
      <c r="HY174" s="205"/>
      <c r="HZ174" s="205"/>
      <c r="IA174" s="205"/>
      <c r="IB174" s="205"/>
      <c r="IC174" s="205"/>
      <c r="ID174" s="205"/>
      <c r="IE174" s="205"/>
      <c r="IF174" s="205"/>
      <c r="IG174" s="205"/>
      <c r="IH174" s="205"/>
      <c r="II174" s="205"/>
      <c r="IJ174" s="205"/>
      <c r="IK174" s="205"/>
      <c r="IL174" s="205"/>
      <c r="IM174" s="205"/>
      <c r="IN174" s="205"/>
      <c r="IO174" s="205"/>
      <c r="IP174" s="205"/>
      <c r="IQ174" s="205"/>
      <c r="IR174" s="205"/>
      <c r="IS174" s="205"/>
      <c r="IT174" s="205"/>
      <c r="IU174" s="205"/>
      <c r="IV174" s="205"/>
      <c r="IW174" s="205"/>
      <c r="IX174" s="205"/>
    </row>
    <row r="175" spans="1:258" ht="12.75" customHeight="1" x14ac:dyDescent="0.2">
      <c r="A175" s="330">
        <f t="shared" si="9"/>
        <v>45456</v>
      </c>
      <c r="B175" s="355" t="str" cm="1">
        <f t="array" ref="B175">IF(SUMPRODUCT($I175:$IX175,IF($I$9:$IX$9=B$9,1,0))&gt;0,SUMPRODUCT($I175:$IX175,IF($I$9:$IX$9=B$9,1,0)),"")</f>
        <v/>
      </c>
      <c r="C175" s="355" t="str" cm="1">
        <f t="array" ref="C175">IF(SUMPRODUCT($I175:$IX175,IF($I$9:$IX$9=C$9,1,0))&gt;0,SUMPRODUCT($I175:$IX175,IF($I$9:$IX$9=C$9,1,0)),"")</f>
        <v/>
      </c>
      <c r="D175" s="355" t="str" cm="1">
        <f t="array" ref="D175">IF(SUMPRODUCT($I175:$IX175,IF($I$9:$IX$9=D$9,1,0))&gt;0,SUMPRODUCT($I175:$IX175,IF($I$9:$IX$9=D$9,1,0)),"")</f>
        <v/>
      </c>
      <c r="E175" s="355" t="str" cm="1">
        <f t="array" ref="E175">IF(SUMPRODUCT($I175:$IX175,IF($I$9:$IX$9=E$9,1,0))&gt;0,SUMPRODUCT($I175:$IX175,IF($I$9:$IX$9=E$9,1,0)),"")</f>
        <v/>
      </c>
      <c r="F175" s="355" t="str" cm="1">
        <f t="array" ref="F175">IF(SUMPRODUCT($I175:$IX175,IF($I$9:$IX$9=F$9,1,0))&gt;0,SUMPRODUCT($I175:$IX175,IF($I$9:$IX$9=F$9,1,0)),"")</f>
        <v/>
      </c>
      <c r="G175" s="355" t="str" cm="1">
        <f t="array" ref="G175">IF(SUMPRODUCT($I175:$IX175,IF($I$9:$IX$9=G$9,1,0))&gt;0,SUMPRODUCT($I175:$IX175,IF($I$9:$IX$9=G$9,1,0)),"")</f>
        <v/>
      </c>
      <c r="H175" s="329">
        <f t="shared" si="8"/>
        <v>0</v>
      </c>
      <c r="I175" s="205"/>
      <c r="J175" s="205"/>
      <c r="K175" s="205"/>
      <c r="L175" s="205"/>
      <c r="M175" s="205"/>
      <c r="N175" s="205"/>
      <c r="O175" s="205"/>
      <c r="P175" s="205"/>
      <c r="Q175" s="205"/>
      <c r="R175" s="205"/>
      <c r="S175" s="205"/>
      <c r="T175" s="205"/>
      <c r="U175" s="205"/>
      <c r="V175" s="205"/>
      <c r="W175" s="205"/>
      <c r="X175" s="205"/>
      <c r="Y175" s="205"/>
      <c r="Z175" s="205"/>
      <c r="AA175" s="205"/>
      <c r="AB175" s="205"/>
      <c r="AC175" s="205"/>
      <c r="AD175" s="205"/>
      <c r="AE175" s="205"/>
      <c r="AF175" s="205"/>
      <c r="AG175" s="205"/>
      <c r="AH175" s="205"/>
      <c r="AI175" s="205"/>
      <c r="AJ175" s="205"/>
      <c r="AK175" s="205"/>
      <c r="AL175" s="205"/>
      <c r="AM175" s="205"/>
      <c r="AN175" s="205"/>
      <c r="AO175" s="205"/>
      <c r="AP175" s="205"/>
      <c r="AQ175" s="205"/>
      <c r="AR175" s="205"/>
      <c r="AS175" s="205"/>
      <c r="AT175" s="205"/>
      <c r="AU175" s="205"/>
      <c r="AV175" s="205"/>
      <c r="AW175" s="205"/>
      <c r="AX175" s="205"/>
      <c r="AY175" s="205"/>
      <c r="AZ175" s="205"/>
      <c r="BA175" s="205"/>
      <c r="BB175" s="205"/>
      <c r="BC175" s="205"/>
      <c r="BD175" s="205"/>
      <c r="BE175" s="205"/>
      <c r="BF175" s="205"/>
      <c r="BG175" s="205"/>
      <c r="BH175" s="205"/>
      <c r="BI175" s="205"/>
      <c r="BJ175" s="205"/>
      <c r="BK175" s="205"/>
      <c r="BL175" s="205"/>
      <c r="BM175" s="205"/>
      <c r="BN175" s="205"/>
      <c r="BO175" s="205"/>
      <c r="BP175" s="205"/>
      <c r="BQ175" s="205"/>
      <c r="BR175" s="205"/>
      <c r="BS175" s="205"/>
      <c r="BT175" s="205"/>
      <c r="BU175" s="205"/>
      <c r="BV175" s="205"/>
      <c r="BW175" s="205"/>
      <c r="BX175" s="205"/>
      <c r="BY175" s="205"/>
      <c r="BZ175" s="205"/>
      <c r="CA175" s="205"/>
      <c r="CB175" s="205"/>
      <c r="CC175" s="205"/>
      <c r="CD175" s="205"/>
      <c r="CE175" s="205"/>
      <c r="CF175" s="205"/>
      <c r="CG175" s="205"/>
      <c r="CH175" s="205"/>
      <c r="CI175" s="205"/>
      <c r="CJ175" s="205"/>
      <c r="CK175" s="205"/>
      <c r="CL175" s="205"/>
      <c r="CM175" s="205"/>
      <c r="CN175" s="205"/>
      <c r="CO175" s="205"/>
      <c r="CP175" s="205"/>
      <c r="CQ175" s="205"/>
      <c r="CR175" s="205"/>
      <c r="CS175" s="205"/>
      <c r="CT175" s="205"/>
      <c r="CU175" s="205"/>
      <c r="CV175" s="205"/>
      <c r="CW175" s="205"/>
      <c r="CX175" s="205"/>
      <c r="CY175" s="205"/>
      <c r="CZ175" s="205"/>
      <c r="DA175" s="205"/>
      <c r="DB175" s="205"/>
      <c r="DC175" s="205"/>
      <c r="DD175" s="205"/>
      <c r="DE175" s="205"/>
      <c r="DF175" s="205"/>
      <c r="DG175" s="205"/>
      <c r="DH175" s="205"/>
      <c r="DI175" s="205"/>
      <c r="DJ175" s="205"/>
      <c r="DK175" s="205"/>
      <c r="DL175" s="205"/>
      <c r="DM175" s="205"/>
      <c r="DN175" s="205"/>
      <c r="DO175" s="205"/>
      <c r="DP175" s="205"/>
      <c r="DQ175" s="205"/>
      <c r="DR175" s="205"/>
      <c r="DS175" s="205"/>
      <c r="DT175" s="205"/>
      <c r="DU175" s="205"/>
      <c r="DV175" s="205"/>
      <c r="DW175" s="205"/>
      <c r="DX175" s="205"/>
      <c r="DY175" s="205"/>
      <c r="DZ175" s="205"/>
      <c r="EA175" s="205"/>
      <c r="EB175" s="205"/>
      <c r="EC175" s="205"/>
      <c r="ED175" s="205"/>
      <c r="EE175" s="205"/>
      <c r="EF175" s="205"/>
      <c r="EG175" s="205"/>
      <c r="EH175" s="205"/>
      <c r="EI175" s="205"/>
      <c r="EJ175" s="205"/>
      <c r="EK175" s="205"/>
      <c r="EL175" s="205"/>
      <c r="EM175" s="205"/>
      <c r="EN175" s="205"/>
      <c r="EO175" s="205"/>
      <c r="EP175" s="205"/>
      <c r="EQ175" s="205"/>
      <c r="ER175" s="205"/>
      <c r="ES175" s="205"/>
      <c r="ET175" s="205"/>
      <c r="EU175" s="205"/>
      <c r="EV175" s="205"/>
      <c r="EW175" s="205"/>
      <c r="EX175" s="205"/>
      <c r="EY175" s="205"/>
      <c r="EZ175" s="205"/>
      <c r="FA175" s="205"/>
      <c r="FB175" s="205"/>
      <c r="FC175" s="205"/>
      <c r="FD175" s="205"/>
      <c r="FE175" s="205"/>
      <c r="FF175" s="205"/>
      <c r="FG175" s="205"/>
      <c r="FH175" s="205"/>
      <c r="FI175" s="205"/>
      <c r="FJ175" s="205"/>
      <c r="FK175" s="205"/>
      <c r="FL175" s="205"/>
      <c r="FM175" s="205"/>
      <c r="FN175" s="205"/>
      <c r="FO175" s="205"/>
      <c r="FP175" s="205"/>
      <c r="FQ175" s="205"/>
      <c r="FR175" s="205"/>
      <c r="FS175" s="205"/>
      <c r="FT175" s="205"/>
      <c r="FU175" s="205"/>
      <c r="FV175" s="205"/>
      <c r="FW175" s="205"/>
      <c r="FX175" s="205"/>
      <c r="FY175" s="205"/>
      <c r="FZ175" s="205"/>
      <c r="GA175" s="205"/>
      <c r="GB175" s="205"/>
      <c r="GC175" s="205"/>
      <c r="GD175" s="205"/>
      <c r="GE175" s="205"/>
      <c r="GF175" s="205"/>
      <c r="GG175" s="205"/>
      <c r="GH175" s="205"/>
      <c r="GI175" s="205"/>
      <c r="GJ175" s="205"/>
      <c r="GK175" s="205"/>
      <c r="GL175" s="205"/>
      <c r="GM175" s="205"/>
      <c r="GN175" s="205"/>
      <c r="GO175" s="205"/>
      <c r="GP175" s="205"/>
      <c r="GQ175" s="205"/>
      <c r="GR175" s="205"/>
      <c r="GS175" s="205"/>
      <c r="GT175" s="205"/>
      <c r="GU175" s="205"/>
      <c r="GV175" s="205"/>
      <c r="GW175" s="205"/>
      <c r="GX175" s="205"/>
      <c r="GY175" s="205"/>
      <c r="GZ175" s="205"/>
      <c r="HA175" s="205"/>
      <c r="HB175" s="205"/>
      <c r="HC175" s="205"/>
      <c r="HD175" s="205"/>
      <c r="HE175" s="205"/>
      <c r="HF175" s="205"/>
      <c r="HG175" s="205"/>
      <c r="HH175" s="205"/>
      <c r="HI175" s="205"/>
      <c r="HJ175" s="205"/>
      <c r="HK175" s="205"/>
      <c r="HL175" s="205"/>
      <c r="HM175" s="205"/>
      <c r="HN175" s="205"/>
      <c r="HO175" s="205"/>
      <c r="HP175" s="205"/>
      <c r="HQ175" s="205"/>
      <c r="HR175" s="205"/>
      <c r="HS175" s="205"/>
      <c r="HT175" s="205"/>
      <c r="HU175" s="205"/>
      <c r="HV175" s="205"/>
      <c r="HW175" s="205"/>
      <c r="HX175" s="205"/>
      <c r="HY175" s="205"/>
      <c r="HZ175" s="205"/>
      <c r="IA175" s="205"/>
      <c r="IB175" s="205"/>
      <c r="IC175" s="205"/>
      <c r="ID175" s="205"/>
      <c r="IE175" s="205"/>
      <c r="IF175" s="205"/>
      <c r="IG175" s="205"/>
      <c r="IH175" s="205"/>
      <c r="II175" s="205"/>
      <c r="IJ175" s="205"/>
      <c r="IK175" s="205"/>
      <c r="IL175" s="205"/>
      <c r="IM175" s="205"/>
      <c r="IN175" s="205"/>
      <c r="IO175" s="205"/>
      <c r="IP175" s="205"/>
      <c r="IQ175" s="205"/>
      <c r="IR175" s="205"/>
      <c r="IS175" s="205"/>
      <c r="IT175" s="205"/>
      <c r="IU175" s="205"/>
      <c r="IV175" s="205"/>
      <c r="IW175" s="205"/>
      <c r="IX175" s="205"/>
    </row>
    <row r="176" spans="1:258" ht="12.75" customHeight="1" x14ac:dyDescent="0.2">
      <c r="A176" s="330">
        <f t="shared" si="9"/>
        <v>45457</v>
      </c>
      <c r="B176" s="355" t="str" cm="1">
        <f t="array" ref="B176">IF(SUMPRODUCT($I176:$IX176,IF($I$9:$IX$9=B$9,1,0))&gt;0,SUMPRODUCT($I176:$IX176,IF($I$9:$IX$9=B$9,1,0)),"")</f>
        <v/>
      </c>
      <c r="C176" s="355" t="str" cm="1">
        <f t="array" ref="C176">IF(SUMPRODUCT($I176:$IX176,IF($I$9:$IX$9=C$9,1,0))&gt;0,SUMPRODUCT($I176:$IX176,IF($I$9:$IX$9=C$9,1,0)),"")</f>
        <v/>
      </c>
      <c r="D176" s="355" t="str" cm="1">
        <f t="array" ref="D176">IF(SUMPRODUCT($I176:$IX176,IF($I$9:$IX$9=D$9,1,0))&gt;0,SUMPRODUCT($I176:$IX176,IF($I$9:$IX$9=D$9,1,0)),"")</f>
        <v/>
      </c>
      <c r="E176" s="355" t="str" cm="1">
        <f t="array" ref="E176">IF(SUMPRODUCT($I176:$IX176,IF($I$9:$IX$9=E$9,1,0))&gt;0,SUMPRODUCT($I176:$IX176,IF($I$9:$IX$9=E$9,1,0)),"")</f>
        <v/>
      </c>
      <c r="F176" s="355" t="str" cm="1">
        <f t="array" ref="F176">IF(SUMPRODUCT($I176:$IX176,IF($I$9:$IX$9=F$9,1,0))&gt;0,SUMPRODUCT($I176:$IX176,IF($I$9:$IX$9=F$9,1,0)),"")</f>
        <v/>
      </c>
      <c r="G176" s="355" t="str" cm="1">
        <f t="array" ref="G176">IF(SUMPRODUCT($I176:$IX176,IF($I$9:$IX$9=G$9,1,0))&gt;0,SUMPRODUCT($I176:$IX176,IF($I$9:$IX$9=G$9,1,0)),"")</f>
        <v/>
      </c>
      <c r="H176" s="329">
        <f t="shared" si="8"/>
        <v>0</v>
      </c>
      <c r="I176" s="205"/>
      <c r="J176" s="205"/>
      <c r="K176" s="205"/>
      <c r="L176" s="205"/>
      <c r="M176" s="205"/>
      <c r="N176" s="205"/>
      <c r="O176" s="205"/>
      <c r="P176" s="205"/>
      <c r="Q176" s="205"/>
      <c r="R176" s="205"/>
      <c r="S176" s="205"/>
      <c r="T176" s="205"/>
      <c r="U176" s="205"/>
      <c r="V176" s="205"/>
      <c r="W176" s="205"/>
      <c r="X176" s="205"/>
      <c r="Y176" s="205"/>
      <c r="Z176" s="205"/>
      <c r="AA176" s="205"/>
      <c r="AB176" s="205"/>
      <c r="AC176" s="205"/>
      <c r="AD176" s="205"/>
      <c r="AE176" s="205"/>
      <c r="AF176" s="205"/>
      <c r="AG176" s="205"/>
      <c r="AH176" s="205"/>
      <c r="AI176" s="205"/>
      <c r="AJ176" s="205"/>
      <c r="AK176" s="205"/>
      <c r="AL176" s="205"/>
      <c r="AM176" s="205"/>
      <c r="AN176" s="205"/>
      <c r="AO176" s="205"/>
      <c r="AP176" s="205"/>
      <c r="AQ176" s="205"/>
      <c r="AR176" s="205"/>
      <c r="AS176" s="205"/>
      <c r="AT176" s="205"/>
      <c r="AU176" s="205"/>
      <c r="AV176" s="205"/>
      <c r="AW176" s="205"/>
      <c r="AX176" s="205"/>
      <c r="AY176" s="205"/>
      <c r="AZ176" s="205"/>
      <c r="BA176" s="205"/>
      <c r="BB176" s="205"/>
      <c r="BC176" s="205"/>
      <c r="BD176" s="205"/>
      <c r="BE176" s="205"/>
      <c r="BF176" s="205"/>
      <c r="BG176" s="205"/>
      <c r="BH176" s="205"/>
      <c r="BI176" s="205"/>
      <c r="BJ176" s="205"/>
      <c r="BK176" s="205"/>
      <c r="BL176" s="205"/>
      <c r="BM176" s="205"/>
      <c r="BN176" s="205"/>
      <c r="BO176" s="205"/>
      <c r="BP176" s="205"/>
      <c r="BQ176" s="205"/>
      <c r="BR176" s="205"/>
      <c r="BS176" s="205"/>
      <c r="BT176" s="205"/>
      <c r="BU176" s="205"/>
      <c r="BV176" s="205"/>
      <c r="BW176" s="205"/>
      <c r="BX176" s="205"/>
      <c r="BY176" s="205"/>
      <c r="BZ176" s="205"/>
      <c r="CA176" s="205"/>
      <c r="CB176" s="205"/>
      <c r="CC176" s="205"/>
      <c r="CD176" s="205"/>
      <c r="CE176" s="205"/>
      <c r="CF176" s="205"/>
      <c r="CG176" s="205"/>
      <c r="CH176" s="205"/>
      <c r="CI176" s="205"/>
      <c r="CJ176" s="205"/>
      <c r="CK176" s="205"/>
      <c r="CL176" s="205"/>
      <c r="CM176" s="205"/>
      <c r="CN176" s="205"/>
      <c r="CO176" s="205"/>
      <c r="CP176" s="205"/>
      <c r="CQ176" s="205"/>
      <c r="CR176" s="205"/>
      <c r="CS176" s="205"/>
      <c r="CT176" s="205"/>
      <c r="CU176" s="205"/>
      <c r="CV176" s="205"/>
      <c r="CW176" s="205"/>
      <c r="CX176" s="205"/>
      <c r="CY176" s="205"/>
      <c r="CZ176" s="205"/>
      <c r="DA176" s="205"/>
      <c r="DB176" s="205"/>
      <c r="DC176" s="205"/>
      <c r="DD176" s="205"/>
      <c r="DE176" s="205"/>
      <c r="DF176" s="205"/>
      <c r="DG176" s="205"/>
      <c r="DH176" s="205"/>
      <c r="DI176" s="205"/>
      <c r="DJ176" s="205"/>
      <c r="DK176" s="205"/>
      <c r="DL176" s="205"/>
      <c r="DM176" s="205"/>
      <c r="DN176" s="205"/>
      <c r="DO176" s="205"/>
      <c r="DP176" s="205"/>
      <c r="DQ176" s="205"/>
      <c r="DR176" s="205"/>
      <c r="DS176" s="205"/>
      <c r="DT176" s="205"/>
      <c r="DU176" s="205"/>
      <c r="DV176" s="205"/>
      <c r="DW176" s="205"/>
      <c r="DX176" s="205"/>
      <c r="DY176" s="205"/>
      <c r="DZ176" s="205"/>
      <c r="EA176" s="205"/>
      <c r="EB176" s="205"/>
      <c r="EC176" s="205"/>
      <c r="ED176" s="205"/>
      <c r="EE176" s="205"/>
      <c r="EF176" s="205"/>
      <c r="EG176" s="205"/>
      <c r="EH176" s="205"/>
      <c r="EI176" s="205"/>
      <c r="EJ176" s="205"/>
      <c r="EK176" s="205"/>
      <c r="EL176" s="205"/>
      <c r="EM176" s="205"/>
      <c r="EN176" s="205"/>
      <c r="EO176" s="205"/>
      <c r="EP176" s="205"/>
      <c r="EQ176" s="205"/>
      <c r="ER176" s="205"/>
      <c r="ES176" s="205"/>
      <c r="ET176" s="205"/>
      <c r="EU176" s="205"/>
      <c r="EV176" s="205"/>
      <c r="EW176" s="205"/>
      <c r="EX176" s="205"/>
      <c r="EY176" s="205"/>
      <c r="EZ176" s="205"/>
      <c r="FA176" s="205"/>
      <c r="FB176" s="205"/>
      <c r="FC176" s="205"/>
      <c r="FD176" s="205"/>
      <c r="FE176" s="205"/>
      <c r="FF176" s="205"/>
      <c r="FG176" s="205"/>
      <c r="FH176" s="205"/>
      <c r="FI176" s="205"/>
      <c r="FJ176" s="205"/>
      <c r="FK176" s="205"/>
      <c r="FL176" s="205"/>
      <c r="FM176" s="205"/>
      <c r="FN176" s="205"/>
      <c r="FO176" s="205"/>
      <c r="FP176" s="205"/>
      <c r="FQ176" s="205"/>
      <c r="FR176" s="205"/>
      <c r="FS176" s="205"/>
      <c r="FT176" s="205"/>
      <c r="FU176" s="205"/>
      <c r="FV176" s="205"/>
      <c r="FW176" s="205"/>
      <c r="FX176" s="205"/>
      <c r="FY176" s="205"/>
      <c r="FZ176" s="205"/>
      <c r="GA176" s="205"/>
      <c r="GB176" s="205"/>
      <c r="GC176" s="205"/>
      <c r="GD176" s="205"/>
      <c r="GE176" s="205"/>
      <c r="GF176" s="205"/>
      <c r="GG176" s="205"/>
      <c r="GH176" s="205"/>
      <c r="GI176" s="205"/>
      <c r="GJ176" s="205"/>
      <c r="GK176" s="205"/>
      <c r="GL176" s="205"/>
      <c r="GM176" s="205"/>
      <c r="GN176" s="205"/>
      <c r="GO176" s="205"/>
      <c r="GP176" s="205"/>
      <c r="GQ176" s="205"/>
      <c r="GR176" s="205"/>
      <c r="GS176" s="205"/>
      <c r="GT176" s="205"/>
      <c r="GU176" s="205"/>
      <c r="GV176" s="205"/>
      <c r="GW176" s="205"/>
      <c r="GX176" s="205"/>
      <c r="GY176" s="205"/>
      <c r="GZ176" s="205"/>
      <c r="HA176" s="205"/>
      <c r="HB176" s="205"/>
      <c r="HC176" s="205"/>
      <c r="HD176" s="205"/>
      <c r="HE176" s="205"/>
      <c r="HF176" s="205"/>
      <c r="HG176" s="205"/>
      <c r="HH176" s="205"/>
      <c r="HI176" s="205"/>
      <c r="HJ176" s="205"/>
      <c r="HK176" s="205"/>
      <c r="HL176" s="205"/>
      <c r="HM176" s="205"/>
      <c r="HN176" s="205"/>
      <c r="HO176" s="205"/>
      <c r="HP176" s="205"/>
      <c r="HQ176" s="205"/>
      <c r="HR176" s="205"/>
      <c r="HS176" s="205"/>
      <c r="HT176" s="205"/>
      <c r="HU176" s="205"/>
      <c r="HV176" s="205"/>
      <c r="HW176" s="205"/>
      <c r="HX176" s="205"/>
      <c r="HY176" s="205"/>
      <c r="HZ176" s="205"/>
      <c r="IA176" s="205"/>
      <c r="IB176" s="205"/>
      <c r="IC176" s="205"/>
      <c r="ID176" s="205"/>
      <c r="IE176" s="205"/>
      <c r="IF176" s="205"/>
      <c r="IG176" s="205"/>
      <c r="IH176" s="205"/>
      <c r="II176" s="205"/>
      <c r="IJ176" s="205"/>
      <c r="IK176" s="205"/>
      <c r="IL176" s="205"/>
      <c r="IM176" s="205"/>
      <c r="IN176" s="205"/>
      <c r="IO176" s="205"/>
      <c r="IP176" s="205"/>
      <c r="IQ176" s="205"/>
      <c r="IR176" s="205"/>
      <c r="IS176" s="205"/>
      <c r="IT176" s="205"/>
      <c r="IU176" s="205"/>
      <c r="IV176" s="205"/>
      <c r="IW176" s="205"/>
      <c r="IX176" s="205"/>
    </row>
    <row r="177" spans="1:258" ht="12.75" customHeight="1" x14ac:dyDescent="0.2">
      <c r="A177" s="330">
        <f t="shared" si="9"/>
        <v>45458</v>
      </c>
      <c r="B177" s="355" t="str" cm="1">
        <f t="array" ref="B177">IF(SUMPRODUCT($I177:$IX177,IF($I$9:$IX$9=B$9,1,0))&gt;0,SUMPRODUCT($I177:$IX177,IF($I$9:$IX$9=B$9,1,0)),"")</f>
        <v/>
      </c>
      <c r="C177" s="355" t="str" cm="1">
        <f t="array" ref="C177">IF(SUMPRODUCT($I177:$IX177,IF($I$9:$IX$9=C$9,1,0))&gt;0,SUMPRODUCT($I177:$IX177,IF($I$9:$IX$9=C$9,1,0)),"")</f>
        <v/>
      </c>
      <c r="D177" s="355" t="str" cm="1">
        <f t="array" ref="D177">IF(SUMPRODUCT($I177:$IX177,IF($I$9:$IX$9=D$9,1,0))&gt;0,SUMPRODUCT($I177:$IX177,IF($I$9:$IX$9=D$9,1,0)),"")</f>
        <v/>
      </c>
      <c r="E177" s="355" t="str" cm="1">
        <f t="array" ref="E177">IF(SUMPRODUCT($I177:$IX177,IF($I$9:$IX$9=E$9,1,0))&gt;0,SUMPRODUCT($I177:$IX177,IF($I$9:$IX$9=E$9,1,0)),"")</f>
        <v/>
      </c>
      <c r="F177" s="355" t="str" cm="1">
        <f t="array" ref="F177">IF(SUMPRODUCT($I177:$IX177,IF($I$9:$IX$9=F$9,1,0))&gt;0,SUMPRODUCT($I177:$IX177,IF($I$9:$IX$9=F$9,1,0)),"")</f>
        <v/>
      </c>
      <c r="G177" s="355" t="str" cm="1">
        <f t="array" ref="G177">IF(SUMPRODUCT($I177:$IX177,IF($I$9:$IX$9=G$9,1,0))&gt;0,SUMPRODUCT($I177:$IX177,IF($I$9:$IX$9=G$9,1,0)),"")</f>
        <v/>
      </c>
      <c r="H177" s="329">
        <f t="shared" si="8"/>
        <v>0</v>
      </c>
      <c r="I177" s="205"/>
      <c r="J177" s="205"/>
      <c r="K177" s="205"/>
      <c r="L177" s="205"/>
      <c r="M177" s="205"/>
      <c r="N177" s="205"/>
      <c r="O177" s="205"/>
      <c r="P177" s="205"/>
      <c r="Q177" s="205"/>
      <c r="R177" s="205"/>
      <c r="S177" s="205"/>
      <c r="T177" s="205"/>
      <c r="U177" s="205"/>
      <c r="V177" s="205"/>
      <c r="W177" s="205"/>
      <c r="X177" s="205"/>
      <c r="Y177" s="205"/>
      <c r="Z177" s="205"/>
      <c r="AA177" s="205"/>
      <c r="AB177" s="205"/>
      <c r="AC177" s="205"/>
      <c r="AD177" s="205"/>
      <c r="AE177" s="205"/>
      <c r="AF177" s="205"/>
      <c r="AG177" s="205"/>
      <c r="AH177" s="205"/>
      <c r="AI177" s="205"/>
      <c r="AJ177" s="205"/>
      <c r="AK177" s="205"/>
      <c r="AL177" s="205"/>
      <c r="AM177" s="205"/>
      <c r="AN177" s="205"/>
      <c r="AO177" s="205"/>
      <c r="AP177" s="205"/>
      <c r="AQ177" s="205"/>
      <c r="AR177" s="205"/>
      <c r="AS177" s="205"/>
      <c r="AT177" s="205"/>
      <c r="AU177" s="205"/>
      <c r="AV177" s="205"/>
      <c r="AW177" s="205"/>
      <c r="AX177" s="205"/>
      <c r="AY177" s="205"/>
      <c r="AZ177" s="205"/>
      <c r="BA177" s="205"/>
      <c r="BB177" s="205"/>
      <c r="BC177" s="205"/>
      <c r="BD177" s="205"/>
      <c r="BE177" s="205"/>
      <c r="BF177" s="205"/>
      <c r="BG177" s="205"/>
      <c r="BH177" s="205"/>
      <c r="BI177" s="205"/>
      <c r="BJ177" s="205"/>
      <c r="BK177" s="205"/>
      <c r="BL177" s="205"/>
      <c r="BM177" s="205"/>
      <c r="BN177" s="205"/>
      <c r="BO177" s="205"/>
      <c r="BP177" s="205"/>
      <c r="BQ177" s="205"/>
      <c r="BR177" s="205"/>
      <c r="BS177" s="205"/>
      <c r="BT177" s="205"/>
      <c r="BU177" s="205"/>
      <c r="BV177" s="205"/>
      <c r="BW177" s="205"/>
      <c r="BX177" s="205"/>
      <c r="BY177" s="205"/>
      <c r="BZ177" s="205"/>
      <c r="CA177" s="205"/>
      <c r="CB177" s="205"/>
      <c r="CC177" s="205"/>
      <c r="CD177" s="205"/>
      <c r="CE177" s="205"/>
      <c r="CF177" s="205"/>
      <c r="CG177" s="205"/>
      <c r="CH177" s="205"/>
      <c r="CI177" s="205"/>
      <c r="CJ177" s="205"/>
      <c r="CK177" s="205"/>
      <c r="CL177" s="205"/>
      <c r="CM177" s="205"/>
      <c r="CN177" s="205"/>
      <c r="CO177" s="205"/>
      <c r="CP177" s="205"/>
      <c r="CQ177" s="205"/>
      <c r="CR177" s="205"/>
      <c r="CS177" s="205"/>
      <c r="CT177" s="205"/>
      <c r="CU177" s="205"/>
      <c r="CV177" s="205"/>
      <c r="CW177" s="205"/>
      <c r="CX177" s="205"/>
      <c r="CY177" s="205"/>
      <c r="CZ177" s="205"/>
      <c r="DA177" s="205"/>
      <c r="DB177" s="205"/>
      <c r="DC177" s="205"/>
      <c r="DD177" s="205"/>
      <c r="DE177" s="205"/>
      <c r="DF177" s="205"/>
      <c r="DG177" s="205"/>
      <c r="DH177" s="205"/>
      <c r="DI177" s="205"/>
      <c r="DJ177" s="205"/>
      <c r="DK177" s="205"/>
      <c r="DL177" s="205"/>
      <c r="DM177" s="205"/>
      <c r="DN177" s="205"/>
      <c r="DO177" s="205"/>
      <c r="DP177" s="205"/>
      <c r="DQ177" s="205"/>
      <c r="DR177" s="205"/>
      <c r="DS177" s="205"/>
      <c r="DT177" s="205"/>
      <c r="DU177" s="205"/>
      <c r="DV177" s="205"/>
      <c r="DW177" s="205"/>
      <c r="DX177" s="205"/>
      <c r="DY177" s="205"/>
      <c r="DZ177" s="205"/>
      <c r="EA177" s="205"/>
      <c r="EB177" s="205"/>
      <c r="EC177" s="205"/>
      <c r="ED177" s="205"/>
      <c r="EE177" s="205"/>
      <c r="EF177" s="205"/>
      <c r="EG177" s="205"/>
      <c r="EH177" s="205"/>
      <c r="EI177" s="205"/>
      <c r="EJ177" s="205"/>
      <c r="EK177" s="205"/>
      <c r="EL177" s="205"/>
      <c r="EM177" s="205"/>
      <c r="EN177" s="205"/>
      <c r="EO177" s="205"/>
      <c r="EP177" s="205"/>
      <c r="EQ177" s="205"/>
      <c r="ER177" s="205"/>
      <c r="ES177" s="205"/>
      <c r="ET177" s="205"/>
      <c r="EU177" s="205"/>
      <c r="EV177" s="205"/>
      <c r="EW177" s="205"/>
      <c r="EX177" s="205"/>
      <c r="EY177" s="205"/>
      <c r="EZ177" s="205"/>
      <c r="FA177" s="205"/>
      <c r="FB177" s="205"/>
      <c r="FC177" s="205"/>
      <c r="FD177" s="205"/>
      <c r="FE177" s="205"/>
      <c r="FF177" s="205"/>
      <c r="FG177" s="205"/>
      <c r="FH177" s="205"/>
      <c r="FI177" s="205"/>
      <c r="FJ177" s="205"/>
      <c r="FK177" s="205"/>
      <c r="FL177" s="205"/>
      <c r="FM177" s="205"/>
      <c r="FN177" s="205"/>
      <c r="FO177" s="205"/>
      <c r="FP177" s="205"/>
      <c r="FQ177" s="205"/>
      <c r="FR177" s="205"/>
      <c r="FS177" s="205"/>
      <c r="FT177" s="205"/>
      <c r="FU177" s="205"/>
      <c r="FV177" s="205"/>
      <c r="FW177" s="205"/>
      <c r="FX177" s="205"/>
      <c r="FY177" s="205"/>
      <c r="FZ177" s="205"/>
      <c r="GA177" s="205"/>
      <c r="GB177" s="205"/>
      <c r="GC177" s="205"/>
      <c r="GD177" s="205"/>
      <c r="GE177" s="205"/>
      <c r="GF177" s="205"/>
      <c r="GG177" s="205"/>
      <c r="GH177" s="205"/>
      <c r="GI177" s="205"/>
      <c r="GJ177" s="205"/>
      <c r="GK177" s="205"/>
      <c r="GL177" s="205"/>
      <c r="GM177" s="205"/>
      <c r="GN177" s="205"/>
      <c r="GO177" s="205"/>
      <c r="GP177" s="205"/>
      <c r="GQ177" s="205"/>
      <c r="GR177" s="205"/>
      <c r="GS177" s="205"/>
      <c r="GT177" s="205"/>
      <c r="GU177" s="205"/>
      <c r="GV177" s="205"/>
      <c r="GW177" s="205"/>
      <c r="GX177" s="205"/>
      <c r="GY177" s="205"/>
      <c r="GZ177" s="205"/>
      <c r="HA177" s="205"/>
      <c r="HB177" s="205"/>
      <c r="HC177" s="205"/>
      <c r="HD177" s="205"/>
      <c r="HE177" s="205"/>
      <c r="HF177" s="205"/>
      <c r="HG177" s="205"/>
      <c r="HH177" s="205"/>
      <c r="HI177" s="205"/>
      <c r="HJ177" s="205"/>
      <c r="HK177" s="205"/>
      <c r="HL177" s="205"/>
      <c r="HM177" s="205"/>
      <c r="HN177" s="205"/>
      <c r="HO177" s="205"/>
      <c r="HP177" s="205"/>
      <c r="HQ177" s="205"/>
      <c r="HR177" s="205"/>
      <c r="HS177" s="205"/>
      <c r="HT177" s="205"/>
      <c r="HU177" s="205"/>
      <c r="HV177" s="205"/>
      <c r="HW177" s="205"/>
      <c r="HX177" s="205"/>
      <c r="HY177" s="205"/>
      <c r="HZ177" s="205"/>
      <c r="IA177" s="205"/>
      <c r="IB177" s="205"/>
      <c r="IC177" s="205"/>
      <c r="ID177" s="205"/>
      <c r="IE177" s="205"/>
      <c r="IF177" s="205"/>
      <c r="IG177" s="205"/>
      <c r="IH177" s="205"/>
      <c r="II177" s="205"/>
      <c r="IJ177" s="205"/>
      <c r="IK177" s="205"/>
      <c r="IL177" s="205"/>
      <c r="IM177" s="205"/>
      <c r="IN177" s="205"/>
      <c r="IO177" s="205"/>
      <c r="IP177" s="205"/>
      <c r="IQ177" s="205"/>
      <c r="IR177" s="205"/>
      <c r="IS177" s="205"/>
      <c r="IT177" s="205"/>
      <c r="IU177" s="205"/>
      <c r="IV177" s="205"/>
      <c r="IW177" s="205"/>
      <c r="IX177" s="205"/>
    </row>
    <row r="178" spans="1:258" ht="12.75" customHeight="1" x14ac:dyDescent="0.2">
      <c r="A178" s="330">
        <f t="shared" si="9"/>
        <v>45459</v>
      </c>
      <c r="B178" s="355" t="str" cm="1">
        <f t="array" ref="B178">IF(SUMPRODUCT($I178:$IX178,IF($I$9:$IX$9=B$9,1,0))&gt;0,SUMPRODUCT($I178:$IX178,IF($I$9:$IX$9=B$9,1,0)),"")</f>
        <v/>
      </c>
      <c r="C178" s="355" t="str" cm="1">
        <f t="array" ref="C178">IF(SUMPRODUCT($I178:$IX178,IF($I$9:$IX$9=C$9,1,0))&gt;0,SUMPRODUCT($I178:$IX178,IF($I$9:$IX$9=C$9,1,0)),"")</f>
        <v/>
      </c>
      <c r="D178" s="355" t="str" cm="1">
        <f t="array" ref="D178">IF(SUMPRODUCT($I178:$IX178,IF($I$9:$IX$9=D$9,1,0))&gt;0,SUMPRODUCT($I178:$IX178,IF($I$9:$IX$9=D$9,1,0)),"")</f>
        <v/>
      </c>
      <c r="E178" s="355" t="str" cm="1">
        <f t="array" ref="E178">IF(SUMPRODUCT($I178:$IX178,IF($I$9:$IX$9=E$9,1,0))&gt;0,SUMPRODUCT($I178:$IX178,IF($I$9:$IX$9=E$9,1,0)),"")</f>
        <v/>
      </c>
      <c r="F178" s="355" t="str" cm="1">
        <f t="array" ref="F178">IF(SUMPRODUCT($I178:$IX178,IF($I$9:$IX$9=F$9,1,0))&gt;0,SUMPRODUCT($I178:$IX178,IF($I$9:$IX$9=F$9,1,0)),"")</f>
        <v/>
      </c>
      <c r="G178" s="355" t="str" cm="1">
        <f t="array" ref="G178">IF(SUMPRODUCT($I178:$IX178,IF($I$9:$IX$9=G$9,1,0))&gt;0,SUMPRODUCT($I178:$IX178,IF($I$9:$IX$9=G$9,1,0)),"")</f>
        <v/>
      </c>
      <c r="H178" s="329">
        <f t="shared" si="8"/>
        <v>0</v>
      </c>
      <c r="I178" s="205"/>
      <c r="J178" s="205"/>
      <c r="K178" s="205"/>
      <c r="L178" s="205"/>
      <c r="M178" s="205"/>
      <c r="N178" s="205"/>
      <c r="O178" s="205"/>
      <c r="P178" s="205"/>
      <c r="Q178" s="205"/>
      <c r="R178" s="205"/>
      <c r="S178" s="205"/>
      <c r="T178" s="205"/>
      <c r="U178" s="205"/>
      <c r="V178" s="205"/>
      <c r="W178" s="205"/>
      <c r="X178" s="205"/>
      <c r="Y178" s="205"/>
      <c r="Z178" s="205"/>
      <c r="AA178" s="205"/>
      <c r="AB178" s="205"/>
      <c r="AC178" s="205"/>
      <c r="AD178" s="205"/>
      <c r="AE178" s="205"/>
      <c r="AF178" s="205"/>
      <c r="AG178" s="205"/>
      <c r="AH178" s="205"/>
      <c r="AI178" s="205"/>
      <c r="AJ178" s="205"/>
      <c r="AK178" s="205"/>
      <c r="AL178" s="205"/>
      <c r="AM178" s="205"/>
      <c r="AN178" s="205"/>
      <c r="AO178" s="205"/>
      <c r="AP178" s="205"/>
      <c r="AQ178" s="205"/>
      <c r="AR178" s="205"/>
      <c r="AS178" s="205"/>
      <c r="AT178" s="205"/>
      <c r="AU178" s="205"/>
      <c r="AV178" s="205"/>
      <c r="AW178" s="205"/>
      <c r="AX178" s="205"/>
      <c r="AY178" s="205"/>
      <c r="AZ178" s="205"/>
      <c r="BA178" s="205"/>
      <c r="BB178" s="205"/>
      <c r="BC178" s="205"/>
      <c r="BD178" s="205"/>
      <c r="BE178" s="205"/>
      <c r="BF178" s="205"/>
      <c r="BG178" s="205"/>
      <c r="BH178" s="205"/>
      <c r="BI178" s="205"/>
      <c r="BJ178" s="205"/>
      <c r="BK178" s="205"/>
      <c r="BL178" s="205"/>
      <c r="BM178" s="205"/>
      <c r="BN178" s="205"/>
      <c r="BO178" s="205"/>
      <c r="BP178" s="205"/>
      <c r="BQ178" s="205"/>
      <c r="BR178" s="205"/>
      <c r="BS178" s="205"/>
      <c r="BT178" s="205"/>
      <c r="BU178" s="205"/>
      <c r="BV178" s="205"/>
      <c r="BW178" s="205"/>
      <c r="BX178" s="205"/>
      <c r="BY178" s="205"/>
      <c r="BZ178" s="205"/>
      <c r="CA178" s="205"/>
      <c r="CB178" s="205"/>
      <c r="CC178" s="205"/>
      <c r="CD178" s="205"/>
      <c r="CE178" s="205"/>
      <c r="CF178" s="205"/>
      <c r="CG178" s="205"/>
      <c r="CH178" s="205"/>
      <c r="CI178" s="205"/>
      <c r="CJ178" s="205"/>
      <c r="CK178" s="205"/>
      <c r="CL178" s="205"/>
      <c r="CM178" s="205"/>
      <c r="CN178" s="205"/>
      <c r="CO178" s="205"/>
      <c r="CP178" s="205"/>
      <c r="CQ178" s="205"/>
      <c r="CR178" s="205"/>
      <c r="CS178" s="205"/>
      <c r="CT178" s="205"/>
      <c r="CU178" s="205"/>
      <c r="CV178" s="205"/>
      <c r="CW178" s="205"/>
      <c r="CX178" s="205"/>
      <c r="CY178" s="205"/>
      <c r="CZ178" s="205"/>
      <c r="DA178" s="205"/>
      <c r="DB178" s="205"/>
      <c r="DC178" s="205"/>
      <c r="DD178" s="205"/>
      <c r="DE178" s="205"/>
      <c r="DF178" s="205"/>
      <c r="DG178" s="205"/>
      <c r="DH178" s="205"/>
      <c r="DI178" s="205"/>
      <c r="DJ178" s="205"/>
      <c r="DK178" s="205"/>
      <c r="DL178" s="205"/>
      <c r="DM178" s="205"/>
      <c r="DN178" s="205"/>
      <c r="DO178" s="205"/>
      <c r="DP178" s="205"/>
      <c r="DQ178" s="205"/>
      <c r="DR178" s="205"/>
      <c r="DS178" s="205"/>
      <c r="DT178" s="205"/>
      <c r="DU178" s="205"/>
      <c r="DV178" s="205"/>
      <c r="DW178" s="205"/>
      <c r="DX178" s="205"/>
      <c r="DY178" s="205"/>
      <c r="DZ178" s="205"/>
      <c r="EA178" s="205"/>
      <c r="EB178" s="205"/>
      <c r="EC178" s="205"/>
      <c r="ED178" s="205"/>
      <c r="EE178" s="205"/>
      <c r="EF178" s="205"/>
      <c r="EG178" s="205"/>
      <c r="EH178" s="205"/>
      <c r="EI178" s="205"/>
      <c r="EJ178" s="205"/>
      <c r="EK178" s="205"/>
      <c r="EL178" s="205"/>
      <c r="EM178" s="205"/>
      <c r="EN178" s="205"/>
      <c r="EO178" s="205"/>
      <c r="EP178" s="205"/>
      <c r="EQ178" s="205"/>
      <c r="ER178" s="205"/>
      <c r="ES178" s="205"/>
      <c r="ET178" s="205"/>
      <c r="EU178" s="205"/>
      <c r="EV178" s="205"/>
      <c r="EW178" s="205"/>
      <c r="EX178" s="205"/>
      <c r="EY178" s="205"/>
      <c r="EZ178" s="205"/>
      <c r="FA178" s="205"/>
      <c r="FB178" s="205"/>
      <c r="FC178" s="205"/>
      <c r="FD178" s="205"/>
      <c r="FE178" s="205"/>
      <c r="FF178" s="205"/>
      <c r="FG178" s="205"/>
      <c r="FH178" s="205"/>
      <c r="FI178" s="205"/>
      <c r="FJ178" s="205"/>
      <c r="FK178" s="205"/>
      <c r="FL178" s="205"/>
      <c r="FM178" s="205"/>
      <c r="FN178" s="205"/>
      <c r="FO178" s="205"/>
      <c r="FP178" s="205"/>
      <c r="FQ178" s="205"/>
      <c r="FR178" s="205"/>
      <c r="FS178" s="205"/>
      <c r="FT178" s="205"/>
      <c r="FU178" s="205"/>
      <c r="FV178" s="205"/>
      <c r="FW178" s="205"/>
      <c r="FX178" s="205"/>
      <c r="FY178" s="205"/>
      <c r="FZ178" s="205"/>
      <c r="GA178" s="205"/>
      <c r="GB178" s="205"/>
      <c r="GC178" s="205"/>
      <c r="GD178" s="205"/>
      <c r="GE178" s="205"/>
      <c r="GF178" s="205"/>
      <c r="GG178" s="205"/>
      <c r="GH178" s="205"/>
      <c r="GI178" s="205"/>
      <c r="GJ178" s="205"/>
      <c r="GK178" s="205"/>
      <c r="GL178" s="205"/>
      <c r="GM178" s="205"/>
      <c r="GN178" s="205"/>
      <c r="GO178" s="205"/>
      <c r="GP178" s="205"/>
      <c r="GQ178" s="205"/>
      <c r="GR178" s="205"/>
      <c r="GS178" s="205"/>
      <c r="GT178" s="205"/>
      <c r="GU178" s="205"/>
      <c r="GV178" s="205"/>
      <c r="GW178" s="205"/>
      <c r="GX178" s="205"/>
      <c r="GY178" s="205"/>
      <c r="GZ178" s="205"/>
      <c r="HA178" s="205"/>
      <c r="HB178" s="205"/>
      <c r="HC178" s="205"/>
      <c r="HD178" s="205"/>
      <c r="HE178" s="205"/>
      <c r="HF178" s="205"/>
      <c r="HG178" s="205"/>
      <c r="HH178" s="205"/>
      <c r="HI178" s="205"/>
      <c r="HJ178" s="205"/>
      <c r="HK178" s="205"/>
      <c r="HL178" s="205"/>
      <c r="HM178" s="205"/>
      <c r="HN178" s="205"/>
      <c r="HO178" s="205"/>
      <c r="HP178" s="205"/>
      <c r="HQ178" s="205"/>
      <c r="HR178" s="205"/>
      <c r="HS178" s="205"/>
      <c r="HT178" s="205"/>
      <c r="HU178" s="205"/>
      <c r="HV178" s="205"/>
      <c r="HW178" s="205"/>
      <c r="HX178" s="205"/>
      <c r="HY178" s="205"/>
      <c r="HZ178" s="205"/>
      <c r="IA178" s="205"/>
      <c r="IB178" s="205"/>
      <c r="IC178" s="205"/>
      <c r="ID178" s="205"/>
      <c r="IE178" s="205"/>
      <c r="IF178" s="205"/>
      <c r="IG178" s="205"/>
      <c r="IH178" s="205"/>
      <c r="II178" s="205"/>
      <c r="IJ178" s="205"/>
      <c r="IK178" s="205"/>
      <c r="IL178" s="205"/>
      <c r="IM178" s="205"/>
      <c r="IN178" s="205"/>
      <c r="IO178" s="205"/>
      <c r="IP178" s="205"/>
      <c r="IQ178" s="205"/>
      <c r="IR178" s="205"/>
      <c r="IS178" s="205"/>
      <c r="IT178" s="205"/>
      <c r="IU178" s="205"/>
      <c r="IV178" s="205"/>
      <c r="IW178" s="205"/>
      <c r="IX178" s="205"/>
    </row>
    <row r="179" spans="1:258" ht="12.75" customHeight="1" x14ac:dyDescent="0.2">
      <c r="A179" s="330">
        <f t="shared" si="9"/>
        <v>45460</v>
      </c>
      <c r="B179" s="355" t="str" cm="1">
        <f t="array" ref="B179">IF(SUMPRODUCT($I179:$IX179,IF($I$9:$IX$9=B$9,1,0))&gt;0,SUMPRODUCT($I179:$IX179,IF($I$9:$IX$9=B$9,1,0)),"")</f>
        <v/>
      </c>
      <c r="C179" s="355" t="str" cm="1">
        <f t="array" ref="C179">IF(SUMPRODUCT($I179:$IX179,IF($I$9:$IX$9=C$9,1,0))&gt;0,SUMPRODUCT($I179:$IX179,IF($I$9:$IX$9=C$9,1,0)),"")</f>
        <v/>
      </c>
      <c r="D179" s="355" t="str" cm="1">
        <f t="array" ref="D179">IF(SUMPRODUCT($I179:$IX179,IF($I$9:$IX$9=D$9,1,0))&gt;0,SUMPRODUCT($I179:$IX179,IF($I$9:$IX$9=D$9,1,0)),"")</f>
        <v/>
      </c>
      <c r="E179" s="355" t="str" cm="1">
        <f t="array" ref="E179">IF(SUMPRODUCT($I179:$IX179,IF($I$9:$IX$9=E$9,1,0))&gt;0,SUMPRODUCT($I179:$IX179,IF($I$9:$IX$9=E$9,1,0)),"")</f>
        <v/>
      </c>
      <c r="F179" s="355" t="str" cm="1">
        <f t="array" ref="F179">IF(SUMPRODUCT($I179:$IX179,IF($I$9:$IX$9=F$9,1,0))&gt;0,SUMPRODUCT($I179:$IX179,IF($I$9:$IX$9=F$9,1,0)),"")</f>
        <v/>
      </c>
      <c r="G179" s="355" t="str" cm="1">
        <f t="array" ref="G179">IF(SUMPRODUCT($I179:$IX179,IF($I$9:$IX$9=G$9,1,0))&gt;0,SUMPRODUCT($I179:$IX179,IF($I$9:$IX$9=G$9,1,0)),"")</f>
        <v/>
      </c>
      <c r="H179" s="329">
        <f t="shared" si="8"/>
        <v>0</v>
      </c>
      <c r="I179" s="205"/>
      <c r="J179" s="205"/>
      <c r="K179" s="205"/>
      <c r="L179" s="205"/>
      <c r="M179" s="205"/>
      <c r="N179" s="205"/>
      <c r="O179" s="205"/>
      <c r="P179" s="205"/>
      <c r="Q179" s="205"/>
      <c r="R179" s="205"/>
      <c r="S179" s="205"/>
      <c r="T179" s="205"/>
      <c r="U179" s="205"/>
      <c r="V179" s="205"/>
      <c r="W179" s="205"/>
      <c r="X179" s="205"/>
      <c r="Y179" s="205"/>
      <c r="Z179" s="205"/>
      <c r="AA179" s="205"/>
      <c r="AB179" s="205"/>
      <c r="AC179" s="205"/>
      <c r="AD179" s="205"/>
      <c r="AE179" s="205"/>
      <c r="AF179" s="205"/>
      <c r="AG179" s="205"/>
      <c r="AH179" s="205"/>
      <c r="AI179" s="205"/>
      <c r="AJ179" s="205"/>
      <c r="AK179" s="205"/>
      <c r="AL179" s="205"/>
      <c r="AM179" s="205"/>
      <c r="AN179" s="205"/>
      <c r="AO179" s="205"/>
      <c r="AP179" s="205"/>
      <c r="AQ179" s="205"/>
      <c r="AR179" s="205"/>
      <c r="AS179" s="205"/>
      <c r="AT179" s="205"/>
      <c r="AU179" s="205"/>
      <c r="AV179" s="205"/>
      <c r="AW179" s="205"/>
      <c r="AX179" s="205"/>
      <c r="AY179" s="205"/>
      <c r="AZ179" s="205"/>
      <c r="BA179" s="205"/>
      <c r="BB179" s="205"/>
      <c r="BC179" s="205"/>
      <c r="BD179" s="205"/>
      <c r="BE179" s="205"/>
      <c r="BF179" s="205"/>
      <c r="BG179" s="205"/>
      <c r="BH179" s="205"/>
      <c r="BI179" s="205"/>
      <c r="BJ179" s="205"/>
      <c r="BK179" s="205"/>
      <c r="BL179" s="205"/>
      <c r="BM179" s="205"/>
      <c r="BN179" s="205"/>
      <c r="BO179" s="205"/>
      <c r="BP179" s="205"/>
      <c r="BQ179" s="205"/>
      <c r="BR179" s="205"/>
      <c r="BS179" s="205"/>
      <c r="BT179" s="205"/>
      <c r="BU179" s="205"/>
      <c r="BV179" s="205"/>
      <c r="BW179" s="205"/>
      <c r="BX179" s="205"/>
      <c r="BY179" s="205"/>
      <c r="BZ179" s="205"/>
      <c r="CA179" s="205"/>
      <c r="CB179" s="205"/>
      <c r="CC179" s="205"/>
      <c r="CD179" s="205"/>
      <c r="CE179" s="205"/>
      <c r="CF179" s="205"/>
      <c r="CG179" s="205"/>
      <c r="CH179" s="205"/>
      <c r="CI179" s="205"/>
      <c r="CJ179" s="205"/>
      <c r="CK179" s="205"/>
      <c r="CL179" s="205"/>
      <c r="CM179" s="205"/>
      <c r="CN179" s="205"/>
      <c r="CO179" s="205"/>
      <c r="CP179" s="205"/>
      <c r="CQ179" s="205"/>
      <c r="CR179" s="205"/>
      <c r="CS179" s="205"/>
      <c r="CT179" s="205"/>
      <c r="CU179" s="205"/>
      <c r="CV179" s="205"/>
      <c r="CW179" s="205"/>
      <c r="CX179" s="205"/>
      <c r="CY179" s="205"/>
      <c r="CZ179" s="205"/>
      <c r="DA179" s="205"/>
      <c r="DB179" s="205"/>
      <c r="DC179" s="205"/>
      <c r="DD179" s="205"/>
      <c r="DE179" s="205"/>
      <c r="DF179" s="205"/>
      <c r="DG179" s="205"/>
      <c r="DH179" s="205"/>
      <c r="DI179" s="205"/>
      <c r="DJ179" s="205"/>
      <c r="DK179" s="205"/>
      <c r="DL179" s="205"/>
      <c r="DM179" s="205"/>
      <c r="DN179" s="205"/>
      <c r="DO179" s="205"/>
      <c r="DP179" s="205"/>
      <c r="DQ179" s="205"/>
      <c r="DR179" s="205"/>
      <c r="DS179" s="205"/>
      <c r="DT179" s="205"/>
      <c r="DU179" s="205"/>
      <c r="DV179" s="205"/>
      <c r="DW179" s="205"/>
      <c r="DX179" s="205"/>
      <c r="DY179" s="205"/>
      <c r="DZ179" s="205"/>
      <c r="EA179" s="205"/>
      <c r="EB179" s="205"/>
      <c r="EC179" s="205"/>
      <c r="ED179" s="205"/>
      <c r="EE179" s="205"/>
      <c r="EF179" s="205"/>
      <c r="EG179" s="205"/>
      <c r="EH179" s="205"/>
      <c r="EI179" s="205"/>
      <c r="EJ179" s="205"/>
      <c r="EK179" s="205"/>
      <c r="EL179" s="205"/>
      <c r="EM179" s="205"/>
      <c r="EN179" s="205"/>
      <c r="EO179" s="205"/>
      <c r="EP179" s="205"/>
      <c r="EQ179" s="205"/>
      <c r="ER179" s="205"/>
      <c r="ES179" s="205"/>
      <c r="ET179" s="205"/>
      <c r="EU179" s="205"/>
      <c r="EV179" s="205"/>
      <c r="EW179" s="205"/>
      <c r="EX179" s="205"/>
      <c r="EY179" s="205"/>
      <c r="EZ179" s="205"/>
      <c r="FA179" s="205"/>
      <c r="FB179" s="205"/>
      <c r="FC179" s="205"/>
      <c r="FD179" s="205"/>
      <c r="FE179" s="205"/>
      <c r="FF179" s="205"/>
      <c r="FG179" s="205"/>
      <c r="FH179" s="205"/>
      <c r="FI179" s="205"/>
      <c r="FJ179" s="205"/>
      <c r="FK179" s="205"/>
      <c r="FL179" s="205"/>
      <c r="FM179" s="205"/>
      <c r="FN179" s="205"/>
      <c r="FO179" s="205"/>
      <c r="FP179" s="205"/>
      <c r="FQ179" s="205"/>
      <c r="FR179" s="205"/>
      <c r="FS179" s="205"/>
      <c r="FT179" s="205"/>
      <c r="FU179" s="205"/>
      <c r="FV179" s="205"/>
      <c r="FW179" s="205"/>
      <c r="FX179" s="205"/>
      <c r="FY179" s="205"/>
      <c r="FZ179" s="205"/>
      <c r="GA179" s="205"/>
      <c r="GB179" s="205"/>
      <c r="GC179" s="205"/>
      <c r="GD179" s="205"/>
      <c r="GE179" s="205"/>
      <c r="GF179" s="205"/>
      <c r="GG179" s="205"/>
      <c r="GH179" s="205"/>
      <c r="GI179" s="205"/>
      <c r="GJ179" s="205"/>
      <c r="GK179" s="205"/>
      <c r="GL179" s="205"/>
      <c r="GM179" s="205"/>
      <c r="GN179" s="205"/>
      <c r="GO179" s="205"/>
      <c r="GP179" s="205"/>
      <c r="GQ179" s="205"/>
      <c r="GR179" s="205"/>
      <c r="GS179" s="205"/>
      <c r="GT179" s="205"/>
      <c r="GU179" s="205"/>
      <c r="GV179" s="205"/>
      <c r="GW179" s="205"/>
      <c r="GX179" s="205"/>
      <c r="GY179" s="205"/>
      <c r="GZ179" s="205"/>
      <c r="HA179" s="205"/>
      <c r="HB179" s="205"/>
      <c r="HC179" s="205"/>
      <c r="HD179" s="205"/>
      <c r="HE179" s="205"/>
      <c r="HF179" s="205"/>
      <c r="HG179" s="205"/>
      <c r="HH179" s="205"/>
      <c r="HI179" s="205"/>
      <c r="HJ179" s="205"/>
      <c r="HK179" s="205"/>
      <c r="HL179" s="205"/>
      <c r="HM179" s="205"/>
      <c r="HN179" s="205"/>
      <c r="HO179" s="205"/>
      <c r="HP179" s="205"/>
      <c r="HQ179" s="205"/>
      <c r="HR179" s="205"/>
      <c r="HS179" s="205"/>
      <c r="HT179" s="205"/>
      <c r="HU179" s="205"/>
      <c r="HV179" s="205"/>
      <c r="HW179" s="205"/>
      <c r="HX179" s="205"/>
      <c r="HY179" s="205"/>
      <c r="HZ179" s="205"/>
      <c r="IA179" s="205"/>
      <c r="IB179" s="205"/>
      <c r="IC179" s="205"/>
      <c r="ID179" s="205"/>
      <c r="IE179" s="205"/>
      <c r="IF179" s="205"/>
      <c r="IG179" s="205"/>
      <c r="IH179" s="205"/>
      <c r="II179" s="205"/>
      <c r="IJ179" s="205"/>
      <c r="IK179" s="205"/>
      <c r="IL179" s="205"/>
      <c r="IM179" s="205"/>
      <c r="IN179" s="205"/>
      <c r="IO179" s="205"/>
      <c r="IP179" s="205"/>
      <c r="IQ179" s="205"/>
      <c r="IR179" s="205"/>
      <c r="IS179" s="205"/>
      <c r="IT179" s="205"/>
      <c r="IU179" s="205"/>
      <c r="IV179" s="205"/>
      <c r="IW179" s="205"/>
      <c r="IX179" s="205"/>
    </row>
    <row r="180" spans="1:258" ht="12.75" customHeight="1" x14ac:dyDescent="0.2">
      <c r="A180" s="330">
        <f t="shared" si="9"/>
        <v>45461</v>
      </c>
      <c r="B180" s="355" t="str" cm="1">
        <f t="array" ref="B180">IF(SUMPRODUCT($I180:$IX180,IF($I$9:$IX$9=B$9,1,0))&gt;0,SUMPRODUCT($I180:$IX180,IF($I$9:$IX$9=B$9,1,0)),"")</f>
        <v/>
      </c>
      <c r="C180" s="355" t="str" cm="1">
        <f t="array" ref="C180">IF(SUMPRODUCT($I180:$IX180,IF($I$9:$IX$9=C$9,1,0))&gt;0,SUMPRODUCT($I180:$IX180,IF($I$9:$IX$9=C$9,1,0)),"")</f>
        <v/>
      </c>
      <c r="D180" s="355" t="str" cm="1">
        <f t="array" ref="D180">IF(SUMPRODUCT($I180:$IX180,IF($I$9:$IX$9=D$9,1,0))&gt;0,SUMPRODUCT($I180:$IX180,IF($I$9:$IX$9=D$9,1,0)),"")</f>
        <v/>
      </c>
      <c r="E180" s="355" t="str" cm="1">
        <f t="array" ref="E180">IF(SUMPRODUCT($I180:$IX180,IF($I$9:$IX$9=E$9,1,0))&gt;0,SUMPRODUCT($I180:$IX180,IF($I$9:$IX$9=E$9,1,0)),"")</f>
        <v/>
      </c>
      <c r="F180" s="355" t="str" cm="1">
        <f t="array" ref="F180">IF(SUMPRODUCT($I180:$IX180,IF($I$9:$IX$9=F$9,1,0))&gt;0,SUMPRODUCT($I180:$IX180,IF($I$9:$IX$9=F$9,1,0)),"")</f>
        <v/>
      </c>
      <c r="G180" s="355" t="str" cm="1">
        <f t="array" ref="G180">IF(SUMPRODUCT($I180:$IX180,IF($I$9:$IX$9=G$9,1,0))&gt;0,SUMPRODUCT($I180:$IX180,IF($I$9:$IX$9=G$9,1,0)),"")</f>
        <v/>
      </c>
      <c r="H180" s="329">
        <f t="shared" si="8"/>
        <v>0</v>
      </c>
      <c r="I180" s="205"/>
      <c r="J180" s="205"/>
      <c r="K180" s="205"/>
      <c r="L180" s="205"/>
      <c r="M180" s="205"/>
      <c r="N180" s="205"/>
      <c r="O180" s="205"/>
      <c r="P180" s="205"/>
      <c r="Q180" s="205"/>
      <c r="R180" s="205"/>
      <c r="S180" s="205"/>
      <c r="T180" s="205"/>
      <c r="U180" s="205"/>
      <c r="V180" s="205"/>
      <c r="W180" s="205"/>
      <c r="X180" s="205"/>
      <c r="Y180" s="205"/>
      <c r="Z180" s="205"/>
      <c r="AA180" s="205"/>
      <c r="AB180" s="205"/>
      <c r="AC180" s="205"/>
      <c r="AD180" s="205"/>
      <c r="AE180" s="205"/>
      <c r="AF180" s="205"/>
      <c r="AG180" s="205"/>
      <c r="AH180" s="205"/>
      <c r="AI180" s="205"/>
      <c r="AJ180" s="205"/>
      <c r="AK180" s="205"/>
      <c r="AL180" s="205"/>
      <c r="AM180" s="205"/>
      <c r="AN180" s="205"/>
      <c r="AO180" s="205"/>
      <c r="AP180" s="205"/>
      <c r="AQ180" s="205"/>
      <c r="AR180" s="205"/>
      <c r="AS180" s="205"/>
      <c r="AT180" s="205"/>
      <c r="AU180" s="205"/>
      <c r="AV180" s="205"/>
      <c r="AW180" s="205"/>
      <c r="AX180" s="205"/>
      <c r="AY180" s="205"/>
      <c r="AZ180" s="205"/>
      <c r="BA180" s="205"/>
      <c r="BB180" s="205"/>
      <c r="BC180" s="205"/>
      <c r="BD180" s="205"/>
      <c r="BE180" s="205"/>
      <c r="BF180" s="205"/>
      <c r="BG180" s="205"/>
      <c r="BH180" s="205"/>
      <c r="BI180" s="205"/>
      <c r="BJ180" s="205"/>
      <c r="BK180" s="205"/>
      <c r="BL180" s="205"/>
      <c r="BM180" s="205"/>
      <c r="BN180" s="205"/>
      <c r="BO180" s="205"/>
      <c r="BP180" s="205"/>
      <c r="BQ180" s="205"/>
      <c r="BR180" s="205"/>
      <c r="BS180" s="205"/>
      <c r="BT180" s="205"/>
      <c r="BU180" s="205"/>
      <c r="BV180" s="205"/>
      <c r="BW180" s="205"/>
      <c r="BX180" s="205"/>
      <c r="BY180" s="205"/>
      <c r="BZ180" s="205"/>
      <c r="CA180" s="205"/>
      <c r="CB180" s="205"/>
      <c r="CC180" s="205"/>
      <c r="CD180" s="205"/>
      <c r="CE180" s="205"/>
      <c r="CF180" s="205"/>
      <c r="CG180" s="205"/>
      <c r="CH180" s="205"/>
      <c r="CI180" s="205"/>
      <c r="CJ180" s="205"/>
      <c r="CK180" s="205"/>
      <c r="CL180" s="205"/>
      <c r="CM180" s="205"/>
      <c r="CN180" s="205"/>
      <c r="CO180" s="205"/>
      <c r="CP180" s="205"/>
      <c r="CQ180" s="205"/>
      <c r="CR180" s="205"/>
      <c r="CS180" s="205"/>
      <c r="CT180" s="205"/>
      <c r="CU180" s="205"/>
      <c r="CV180" s="205"/>
      <c r="CW180" s="205"/>
      <c r="CX180" s="205"/>
      <c r="CY180" s="205"/>
      <c r="CZ180" s="205"/>
      <c r="DA180" s="205"/>
      <c r="DB180" s="205"/>
      <c r="DC180" s="205"/>
      <c r="DD180" s="205"/>
      <c r="DE180" s="205"/>
      <c r="DF180" s="205"/>
      <c r="DG180" s="205"/>
      <c r="DH180" s="205"/>
      <c r="DI180" s="205"/>
      <c r="DJ180" s="205"/>
      <c r="DK180" s="205"/>
      <c r="DL180" s="205"/>
      <c r="DM180" s="205"/>
      <c r="DN180" s="205"/>
      <c r="DO180" s="205"/>
      <c r="DP180" s="205"/>
      <c r="DQ180" s="205"/>
      <c r="DR180" s="205"/>
      <c r="DS180" s="205"/>
      <c r="DT180" s="205"/>
      <c r="DU180" s="205"/>
      <c r="DV180" s="205"/>
      <c r="DW180" s="205"/>
      <c r="DX180" s="205"/>
      <c r="DY180" s="205"/>
      <c r="DZ180" s="205"/>
      <c r="EA180" s="205"/>
      <c r="EB180" s="205"/>
      <c r="EC180" s="205"/>
      <c r="ED180" s="205"/>
      <c r="EE180" s="205"/>
      <c r="EF180" s="205"/>
      <c r="EG180" s="205"/>
      <c r="EH180" s="205"/>
      <c r="EI180" s="205"/>
      <c r="EJ180" s="205"/>
      <c r="EK180" s="205"/>
      <c r="EL180" s="205"/>
      <c r="EM180" s="205"/>
      <c r="EN180" s="205"/>
      <c r="EO180" s="205"/>
      <c r="EP180" s="205"/>
      <c r="EQ180" s="205"/>
      <c r="ER180" s="205"/>
      <c r="ES180" s="205"/>
      <c r="ET180" s="205"/>
      <c r="EU180" s="205"/>
      <c r="EV180" s="205"/>
      <c r="EW180" s="205"/>
      <c r="EX180" s="205"/>
      <c r="EY180" s="205"/>
      <c r="EZ180" s="205"/>
      <c r="FA180" s="205"/>
      <c r="FB180" s="205"/>
      <c r="FC180" s="205"/>
      <c r="FD180" s="205"/>
      <c r="FE180" s="205"/>
      <c r="FF180" s="205"/>
      <c r="FG180" s="205"/>
      <c r="FH180" s="205"/>
      <c r="FI180" s="205"/>
      <c r="FJ180" s="205"/>
      <c r="FK180" s="205"/>
      <c r="FL180" s="205"/>
      <c r="FM180" s="205"/>
      <c r="FN180" s="205"/>
      <c r="FO180" s="205"/>
      <c r="FP180" s="205"/>
      <c r="FQ180" s="205"/>
      <c r="FR180" s="205"/>
      <c r="FS180" s="205"/>
      <c r="FT180" s="205"/>
      <c r="FU180" s="205"/>
      <c r="FV180" s="205"/>
      <c r="FW180" s="205"/>
      <c r="FX180" s="205"/>
      <c r="FY180" s="205"/>
      <c r="FZ180" s="205"/>
      <c r="GA180" s="205"/>
      <c r="GB180" s="205"/>
      <c r="GC180" s="205"/>
      <c r="GD180" s="205"/>
      <c r="GE180" s="205"/>
      <c r="GF180" s="205"/>
      <c r="GG180" s="205"/>
      <c r="GH180" s="205"/>
      <c r="GI180" s="205"/>
      <c r="GJ180" s="205"/>
      <c r="GK180" s="205"/>
      <c r="GL180" s="205"/>
      <c r="GM180" s="205"/>
      <c r="GN180" s="205"/>
      <c r="GO180" s="205"/>
      <c r="GP180" s="205"/>
      <c r="GQ180" s="205"/>
      <c r="GR180" s="205"/>
      <c r="GS180" s="205"/>
      <c r="GT180" s="205"/>
      <c r="GU180" s="205"/>
      <c r="GV180" s="205"/>
      <c r="GW180" s="205"/>
      <c r="GX180" s="205"/>
      <c r="GY180" s="205"/>
      <c r="GZ180" s="205"/>
      <c r="HA180" s="205"/>
      <c r="HB180" s="205"/>
      <c r="HC180" s="205"/>
      <c r="HD180" s="205"/>
      <c r="HE180" s="205"/>
      <c r="HF180" s="205"/>
      <c r="HG180" s="205"/>
      <c r="HH180" s="205"/>
      <c r="HI180" s="205"/>
      <c r="HJ180" s="205"/>
      <c r="HK180" s="205"/>
      <c r="HL180" s="205"/>
      <c r="HM180" s="205"/>
      <c r="HN180" s="205"/>
      <c r="HO180" s="205"/>
      <c r="HP180" s="205"/>
      <c r="HQ180" s="205"/>
      <c r="HR180" s="205"/>
      <c r="HS180" s="205"/>
      <c r="HT180" s="205"/>
      <c r="HU180" s="205"/>
      <c r="HV180" s="205"/>
      <c r="HW180" s="205"/>
      <c r="HX180" s="205"/>
      <c r="HY180" s="205"/>
      <c r="HZ180" s="205"/>
      <c r="IA180" s="205"/>
      <c r="IB180" s="205"/>
      <c r="IC180" s="205"/>
      <c r="ID180" s="205"/>
      <c r="IE180" s="205"/>
      <c r="IF180" s="205"/>
      <c r="IG180" s="205"/>
      <c r="IH180" s="205"/>
      <c r="II180" s="205"/>
      <c r="IJ180" s="205"/>
      <c r="IK180" s="205"/>
      <c r="IL180" s="205"/>
      <c r="IM180" s="205"/>
      <c r="IN180" s="205"/>
      <c r="IO180" s="205"/>
      <c r="IP180" s="205"/>
      <c r="IQ180" s="205"/>
      <c r="IR180" s="205"/>
      <c r="IS180" s="205"/>
      <c r="IT180" s="205"/>
      <c r="IU180" s="205"/>
      <c r="IV180" s="205"/>
      <c r="IW180" s="205"/>
      <c r="IX180" s="205"/>
    </row>
    <row r="181" spans="1:258" ht="12.75" customHeight="1" x14ac:dyDescent="0.2">
      <c r="A181" s="330">
        <f t="shared" si="9"/>
        <v>45462</v>
      </c>
      <c r="B181" s="355" t="str" cm="1">
        <f t="array" ref="B181">IF(SUMPRODUCT($I181:$IX181,IF($I$9:$IX$9=B$9,1,0))&gt;0,SUMPRODUCT($I181:$IX181,IF($I$9:$IX$9=B$9,1,0)),"")</f>
        <v/>
      </c>
      <c r="C181" s="355" t="str" cm="1">
        <f t="array" ref="C181">IF(SUMPRODUCT($I181:$IX181,IF($I$9:$IX$9=C$9,1,0))&gt;0,SUMPRODUCT($I181:$IX181,IF($I$9:$IX$9=C$9,1,0)),"")</f>
        <v/>
      </c>
      <c r="D181" s="355" t="str" cm="1">
        <f t="array" ref="D181">IF(SUMPRODUCT($I181:$IX181,IF($I$9:$IX$9=D$9,1,0))&gt;0,SUMPRODUCT($I181:$IX181,IF($I$9:$IX$9=D$9,1,0)),"")</f>
        <v/>
      </c>
      <c r="E181" s="355" t="str" cm="1">
        <f t="array" ref="E181">IF(SUMPRODUCT($I181:$IX181,IF($I$9:$IX$9=E$9,1,0))&gt;0,SUMPRODUCT($I181:$IX181,IF($I$9:$IX$9=E$9,1,0)),"")</f>
        <v/>
      </c>
      <c r="F181" s="355" t="str" cm="1">
        <f t="array" ref="F181">IF(SUMPRODUCT($I181:$IX181,IF($I$9:$IX$9=F$9,1,0))&gt;0,SUMPRODUCT($I181:$IX181,IF($I$9:$IX$9=F$9,1,0)),"")</f>
        <v/>
      </c>
      <c r="G181" s="355" t="str" cm="1">
        <f t="array" ref="G181">IF(SUMPRODUCT($I181:$IX181,IF($I$9:$IX$9=G$9,1,0))&gt;0,SUMPRODUCT($I181:$IX181,IF($I$9:$IX$9=G$9,1,0)),"")</f>
        <v/>
      </c>
      <c r="H181" s="329">
        <f t="shared" si="8"/>
        <v>0</v>
      </c>
      <c r="I181" s="205"/>
      <c r="J181" s="205"/>
      <c r="K181" s="205"/>
      <c r="L181" s="205"/>
      <c r="M181" s="205"/>
      <c r="N181" s="205"/>
      <c r="O181" s="205"/>
      <c r="P181" s="205"/>
      <c r="Q181" s="205"/>
      <c r="R181" s="205"/>
      <c r="S181" s="205"/>
      <c r="T181" s="205"/>
      <c r="U181" s="205"/>
      <c r="V181" s="205"/>
      <c r="W181" s="205"/>
      <c r="X181" s="205"/>
      <c r="Y181" s="205"/>
      <c r="Z181" s="205"/>
      <c r="AA181" s="205"/>
      <c r="AB181" s="205"/>
      <c r="AC181" s="205"/>
      <c r="AD181" s="205"/>
      <c r="AE181" s="205"/>
      <c r="AF181" s="205"/>
      <c r="AG181" s="205"/>
      <c r="AH181" s="205"/>
      <c r="AI181" s="205"/>
      <c r="AJ181" s="205"/>
      <c r="AK181" s="205"/>
      <c r="AL181" s="205"/>
      <c r="AM181" s="205"/>
      <c r="AN181" s="205"/>
      <c r="AO181" s="205"/>
      <c r="AP181" s="205"/>
      <c r="AQ181" s="205"/>
      <c r="AR181" s="205"/>
      <c r="AS181" s="205"/>
      <c r="AT181" s="205"/>
      <c r="AU181" s="205"/>
      <c r="AV181" s="205"/>
      <c r="AW181" s="205"/>
      <c r="AX181" s="205"/>
      <c r="AY181" s="205"/>
      <c r="AZ181" s="205"/>
      <c r="BA181" s="205"/>
      <c r="BB181" s="205"/>
      <c r="BC181" s="205"/>
      <c r="BD181" s="205"/>
      <c r="BE181" s="205"/>
      <c r="BF181" s="205"/>
      <c r="BG181" s="205"/>
      <c r="BH181" s="205"/>
      <c r="BI181" s="205"/>
      <c r="BJ181" s="205"/>
      <c r="BK181" s="205"/>
      <c r="BL181" s="205"/>
      <c r="BM181" s="205"/>
      <c r="BN181" s="205"/>
      <c r="BO181" s="205"/>
      <c r="BP181" s="205"/>
      <c r="BQ181" s="205"/>
      <c r="BR181" s="205"/>
      <c r="BS181" s="205"/>
      <c r="BT181" s="205"/>
      <c r="BU181" s="205"/>
      <c r="BV181" s="205"/>
      <c r="BW181" s="205"/>
      <c r="BX181" s="205"/>
      <c r="BY181" s="205"/>
      <c r="BZ181" s="205"/>
      <c r="CA181" s="205"/>
      <c r="CB181" s="205"/>
      <c r="CC181" s="205"/>
      <c r="CD181" s="205"/>
      <c r="CE181" s="205"/>
      <c r="CF181" s="205"/>
      <c r="CG181" s="205"/>
      <c r="CH181" s="205"/>
      <c r="CI181" s="205"/>
      <c r="CJ181" s="205"/>
      <c r="CK181" s="205"/>
      <c r="CL181" s="205"/>
      <c r="CM181" s="205"/>
      <c r="CN181" s="205"/>
      <c r="CO181" s="205"/>
      <c r="CP181" s="205"/>
      <c r="CQ181" s="205"/>
      <c r="CR181" s="205"/>
      <c r="CS181" s="205"/>
      <c r="CT181" s="205"/>
      <c r="CU181" s="205"/>
      <c r="CV181" s="205"/>
      <c r="CW181" s="205"/>
      <c r="CX181" s="205"/>
      <c r="CY181" s="205"/>
      <c r="CZ181" s="205"/>
      <c r="DA181" s="205"/>
      <c r="DB181" s="205"/>
      <c r="DC181" s="205"/>
      <c r="DD181" s="205"/>
      <c r="DE181" s="205"/>
      <c r="DF181" s="205"/>
      <c r="DG181" s="205"/>
      <c r="DH181" s="205"/>
      <c r="DI181" s="205"/>
      <c r="DJ181" s="205"/>
      <c r="DK181" s="205"/>
      <c r="DL181" s="205"/>
      <c r="DM181" s="205"/>
      <c r="DN181" s="205"/>
      <c r="DO181" s="205"/>
      <c r="DP181" s="205"/>
      <c r="DQ181" s="205"/>
      <c r="DR181" s="205"/>
      <c r="DS181" s="205"/>
      <c r="DT181" s="205"/>
      <c r="DU181" s="205"/>
      <c r="DV181" s="205"/>
      <c r="DW181" s="205"/>
      <c r="DX181" s="205"/>
      <c r="DY181" s="205"/>
      <c r="DZ181" s="205"/>
      <c r="EA181" s="205"/>
      <c r="EB181" s="205"/>
      <c r="EC181" s="205"/>
      <c r="ED181" s="205"/>
      <c r="EE181" s="205"/>
      <c r="EF181" s="205"/>
      <c r="EG181" s="205"/>
      <c r="EH181" s="205"/>
      <c r="EI181" s="205"/>
      <c r="EJ181" s="205"/>
      <c r="EK181" s="205"/>
      <c r="EL181" s="205"/>
      <c r="EM181" s="205"/>
      <c r="EN181" s="205"/>
      <c r="EO181" s="205"/>
      <c r="EP181" s="205"/>
      <c r="EQ181" s="205"/>
      <c r="ER181" s="205"/>
      <c r="ES181" s="205"/>
      <c r="ET181" s="205"/>
      <c r="EU181" s="205"/>
      <c r="EV181" s="205"/>
      <c r="EW181" s="205"/>
      <c r="EX181" s="205"/>
      <c r="EY181" s="205"/>
      <c r="EZ181" s="205"/>
      <c r="FA181" s="205"/>
      <c r="FB181" s="205"/>
      <c r="FC181" s="205"/>
      <c r="FD181" s="205"/>
      <c r="FE181" s="205"/>
      <c r="FF181" s="205"/>
      <c r="FG181" s="205"/>
      <c r="FH181" s="205"/>
      <c r="FI181" s="205"/>
      <c r="FJ181" s="205"/>
      <c r="FK181" s="205"/>
      <c r="FL181" s="205"/>
      <c r="FM181" s="205"/>
      <c r="FN181" s="205"/>
      <c r="FO181" s="205"/>
      <c r="FP181" s="205"/>
      <c r="FQ181" s="205"/>
      <c r="FR181" s="205"/>
      <c r="FS181" s="205"/>
      <c r="FT181" s="205"/>
      <c r="FU181" s="205"/>
      <c r="FV181" s="205"/>
      <c r="FW181" s="205"/>
      <c r="FX181" s="205"/>
      <c r="FY181" s="205"/>
      <c r="FZ181" s="205"/>
      <c r="GA181" s="205"/>
      <c r="GB181" s="205"/>
      <c r="GC181" s="205"/>
      <c r="GD181" s="205"/>
      <c r="GE181" s="205"/>
      <c r="GF181" s="205"/>
      <c r="GG181" s="205"/>
      <c r="GH181" s="205"/>
      <c r="GI181" s="205"/>
      <c r="GJ181" s="205"/>
      <c r="GK181" s="205"/>
      <c r="GL181" s="205"/>
      <c r="GM181" s="205"/>
      <c r="GN181" s="205"/>
      <c r="GO181" s="205"/>
      <c r="GP181" s="205"/>
      <c r="GQ181" s="205"/>
      <c r="GR181" s="205"/>
      <c r="GS181" s="205"/>
      <c r="GT181" s="205"/>
      <c r="GU181" s="205"/>
      <c r="GV181" s="205"/>
      <c r="GW181" s="205"/>
      <c r="GX181" s="205"/>
      <c r="GY181" s="205"/>
      <c r="GZ181" s="205"/>
      <c r="HA181" s="205"/>
      <c r="HB181" s="205"/>
      <c r="HC181" s="205"/>
      <c r="HD181" s="205"/>
      <c r="HE181" s="205"/>
      <c r="HF181" s="205"/>
      <c r="HG181" s="205"/>
      <c r="HH181" s="205"/>
      <c r="HI181" s="205"/>
      <c r="HJ181" s="205"/>
      <c r="HK181" s="205"/>
      <c r="HL181" s="205"/>
      <c r="HM181" s="205"/>
      <c r="HN181" s="205"/>
      <c r="HO181" s="205"/>
      <c r="HP181" s="205"/>
      <c r="HQ181" s="205"/>
      <c r="HR181" s="205"/>
      <c r="HS181" s="205"/>
      <c r="HT181" s="205"/>
      <c r="HU181" s="205"/>
      <c r="HV181" s="205"/>
      <c r="HW181" s="205"/>
      <c r="HX181" s="205"/>
      <c r="HY181" s="205"/>
      <c r="HZ181" s="205"/>
      <c r="IA181" s="205"/>
      <c r="IB181" s="205"/>
      <c r="IC181" s="205"/>
      <c r="ID181" s="205"/>
      <c r="IE181" s="205"/>
      <c r="IF181" s="205"/>
      <c r="IG181" s="205"/>
      <c r="IH181" s="205"/>
      <c r="II181" s="205"/>
      <c r="IJ181" s="205"/>
      <c r="IK181" s="205"/>
      <c r="IL181" s="205"/>
      <c r="IM181" s="205"/>
      <c r="IN181" s="205"/>
      <c r="IO181" s="205"/>
      <c r="IP181" s="205"/>
      <c r="IQ181" s="205"/>
      <c r="IR181" s="205"/>
      <c r="IS181" s="205"/>
      <c r="IT181" s="205"/>
      <c r="IU181" s="205"/>
      <c r="IV181" s="205"/>
      <c r="IW181" s="205"/>
      <c r="IX181" s="205"/>
    </row>
    <row r="182" spans="1:258" ht="12.75" customHeight="1" x14ac:dyDescent="0.2">
      <c r="A182" s="330">
        <f t="shared" si="9"/>
        <v>45463</v>
      </c>
      <c r="B182" s="355" t="str" cm="1">
        <f t="array" ref="B182">IF(SUMPRODUCT($I182:$IX182,IF($I$9:$IX$9=B$9,1,0))&gt;0,SUMPRODUCT($I182:$IX182,IF($I$9:$IX$9=B$9,1,0)),"")</f>
        <v/>
      </c>
      <c r="C182" s="355" t="str" cm="1">
        <f t="array" ref="C182">IF(SUMPRODUCT($I182:$IX182,IF($I$9:$IX$9=C$9,1,0))&gt;0,SUMPRODUCT($I182:$IX182,IF($I$9:$IX$9=C$9,1,0)),"")</f>
        <v/>
      </c>
      <c r="D182" s="355" t="str" cm="1">
        <f t="array" ref="D182">IF(SUMPRODUCT($I182:$IX182,IF($I$9:$IX$9=D$9,1,0))&gt;0,SUMPRODUCT($I182:$IX182,IF($I$9:$IX$9=D$9,1,0)),"")</f>
        <v/>
      </c>
      <c r="E182" s="355" t="str" cm="1">
        <f t="array" ref="E182">IF(SUMPRODUCT($I182:$IX182,IF($I$9:$IX$9=E$9,1,0))&gt;0,SUMPRODUCT($I182:$IX182,IF($I$9:$IX$9=E$9,1,0)),"")</f>
        <v/>
      </c>
      <c r="F182" s="355" t="str" cm="1">
        <f t="array" ref="F182">IF(SUMPRODUCT($I182:$IX182,IF($I$9:$IX$9=F$9,1,0))&gt;0,SUMPRODUCT($I182:$IX182,IF($I$9:$IX$9=F$9,1,0)),"")</f>
        <v/>
      </c>
      <c r="G182" s="355" t="str" cm="1">
        <f t="array" ref="G182">IF(SUMPRODUCT($I182:$IX182,IF($I$9:$IX$9=G$9,1,0))&gt;0,SUMPRODUCT($I182:$IX182,IF($I$9:$IX$9=G$9,1,0)),"")</f>
        <v/>
      </c>
      <c r="H182" s="329">
        <f t="shared" si="8"/>
        <v>0</v>
      </c>
      <c r="I182" s="205"/>
      <c r="J182" s="205"/>
      <c r="K182" s="205"/>
      <c r="L182" s="205"/>
      <c r="M182" s="205"/>
      <c r="N182" s="205"/>
      <c r="O182" s="205"/>
      <c r="P182" s="205"/>
      <c r="Q182" s="205"/>
      <c r="R182" s="205"/>
      <c r="S182" s="205"/>
      <c r="T182" s="205"/>
      <c r="U182" s="205"/>
      <c r="V182" s="205"/>
      <c r="W182" s="205"/>
      <c r="X182" s="205"/>
      <c r="Y182" s="205"/>
      <c r="Z182" s="205"/>
      <c r="AA182" s="205"/>
      <c r="AB182" s="205"/>
      <c r="AC182" s="205"/>
      <c r="AD182" s="205"/>
      <c r="AE182" s="205"/>
      <c r="AF182" s="205"/>
      <c r="AG182" s="205"/>
      <c r="AH182" s="205"/>
      <c r="AI182" s="205"/>
      <c r="AJ182" s="205"/>
      <c r="AK182" s="205"/>
      <c r="AL182" s="205"/>
      <c r="AM182" s="205"/>
      <c r="AN182" s="205"/>
      <c r="AO182" s="205"/>
      <c r="AP182" s="205"/>
      <c r="AQ182" s="205"/>
      <c r="AR182" s="205"/>
      <c r="AS182" s="205"/>
      <c r="AT182" s="205"/>
      <c r="AU182" s="205"/>
      <c r="AV182" s="205"/>
      <c r="AW182" s="205"/>
      <c r="AX182" s="205"/>
      <c r="AY182" s="205"/>
      <c r="AZ182" s="205"/>
      <c r="BA182" s="205"/>
      <c r="BB182" s="205"/>
      <c r="BC182" s="205"/>
      <c r="BD182" s="205"/>
      <c r="BE182" s="205"/>
      <c r="BF182" s="205"/>
      <c r="BG182" s="205"/>
      <c r="BH182" s="205"/>
      <c r="BI182" s="205"/>
      <c r="BJ182" s="205"/>
      <c r="BK182" s="205"/>
      <c r="BL182" s="205"/>
      <c r="BM182" s="205"/>
      <c r="BN182" s="205"/>
      <c r="BO182" s="205"/>
      <c r="BP182" s="205"/>
      <c r="BQ182" s="205"/>
      <c r="BR182" s="205"/>
      <c r="BS182" s="205"/>
      <c r="BT182" s="205"/>
      <c r="BU182" s="205"/>
      <c r="BV182" s="205"/>
      <c r="BW182" s="205"/>
      <c r="BX182" s="205"/>
      <c r="BY182" s="205"/>
      <c r="BZ182" s="205"/>
      <c r="CA182" s="205"/>
      <c r="CB182" s="205"/>
      <c r="CC182" s="205"/>
      <c r="CD182" s="205"/>
      <c r="CE182" s="205"/>
      <c r="CF182" s="205"/>
      <c r="CG182" s="205"/>
      <c r="CH182" s="205"/>
      <c r="CI182" s="205"/>
      <c r="CJ182" s="205"/>
      <c r="CK182" s="205"/>
      <c r="CL182" s="205"/>
      <c r="CM182" s="205"/>
      <c r="CN182" s="205"/>
      <c r="CO182" s="205"/>
      <c r="CP182" s="205"/>
      <c r="CQ182" s="205"/>
      <c r="CR182" s="205"/>
      <c r="CS182" s="205"/>
      <c r="CT182" s="205"/>
      <c r="CU182" s="205"/>
      <c r="CV182" s="205"/>
      <c r="CW182" s="205"/>
      <c r="CX182" s="205"/>
      <c r="CY182" s="205"/>
      <c r="CZ182" s="205"/>
      <c r="DA182" s="205"/>
      <c r="DB182" s="205"/>
      <c r="DC182" s="205"/>
      <c r="DD182" s="205"/>
      <c r="DE182" s="205"/>
      <c r="DF182" s="205"/>
      <c r="DG182" s="205"/>
      <c r="DH182" s="205"/>
      <c r="DI182" s="205"/>
      <c r="DJ182" s="205"/>
      <c r="DK182" s="205"/>
      <c r="DL182" s="205"/>
      <c r="DM182" s="205"/>
      <c r="DN182" s="205"/>
      <c r="DO182" s="205"/>
      <c r="DP182" s="205"/>
      <c r="DQ182" s="205"/>
      <c r="DR182" s="205"/>
      <c r="DS182" s="205"/>
      <c r="DT182" s="205"/>
      <c r="DU182" s="205"/>
      <c r="DV182" s="205"/>
      <c r="DW182" s="205"/>
      <c r="DX182" s="205"/>
      <c r="DY182" s="205"/>
      <c r="DZ182" s="205"/>
      <c r="EA182" s="205"/>
      <c r="EB182" s="205"/>
      <c r="EC182" s="205"/>
      <c r="ED182" s="205"/>
      <c r="EE182" s="205"/>
      <c r="EF182" s="205"/>
      <c r="EG182" s="205"/>
      <c r="EH182" s="205"/>
      <c r="EI182" s="205"/>
      <c r="EJ182" s="205"/>
      <c r="EK182" s="205"/>
      <c r="EL182" s="205"/>
      <c r="EM182" s="205"/>
      <c r="EN182" s="205"/>
      <c r="EO182" s="205"/>
      <c r="EP182" s="205"/>
      <c r="EQ182" s="205"/>
      <c r="ER182" s="205"/>
      <c r="ES182" s="205"/>
      <c r="ET182" s="205"/>
      <c r="EU182" s="205"/>
      <c r="EV182" s="205"/>
      <c r="EW182" s="205"/>
      <c r="EX182" s="205"/>
      <c r="EY182" s="205"/>
      <c r="EZ182" s="205"/>
      <c r="FA182" s="205"/>
      <c r="FB182" s="205"/>
      <c r="FC182" s="205"/>
      <c r="FD182" s="205"/>
      <c r="FE182" s="205"/>
      <c r="FF182" s="205"/>
      <c r="FG182" s="205"/>
      <c r="FH182" s="205"/>
      <c r="FI182" s="205"/>
      <c r="FJ182" s="205"/>
      <c r="FK182" s="205"/>
      <c r="FL182" s="205"/>
      <c r="FM182" s="205"/>
      <c r="FN182" s="205"/>
      <c r="FO182" s="205"/>
      <c r="FP182" s="205"/>
      <c r="FQ182" s="205"/>
      <c r="FR182" s="205"/>
      <c r="FS182" s="205"/>
      <c r="FT182" s="205"/>
      <c r="FU182" s="205"/>
      <c r="FV182" s="205"/>
      <c r="FW182" s="205"/>
      <c r="FX182" s="205"/>
      <c r="FY182" s="205"/>
      <c r="FZ182" s="205"/>
      <c r="GA182" s="205"/>
      <c r="GB182" s="205"/>
      <c r="GC182" s="205"/>
      <c r="GD182" s="205"/>
      <c r="GE182" s="205"/>
      <c r="GF182" s="205"/>
      <c r="GG182" s="205"/>
      <c r="GH182" s="205"/>
      <c r="GI182" s="205"/>
      <c r="GJ182" s="205"/>
      <c r="GK182" s="205"/>
      <c r="GL182" s="205"/>
      <c r="GM182" s="205"/>
      <c r="GN182" s="205"/>
      <c r="GO182" s="205"/>
      <c r="GP182" s="205"/>
      <c r="GQ182" s="205"/>
      <c r="GR182" s="205"/>
      <c r="GS182" s="205"/>
      <c r="GT182" s="205"/>
      <c r="GU182" s="205"/>
      <c r="GV182" s="205"/>
      <c r="GW182" s="205"/>
      <c r="GX182" s="205"/>
      <c r="GY182" s="205"/>
      <c r="GZ182" s="205"/>
      <c r="HA182" s="205"/>
      <c r="HB182" s="205"/>
      <c r="HC182" s="205"/>
      <c r="HD182" s="205"/>
      <c r="HE182" s="205"/>
      <c r="HF182" s="205"/>
      <c r="HG182" s="205"/>
      <c r="HH182" s="205"/>
      <c r="HI182" s="205"/>
      <c r="HJ182" s="205"/>
      <c r="HK182" s="205"/>
      <c r="HL182" s="205"/>
      <c r="HM182" s="205"/>
      <c r="HN182" s="205"/>
      <c r="HO182" s="205"/>
      <c r="HP182" s="205"/>
      <c r="HQ182" s="205"/>
      <c r="HR182" s="205"/>
      <c r="HS182" s="205"/>
      <c r="HT182" s="205"/>
      <c r="HU182" s="205"/>
      <c r="HV182" s="205"/>
      <c r="HW182" s="205"/>
      <c r="HX182" s="205"/>
      <c r="HY182" s="205"/>
      <c r="HZ182" s="205"/>
      <c r="IA182" s="205"/>
      <c r="IB182" s="205"/>
      <c r="IC182" s="205"/>
      <c r="ID182" s="205"/>
      <c r="IE182" s="205"/>
      <c r="IF182" s="205"/>
      <c r="IG182" s="205"/>
      <c r="IH182" s="205"/>
      <c r="II182" s="205"/>
      <c r="IJ182" s="205"/>
      <c r="IK182" s="205"/>
      <c r="IL182" s="205"/>
      <c r="IM182" s="205"/>
      <c r="IN182" s="205"/>
      <c r="IO182" s="205"/>
      <c r="IP182" s="205"/>
      <c r="IQ182" s="205"/>
      <c r="IR182" s="205"/>
      <c r="IS182" s="205"/>
      <c r="IT182" s="205"/>
      <c r="IU182" s="205"/>
      <c r="IV182" s="205"/>
      <c r="IW182" s="205"/>
      <c r="IX182" s="205"/>
    </row>
    <row r="183" spans="1:258" ht="12.75" customHeight="1" x14ac:dyDescent="0.2">
      <c r="A183" s="330">
        <f t="shared" si="9"/>
        <v>45464</v>
      </c>
      <c r="B183" s="355" t="str" cm="1">
        <f t="array" ref="B183">IF(SUMPRODUCT($I183:$IX183,IF($I$9:$IX$9=B$9,1,0))&gt;0,SUMPRODUCT($I183:$IX183,IF($I$9:$IX$9=B$9,1,0)),"")</f>
        <v/>
      </c>
      <c r="C183" s="355" t="str" cm="1">
        <f t="array" ref="C183">IF(SUMPRODUCT($I183:$IX183,IF($I$9:$IX$9=C$9,1,0))&gt;0,SUMPRODUCT($I183:$IX183,IF($I$9:$IX$9=C$9,1,0)),"")</f>
        <v/>
      </c>
      <c r="D183" s="355" t="str" cm="1">
        <f t="array" ref="D183">IF(SUMPRODUCT($I183:$IX183,IF($I$9:$IX$9=D$9,1,0))&gt;0,SUMPRODUCT($I183:$IX183,IF($I$9:$IX$9=D$9,1,0)),"")</f>
        <v/>
      </c>
      <c r="E183" s="355" t="str" cm="1">
        <f t="array" ref="E183">IF(SUMPRODUCT($I183:$IX183,IF($I$9:$IX$9=E$9,1,0))&gt;0,SUMPRODUCT($I183:$IX183,IF($I$9:$IX$9=E$9,1,0)),"")</f>
        <v/>
      </c>
      <c r="F183" s="355" t="str" cm="1">
        <f t="array" ref="F183">IF(SUMPRODUCT($I183:$IX183,IF($I$9:$IX$9=F$9,1,0))&gt;0,SUMPRODUCT($I183:$IX183,IF($I$9:$IX$9=F$9,1,0)),"")</f>
        <v/>
      </c>
      <c r="G183" s="355" t="str" cm="1">
        <f t="array" ref="G183">IF(SUMPRODUCT($I183:$IX183,IF($I$9:$IX$9=G$9,1,0))&gt;0,SUMPRODUCT($I183:$IX183,IF($I$9:$IX$9=G$9,1,0)),"")</f>
        <v/>
      </c>
      <c r="H183" s="329">
        <f t="shared" si="8"/>
        <v>0</v>
      </c>
      <c r="I183" s="205"/>
      <c r="J183" s="205"/>
      <c r="K183" s="205"/>
      <c r="L183" s="205"/>
      <c r="M183" s="205"/>
      <c r="N183" s="205"/>
      <c r="O183" s="205"/>
      <c r="P183" s="205"/>
      <c r="Q183" s="205"/>
      <c r="R183" s="205"/>
      <c r="S183" s="205"/>
      <c r="T183" s="205"/>
      <c r="U183" s="205"/>
      <c r="V183" s="205"/>
      <c r="W183" s="205"/>
      <c r="X183" s="205"/>
      <c r="Y183" s="205"/>
      <c r="Z183" s="205"/>
      <c r="AA183" s="205"/>
      <c r="AB183" s="205"/>
      <c r="AC183" s="205"/>
      <c r="AD183" s="205"/>
      <c r="AE183" s="205"/>
      <c r="AF183" s="205"/>
      <c r="AG183" s="205"/>
      <c r="AH183" s="205"/>
      <c r="AI183" s="205"/>
      <c r="AJ183" s="205"/>
      <c r="AK183" s="205"/>
      <c r="AL183" s="205"/>
      <c r="AM183" s="205"/>
      <c r="AN183" s="205"/>
      <c r="AO183" s="205"/>
      <c r="AP183" s="205"/>
      <c r="AQ183" s="205"/>
      <c r="AR183" s="205"/>
      <c r="AS183" s="205"/>
      <c r="AT183" s="205"/>
      <c r="AU183" s="205"/>
      <c r="AV183" s="205"/>
      <c r="AW183" s="205"/>
      <c r="AX183" s="205"/>
      <c r="AY183" s="205"/>
      <c r="AZ183" s="205"/>
      <c r="BA183" s="205"/>
      <c r="BB183" s="205"/>
      <c r="BC183" s="205"/>
      <c r="BD183" s="205"/>
      <c r="BE183" s="205"/>
      <c r="BF183" s="205"/>
      <c r="BG183" s="205"/>
      <c r="BH183" s="205"/>
      <c r="BI183" s="205"/>
      <c r="BJ183" s="205"/>
      <c r="BK183" s="205"/>
      <c r="BL183" s="205"/>
      <c r="BM183" s="205"/>
      <c r="BN183" s="205"/>
      <c r="BO183" s="205"/>
      <c r="BP183" s="205"/>
      <c r="BQ183" s="205"/>
      <c r="BR183" s="205"/>
      <c r="BS183" s="205"/>
      <c r="BT183" s="205"/>
      <c r="BU183" s="205"/>
      <c r="BV183" s="205"/>
      <c r="BW183" s="205"/>
      <c r="BX183" s="205"/>
      <c r="BY183" s="205"/>
      <c r="BZ183" s="205"/>
      <c r="CA183" s="205"/>
      <c r="CB183" s="205"/>
      <c r="CC183" s="205"/>
      <c r="CD183" s="205"/>
      <c r="CE183" s="205"/>
      <c r="CF183" s="205"/>
      <c r="CG183" s="205"/>
      <c r="CH183" s="205"/>
      <c r="CI183" s="205"/>
      <c r="CJ183" s="205"/>
      <c r="CK183" s="205"/>
      <c r="CL183" s="205"/>
      <c r="CM183" s="205"/>
      <c r="CN183" s="205"/>
      <c r="CO183" s="205"/>
      <c r="CP183" s="205"/>
      <c r="CQ183" s="205"/>
      <c r="CR183" s="205"/>
      <c r="CS183" s="205"/>
      <c r="CT183" s="205"/>
      <c r="CU183" s="205"/>
      <c r="CV183" s="205"/>
      <c r="CW183" s="205"/>
      <c r="CX183" s="205"/>
      <c r="CY183" s="205"/>
      <c r="CZ183" s="205"/>
      <c r="DA183" s="205"/>
      <c r="DB183" s="205"/>
      <c r="DC183" s="205"/>
      <c r="DD183" s="205"/>
      <c r="DE183" s="205"/>
      <c r="DF183" s="205"/>
      <c r="DG183" s="205"/>
      <c r="DH183" s="205"/>
      <c r="DI183" s="205"/>
      <c r="DJ183" s="205"/>
      <c r="DK183" s="205"/>
      <c r="DL183" s="205"/>
      <c r="DM183" s="205"/>
      <c r="DN183" s="205"/>
      <c r="DO183" s="205"/>
      <c r="DP183" s="205"/>
      <c r="DQ183" s="205"/>
      <c r="DR183" s="205"/>
      <c r="DS183" s="205"/>
      <c r="DT183" s="205"/>
      <c r="DU183" s="205"/>
      <c r="DV183" s="205"/>
      <c r="DW183" s="205"/>
      <c r="DX183" s="205"/>
      <c r="DY183" s="205"/>
      <c r="DZ183" s="205"/>
      <c r="EA183" s="205"/>
      <c r="EB183" s="205"/>
      <c r="EC183" s="205"/>
      <c r="ED183" s="205"/>
      <c r="EE183" s="205"/>
      <c r="EF183" s="205"/>
      <c r="EG183" s="205"/>
      <c r="EH183" s="205"/>
      <c r="EI183" s="205"/>
      <c r="EJ183" s="205"/>
      <c r="EK183" s="205"/>
      <c r="EL183" s="205"/>
      <c r="EM183" s="205"/>
      <c r="EN183" s="205"/>
      <c r="EO183" s="205"/>
      <c r="EP183" s="205"/>
      <c r="EQ183" s="205"/>
      <c r="ER183" s="205"/>
      <c r="ES183" s="205"/>
      <c r="ET183" s="205"/>
      <c r="EU183" s="205"/>
      <c r="EV183" s="205"/>
      <c r="EW183" s="205"/>
      <c r="EX183" s="205"/>
      <c r="EY183" s="205"/>
      <c r="EZ183" s="205"/>
      <c r="FA183" s="205"/>
      <c r="FB183" s="205"/>
      <c r="FC183" s="205"/>
      <c r="FD183" s="205"/>
      <c r="FE183" s="205"/>
      <c r="FF183" s="205"/>
      <c r="FG183" s="205"/>
      <c r="FH183" s="205"/>
      <c r="FI183" s="205"/>
      <c r="FJ183" s="205"/>
      <c r="FK183" s="205"/>
      <c r="FL183" s="205"/>
      <c r="FM183" s="205"/>
      <c r="FN183" s="205"/>
      <c r="FO183" s="205"/>
      <c r="FP183" s="205"/>
      <c r="FQ183" s="205"/>
      <c r="FR183" s="205"/>
      <c r="FS183" s="205"/>
      <c r="FT183" s="205"/>
      <c r="FU183" s="205"/>
      <c r="FV183" s="205"/>
      <c r="FW183" s="205"/>
      <c r="FX183" s="205"/>
      <c r="FY183" s="205"/>
      <c r="FZ183" s="205"/>
      <c r="GA183" s="205"/>
      <c r="GB183" s="205"/>
      <c r="GC183" s="205"/>
      <c r="GD183" s="205"/>
      <c r="GE183" s="205"/>
      <c r="GF183" s="205"/>
      <c r="GG183" s="205"/>
      <c r="GH183" s="205"/>
      <c r="GI183" s="205"/>
      <c r="GJ183" s="205"/>
      <c r="GK183" s="205"/>
      <c r="GL183" s="205"/>
      <c r="GM183" s="205"/>
      <c r="GN183" s="205"/>
      <c r="GO183" s="205"/>
      <c r="GP183" s="205"/>
      <c r="GQ183" s="205"/>
      <c r="GR183" s="205"/>
      <c r="GS183" s="205"/>
      <c r="GT183" s="205"/>
      <c r="GU183" s="205"/>
      <c r="GV183" s="205"/>
      <c r="GW183" s="205"/>
      <c r="GX183" s="205"/>
      <c r="GY183" s="205"/>
      <c r="GZ183" s="205"/>
      <c r="HA183" s="205"/>
      <c r="HB183" s="205"/>
      <c r="HC183" s="205"/>
      <c r="HD183" s="205"/>
      <c r="HE183" s="205"/>
      <c r="HF183" s="205"/>
      <c r="HG183" s="205"/>
      <c r="HH183" s="205"/>
      <c r="HI183" s="205"/>
      <c r="HJ183" s="205"/>
      <c r="HK183" s="205"/>
      <c r="HL183" s="205"/>
      <c r="HM183" s="205"/>
      <c r="HN183" s="205"/>
      <c r="HO183" s="205"/>
      <c r="HP183" s="205"/>
      <c r="HQ183" s="205"/>
      <c r="HR183" s="205"/>
      <c r="HS183" s="205"/>
      <c r="HT183" s="205"/>
      <c r="HU183" s="205"/>
      <c r="HV183" s="205"/>
      <c r="HW183" s="205"/>
      <c r="HX183" s="205"/>
      <c r="HY183" s="205"/>
      <c r="HZ183" s="205"/>
      <c r="IA183" s="205"/>
      <c r="IB183" s="205"/>
      <c r="IC183" s="205"/>
      <c r="ID183" s="205"/>
      <c r="IE183" s="205"/>
      <c r="IF183" s="205"/>
      <c r="IG183" s="205"/>
      <c r="IH183" s="205"/>
      <c r="II183" s="205"/>
      <c r="IJ183" s="205"/>
      <c r="IK183" s="205"/>
      <c r="IL183" s="205"/>
      <c r="IM183" s="205"/>
      <c r="IN183" s="205"/>
      <c r="IO183" s="205"/>
      <c r="IP183" s="205"/>
      <c r="IQ183" s="205"/>
      <c r="IR183" s="205"/>
      <c r="IS183" s="205"/>
      <c r="IT183" s="205"/>
      <c r="IU183" s="205"/>
      <c r="IV183" s="205"/>
      <c r="IW183" s="205"/>
      <c r="IX183" s="205"/>
    </row>
    <row r="184" spans="1:258" ht="12.75" customHeight="1" x14ac:dyDescent="0.2">
      <c r="A184" s="330">
        <f t="shared" si="9"/>
        <v>45465</v>
      </c>
      <c r="B184" s="355" t="str" cm="1">
        <f t="array" ref="B184">IF(SUMPRODUCT($I184:$IX184,IF($I$9:$IX$9=B$9,1,0))&gt;0,SUMPRODUCT($I184:$IX184,IF($I$9:$IX$9=B$9,1,0)),"")</f>
        <v/>
      </c>
      <c r="C184" s="355" t="str" cm="1">
        <f t="array" ref="C184">IF(SUMPRODUCT($I184:$IX184,IF($I$9:$IX$9=C$9,1,0))&gt;0,SUMPRODUCT($I184:$IX184,IF($I$9:$IX$9=C$9,1,0)),"")</f>
        <v/>
      </c>
      <c r="D184" s="355" t="str" cm="1">
        <f t="array" ref="D184">IF(SUMPRODUCT($I184:$IX184,IF($I$9:$IX$9=D$9,1,0))&gt;0,SUMPRODUCT($I184:$IX184,IF($I$9:$IX$9=D$9,1,0)),"")</f>
        <v/>
      </c>
      <c r="E184" s="355" t="str" cm="1">
        <f t="array" ref="E184">IF(SUMPRODUCT($I184:$IX184,IF($I$9:$IX$9=E$9,1,0))&gt;0,SUMPRODUCT($I184:$IX184,IF($I$9:$IX$9=E$9,1,0)),"")</f>
        <v/>
      </c>
      <c r="F184" s="355" t="str" cm="1">
        <f t="array" ref="F184">IF(SUMPRODUCT($I184:$IX184,IF($I$9:$IX$9=F$9,1,0))&gt;0,SUMPRODUCT($I184:$IX184,IF($I$9:$IX$9=F$9,1,0)),"")</f>
        <v/>
      </c>
      <c r="G184" s="355" t="str" cm="1">
        <f t="array" ref="G184">IF(SUMPRODUCT($I184:$IX184,IF($I$9:$IX$9=G$9,1,0))&gt;0,SUMPRODUCT($I184:$IX184,IF($I$9:$IX$9=G$9,1,0)),"")</f>
        <v/>
      </c>
      <c r="H184" s="329">
        <f t="shared" si="8"/>
        <v>0</v>
      </c>
      <c r="I184" s="205"/>
      <c r="J184" s="205"/>
      <c r="K184" s="205"/>
      <c r="L184" s="205"/>
      <c r="M184" s="205"/>
      <c r="N184" s="205"/>
      <c r="O184" s="205"/>
      <c r="P184" s="205"/>
      <c r="Q184" s="205"/>
      <c r="R184" s="205"/>
      <c r="S184" s="205"/>
      <c r="T184" s="205"/>
      <c r="U184" s="205"/>
      <c r="V184" s="205"/>
      <c r="W184" s="205"/>
      <c r="X184" s="205"/>
      <c r="Y184" s="205"/>
      <c r="Z184" s="205"/>
      <c r="AA184" s="205"/>
      <c r="AB184" s="205"/>
      <c r="AC184" s="205"/>
      <c r="AD184" s="205"/>
      <c r="AE184" s="205"/>
      <c r="AF184" s="205"/>
      <c r="AG184" s="205"/>
      <c r="AH184" s="205"/>
      <c r="AI184" s="205"/>
      <c r="AJ184" s="205"/>
      <c r="AK184" s="205"/>
      <c r="AL184" s="205"/>
      <c r="AM184" s="205"/>
      <c r="AN184" s="205"/>
      <c r="AO184" s="205"/>
      <c r="AP184" s="205"/>
      <c r="AQ184" s="205"/>
      <c r="AR184" s="205"/>
      <c r="AS184" s="205"/>
      <c r="AT184" s="205"/>
      <c r="AU184" s="205"/>
      <c r="AV184" s="205"/>
      <c r="AW184" s="205"/>
      <c r="AX184" s="205"/>
      <c r="AY184" s="205"/>
      <c r="AZ184" s="205"/>
      <c r="BA184" s="205"/>
      <c r="BB184" s="205"/>
      <c r="BC184" s="205"/>
      <c r="BD184" s="205"/>
      <c r="BE184" s="205"/>
      <c r="BF184" s="205"/>
      <c r="BG184" s="205"/>
      <c r="BH184" s="205"/>
      <c r="BI184" s="205"/>
      <c r="BJ184" s="205"/>
      <c r="BK184" s="205"/>
      <c r="BL184" s="205"/>
      <c r="BM184" s="205"/>
      <c r="BN184" s="205"/>
      <c r="BO184" s="205"/>
      <c r="BP184" s="205"/>
      <c r="BQ184" s="205"/>
      <c r="BR184" s="205"/>
      <c r="BS184" s="205"/>
      <c r="BT184" s="205"/>
      <c r="BU184" s="205"/>
      <c r="BV184" s="205"/>
      <c r="BW184" s="205"/>
      <c r="BX184" s="205"/>
      <c r="BY184" s="205"/>
      <c r="BZ184" s="205"/>
      <c r="CA184" s="205"/>
      <c r="CB184" s="205"/>
      <c r="CC184" s="205"/>
      <c r="CD184" s="205"/>
      <c r="CE184" s="205"/>
      <c r="CF184" s="205"/>
      <c r="CG184" s="205"/>
      <c r="CH184" s="205"/>
      <c r="CI184" s="205"/>
      <c r="CJ184" s="205"/>
      <c r="CK184" s="205"/>
      <c r="CL184" s="205"/>
      <c r="CM184" s="205"/>
      <c r="CN184" s="205"/>
      <c r="CO184" s="205"/>
      <c r="CP184" s="205"/>
      <c r="CQ184" s="205"/>
      <c r="CR184" s="205"/>
      <c r="CS184" s="205"/>
      <c r="CT184" s="205"/>
      <c r="CU184" s="205"/>
      <c r="CV184" s="205"/>
      <c r="CW184" s="205"/>
      <c r="CX184" s="205"/>
      <c r="CY184" s="205"/>
      <c r="CZ184" s="205"/>
      <c r="DA184" s="205"/>
      <c r="DB184" s="205"/>
      <c r="DC184" s="205"/>
      <c r="DD184" s="205"/>
      <c r="DE184" s="205"/>
      <c r="DF184" s="205"/>
      <c r="DG184" s="205"/>
      <c r="DH184" s="205"/>
      <c r="DI184" s="205"/>
      <c r="DJ184" s="205"/>
      <c r="DK184" s="205"/>
      <c r="DL184" s="205"/>
      <c r="DM184" s="205"/>
      <c r="DN184" s="205"/>
      <c r="DO184" s="205"/>
      <c r="DP184" s="205"/>
      <c r="DQ184" s="205"/>
      <c r="DR184" s="205"/>
      <c r="DS184" s="205"/>
      <c r="DT184" s="205"/>
      <c r="DU184" s="205"/>
      <c r="DV184" s="205"/>
      <c r="DW184" s="205"/>
      <c r="DX184" s="205"/>
      <c r="DY184" s="205"/>
      <c r="DZ184" s="205"/>
      <c r="EA184" s="205"/>
      <c r="EB184" s="205"/>
      <c r="EC184" s="205"/>
      <c r="ED184" s="205"/>
      <c r="EE184" s="205"/>
      <c r="EF184" s="205"/>
      <c r="EG184" s="205"/>
      <c r="EH184" s="205"/>
      <c r="EI184" s="205"/>
      <c r="EJ184" s="205"/>
      <c r="EK184" s="205"/>
      <c r="EL184" s="205"/>
      <c r="EM184" s="205"/>
      <c r="EN184" s="205"/>
      <c r="EO184" s="205"/>
      <c r="EP184" s="205"/>
      <c r="EQ184" s="205"/>
      <c r="ER184" s="205"/>
      <c r="ES184" s="205"/>
      <c r="ET184" s="205"/>
      <c r="EU184" s="205"/>
      <c r="EV184" s="205"/>
      <c r="EW184" s="205"/>
      <c r="EX184" s="205"/>
      <c r="EY184" s="205"/>
      <c r="EZ184" s="205"/>
      <c r="FA184" s="205"/>
      <c r="FB184" s="205"/>
      <c r="FC184" s="205"/>
      <c r="FD184" s="205"/>
      <c r="FE184" s="205"/>
      <c r="FF184" s="205"/>
      <c r="FG184" s="205"/>
      <c r="FH184" s="205"/>
      <c r="FI184" s="205"/>
      <c r="FJ184" s="205"/>
      <c r="FK184" s="205"/>
      <c r="FL184" s="205"/>
      <c r="FM184" s="205"/>
      <c r="FN184" s="205"/>
      <c r="FO184" s="205"/>
      <c r="FP184" s="205"/>
      <c r="FQ184" s="205"/>
      <c r="FR184" s="205"/>
      <c r="FS184" s="205"/>
      <c r="FT184" s="205"/>
      <c r="FU184" s="205"/>
      <c r="FV184" s="205"/>
      <c r="FW184" s="205"/>
      <c r="FX184" s="205"/>
      <c r="FY184" s="205"/>
      <c r="FZ184" s="205"/>
      <c r="GA184" s="205"/>
      <c r="GB184" s="205"/>
      <c r="GC184" s="205"/>
      <c r="GD184" s="205"/>
      <c r="GE184" s="205"/>
      <c r="GF184" s="205"/>
      <c r="GG184" s="205"/>
      <c r="GH184" s="205"/>
      <c r="GI184" s="205"/>
      <c r="GJ184" s="205"/>
      <c r="GK184" s="205"/>
      <c r="GL184" s="205"/>
      <c r="GM184" s="205"/>
      <c r="GN184" s="205"/>
      <c r="GO184" s="205"/>
      <c r="GP184" s="205"/>
      <c r="GQ184" s="205"/>
      <c r="GR184" s="205"/>
      <c r="GS184" s="205"/>
      <c r="GT184" s="205"/>
      <c r="GU184" s="205"/>
      <c r="GV184" s="205"/>
      <c r="GW184" s="205"/>
      <c r="GX184" s="205"/>
      <c r="GY184" s="205"/>
      <c r="GZ184" s="205"/>
      <c r="HA184" s="205"/>
      <c r="HB184" s="205"/>
      <c r="HC184" s="205"/>
      <c r="HD184" s="205"/>
      <c r="HE184" s="205"/>
      <c r="HF184" s="205"/>
      <c r="HG184" s="205"/>
      <c r="HH184" s="205"/>
      <c r="HI184" s="205"/>
      <c r="HJ184" s="205"/>
      <c r="HK184" s="205"/>
      <c r="HL184" s="205"/>
      <c r="HM184" s="205"/>
      <c r="HN184" s="205"/>
      <c r="HO184" s="205"/>
      <c r="HP184" s="205"/>
      <c r="HQ184" s="205"/>
      <c r="HR184" s="205"/>
      <c r="HS184" s="205"/>
      <c r="HT184" s="205"/>
      <c r="HU184" s="205"/>
      <c r="HV184" s="205"/>
      <c r="HW184" s="205"/>
      <c r="HX184" s="205"/>
      <c r="HY184" s="205"/>
      <c r="HZ184" s="205"/>
      <c r="IA184" s="205"/>
      <c r="IB184" s="205"/>
      <c r="IC184" s="205"/>
      <c r="ID184" s="205"/>
      <c r="IE184" s="205"/>
      <c r="IF184" s="205"/>
      <c r="IG184" s="205"/>
      <c r="IH184" s="205"/>
      <c r="II184" s="205"/>
      <c r="IJ184" s="205"/>
      <c r="IK184" s="205"/>
      <c r="IL184" s="205"/>
      <c r="IM184" s="205"/>
      <c r="IN184" s="205"/>
      <c r="IO184" s="205"/>
      <c r="IP184" s="205"/>
      <c r="IQ184" s="205"/>
      <c r="IR184" s="205"/>
      <c r="IS184" s="205"/>
      <c r="IT184" s="205"/>
      <c r="IU184" s="205"/>
      <c r="IV184" s="205"/>
      <c r="IW184" s="205"/>
      <c r="IX184" s="205"/>
    </row>
    <row r="185" spans="1:258" ht="12.75" customHeight="1" x14ac:dyDescent="0.2">
      <c r="A185" s="330">
        <f t="shared" si="9"/>
        <v>45466</v>
      </c>
      <c r="B185" s="355" t="str" cm="1">
        <f t="array" ref="B185">IF(SUMPRODUCT($I185:$IX185,IF($I$9:$IX$9=B$9,1,0))&gt;0,SUMPRODUCT($I185:$IX185,IF($I$9:$IX$9=B$9,1,0)),"")</f>
        <v/>
      </c>
      <c r="C185" s="355" t="str" cm="1">
        <f t="array" ref="C185">IF(SUMPRODUCT($I185:$IX185,IF($I$9:$IX$9=C$9,1,0))&gt;0,SUMPRODUCT($I185:$IX185,IF($I$9:$IX$9=C$9,1,0)),"")</f>
        <v/>
      </c>
      <c r="D185" s="355" t="str" cm="1">
        <f t="array" ref="D185">IF(SUMPRODUCT($I185:$IX185,IF($I$9:$IX$9=D$9,1,0))&gt;0,SUMPRODUCT($I185:$IX185,IF($I$9:$IX$9=D$9,1,0)),"")</f>
        <v/>
      </c>
      <c r="E185" s="355" t="str" cm="1">
        <f t="array" ref="E185">IF(SUMPRODUCT($I185:$IX185,IF($I$9:$IX$9=E$9,1,0))&gt;0,SUMPRODUCT($I185:$IX185,IF($I$9:$IX$9=E$9,1,0)),"")</f>
        <v/>
      </c>
      <c r="F185" s="355" t="str" cm="1">
        <f t="array" ref="F185">IF(SUMPRODUCT($I185:$IX185,IF($I$9:$IX$9=F$9,1,0))&gt;0,SUMPRODUCT($I185:$IX185,IF($I$9:$IX$9=F$9,1,0)),"")</f>
        <v/>
      </c>
      <c r="G185" s="355" t="str" cm="1">
        <f t="array" ref="G185">IF(SUMPRODUCT($I185:$IX185,IF($I$9:$IX$9=G$9,1,0))&gt;0,SUMPRODUCT($I185:$IX185,IF($I$9:$IX$9=G$9,1,0)),"")</f>
        <v/>
      </c>
      <c r="H185" s="329">
        <f t="shared" si="8"/>
        <v>0</v>
      </c>
      <c r="I185" s="205"/>
      <c r="J185" s="205"/>
      <c r="K185" s="205"/>
      <c r="L185" s="205"/>
      <c r="M185" s="205"/>
      <c r="N185" s="205"/>
      <c r="O185" s="205"/>
      <c r="P185" s="205"/>
      <c r="Q185" s="205"/>
      <c r="R185" s="205"/>
      <c r="S185" s="205"/>
      <c r="T185" s="205"/>
      <c r="U185" s="205"/>
      <c r="V185" s="205"/>
      <c r="W185" s="205"/>
      <c r="X185" s="205"/>
      <c r="Y185" s="205"/>
      <c r="Z185" s="205"/>
      <c r="AA185" s="205"/>
      <c r="AB185" s="205"/>
      <c r="AC185" s="205"/>
      <c r="AD185" s="205"/>
      <c r="AE185" s="205"/>
      <c r="AF185" s="205"/>
      <c r="AG185" s="205"/>
      <c r="AH185" s="205"/>
      <c r="AI185" s="205"/>
      <c r="AJ185" s="205"/>
      <c r="AK185" s="205"/>
      <c r="AL185" s="205"/>
      <c r="AM185" s="205"/>
      <c r="AN185" s="205"/>
      <c r="AO185" s="205"/>
      <c r="AP185" s="205"/>
      <c r="AQ185" s="205"/>
      <c r="AR185" s="205"/>
      <c r="AS185" s="205"/>
      <c r="AT185" s="205"/>
      <c r="AU185" s="205"/>
      <c r="AV185" s="205"/>
      <c r="AW185" s="205"/>
      <c r="AX185" s="205"/>
      <c r="AY185" s="205"/>
      <c r="AZ185" s="205"/>
      <c r="BA185" s="205"/>
      <c r="BB185" s="205"/>
      <c r="BC185" s="205"/>
      <c r="BD185" s="205"/>
      <c r="BE185" s="205"/>
      <c r="BF185" s="205"/>
      <c r="BG185" s="205"/>
      <c r="BH185" s="205"/>
      <c r="BI185" s="205"/>
      <c r="BJ185" s="205"/>
      <c r="BK185" s="205"/>
      <c r="BL185" s="205"/>
      <c r="BM185" s="205"/>
      <c r="BN185" s="205"/>
      <c r="BO185" s="205"/>
      <c r="BP185" s="205"/>
      <c r="BQ185" s="205"/>
      <c r="BR185" s="205"/>
      <c r="BS185" s="205"/>
      <c r="BT185" s="205"/>
      <c r="BU185" s="205"/>
      <c r="BV185" s="205"/>
      <c r="BW185" s="205"/>
      <c r="BX185" s="205"/>
      <c r="BY185" s="205"/>
      <c r="BZ185" s="205"/>
      <c r="CA185" s="205"/>
      <c r="CB185" s="205"/>
      <c r="CC185" s="205"/>
      <c r="CD185" s="205"/>
      <c r="CE185" s="205"/>
      <c r="CF185" s="205"/>
      <c r="CG185" s="205"/>
      <c r="CH185" s="205"/>
      <c r="CI185" s="205"/>
      <c r="CJ185" s="205"/>
      <c r="CK185" s="205"/>
      <c r="CL185" s="205"/>
      <c r="CM185" s="205"/>
      <c r="CN185" s="205"/>
      <c r="CO185" s="205"/>
      <c r="CP185" s="205"/>
      <c r="CQ185" s="205"/>
      <c r="CR185" s="205"/>
      <c r="CS185" s="205"/>
      <c r="CT185" s="205"/>
      <c r="CU185" s="205"/>
      <c r="CV185" s="205"/>
      <c r="CW185" s="205"/>
      <c r="CX185" s="205"/>
      <c r="CY185" s="205"/>
      <c r="CZ185" s="205"/>
      <c r="DA185" s="205"/>
      <c r="DB185" s="205"/>
      <c r="DC185" s="205"/>
      <c r="DD185" s="205"/>
      <c r="DE185" s="205"/>
      <c r="DF185" s="205"/>
      <c r="DG185" s="205"/>
      <c r="DH185" s="205"/>
      <c r="DI185" s="205"/>
      <c r="DJ185" s="205"/>
      <c r="DK185" s="205"/>
      <c r="DL185" s="205"/>
      <c r="DM185" s="205"/>
      <c r="DN185" s="205"/>
      <c r="DO185" s="205"/>
      <c r="DP185" s="205"/>
      <c r="DQ185" s="205"/>
      <c r="DR185" s="205"/>
      <c r="DS185" s="205"/>
      <c r="DT185" s="205"/>
      <c r="DU185" s="205"/>
      <c r="DV185" s="205"/>
      <c r="DW185" s="205"/>
      <c r="DX185" s="205"/>
      <c r="DY185" s="205"/>
      <c r="DZ185" s="205"/>
      <c r="EA185" s="205"/>
      <c r="EB185" s="205"/>
      <c r="EC185" s="205"/>
      <c r="ED185" s="205"/>
      <c r="EE185" s="205"/>
      <c r="EF185" s="205"/>
      <c r="EG185" s="205"/>
      <c r="EH185" s="205"/>
      <c r="EI185" s="205"/>
      <c r="EJ185" s="205"/>
      <c r="EK185" s="205"/>
      <c r="EL185" s="205"/>
      <c r="EM185" s="205"/>
      <c r="EN185" s="205"/>
      <c r="EO185" s="205"/>
      <c r="EP185" s="205"/>
      <c r="EQ185" s="205"/>
      <c r="ER185" s="205"/>
      <c r="ES185" s="205"/>
      <c r="ET185" s="205"/>
      <c r="EU185" s="205"/>
      <c r="EV185" s="205"/>
      <c r="EW185" s="205"/>
      <c r="EX185" s="205"/>
      <c r="EY185" s="205"/>
      <c r="EZ185" s="205"/>
      <c r="FA185" s="205"/>
      <c r="FB185" s="205"/>
      <c r="FC185" s="205"/>
      <c r="FD185" s="205"/>
      <c r="FE185" s="205"/>
      <c r="FF185" s="205"/>
      <c r="FG185" s="205"/>
      <c r="FH185" s="205"/>
      <c r="FI185" s="205"/>
      <c r="FJ185" s="205"/>
      <c r="FK185" s="205"/>
      <c r="FL185" s="205"/>
      <c r="FM185" s="205"/>
      <c r="FN185" s="205"/>
      <c r="FO185" s="205"/>
      <c r="FP185" s="205"/>
      <c r="FQ185" s="205"/>
      <c r="FR185" s="205"/>
      <c r="FS185" s="205"/>
      <c r="FT185" s="205"/>
      <c r="FU185" s="205"/>
      <c r="FV185" s="205"/>
      <c r="FW185" s="205"/>
      <c r="FX185" s="205"/>
      <c r="FY185" s="205"/>
      <c r="FZ185" s="205"/>
      <c r="GA185" s="205"/>
      <c r="GB185" s="205"/>
      <c r="GC185" s="205"/>
      <c r="GD185" s="205"/>
      <c r="GE185" s="205"/>
      <c r="GF185" s="205"/>
      <c r="GG185" s="205"/>
      <c r="GH185" s="205"/>
      <c r="GI185" s="205"/>
      <c r="GJ185" s="205"/>
      <c r="GK185" s="205"/>
      <c r="GL185" s="205"/>
      <c r="GM185" s="205"/>
      <c r="GN185" s="205"/>
      <c r="GO185" s="205"/>
      <c r="GP185" s="205"/>
      <c r="GQ185" s="205"/>
      <c r="GR185" s="205"/>
      <c r="GS185" s="205"/>
      <c r="GT185" s="205"/>
      <c r="GU185" s="205"/>
      <c r="GV185" s="205"/>
      <c r="GW185" s="205"/>
      <c r="GX185" s="205"/>
      <c r="GY185" s="205"/>
      <c r="GZ185" s="205"/>
      <c r="HA185" s="205"/>
      <c r="HB185" s="205"/>
      <c r="HC185" s="205"/>
      <c r="HD185" s="205"/>
      <c r="HE185" s="205"/>
      <c r="HF185" s="205"/>
      <c r="HG185" s="205"/>
      <c r="HH185" s="205"/>
      <c r="HI185" s="205"/>
      <c r="HJ185" s="205"/>
      <c r="HK185" s="205"/>
      <c r="HL185" s="205"/>
      <c r="HM185" s="205"/>
      <c r="HN185" s="205"/>
      <c r="HO185" s="205"/>
      <c r="HP185" s="205"/>
      <c r="HQ185" s="205"/>
      <c r="HR185" s="205"/>
      <c r="HS185" s="205"/>
      <c r="HT185" s="205"/>
      <c r="HU185" s="205"/>
      <c r="HV185" s="205"/>
      <c r="HW185" s="205"/>
      <c r="HX185" s="205"/>
      <c r="HY185" s="205"/>
      <c r="HZ185" s="205"/>
      <c r="IA185" s="205"/>
      <c r="IB185" s="205"/>
      <c r="IC185" s="205"/>
      <c r="ID185" s="205"/>
      <c r="IE185" s="205"/>
      <c r="IF185" s="205"/>
      <c r="IG185" s="205"/>
      <c r="IH185" s="205"/>
      <c r="II185" s="205"/>
      <c r="IJ185" s="205"/>
      <c r="IK185" s="205"/>
      <c r="IL185" s="205"/>
      <c r="IM185" s="205"/>
      <c r="IN185" s="205"/>
      <c r="IO185" s="205"/>
      <c r="IP185" s="205"/>
      <c r="IQ185" s="205"/>
      <c r="IR185" s="205"/>
      <c r="IS185" s="205"/>
      <c r="IT185" s="205"/>
      <c r="IU185" s="205"/>
      <c r="IV185" s="205"/>
      <c r="IW185" s="205"/>
      <c r="IX185" s="205"/>
    </row>
    <row r="186" spans="1:258" ht="12.75" customHeight="1" x14ac:dyDescent="0.2">
      <c r="A186" s="330">
        <f t="shared" si="9"/>
        <v>45467</v>
      </c>
      <c r="B186" s="355" t="str" cm="1">
        <f t="array" ref="B186">IF(SUMPRODUCT($I186:$IX186,IF($I$9:$IX$9=B$9,1,0))&gt;0,SUMPRODUCT($I186:$IX186,IF($I$9:$IX$9=B$9,1,0)),"")</f>
        <v/>
      </c>
      <c r="C186" s="355" t="str" cm="1">
        <f t="array" ref="C186">IF(SUMPRODUCT($I186:$IX186,IF($I$9:$IX$9=C$9,1,0))&gt;0,SUMPRODUCT($I186:$IX186,IF($I$9:$IX$9=C$9,1,0)),"")</f>
        <v/>
      </c>
      <c r="D186" s="355" t="str" cm="1">
        <f t="array" ref="D186">IF(SUMPRODUCT($I186:$IX186,IF($I$9:$IX$9=D$9,1,0))&gt;0,SUMPRODUCT($I186:$IX186,IF($I$9:$IX$9=D$9,1,0)),"")</f>
        <v/>
      </c>
      <c r="E186" s="355" t="str" cm="1">
        <f t="array" ref="E186">IF(SUMPRODUCT($I186:$IX186,IF($I$9:$IX$9=E$9,1,0))&gt;0,SUMPRODUCT($I186:$IX186,IF($I$9:$IX$9=E$9,1,0)),"")</f>
        <v/>
      </c>
      <c r="F186" s="355" t="str" cm="1">
        <f t="array" ref="F186">IF(SUMPRODUCT($I186:$IX186,IF($I$9:$IX$9=F$9,1,0))&gt;0,SUMPRODUCT($I186:$IX186,IF($I$9:$IX$9=F$9,1,0)),"")</f>
        <v/>
      </c>
      <c r="G186" s="355" t="str" cm="1">
        <f t="array" ref="G186">IF(SUMPRODUCT($I186:$IX186,IF($I$9:$IX$9=G$9,1,0))&gt;0,SUMPRODUCT($I186:$IX186,IF($I$9:$IX$9=G$9,1,0)),"")</f>
        <v/>
      </c>
      <c r="H186" s="329">
        <f t="shared" si="8"/>
        <v>0</v>
      </c>
      <c r="I186" s="205"/>
      <c r="J186" s="205"/>
      <c r="K186" s="205"/>
      <c r="L186" s="205"/>
      <c r="M186" s="205"/>
      <c r="N186" s="205"/>
      <c r="O186" s="205"/>
      <c r="P186" s="205"/>
      <c r="Q186" s="205"/>
      <c r="R186" s="205"/>
      <c r="S186" s="205"/>
      <c r="T186" s="205"/>
      <c r="U186" s="205"/>
      <c r="V186" s="205"/>
      <c r="W186" s="205"/>
      <c r="X186" s="205"/>
      <c r="Y186" s="205"/>
      <c r="Z186" s="205"/>
      <c r="AA186" s="205"/>
      <c r="AB186" s="205"/>
      <c r="AC186" s="205"/>
      <c r="AD186" s="205"/>
      <c r="AE186" s="205"/>
      <c r="AF186" s="205"/>
      <c r="AG186" s="205"/>
      <c r="AH186" s="205"/>
      <c r="AI186" s="205"/>
      <c r="AJ186" s="205"/>
      <c r="AK186" s="205"/>
      <c r="AL186" s="205"/>
      <c r="AM186" s="205"/>
      <c r="AN186" s="205"/>
      <c r="AO186" s="205"/>
      <c r="AP186" s="205"/>
      <c r="AQ186" s="205"/>
      <c r="AR186" s="205"/>
      <c r="AS186" s="205"/>
      <c r="AT186" s="205"/>
      <c r="AU186" s="205"/>
      <c r="AV186" s="205"/>
      <c r="AW186" s="205"/>
      <c r="AX186" s="205"/>
      <c r="AY186" s="205"/>
      <c r="AZ186" s="205"/>
      <c r="BA186" s="205"/>
      <c r="BB186" s="205"/>
      <c r="BC186" s="205"/>
      <c r="BD186" s="205"/>
      <c r="BE186" s="205"/>
      <c r="BF186" s="205"/>
      <c r="BG186" s="205"/>
      <c r="BH186" s="205"/>
      <c r="BI186" s="205"/>
      <c r="BJ186" s="205"/>
      <c r="BK186" s="205"/>
      <c r="BL186" s="205"/>
      <c r="BM186" s="205"/>
      <c r="BN186" s="205"/>
      <c r="BO186" s="205"/>
      <c r="BP186" s="205"/>
      <c r="BQ186" s="205"/>
      <c r="BR186" s="205"/>
      <c r="BS186" s="205"/>
      <c r="BT186" s="205"/>
      <c r="BU186" s="205"/>
      <c r="BV186" s="205"/>
      <c r="BW186" s="205"/>
      <c r="BX186" s="205"/>
      <c r="BY186" s="205"/>
      <c r="BZ186" s="205"/>
      <c r="CA186" s="205"/>
      <c r="CB186" s="205"/>
      <c r="CC186" s="205"/>
      <c r="CD186" s="205"/>
      <c r="CE186" s="205"/>
      <c r="CF186" s="205"/>
      <c r="CG186" s="205"/>
      <c r="CH186" s="205"/>
      <c r="CI186" s="205"/>
      <c r="CJ186" s="205"/>
      <c r="CK186" s="205"/>
      <c r="CL186" s="205"/>
      <c r="CM186" s="205"/>
      <c r="CN186" s="205"/>
      <c r="CO186" s="205"/>
      <c r="CP186" s="205"/>
      <c r="CQ186" s="205"/>
      <c r="CR186" s="205"/>
      <c r="CS186" s="205"/>
      <c r="CT186" s="205"/>
      <c r="CU186" s="205"/>
      <c r="CV186" s="205"/>
      <c r="CW186" s="205"/>
      <c r="CX186" s="205"/>
      <c r="CY186" s="205"/>
      <c r="CZ186" s="205"/>
      <c r="DA186" s="205"/>
      <c r="DB186" s="205"/>
      <c r="DC186" s="205"/>
      <c r="DD186" s="205"/>
      <c r="DE186" s="205"/>
      <c r="DF186" s="205"/>
      <c r="DG186" s="205"/>
      <c r="DH186" s="205"/>
      <c r="DI186" s="205"/>
      <c r="DJ186" s="205"/>
      <c r="DK186" s="205"/>
      <c r="DL186" s="205"/>
      <c r="DM186" s="205"/>
      <c r="DN186" s="205"/>
      <c r="DO186" s="205"/>
      <c r="DP186" s="205"/>
      <c r="DQ186" s="205"/>
      <c r="DR186" s="205"/>
      <c r="DS186" s="205"/>
      <c r="DT186" s="205"/>
      <c r="DU186" s="205"/>
      <c r="DV186" s="205"/>
      <c r="DW186" s="205"/>
      <c r="DX186" s="205"/>
      <c r="DY186" s="205"/>
      <c r="DZ186" s="205"/>
      <c r="EA186" s="205"/>
      <c r="EB186" s="205"/>
      <c r="EC186" s="205"/>
      <c r="ED186" s="205"/>
      <c r="EE186" s="205"/>
      <c r="EF186" s="205"/>
      <c r="EG186" s="205"/>
      <c r="EH186" s="205"/>
      <c r="EI186" s="205"/>
      <c r="EJ186" s="205"/>
      <c r="EK186" s="205"/>
      <c r="EL186" s="205"/>
      <c r="EM186" s="205"/>
      <c r="EN186" s="205"/>
      <c r="EO186" s="205"/>
      <c r="EP186" s="205"/>
      <c r="EQ186" s="205"/>
      <c r="ER186" s="205"/>
      <c r="ES186" s="205"/>
      <c r="ET186" s="205"/>
      <c r="EU186" s="205"/>
      <c r="EV186" s="205"/>
      <c r="EW186" s="205"/>
      <c r="EX186" s="205"/>
      <c r="EY186" s="205"/>
      <c r="EZ186" s="205"/>
      <c r="FA186" s="205"/>
      <c r="FB186" s="205"/>
      <c r="FC186" s="205"/>
      <c r="FD186" s="205"/>
      <c r="FE186" s="205"/>
      <c r="FF186" s="205"/>
      <c r="FG186" s="205"/>
      <c r="FH186" s="205"/>
      <c r="FI186" s="205"/>
      <c r="FJ186" s="205"/>
      <c r="FK186" s="205"/>
      <c r="FL186" s="205"/>
      <c r="FM186" s="205"/>
      <c r="FN186" s="205"/>
      <c r="FO186" s="205"/>
      <c r="FP186" s="205"/>
      <c r="FQ186" s="205"/>
      <c r="FR186" s="205"/>
      <c r="FS186" s="205"/>
      <c r="FT186" s="205"/>
      <c r="FU186" s="205"/>
      <c r="FV186" s="205"/>
      <c r="FW186" s="205"/>
      <c r="FX186" s="205"/>
      <c r="FY186" s="205"/>
      <c r="FZ186" s="205"/>
      <c r="GA186" s="205"/>
      <c r="GB186" s="205"/>
      <c r="GC186" s="205"/>
      <c r="GD186" s="205"/>
      <c r="GE186" s="205"/>
      <c r="GF186" s="205"/>
      <c r="GG186" s="205"/>
      <c r="GH186" s="205"/>
      <c r="GI186" s="205"/>
      <c r="GJ186" s="205"/>
      <c r="GK186" s="205"/>
      <c r="GL186" s="205"/>
      <c r="GM186" s="205"/>
      <c r="GN186" s="205"/>
      <c r="GO186" s="205"/>
      <c r="GP186" s="205"/>
      <c r="GQ186" s="205"/>
      <c r="GR186" s="205"/>
      <c r="GS186" s="205"/>
      <c r="GT186" s="205"/>
      <c r="GU186" s="205"/>
      <c r="GV186" s="205"/>
      <c r="GW186" s="205"/>
      <c r="GX186" s="205"/>
      <c r="GY186" s="205"/>
      <c r="GZ186" s="205"/>
      <c r="HA186" s="205"/>
      <c r="HB186" s="205"/>
      <c r="HC186" s="205"/>
      <c r="HD186" s="205"/>
      <c r="HE186" s="205"/>
      <c r="HF186" s="205"/>
      <c r="HG186" s="205"/>
      <c r="HH186" s="205"/>
      <c r="HI186" s="205"/>
      <c r="HJ186" s="205"/>
      <c r="HK186" s="205"/>
      <c r="HL186" s="205"/>
      <c r="HM186" s="205"/>
      <c r="HN186" s="205"/>
      <c r="HO186" s="205"/>
      <c r="HP186" s="205"/>
      <c r="HQ186" s="205"/>
      <c r="HR186" s="205"/>
      <c r="HS186" s="205"/>
      <c r="HT186" s="205"/>
      <c r="HU186" s="205"/>
      <c r="HV186" s="205"/>
      <c r="HW186" s="205"/>
      <c r="HX186" s="205"/>
      <c r="HY186" s="205"/>
      <c r="HZ186" s="205"/>
      <c r="IA186" s="205"/>
      <c r="IB186" s="205"/>
      <c r="IC186" s="205"/>
      <c r="ID186" s="205"/>
      <c r="IE186" s="205"/>
      <c r="IF186" s="205"/>
      <c r="IG186" s="205"/>
      <c r="IH186" s="205"/>
      <c r="II186" s="205"/>
      <c r="IJ186" s="205"/>
      <c r="IK186" s="205"/>
      <c r="IL186" s="205"/>
      <c r="IM186" s="205"/>
      <c r="IN186" s="205"/>
      <c r="IO186" s="205"/>
      <c r="IP186" s="205"/>
      <c r="IQ186" s="205"/>
      <c r="IR186" s="205"/>
      <c r="IS186" s="205"/>
      <c r="IT186" s="205"/>
      <c r="IU186" s="205"/>
      <c r="IV186" s="205"/>
      <c r="IW186" s="205"/>
      <c r="IX186" s="205"/>
    </row>
    <row r="187" spans="1:258" ht="12.75" customHeight="1" x14ac:dyDescent="0.2">
      <c r="A187" s="330">
        <f t="shared" si="9"/>
        <v>45468</v>
      </c>
      <c r="B187" s="355" t="str" cm="1">
        <f t="array" ref="B187">IF(SUMPRODUCT($I187:$IX187,IF($I$9:$IX$9=B$9,1,0))&gt;0,SUMPRODUCT($I187:$IX187,IF($I$9:$IX$9=B$9,1,0)),"")</f>
        <v/>
      </c>
      <c r="C187" s="355" t="str" cm="1">
        <f t="array" ref="C187">IF(SUMPRODUCT($I187:$IX187,IF($I$9:$IX$9=C$9,1,0))&gt;0,SUMPRODUCT($I187:$IX187,IF($I$9:$IX$9=C$9,1,0)),"")</f>
        <v/>
      </c>
      <c r="D187" s="355" t="str" cm="1">
        <f t="array" ref="D187">IF(SUMPRODUCT($I187:$IX187,IF($I$9:$IX$9=D$9,1,0))&gt;0,SUMPRODUCT($I187:$IX187,IF($I$9:$IX$9=D$9,1,0)),"")</f>
        <v/>
      </c>
      <c r="E187" s="355" t="str" cm="1">
        <f t="array" ref="E187">IF(SUMPRODUCT($I187:$IX187,IF($I$9:$IX$9=E$9,1,0))&gt;0,SUMPRODUCT($I187:$IX187,IF($I$9:$IX$9=E$9,1,0)),"")</f>
        <v/>
      </c>
      <c r="F187" s="355" t="str" cm="1">
        <f t="array" ref="F187">IF(SUMPRODUCT($I187:$IX187,IF($I$9:$IX$9=F$9,1,0))&gt;0,SUMPRODUCT($I187:$IX187,IF($I$9:$IX$9=F$9,1,0)),"")</f>
        <v/>
      </c>
      <c r="G187" s="355" t="str" cm="1">
        <f t="array" ref="G187">IF(SUMPRODUCT($I187:$IX187,IF($I$9:$IX$9=G$9,1,0))&gt;0,SUMPRODUCT($I187:$IX187,IF($I$9:$IX$9=G$9,1,0)),"")</f>
        <v/>
      </c>
      <c r="H187" s="329">
        <f t="shared" si="8"/>
        <v>0</v>
      </c>
      <c r="I187" s="205"/>
      <c r="J187" s="205"/>
      <c r="K187" s="205"/>
      <c r="L187" s="205"/>
      <c r="M187" s="205"/>
      <c r="N187" s="205"/>
      <c r="O187" s="205"/>
      <c r="P187" s="205"/>
      <c r="Q187" s="205"/>
      <c r="R187" s="205"/>
      <c r="S187" s="205"/>
      <c r="T187" s="205"/>
      <c r="U187" s="205"/>
      <c r="V187" s="205"/>
      <c r="W187" s="205"/>
      <c r="X187" s="205"/>
      <c r="Y187" s="205"/>
      <c r="Z187" s="205"/>
      <c r="AA187" s="205"/>
      <c r="AB187" s="205"/>
      <c r="AC187" s="205"/>
      <c r="AD187" s="205"/>
      <c r="AE187" s="205"/>
      <c r="AF187" s="205"/>
      <c r="AG187" s="205"/>
      <c r="AH187" s="205"/>
      <c r="AI187" s="205"/>
      <c r="AJ187" s="205"/>
      <c r="AK187" s="205"/>
      <c r="AL187" s="205"/>
      <c r="AM187" s="205"/>
      <c r="AN187" s="205"/>
      <c r="AO187" s="205"/>
      <c r="AP187" s="205"/>
      <c r="AQ187" s="205"/>
      <c r="AR187" s="205"/>
      <c r="AS187" s="205"/>
      <c r="AT187" s="205"/>
      <c r="AU187" s="205"/>
      <c r="AV187" s="205"/>
      <c r="AW187" s="205"/>
      <c r="AX187" s="205"/>
      <c r="AY187" s="205"/>
      <c r="AZ187" s="205"/>
      <c r="BA187" s="205"/>
      <c r="BB187" s="205"/>
      <c r="BC187" s="205"/>
      <c r="BD187" s="205"/>
      <c r="BE187" s="205"/>
      <c r="BF187" s="205"/>
      <c r="BG187" s="205"/>
      <c r="BH187" s="205"/>
      <c r="BI187" s="205"/>
      <c r="BJ187" s="205"/>
      <c r="BK187" s="205"/>
      <c r="BL187" s="205"/>
      <c r="BM187" s="205"/>
      <c r="BN187" s="205"/>
      <c r="BO187" s="205"/>
      <c r="BP187" s="205"/>
      <c r="BQ187" s="205"/>
      <c r="BR187" s="205"/>
      <c r="BS187" s="205"/>
      <c r="BT187" s="205"/>
      <c r="BU187" s="205"/>
      <c r="BV187" s="205"/>
      <c r="BW187" s="205"/>
      <c r="BX187" s="205"/>
      <c r="BY187" s="205"/>
      <c r="BZ187" s="205"/>
      <c r="CA187" s="205"/>
      <c r="CB187" s="205"/>
      <c r="CC187" s="205"/>
      <c r="CD187" s="205"/>
      <c r="CE187" s="205"/>
      <c r="CF187" s="205"/>
      <c r="CG187" s="205"/>
      <c r="CH187" s="205"/>
      <c r="CI187" s="205"/>
      <c r="CJ187" s="205"/>
      <c r="CK187" s="205"/>
      <c r="CL187" s="205"/>
      <c r="CM187" s="205"/>
      <c r="CN187" s="205"/>
      <c r="CO187" s="205"/>
      <c r="CP187" s="205"/>
      <c r="CQ187" s="205"/>
      <c r="CR187" s="205"/>
      <c r="CS187" s="205"/>
      <c r="CT187" s="205"/>
      <c r="CU187" s="205"/>
      <c r="CV187" s="205"/>
      <c r="CW187" s="205"/>
      <c r="CX187" s="205"/>
      <c r="CY187" s="205"/>
      <c r="CZ187" s="205"/>
      <c r="DA187" s="205"/>
      <c r="DB187" s="205"/>
      <c r="DC187" s="205"/>
      <c r="DD187" s="205"/>
      <c r="DE187" s="205"/>
      <c r="DF187" s="205"/>
      <c r="DG187" s="205"/>
      <c r="DH187" s="205"/>
      <c r="DI187" s="205"/>
      <c r="DJ187" s="205"/>
      <c r="DK187" s="205"/>
      <c r="DL187" s="205"/>
      <c r="DM187" s="205"/>
      <c r="DN187" s="205"/>
      <c r="DO187" s="205"/>
      <c r="DP187" s="205"/>
      <c r="DQ187" s="205"/>
      <c r="DR187" s="205"/>
      <c r="DS187" s="205"/>
      <c r="DT187" s="205"/>
      <c r="DU187" s="205"/>
      <c r="DV187" s="205"/>
      <c r="DW187" s="205"/>
      <c r="DX187" s="205"/>
      <c r="DY187" s="205"/>
      <c r="DZ187" s="205"/>
      <c r="EA187" s="205"/>
      <c r="EB187" s="205"/>
      <c r="EC187" s="205"/>
      <c r="ED187" s="205"/>
      <c r="EE187" s="205"/>
      <c r="EF187" s="205"/>
      <c r="EG187" s="205"/>
      <c r="EH187" s="205"/>
      <c r="EI187" s="205"/>
      <c r="EJ187" s="205"/>
      <c r="EK187" s="205"/>
      <c r="EL187" s="205"/>
      <c r="EM187" s="205"/>
      <c r="EN187" s="205"/>
      <c r="EO187" s="205"/>
      <c r="EP187" s="205"/>
      <c r="EQ187" s="205"/>
      <c r="ER187" s="205"/>
      <c r="ES187" s="205"/>
      <c r="ET187" s="205"/>
      <c r="EU187" s="205"/>
      <c r="EV187" s="205"/>
      <c r="EW187" s="205"/>
      <c r="EX187" s="205"/>
      <c r="EY187" s="205"/>
      <c r="EZ187" s="205"/>
      <c r="FA187" s="205"/>
      <c r="FB187" s="205"/>
      <c r="FC187" s="205"/>
      <c r="FD187" s="205"/>
      <c r="FE187" s="205"/>
      <c r="FF187" s="205"/>
      <c r="FG187" s="205"/>
      <c r="FH187" s="205"/>
      <c r="FI187" s="205"/>
      <c r="FJ187" s="205"/>
      <c r="FK187" s="205"/>
      <c r="FL187" s="205"/>
      <c r="FM187" s="205"/>
      <c r="FN187" s="205"/>
      <c r="FO187" s="205"/>
      <c r="FP187" s="205"/>
      <c r="FQ187" s="205"/>
      <c r="FR187" s="205"/>
      <c r="FS187" s="205"/>
      <c r="FT187" s="205"/>
      <c r="FU187" s="205"/>
      <c r="FV187" s="205"/>
      <c r="FW187" s="205"/>
      <c r="FX187" s="205"/>
      <c r="FY187" s="205"/>
      <c r="FZ187" s="205"/>
      <c r="GA187" s="205"/>
      <c r="GB187" s="205"/>
      <c r="GC187" s="205"/>
      <c r="GD187" s="205"/>
      <c r="GE187" s="205"/>
      <c r="GF187" s="205"/>
      <c r="GG187" s="205"/>
      <c r="GH187" s="205"/>
      <c r="GI187" s="205"/>
      <c r="GJ187" s="205"/>
      <c r="GK187" s="205"/>
      <c r="GL187" s="205"/>
      <c r="GM187" s="205"/>
      <c r="GN187" s="205"/>
      <c r="GO187" s="205"/>
      <c r="GP187" s="205"/>
      <c r="GQ187" s="205"/>
      <c r="GR187" s="205"/>
      <c r="GS187" s="205"/>
      <c r="GT187" s="205"/>
      <c r="GU187" s="205"/>
      <c r="GV187" s="205"/>
      <c r="GW187" s="205"/>
      <c r="GX187" s="205"/>
      <c r="GY187" s="205"/>
      <c r="GZ187" s="205"/>
      <c r="HA187" s="205"/>
      <c r="HB187" s="205"/>
      <c r="HC187" s="205"/>
      <c r="HD187" s="205"/>
      <c r="HE187" s="205"/>
      <c r="HF187" s="205"/>
      <c r="HG187" s="205"/>
      <c r="HH187" s="205"/>
      <c r="HI187" s="205"/>
      <c r="HJ187" s="205"/>
      <c r="HK187" s="205"/>
      <c r="HL187" s="205"/>
      <c r="HM187" s="205"/>
      <c r="HN187" s="205"/>
      <c r="HO187" s="205"/>
      <c r="HP187" s="205"/>
      <c r="HQ187" s="205"/>
      <c r="HR187" s="205"/>
      <c r="HS187" s="205"/>
      <c r="HT187" s="205"/>
      <c r="HU187" s="205"/>
      <c r="HV187" s="205"/>
      <c r="HW187" s="205"/>
      <c r="HX187" s="205"/>
      <c r="HY187" s="205"/>
      <c r="HZ187" s="205"/>
      <c r="IA187" s="205"/>
      <c r="IB187" s="205"/>
      <c r="IC187" s="205"/>
      <c r="ID187" s="205"/>
      <c r="IE187" s="205"/>
      <c r="IF187" s="205"/>
      <c r="IG187" s="205"/>
      <c r="IH187" s="205"/>
      <c r="II187" s="205"/>
      <c r="IJ187" s="205"/>
      <c r="IK187" s="205"/>
      <c r="IL187" s="205"/>
      <c r="IM187" s="205"/>
      <c r="IN187" s="205"/>
      <c r="IO187" s="205"/>
      <c r="IP187" s="205"/>
      <c r="IQ187" s="205"/>
      <c r="IR187" s="205"/>
      <c r="IS187" s="205"/>
      <c r="IT187" s="205"/>
      <c r="IU187" s="205"/>
      <c r="IV187" s="205"/>
      <c r="IW187" s="205"/>
      <c r="IX187" s="205"/>
    </row>
    <row r="188" spans="1:258" ht="12.75" customHeight="1" x14ac:dyDescent="0.2">
      <c r="A188" s="330">
        <f t="shared" si="9"/>
        <v>45469</v>
      </c>
      <c r="B188" s="355" t="str" cm="1">
        <f t="array" ref="B188">IF(SUMPRODUCT($I188:$IX188,IF($I$9:$IX$9=B$9,1,0))&gt;0,SUMPRODUCT($I188:$IX188,IF($I$9:$IX$9=B$9,1,0)),"")</f>
        <v/>
      </c>
      <c r="C188" s="355" t="str" cm="1">
        <f t="array" ref="C188">IF(SUMPRODUCT($I188:$IX188,IF($I$9:$IX$9=C$9,1,0))&gt;0,SUMPRODUCT($I188:$IX188,IF($I$9:$IX$9=C$9,1,0)),"")</f>
        <v/>
      </c>
      <c r="D188" s="355" t="str" cm="1">
        <f t="array" ref="D188">IF(SUMPRODUCT($I188:$IX188,IF($I$9:$IX$9=D$9,1,0))&gt;0,SUMPRODUCT($I188:$IX188,IF($I$9:$IX$9=D$9,1,0)),"")</f>
        <v/>
      </c>
      <c r="E188" s="355" t="str" cm="1">
        <f t="array" ref="E188">IF(SUMPRODUCT($I188:$IX188,IF($I$9:$IX$9=E$9,1,0))&gt;0,SUMPRODUCT($I188:$IX188,IF($I$9:$IX$9=E$9,1,0)),"")</f>
        <v/>
      </c>
      <c r="F188" s="355" t="str" cm="1">
        <f t="array" ref="F188">IF(SUMPRODUCT($I188:$IX188,IF($I$9:$IX$9=F$9,1,0))&gt;0,SUMPRODUCT($I188:$IX188,IF($I$9:$IX$9=F$9,1,0)),"")</f>
        <v/>
      </c>
      <c r="G188" s="355" t="str" cm="1">
        <f t="array" ref="G188">IF(SUMPRODUCT($I188:$IX188,IF($I$9:$IX$9=G$9,1,0))&gt;0,SUMPRODUCT($I188:$IX188,IF($I$9:$IX$9=G$9,1,0)),"")</f>
        <v/>
      </c>
      <c r="H188" s="329">
        <f t="shared" si="8"/>
        <v>0</v>
      </c>
      <c r="I188" s="205"/>
      <c r="J188" s="205"/>
      <c r="K188" s="205"/>
      <c r="L188" s="205"/>
      <c r="M188" s="205"/>
      <c r="N188" s="205"/>
      <c r="O188" s="205"/>
      <c r="P188" s="205"/>
      <c r="Q188" s="205"/>
      <c r="R188" s="205"/>
      <c r="S188" s="205"/>
      <c r="T188" s="205"/>
      <c r="U188" s="205"/>
      <c r="V188" s="205"/>
      <c r="W188" s="205"/>
      <c r="X188" s="205"/>
      <c r="Y188" s="205"/>
      <c r="Z188" s="205"/>
      <c r="AA188" s="205"/>
      <c r="AB188" s="205"/>
      <c r="AC188" s="205"/>
      <c r="AD188" s="205"/>
      <c r="AE188" s="205"/>
      <c r="AF188" s="205"/>
      <c r="AG188" s="205"/>
      <c r="AH188" s="205"/>
      <c r="AI188" s="205"/>
      <c r="AJ188" s="205"/>
      <c r="AK188" s="205"/>
      <c r="AL188" s="205"/>
      <c r="AM188" s="205"/>
      <c r="AN188" s="205"/>
      <c r="AO188" s="205"/>
      <c r="AP188" s="205"/>
      <c r="AQ188" s="205"/>
      <c r="AR188" s="205"/>
      <c r="AS188" s="205"/>
      <c r="AT188" s="205"/>
      <c r="AU188" s="205"/>
      <c r="AV188" s="205"/>
      <c r="AW188" s="205"/>
      <c r="AX188" s="205"/>
      <c r="AY188" s="205"/>
      <c r="AZ188" s="205"/>
      <c r="BA188" s="205"/>
      <c r="BB188" s="205"/>
      <c r="BC188" s="205"/>
      <c r="BD188" s="205"/>
      <c r="BE188" s="205"/>
      <c r="BF188" s="205"/>
      <c r="BG188" s="205"/>
      <c r="BH188" s="205"/>
      <c r="BI188" s="205"/>
      <c r="BJ188" s="205"/>
      <c r="BK188" s="205"/>
      <c r="BL188" s="205"/>
      <c r="BM188" s="205"/>
      <c r="BN188" s="205"/>
      <c r="BO188" s="205"/>
      <c r="BP188" s="205"/>
      <c r="BQ188" s="205"/>
      <c r="BR188" s="205"/>
      <c r="BS188" s="205"/>
      <c r="BT188" s="205"/>
      <c r="BU188" s="205"/>
      <c r="BV188" s="205"/>
      <c r="BW188" s="205"/>
      <c r="BX188" s="205"/>
      <c r="BY188" s="205"/>
      <c r="BZ188" s="205"/>
      <c r="CA188" s="205"/>
      <c r="CB188" s="205"/>
      <c r="CC188" s="205"/>
      <c r="CD188" s="205"/>
      <c r="CE188" s="205"/>
      <c r="CF188" s="205"/>
      <c r="CG188" s="205"/>
      <c r="CH188" s="205"/>
      <c r="CI188" s="205"/>
      <c r="CJ188" s="205"/>
      <c r="CK188" s="205"/>
      <c r="CL188" s="205"/>
      <c r="CM188" s="205"/>
      <c r="CN188" s="205"/>
      <c r="CO188" s="205"/>
      <c r="CP188" s="205"/>
      <c r="CQ188" s="205"/>
      <c r="CR188" s="205"/>
      <c r="CS188" s="205"/>
      <c r="CT188" s="205"/>
      <c r="CU188" s="205"/>
      <c r="CV188" s="205"/>
      <c r="CW188" s="205"/>
      <c r="CX188" s="205"/>
      <c r="CY188" s="205"/>
      <c r="CZ188" s="205"/>
      <c r="DA188" s="205"/>
      <c r="DB188" s="205"/>
      <c r="DC188" s="205"/>
      <c r="DD188" s="205"/>
      <c r="DE188" s="205"/>
      <c r="DF188" s="205"/>
      <c r="DG188" s="205"/>
      <c r="DH188" s="205"/>
      <c r="DI188" s="205"/>
      <c r="DJ188" s="205"/>
      <c r="DK188" s="205"/>
      <c r="DL188" s="205"/>
      <c r="DM188" s="205"/>
      <c r="DN188" s="205"/>
      <c r="DO188" s="205"/>
      <c r="DP188" s="205"/>
      <c r="DQ188" s="205"/>
      <c r="DR188" s="205"/>
      <c r="DS188" s="205"/>
      <c r="DT188" s="205"/>
      <c r="DU188" s="205"/>
      <c r="DV188" s="205"/>
      <c r="DW188" s="205"/>
      <c r="DX188" s="205"/>
      <c r="DY188" s="205"/>
      <c r="DZ188" s="205"/>
      <c r="EA188" s="205"/>
      <c r="EB188" s="205"/>
      <c r="EC188" s="205"/>
      <c r="ED188" s="205"/>
      <c r="EE188" s="205"/>
      <c r="EF188" s="205"/>
      <c r="EG188" s="205"/>
      <c r="EH188" s="205"/>
      <c r="EI188" s="205"/>
      <c r="EJ188" s="205"/>
      <c r="EK188" s="205"/>
      <c r="EL188" s="205"/>
      <c r="EM188" s="205"/>
      <c r="EN188" s="205"/>
      <c r="EO188" s="205"/>
      <c r="EP188" s="205"/>
      <c r="EQ188" s="205"/>
      <c r="ER188" s="205"/>
      <c r="ES188" s="205"/>
      <c r="ET188" s="205"/>
      <c r="EU188" s="205"/>
      <c r="EV188" s="205"/>
      <c r="EW188" s="205"/>
      <c r="EX188" s="205"/>
      <c r="EY188" s="205"/>
      <c r="EZ188" s="205"/>
      <c r="FA188" s="205"/>
      <c r="FB188" s="205"/>
      <c r="FC188" s="205"/>
      <c r="FD188" s="205"/>
      <c r="FE188" s="205"/>
      <c r="FF188" s="205"/>
      <c r="FG188" s="205"/>
      <c r="FH188" s="205"/>
      <c r="FI188" s="205"/>
      <c r="FJ188" s="205"/>
      <c r="FK188" s="205"/>
      <c r="FL188" s="205"/>
      <c r="FM188" s="205"/>
      <c r="FN188" s="205"/>
      <c r="FO188" s="205"/>
      <c r="FP188" s="205"/>
      <c r="FQ188" s="205"/>
      <c r="FR188" s="205"/>
      <c r="FS188" s="205"/>
      <c r="FT188" s="205"/>
      <c r="FU188" s="205"/>
      <c r="FV188" s="205"/>
      <c r="FW188" s="205"/>
      <c r="FX188" s="205"/>
      <c r="FY188" s="205"/>
      <c r="FZ188" s="205"/>
      <c r="GA188" s="205"/>
      <c r="GB188" s="205"/>
      <c r="GC188" s="205"/>
      <c r="GD188" s="205"/>
      <c r="GE188" s="205"/>
      <c r="GF188" s="205"/>
      <c r="GG188" s="205"/>
      <c r="GH188" s="205"/>
      <c r="GI188" s="205"/>
      <c r="GJ188" s="205"/>
      <c r="GK188" s="205"/>
      <c r="GL188" s="205"/>
      <c r="GM188" s="205"/>
      <c r="GN188" s="205"/>
      <c r="GO188" s="205"/>
      <c r="GP188" s="205"/>
      <c r="GQ188" s="205"/>
      <c r="GR188" s="205"/>
      <c r="GS188" s="205"/>
      <c r="GT188" s="205"/>
      <c r="GU188" s="205"/>
      <c r="GV188" s="205"/>
      <c r="GW188" s="205"/>
      <c r="GX188" s="205"/>
      <c r="GY188" s="205"/>
      <c r="GZ188" s="205"/>
      <c r="HA188" s="205"/>
      <c r="HB188" s="205"/>
      <c r="HC188" s="205"/>
      <c r="HD188" s="205"/>
      <c r="HE188" s="205"/>
      <c r="HF188" s="205"/>
      <c r="HG188" s="205"/>
      <c r="HH188" s="205"/>
      <c r="HI188" s="205"/>
      <c r="HJ188" s="205"/>
      <c r="HK188" s="205"/>
      <c r="HL188" s="205"/>
      <c r="HM188" s="205"/>
      <c r="HN188" s="205"/>
      <c r="HO188" s="205"/>
      <c r="HP188" s="205"/>
      <c r="HQ188" s="205"/>
      <c r="HR188" s="205"/>
      <c r="HS188" s="205"/>
      <c r="HT188" s="205"/>
      <c r="HU188" s="205"/>
      <c r="HV188" s="205"/>
      <c r="HW188" s="205"/>
      <c r="HX188" s="205"/>
      <c r="HY188" s="205"/>
      <c r="HZ188" s="205"/>
      <c r="IA188" s="205"/>
      <c r="IB188" s="205"/>
      <c r="IC188" s="205"/>
      <c r="ID188" s="205"/>
      <c r="IE188" s="205"/>
      <c r="IF188" s="205"/>
      <c r="IG188" s="205"/>
      <c r="IH188" s="205"/>
      <c r="II188" s="205"/>
      <c r="IJ188" s="205"/>
      <c r="IK188" s="205"/>
      <c r="IL188" s="205"/>
      <c r="IM188" s="205"/>
      <c r="IN188" s="205"/>
      <c r="IO188" s="205"/>
      <c r="IP188" s="205"/>
      <c r="IQ188" s="205"/>
      <c r="IR188" s="205"/>
      <c r="IS188" s="205"/>
      <c r="IT188" s="205"/>
      <c r="IU188" s="205"/>
      <c r="IV188" s="205"/>
      <c r="IW188" s="205"/>
      <c r="IX188" s="205"/>
    </row>
    <row r="189" spans="1:258" ht="12.75" customHeight="1" x14ac:dyDescent="0.2">
      <c r="A189" s="330">
        <f t="shared" si="9"/>
        <v>45470</v>
      </c>
      <c r="B189" s="355" t="str" cm="1">
        <f t="array" ref="B189">IF(SUMPRODUCT($I189:$IX189,IF($I$9:$IX$9=B$9,1,0))&gt;0,SUMPRODUCT($I189:$IX189,IF($I$9:$IX$9=B$9,1,0)),"")</f>
        <v/>
      </c>
      <c r="C189" s="355" t="str" cm="1">
        <f t="array" ref="C189">IF(SUMPRODUCT($I189:$IX189,IF($I$9:$IX$9=C$9,1,0))&gt;0,SUMPRODUCT($I189:$IX189,IF($I$9:$IX$9=C$9,1,0)),"")</f>
        <v/>
      </c>
      <c r="D189" s="355" t="str" cm="1">
        <f t="array" ref="D189">IF(SUMPRODUCT($I189:$IX189,IF($I$9:$IX$9=D$9,1,0))&gt;0,SUMPRODUCT($I189:$IX189,IF($I$9:$IX$9=D$9,1,0)),"")</f>
        <v/>
      </c>
      <c r="E189" s="355" t="str" cm="1">
        <f t="array" ref="E189">IF(SUMPRODUCT($I189:$IX189,IF($I$9:$IX$9=E$9,1,0))&gt;0,SUMPRODUCT($I189:$IX189,IF($I$9:$IX$9=E$9,1,0)),"")</f>
        <v/>
      </c>
      <c r="F189" s="355" t="str" cm="1">
        <f t="array" ref="F189">IF(SUMPRODUCT($I189:$IX189,IF($I$9:$IX$9=F$9,1,0))&gt;0,SUMPRODUCT($I189:$IX189,IF($I$9:$IX$9=F$9,1,0)),"")</f>
        <v/>
      </c>
      <c r="G189" s="355" t="str" cm="1">
        <f t="array" ref="G189">IF(SUMPRODUCT($I189:$IX189,IF($I$9:$IX$9=G$9,1,0))&gt;0,SUMPRODUCT($I189:$IX189,IF($I$9:$IX$9=G$9,1,0)),"")</f>
        <v/>
      </c>
      <c r="H189" s="329">
        <f t="shared" si="8"/>
        <v>0</v>
      </c>
      <c r="I189" s="205"/>
      <c r="J189" s="205"/>
      <c r="K189" s="205"/>
      <c r="L189" s="205"/>
      <c r="M189" s="205"/>
      <c r="N189" s="205"/>
      <c r="O189" s="205"/>
      <c r="P189" s="205"/>
      <c r="Q189" s="205"/>
      <c r="R189" s="205"/>
      <c r="S189" s="205"/>
      <c r="T189" s="205"/>
      <c r="U189" s="205"/>
      <c r="V189" s="205"/>
      <c r="W189" s="205"/>
      <c r="X189" s="205"/>
      <c r="Y189" s="205"/>
      <c r="Z189" s="205"/>
      <c r="AA189" s="205"/>
      <c r="AB189" s="205"/>
      <c r="AC189" s="205"/>
      <c r="AD189" s="205"/>
      <c r="AE189" s="205"/>
      <c r="AF189" s="205"/>
      <c r="AG189" s="205"/>
      <c r="AH189" s="205"/>
      <c r="AI189" s="205"/>
      <c r="AJ189" s="205"/>
      <c r="AK189" s="205"/>
      <c r="AL189" s="205"/>
      <c r="AM189" s="205"/>
      <c r="AN189" s="205"/>
      <c r="AO189" s="205"/>
      <c r="AP189" s="205"/>
      <c r="AQ189" s="205"/>
      <c r="AR189" s="205"/>
      <c r="AS189" s="205"/>
      <c r="AT189" s="205"/>
      <c r="AU189" s="205"/>
      <c r="AV189" s="205"/>
      <c r="AW189" s="205"/>
      <c r="AX189" s="205"/>
      <c r="AY189" s="205"/>
      <c r="AZ189" s="205"/>
      <c r="BA189" s="205"/>
      <c r="BB189" s="205"/>
      <c r="BC189" s="205"/>
      <c r="BD189" s="205"/>
      <c r="BE189" s="205"/>
      <c r="BF189" s="205"/>
      <c r="BG189" s="205"/>
      <c r="BH189" s="205"/>
      <c r="BI189" s="205"/>
      <c r="BJ189" s="205"/>
      <c r="BK189" s="205"/>
      <c r="BL189" s="205"/>
      <c r="BM189" s="205"/>
      <c r="BN189" s="205"/>
      <c r="BO189" s="205"/>
      <c r="BP189" s="205"/>
      <c r="BQ189" s="205"/>
      <c r="BR189" s="205"/>
      <c r="BS189" s="205"/>
      <c r="BT189" s="205"/>
      <c r="BU189" s="205"/>
      <c r="BV189" s="205"/>
      <c r="BW189" s="205"/>
      <c r="BX189" s="205"/>
      <c r="BY189" s="205"/>
      <c r="BZ189" s="205"/>
      <c r="CA189" s="205"/>
      <c r="CB189" s="205"/>
      <c r="CC189" s="205"/>
      <c r="CD189" s="205"/>
      <c r="CE189" s="205"/>
      <c r="CF189" s="205"/>
      <c r="CG189" s="205"/>
      <c r="CH189" s="205"/>
      <c r="CI189" s="205"/>
      <c r="CJ189" s="205"/>
      <c r="CK189" s="205"/>
      <c r="CL189" s="205"/>
      <c r="CM189" s="205"/>
      <c r="CN189" s="205"/>
      <c r="CO189" s="205"/>
      <c r="CP189" s="205"/>
      <c r="CQ189" s="205"/>
      <c r="CR189" s="205"/>
      <c r="CS189" s="205"/>
      <c r="CT189" s="205"/>
      <c r="CU189" s="205"/>
      <c r="CV189" s="205"/>
      <c r="CW189" s="205"/>
      <c r="CX189" s="205"/>
      <c r="CY189" s="205"/>
      <c r="CZ189" s="205"/>
      <c r="DA189" s="205"/>
      <c r="DB189" s="205"/>
      <c r="DC189" s="205"/>
      <c r="DD189" s="205"/>
      <c r="DE189" s="205"/>
      <c r="DF189" s="205"/>
      <c r="DG189" s="205"/>
      <c r="DH189" s="205"/>
      <c r="DI189" s="205"/>
      <c r="DJ189" s="205"/>
      <c r="DK189" s="205"/>
      <c r="DL189" s="205"/>
      <c r="DM189" s="205"/>
      <c r="DN189" s="205"/>
      <c r="DO189" s="205"/>
      <c r="DP189" s="205"/>
      <c r="DQ189" s="205"/>
      <c r="DR189" s="205"/>
      <c r="DS189" s="205"/>
      <c r="DT189" s="205"/>
      <c r="DU189" s="205"/>
      <c r="DV189" s="205"/>
      <c r="DW189" s="205"/>
      <c r="DX189" s="205"/>
      <c r="DY189" s="205"/>
      <c r="DZ189" s="205"/>
      <c r="EA189" s="205"/>
      <c r="EB189" s="205"/>
      <c r="EC189" s="205"/>
      <c r="ED189" s="205"/>
      <c r="EE189" s="205"/>
      <c r="EF189" s="205"/>
      <c r="EG189" s="205"/>
      <c r="EH189" s="205"/>
      <c r="EI189" s="205"/>
      <c r="EJ189" s="205"/>
      <c r="EK189" s="205"/>
      <c r="EL189" s="205"/>
      <c r="EM189" s="205"/>
      <c r="EN189" s="205"/>
      <c r="EO189" s="205"/>
      <c r="EP189" s="205"/>
      <c r="EQ189" s="205"/>
      <c r="ER189" s="205"/>
      <c r="ES189" s="205"/>
      <c r="ET189" s="205"/>
      <c r="EU189" s="205"/>
      <c r="EV189" s="205"/>
      <c r="EW189" s="205"/>
      <c r="EX189" s="205"/>
      <c r="EY189" s="205"/>
      <c r="EZ189" s="205"/>
      <c r="FA189" s="205"/>
      <c r="FB189" s="205"/>
      <c r="FC189" s="205"/>
      <c r="FD189" s="205"/>
      <c r="FE189" s="205"/>
      <c r="FF189" s="205"/>
      <c r="FG189" s="205"/>
      <c r="FH189" s="205"/>
      <c r="FI189" s="205"/>
      <c r="FJ189" s="205"/>
      <c r="FK189" s="205"/>
      <c r="FL189" s="205"/>
      <c r="FM189" s="205"/>
      <c r="FN189" s="205"/>
      <c r="FO189" s="205"/>
      <c r="FP189" s="205"/>
      <c r="FQ189" s="205"/>
      <c r="FR189" s="205"/>
      <c r="FS189" s="205"/>
      <c r="FT189" s="205"/>
      <c r="FU189" s="205"/>
      <c r="FV189" s="205"/>
      <c r="FW189" s="205"/>
      <c r="FX189" s="205"/>
      <c r="FY189" s="205"/>
      <c r="FZ189" s="205"/>
      <c r="GA189" s="205"/>
      <c r="GB189" s="205"/>
      <c r="GC189" s="205"/>
      <c r="GD189" s="205"/>
      <c r="GE189" s="205"/>
      <c r="GF189" s="205"/>
      <c r="GG189" s="205"/>
      <c r="GH189" s="205"/>
      <c r="GI189" s="205"/>
      <c r="GJ189" s="205"/>
      <c r="GK189" s="205"/>
      <c r="GL189" s="205"/>
      <c r="GM189" s="205"/>
      <c r="GN189" s="205"/>
      <c r="GO189" s="205"/>
      <c r="GP189" s="205"/>
      <c r="GQ189" s="205"/>
      <c r="GR189" s="205"/>
      <c r="GS189" s="205"/>
      <c r="GT189" s="205"/>
      <c r="GU189" s="205"/>
      <c r="GV189" s="205"/>
      <c r="GW189" s="205"/>
      <c r="GX189" s="205"/>
      <c r="GY189" s="205"/>
      <c r="GZ189" s="205"/>
      <c r="HA189" s="205"/>
      <c r="HB189" s="205"/>
      <c r="HC189" s="205"/>
      <c r="HD189" s="205"/>
      <c r="HE189" s="205"/>
      <c r="HF189" s="205"/>
      <c r="HG189" s="205"/>
      <c r="HH189" s="205"/>
      <c r="HI189" s="205"/>
      <c r="HJ189" s="205"/>
      <c r="HK189" s="205"/>
      <c r="HL189" s="205"/>
      <c r="HM189" s="205"/>
      <c r="HN189" s="205"/>
      <c r="HO189" s="205"/>
      <c r="HP189" s="205"/>
      <c r="HQ189" s="205"/>
      <c r="HR189" s="205"/>
      <c r="HS189" s="205"/>
      <c r="HT189" s="205"/>
      <c r="HU189" s="205"/>
      <c r="HV189" s="205"/>
      <c r="HW189" s="205"/>
      <c r="HX189" s="205"/>
      <c r="HY189" s="205"/>
      <c r="HZ189" s="205"/>
      <c r="IA189" s="205"/>
      <c r="IB189" s="205"/>
      <c r="IC189" s="205"/>
      <c r="ID189" s="205"/>
      <c r="IE189" s="205"/>
      <c r="IF189" s="205"/>
      <c r="IG189" s="205"/>
      <c r="IH189" s="205"/>
      <c r="II189" s="205"/>
      <c r="IJ189" s="205"/>
      <c r="IK189" s="205"/>
      <c r="IL189" s="205"/>
      <c r="IM189" s="205"/>
      <c r="IN189" s="205"/>
      <c r="IO189" s="205"/>
      <c r="IP189" s="205"/>
      <c r="IQ189" s="205"/>
      <c r="IR189" s="205"/>
      <c r="IS189" s="205"/>
      <c r="IT189" s="205"/>
      <c r="IU189" s="205"/>
      <c r="IV189" s="205"/>
      <c r="IW189" s="205"/>
      <c r="IX189" s="205"/>
    </row>
    <row r="190" spans="1:258" ht="12.75" customHeight="1" x14ac:dyDescent="0.2">
      <c r="A190" s="330">
        <f t="shared" si="9"/>
        <v>45471</v>
      </c>
      <c r="B190" s="355" t="str" cm="1">
        <f t="array" ref="B190">IF(SUMPRODUCT($I190:$IX190,IF($I$9:$IX$9=B$9,1,0))&gt;0,SUMPRODUCT($I190:$IX190,IF($I$9:$IX$9=B$9,1,0)),"")</f>
        <v/>
      </c>
      <c r="C190" s="355" t="str" cm="1">
        <f t="array" ref="C190">IF(SUMPRODUCT($I190:$IX190,IF($I$9:$IX$9=C$9,1,0))&gt;0,SUMPRODUCT($I190:$IX190,IF($I$9:$IX$9=C$9,1,0)),"")</f>
        <v/>
      </c>
      <c r="D190" s="355" t="str" cm="1">
        <f t="array" ref="D190">IF(SUMPRODUCT($I190:$IX190,IF($I$9:$IX$9=D$9,1,0))&gt;0,SUMPRODUCT($I190:$IX190,IF($I$9:$IX$9=D$9,1,0)),"")</f>
        <v/>
      </c>
      <c r="E190" s="355" t="str" cm="1">
        <f t="array" ref="E190">IF(SUMPRODUCT($I190:$IX190,IF($I$9:$IX$9=E$9,1,0))&gt;0,SUMPRODUCT($I190:$IX190,IF($I$9:$IX$9=E$9,1,0)),"")</f>
        <v/>
      </c>
      <c r="F190" s="355" t="str" cm="1">
        <f t="array" ref="F190">IF(SUMPRODUCT($I190:$IX190,IF($I$9:$IX$9=F$9,1,0))&gt;0,SUMPRODUCT($I190:$IX190,IF($I$9:$IX$9=F$9,1,0)),"")</f>
        <v/>
      </c>
      <c r="G190" s="355" t="str" cm="1">
        <f t="array" ref="G190">IF(SUMPRODUCT($I190:$IX190,IF($I$9:$IX$9=G$9,1,0))&gt;0,SUMPRODUCT($I190:$IX190,IF($I$9:$IX$9=G$9,1,0)),"")</f>
        <v/>
      </c>
      <c r="H190" s="329">
        <f t="shared" si="8"/>
        <v>0</v>
      </c>
      <c r="I190" s="205"/>
      <c r="J190" s="205"/>
      <c r="K190" s="205"/>
      <c r="L190" s="205"/>
      <c r="M190" s="205"/>
      <c r="N190" s="205"/>
      <c r="O190" s="205"/>
      <c r="P190" s="205"/>
      <c r="Q190" s="205"/>
      <c r="R190" s="205"/>
      <c r="S190" s="205"/>
      <c r="T190" s="205"/>
      <c r="U190" s="205"/>
      <c r="V190" s="205"/>
      <c r="W190" s="205"/>
      <c r="X190" s="205"/>
      <c r="Y190" s="205"/>
      <c r="Z190" s="205"/>
      <c r="AA190" s="205"/>
      <c r="AB190" s="205"/>
      <c r="AC190" s="205"/>
      <c r="AD190" s="205"/>
      <c r="AE190" s="205"/>
      <c r="AF190" s="205"/>
      <c r="AG190" s="205"/>
      <c r="AH190" s="205"/>
      <c r="AI190" s="205"/>
      <c r="AJ190" s="205"/>
      <c r="AK190" s="205"/>
      <c r="AL190" s="205"/>
      <c r="AM190" s="205"/>
      <c r="AN190" s="205"/>
      <c r="AO190" s="205"/>
      <c r="AP190" s="205"/>
      <c r="AQ190" s="205"/>
      <c r="AR190" s="205"/>
      <c r="AS190" s="205"/>
      <c r="AT190" s="205"/>
      <c r="AU190" s="205"/>
      <c r="AV190" s="205"/>
      <c r="AW190" s="205"/>
      <c r="AX190" s="205"/>
      <c r="AY190" s="205"/>
      <c r="AZ190" s="205"/>
      <c r="BA190" s="205"/>
      <c r="BB190" s="205"/>
      <c r="BC190" s="205"/>
      <c r="BD190" s="205"/>
      <c r="BE190" s="205"/>
      <c r="BF190" s="205"/>
      <c r="BG190" s="205"/>
      <c r="BH190" s="205"/>
      <c r="BI190" s="205"/>
      <c r="BJ190" s="205"/>
      <c r="BK190" s="205"/>
      <c r="BL190" s="205"/>
      <c r="BM190" s="205"/>
      <c r="BN190" s="205"/>
      <c r="BO190" s="205"/>
      <c r="BP190" s="205"/>
      <c r="BQ190" s="205"/>
      <c r="BR190" s="205"/>
      <c r="BS190" s="205"/>
      <c r="BT190" s="205"/>
      <c r="BU190" s="205"/>
      <c r="BV190" s="205"/>
      <c r="BW190" s="205"/>
      <c r="BX190" s="205"/>
      <c r="BY190" s="205"/>
      <c r="BZ190" s="205"/>
      <c r="CA190" s="205"/>
      <c r="CB190" s="205"/>
      <c r="CC190" s="205"/>
      <c r="CD190" s="205"/>
      <c r="CE190" s="205"/>
      <c r="CF190" s="205"/>
      <c r="CG190" s="205"/>
      <c r="CH190" s="205"/>
      <c r="CI190" s="205"/>
      <c r="CJ190" s="205"/>
      <c r="CK190" s="205"/>
      <c r="CL190" s="205"/>
      <c r="CM190" s="205"/>
      <c r="CN190" s="205"/>
      <c r="CO190" s="205"/>
      <c r="CP190" s="205"/>
      <c r="CQ190" s="205"/>
      <c r="CR190" s="205"/>
      <c r="CS190" s="205"/>
      <c r="CT190" s="205"/>
      <c r="CU190" s="205"/>
      <c r="CV190" s="205"/>
      <c r="CW190" s="205"/>
      <c r="CX190" s="205"/>
      <c r="CY190" s="205"/>
      <c r="CZ190" s="205"/>
      <c r="DA190" s="205"/>
      <c r="DB190" s="205"/>
      <c r="DC190" s="205"/>
      <c r="DD190" s="205"/>
      <c r="DE190" s="205"/>
      <c r="DF190" s="205"/>
      <c r="DG190" s="205"/>
      <c r="DH190" s="205"/>
      <c r="DI190" s="205"/>
      <c r="DJ190" s="205"/>
      <c r="DK190" s="205"/>
      <c r="DL190" s="205"/>
      <c r="DM190" s="205"/>
      <c r="DN190" s="205"/>
      <c r="DO190" s="205"/>
      <c r="DP190" s="205"/>
      <c r="DQ190" s="205"/>
      <c r="DR190" s="205"/>
      <c r="DS190" s="205"/>
      <c r="DT190" s="205"/>
      <c r="DU190" s="205"/>
      <c r="DV190" s="205"/>
      <c r="DW190" s="205"/>
      <c r="DX190" s="205"/>
      <c r="DY190" s="205"/>
      <c r="DZ190" s="205"/>
      <c r="EA190" s="205"/>
      <c r="EB190" s="205"/>
      <c r="EC190" s="205"/>
      <c r="ED190" s="205"/>
      <c r="EE190" s="205"/>
      <c r="EF190" s="205"/>
      <c r="EG190" s="205"/>
      <c r="EH190" s="205"/>
      <c r="EI190" s="205"/>
      <c r="EJ190" s="205"/>
      <c r="EK190" s="205"/>
      <c r="EL190" s="205"/>
      <c r="EM190" s="205"/>
      <c r="EN190" s="205"/>
      <c r="EO190" s="205"/>
      <c r="EP190" s="205"/>
      <c r="EQ190" s="205"/>
      <c r="ER190" s="205"/>
      <c r="ES190" s="205"/>
      <c r="ET190" s="205"/>
      <c r="EU190" s="205"/>
      <c r="EV190" s="205"/>
      <c r="EW190" s="205"/>
      <c r="EX190" s="205"/>
      <c r="EY190" s="205"/>
      <c r="EZ190" s="205"/>
      <c r="FA190" s="205"/>
      <c r="FB190" s="205"/>
      <c r="FC190" s="205"/>
      <c r="FD190" s="205"/>
      <c r="FE190" s="205"/>
      <c r="FF190" s="205"/>
      <c r="FG190" s="205"/>
      <c r="FH190" s="205"/>
      <c r="FI190" s="205"/>
      <c r="FJ190" s="205"/>
      <c r="FK190" s="205"/>
      <c r="FL190" s="205"/>
      <c r="FM190" s="205"/>
      <c r="FN190" s="205"/>
      <c r="FO190" s="205"/>
      <c r="FP190" s="205"/>
      <c r="FQ190" s="205"/>
      <c r="FR190" s="205"/>
      <c r="FS190" s="205"/>
      <c r="FT190" s="205"/>
      <c r="FU190" s="205"/>
      <c r="FV190" s="205"/>
      <c r="FW190" s="205"/>
      <c r="FX190" s="205"/>
      <c r="FY190" s="205"/>
      <c r="FZ190" s="205"/>
      <c r="GA190" s="205"/>
      <c r="GB190" s="205"/>
      <c r="GC190" s="205"/>
      <c r="GD190" s="205"/>
      <c r="GE190" s="205"/>
      <c r="GF190" s="205"/>
      <c r="GG190" s="205"/>
      <c r="GH190" s="205"/>
      <c r="GI190" s="205"/>
      <c r="GJ190" s="205"/>
      <c r="GK190" s="205"/>
      <c r="GL190" s="205"/>
      <c r="GM190" s="205"/>
      <c r="GN190" s="205"/>
      <c r="GO190" s="205"/>
      <c r="GP190" s="205"/>
      <c r="GQ190" s="205"/>
      <c r="GR190" s="205"/>
      <c r="GS190" s="205"/>
      <c r="GT190" s="205"/>
      <c r="GU190" s="205"/>
      <c r="GV190" s="205"/>
      <c r="GW190" s="205"/>
      <c r="GX190" s="205"/>
      <c r="GY190" s="205"/>
      <c r="GZ190" s="205"/>
      <c r="HA190" s="205"/>
      <c r="HB190" s="205"/>
      <c r="HC190" s="205"/>
      <c r="HD190" s="205"/>
      <c r="HE190" s="205"/>
      <c r="HF190" s="205"/>
      <c r="HG190" s="205"/>
      <c r="HH190" s="205"/>
      <c r="HI190" s="205"/>
      <c r="HJ190" s="205"/>
      <c r="HK190" s="205"/>
      <c r="HL190" s="205"/>
      <c r="HM190" s="205"/>
      <c r="HN190" s="205"/>
      <c r="HO190" s="205"/>
      <c r="HP190" s="205"/>
      <c r="HQ190" s="205"/>
      <c r="HR190" s="205"/>
      <c r="HS190" s="205"/>
      <c r="HT190" s="205"/>
      <c r="HU190" s="205"/>
      <c r="HV190" s="205"/>
      <c r="HW190" s="205"/>
      <c r="HX190" s="205"/>
      <c r="HY190" s="205"/>
      <c r="HZ190" s="205"/>
      <c r="IA190" s="205"/>
      <c r="IB190" s="205"/>
      <c r="IC190" s="205"/>
      <c r="ID190" s="205"/>
      <c r="IE190" s="205"/>
      <c r="IF190" s="205"/>
      <c r="IG190" s="205"/>
      <c r="IH190" s="205"/>
      <c r="II190" s="205"/>
      <c r="IJ190" s="205"/>
      <c r="IK190" s="205"/>
      <c r="IL190" s="205"/>
      <c r="IM190" s="205"/>
      <c r="IN190" s="205"/>
      <c r="IO190" s="205"/>
      <c r="IP190" s="205"/>
      <c r="IQ190" s="205"/>
      <c r="IR190" s="205"/>
      <c r="IS190" s="205"/>
      <c r="IT190" s="205"/>
      <c r="IU190" s="205"/>
      <c r="IV190" s="205"/>
      <c r="IW190" s="205"/>
      <c r="IX190" s="205"/>
    </row>
    <row r="191" spans="1:258" ht="12.75" customHeight="1" x14ac:dyDescent="0.2">
      <c r="A191" s="330">
        <f t="shared" si="9"/>
        <v>45472</v>
      </c>
      <c r="B191" s="355" t="str" cm="1">
        <f t="array" ref="B191">IF(SUMPRODUCT($I191:$IX191,IF($I$9:$IX$9=B$9,1,0))&gt;0,SUMPRODUCT($I191:$IX191,IF($I$9:$IX$9=B$9,1,0)),"")</f>
        <v/>
      </c>
      <c r="C191" s="355" t="str" cm="1">
        <f t="array" ref="C191">IF(SUMPRODUCT($I191:$IX191,IF($I$9:$IX$9=C$9,1,0))&gt;0,SUMPRODUCT($I191:$IX191,IF($I$9:$IX$9=C$9,1,0)),"")</f>
        <v/>
      </c>
      <c r="D191" s="355" t="str" cm="1">
        <f t="array" ref="D191">IF(SUMPRODUCT($I191:$IX191,IF($I$9:$IX$9=D$9,1,0))&gt;0,SUMPRODUCT($I191:$IX191,IF($I$9:$IX$9=D$9,1,0)),"")</f>
        <v/>
      </c>
      <c r="E191" s="355" t="str" cm="1">
        <f t="array" ref="E191">IF(SUMPRODUCT($I191:$IX191,IF($I$9:$IX$9=E$9,1,0))&gt;0,SUMPRODUCT($I191:$IX191,IF($I$9:$IX$9=E$9,1,0)),"")</f>
        <v/>
      </c>
      <c r="F191" s="355" t="str" cm="1">
        <f t="array" ref="F191">IF(SUMPRODUCT($I191:$IX191,IF($I$9:$IX$9=F$9,1,0))&gt;0,SUMPRODUCT($I191:$IX191,IF($I$9:$IX$9=F$9,1,0)),"")</f>
        <v/>
      </c>
      <c r="G191" s="355" t="str" cm="1">
        <f t="array" ref="G191">IF(SUMPRODUCT($I191:$IX191,IF($I$9:$IX$9=G$9,1,0))&gt;0,SUMPRODUCT($I191:$IX191,IF($I$9:$IX$9=G$9,1,0)),"")</f>
        <v/>
      </c>
      <c r="H191" s="329">
        <f t="shared" si="8"/>
        <v>0</v>
      </c>
      <c r="I191" s="205"/>
      <c r="J191" s="205"/>
      <c r="K191" s="205"/>
      <c r="L191" s="205"/>
      <c r="M191" s="205"/>
      <c r="N191" s="205"/>
      <c r="O191" s="205"/>
      <c r="P191" s="205"/>
      <c r="Q191" s="205"/>
      <c r="R191" s="205"/>
      <c r="S191" s="205"/>
      <c r="T191" s="205"/>
      <c r="U191" s="205"/>
      <c r="V191" s="205"/>
      <c r="W191" s="205"/>
      <c r="X191" s="205"/>
      <c r="Y191" s="205"/>
      <c r="Z191" s="205"/>
      <c r="AA191" s="205"/>
      <c r="AB191" s="205"/>
      <c r="AC191" s="205"/>
      <c r="AD191" s="205"/>
      <c r="AE191" s="205"/>
      <c r="AF191" s="205"/>
      <c r="AG191" s="205"/>
      <c r="AH191" s="205"/>
      <c r="AI191" s="205"/>
      <c r="AJ191" s="205"/>
      <c r="AK191" s="205"/>
      <c r="AL191" s="205"/>
      <c r="AM191" s="205"/>
      <c r="AN191" s="205"/>
      <c r="AO191" s="205"/>
      <c r="AP191" s="205"/>
      <c r="AQ191" s="205"/>
      <c r="AR191" s="205"/>
      <c r="AS191" s="205"/>
      <c r="AT191" s="205"/>
      <c r="AU191" s="205"/>
      <c r="AV191" s="205"/>
      <c r="AW191" s="205"/>
      <c r="AX191" s="205"/>
      <c r="AY191" s="205"/>
      <c r="AZ191" s="205"/>
      <c r="BA191" s="205"/>
      <c r="BB191" s="205"/>
      <c r="BC191" s="205"/>
      <c r="BD191" s="205"/>
      <c r="BE191" s="205"/>
      <c r="BF191" s="205"/>
      <c r="BG191" s="205"/>
      <c r="BH191" s="205"/>
      <c r="BI191" s="205"/>
      <c r="BJ191" s="205"/>
      <c r="BK191" s="205"/>
      <c r="BL191" s="205"/>
      <c r="BM191" s="205"/>
      <c r="BN191" s="205"/>
      <c r="BO191" s="205"/>
      <c r="BP191" s="205"/>
      <c r="BQ191" s="205"/>
      <c r="BR191" s="205"/>
      <c r="BS191" s="205"/>
      <c r="BT191" s="205"/>
      <c r="BU191" s="205"/>
      <c r="BV191" s="205"/>
      <c r="BW191" s="205"/>
      <c r="BX191" s="205"/>
      <c r="BY191" s="205"/>
      <c r="BZ191" s="205"/>
      <c r="CA191" s="205"/>
      <c r="CB191" s="205"/>
      <c r="CC191" s="205"/>
      <c r="CD191" s="205"/>
      <c r="CE191" s="205"/>
      <c r="CF191" s="205"/>
      <c r="CG191" s="205"/>
      <c r="CH191" s="205"/>
      <c r="CI191" s="205"/>
      <c r="CJ191" s="205"/>
      <c r="CK191" s="205"/>
      <c r="CL191" s="205"/>
      <c r="CM191" s="205"/>
      <c r="CN191" s="205"/>
      <c r="CO191" s="205"/>
      <c r="CP191" s="205"/>
      <c r="CQ191" s="205"/>
      <c r="CR191" s="205"/>
      <c r="CS191" s="205"/>
      <c r="CT191" s="205"/>
      <c r="CU191" s="205"/>
      <c r="CV191" s="205"/>
      <c r="CW191" s="205"/>
      <c r="CX191" s="205"/>
      <c r="CY191" s="205"/>
      <c r="CZ191" s="205"/>
      <c r="DA191" s="205"/>
      <c r="DB191" s="205"/>
      <c r="DC191" s="205"/>
      <c r="DD191" s="205"/>
      <c r="DE191" s="205"/>
      <c r="DF191" s="205"/>
      <c r="DG191" s="205"/>
      <c r="DH191" s="205"/>
      <c r="DI191" s="205"/>
      <c r="DJ191" s="205"/>
      <c r="DK191" s="205"/>
      <c r="DL191" s="205"/>
      <c r="DM191" s="205"/>
      <c r="DN191" s="205"/>
      <c r="DO191" s="205"/>
      <c r="DP191" s="205"/>
      <c r="DQ191" s="205"/>
      <c r="DR191" s="205"/>
      <c r="DS191" s="205"/>
      <c r="DT191" s="205"/>
      <c r="DU191" s="205"/>
      <c r="DV191" s="205"/>
      <c r="DW191" s="205"/>
      <c r="DX191" s="205"/>
      <c r="DY191" s="205"/>
      <c r="DZ191" s="205"/>
      <c r="EA191" s="205"/>
      <c r="EB191" s="205"/>
      <c r="EC191" s="205"/>
      <c r="ED191" s="205"/>
      <c r="EE191" s="205"/>
      <c r="EF191" s="205"/>
      <c r="EG191" s="205"/>
      <c r="EH191" s="205"/>
      <c r="EI191" s="205"/>
      <c r="EJ191" s="205"/>
      <c r="EK191" s="205"/>
      <c r="EL191" s="205"/>
      <c r="EM191" s="205"/>
      <c r="EN191" s="205"/>
      <c r="EO191" s="205"/>
      <c r="EP191" s="205"/>
      <c r="EQ191" s="205"/>
      <c r="ER191" s="205"/>
      <c r="ES191" s="205"/>
      <c r="ET191" s="205"/>
      <c r="EU191" s="205"/>
      <c r="EV191" s="205"/>
      <c r="EW191" s="205"/>
      <c r="EX191" s="205"/>
      <c r="EY191" s="205"/>
      <c r="EZ191" s="205"/>
      <c r="FA191" s="205"/>
      <c r="FB191" s="205"/>
      <c r="FC191" s="205"/>
      <c r="FD191" s="205"/>
      <c r="FE191" s="205"/>
      <c r="FF191" s="205"/>
      <c r="FG191" s="205"/>
      <c r="FH191" s="205"/>
      <c r="FI191" s="205"/>
      <c r="FJ191" s="205"/>
      <c r="FK191" s="205"/>
      <c r="FL191" s="205"/>
      <c r="FM191" s="205"/>
      <c r="FN191" s="205"/>
      <c r="FO191" s="205"/>
      <c r="FP191" s="205"/>
      <c r="FQ191" s="205"/>
      <c r="FR191" s="205"/>
      <c r="FS191" s="205"/>
      <c r="FT191" s="205"/>
      <c r="FU191" s="205"/>
      <c r="FV191" s="205"/>
      <c r="FW191" s="205"/>
      <c r="FX191" s="205"/>
      <c r="FY191" s="205"/>
      <c r="FZ191" s="205"/>
      <c r="GA191" s="205"/>
      <c r="GB191" s="205"/>
      <c r="GC191" s="205"/>
      <c r="GD191" s="205"/>
      <c r="GE191" s="205"/>
      <c r="GF191" s="205"/>
      <c r="GG191" s="205"/>
      <c r="GH191" s="205"/>
      <c r="GI191" s="205"/>
      <c r="GJ191" s="205"/>
      <c r="GK191" s="205"/>
      <c r="GL191" s="205"/>
      <c r="GM191" s="205"/>
      <c r="GN191" s="205"/>
      <c r="GO191" s="205"/>
      <c r="GP191" s="205"/>
      <c r="GQ191" s="205"/>
      <c r="GR191" s="205"/>
      <c r="GS191" s="205"/>
      <c r="GT191" s="205"/>
      <c r="GU191" s="205"/>
      <c r="GV191" s="205"/>
      <c r="GW191" s="205"/>
      <c r="GX191" s="205"/>
      <c r="GY191" s="205"/>
      <c r="GZ191" s="205"/>
      <c r="HA191" s="205"/>
      <c r="HB191" s="205"/>
      <c r="HC191" s="205"/>
      <c r="HD191" s="205"/>
      <c r="HE191" s="205"/>
      <c r="HF191" s="205"/>
      <c r="HG191" s="205"/>
      <c r="HH191" s="205"/>
      <c r="HI191" s="205"/>
      <c r="HJ191" s="205"/>
      <c r="HK191" s="205"/>
      <c r="HL191" s="205"/>
      <c r="HM191" s="205"/>
      <c r="HN191" s="205"/>
      <c r="HO191" s="205"/>
      <c r="HP191" s="205"/>
      <c r="HQ191" s="205"/>
      <c r="HR191" s="205"/>
      <c r="HS191" s="205"/>
      <c r="HT191" s="205"/>
      <c r="HU191" s="205"/>
      <c r="HV191" s="205"/>
      <c r="HW191" s="205"/>
      <c r="HX191" s="205"/>
      <c r="HY191" s="205"/>
      <c r="HZ191" s="205"/>
      <c r="IA191" s="205"/>
      <c r="IB191" s="205"/>
      <c r="IC191" s="205"/>
      <c r="ID191" s="205"/>
      <c r="IE191" s="205"/>
      <c r="IF191" s="205"/>
      <c r="IG191" s="205"/>
      <c r="IH191" s="205"/>
      <c r="II191" s="205"/>
      <c r="IJ191" s="205"/>
      <c r="IK191" s="205"/>
      <c r="IL191" s="205"/>
      <c r="IM191" s="205"/>
      <c r="IN191" s="205"/>
      <c r="IO191" s="205"/>
      <c r="IP191" s="205"/>
      <c r="IQ191" s="205"/>
      <c r="IR191" s="205"/>
      <c r="IS191" s="205"/>
      <c r="IT191" s="205"/>
      <c r="IU191" s="205"/>
      <c r="IV191" s="205"/>
      <c r="IW191" s="205"/>
      <c r="IX191" s="205"/>
    </row>
    <row r="192" spans="1:258" ht="12.75" customHeight="1" x14ac:dyDescent="0.2">
      <c r="A192" s="330">
        <f t="shared" si="9"/>
        <v>45473</v>
      </c>
      <c r="B192" s="355" t="str" cm="1">
        <f t="array" ref="B192">IF(SUMPRODUCT($I192:$IX192,IF($I$9:$IX$9=B$9,1,0))&gt;0,SUMPRODUCT($I192:$IX192,IF($I$9:$IX$9=B$9,1,0)),"")</f>
        <v/>
      </c>
      <c r="C192" s="355" t="str" cm="1">
        <f t="array" ref="C192">IF(SUMPRODUCT($I192:$IX192,IF($I$9:$IX$9=C$9,1,0))&gt;0,SUMPRODUCT($I192:$IX192,IF($I$9:$IX$9=C$9,1,0)),"")</f>
        <v/>
      </c>
      <c r="D192" s="355" t="str" cm="1">
        <f t="array" ref="D192">IF(SUMPRODUCT($I192:$IX192,IF($I$9:$IX$9=D$9,1,0))&gt;0,SUMPRODUCT($I192:$IX192,IF($I$9:$IX$9=D$9,1,0)),"")</f>
        <v/>
      </c>
      <c r="E192" s="355" t="str" cm="1">
        <f t="array" ref="E192">IF(SUMPRODUCT($I192:$IX192,IF($I$9:$IX$9=E$9,1,0))&gt;0,SUMPRODUCT($I192:$IX192,IF($I$9:$IX$9=E$9,1,0)),"")</f>
        <v/>
      </c>
      <c r="F192" s="355" t="str" cm="1">
        <f t="array" ref="F192">IF(SUMPRODUCT($I192:$IX192,IF($I$9:$IX$9=F$9,1,0))&gt;0,SUMPRODUCT($I192:$IX192,IF($I$9:$IX$9=F$9,1,0)),"")</f>
        <v/>
      </c>
      <c r="G192" s="355" t="str" cm="1">
        <f t="array" ref="G192">IF(SUMPRODUCT($I192:$IX192,IF($I$9:$IX$9=G$9,1,0))&gt;0,SUMPRODUCT($I192:$IX192,IF($I$9:$IX$9=G$9,1,0)),"")</f>
        <v/>
      </c>
      <c r="H192" s="329">
        <f t="shared" si="8"/>
        <v>0</v>
      </c>
      <c r="I192" s="205"/>
      <c r="J192" s="205"/>
      <c r="K192" s="205"/>
      <c r="L192" s="205"/>
      <c r="M192" s="205"/>
      <c r="N192" s="205"/>
      <c r="O192" s="205"/>
      <c r="P192" s="205"/>
      <c r="Q192" s="205"/>
      <c r="R192" s="205"/>
      <c r="S192" s="205"/>
      <c r="T192" s="205"/>
      <c r="U192" s="205"/>
      <c r="V192" s="205"/>
      <c r="W192" s="205"/>
      <c r="X192" s="205"/>
      <c r="Y192" s="205"/>
      <c r="Z192" s="205"/>
      <c r="AA192" s="205"/>
      <c r="AB192" s="205"/>
      <c r="AC192" s="205"/>
      <c r="AD192" s="205"/>
      <c r="AE192" s="205"/>
      <c r="AF192" s="205"/>
      <c r="AG192" s="205"/>
      <c r="AH192" s="205"/>
      <c r="AI192" s="205"/>
      <c r="AJ192" s="205"/>
      <c r="AK192" s="205"/>
      <c r="AL192" s="205"/>
      <c r="AM192" s="205"/>
      <c r="AN192" s="205"/>
      <c r="AO192" s="205"/>
      <c r="AP192" s="205"/>
      <c r="AQ192" s="205"/>
      <c r="AR192" s="205"/>
      <c r="AS192" s="205"/>
      <c r="AT192" s="205"/>
      <c r="AU192" s="205"/>
      <c r="AV192" s="205"/>
      <c r="AW192" s="205"/>
      <c r="AX192" s="205"/>
      <c r="AY192" s="205"/>
      <c r="AZ192" s="205"/>
      <c r="BA192" s="205"/>
      <c r="BB192" s="205"/>
      <c r="BC192" s="205"/>
      <c r="BD192" s="205"/>
      <c r="BE192" s="205"/>
      <c r="BF192" s="205"/>
      <c r="BG192" s="205"/>
      <c r="BH192" s="205"/>
      <c r="BI192" s="205"/>
      <c r="BJ192" s="205"/>
      <c r="BK192" s="205"/>
      <c r="BL192" s="205"/>
      <c r="BM192" s="205"/>
      <c r="BN192" s="205"/>
      <c r="BO192" s="205"/>
      <c r="BP192" s="205"/>
      <c r="BQ192" s="205"/>
      <c r="BR192" s="205"/>
      <c r="BS192" s="205"/>
      <c r="BT192" s="205"/>
      <c r="BU192" s="205"/>
      <c r="BV192" s="205"/>
      <c r="BW192" s="205"/>
      <c r="BX192" s="205"/>
      <c r="BY192" s="205"/>
      <c r="BZ192" s="205"/>
      <c r="CA192" s="205"/>
      <c r="CB192" s="205"/>
      <c r="CC192" s="205"/>
      <c r="CD192" s="205"/>
      <c r="CE192" s="205"/>
      <c r="CF192" s="205"/>
      <c r="CG192" s="205"/>
      <c r="CH192" s="205"/>
      <c r="CI192" s="205"/>
      <c r="CJ192" s="205"/>
      <c r="CK192" s="205"/>
      <c r="CL192" s="205"/>
      <c r="CM192" s="205"/>
      <c r="CN192" s="205"/>
      <c r="CO192" s="205"/>
      <c r="CP192" s="205"/>
      <c r="CQ192" s="205"/>
      <c r="CR192" s="205"/>
      <c r="CS192" s="205"/>
      <c r="CT192" s="205"/>
      <c r="CU192" s="205"/>
      <c r="CV192" s="205"/>
      <c r="CW192" s="205"/>
      <c r="CX192" s="205"/>
      <c r="CY192" s="205"/>
      <c r="CZ192" s="205"/>
      <c r="DA192" s="205"/>
      <c r="DB192" s="205"/>
      <c r="DC192" s="205"/>
      <c r="DD192" s="205"/>
      <c r="DE192" s="205"/>
      <c r="DF192" s="205"/>
      <c r="DG192" s="205"/>
      <c r="DH192" s="205"/>
      <c r="DI192" s="205"/>
      <c r="DJ192" s="205"/>
      <c r="DK192" s="205"/>
      <c r="DL192" s="205"/>
      <c r="DM192" s="205"/>
      <c r="DN192" s="205"/>
      <c r="DO192" s="205"/>
      <c r="DP192" s="205"/>
      <c r="DQ192" s="205"/>
      <c r="DR192" s="205"/>
      <c r="DS192" s="205"/>
      <c r="DT192" s="205"/>
      <c r="DU192" s="205"/>
      <c r="DV192" s="205"/>
      <c r="DW192" s="205"/>
      <c r="DX192" s="205"/>
      <c r="DY192" s="205"/>
      <c r="DZ192" s="205"/>
      <c r="EA192" s="205"/>
      <c r="EB192" s="205"/>
      <c r="EC192" s="205"/>
      <c r="ED192" s="205"/>
      <c r="EE192" s="205"/>
      <c r="EF192" s="205"/>
      <c r="EG192" s="205"/>
      <c r="EH192" s="205"/>
      <c r="EI192" s="205"/>
      <c r="EJ192" s="205"/>
      <c r="EK192" s="205"/>
      <c r="EL192" s="205"/>
      <c r="EM192" s="205"/>
      <c r="EN192" s="205"/>
      <c r="EO192" s="205"/>
      <c r="EP192" s="205"/>
      <c r="EQ192" s="205"/>
      <c r="ER192" s="205"/>
      <c r="ES192" s="205"/>
      <c r="ET192" s="205"/>
      <c r="EU192" s="205"/>
      <c r="EV192" s="205"/>
      <c r="EW192" s="205"/>
      <c r="EX192" s="205"/>
      <c r="EY192" s="205"/>
      <c r="EZ192" s="205"/>
      <c r="FA192" s="205"/>
      <c r="FB192" s="205"/>
      <c r="FC192" s="205"/>
      <c r="FD192" s="205"/>
      <c r="FE192" s="205"/>
      <c r="FF192" s="205"/>
      <c r="FG192" s="205"/>
      <c r="FH192" s="205"/>
      <c r="FI192" s="205"/>
      <c r="FJ192" s="205"/>
      <c r="FK192" s="205"/>
      <c r="FL192" s="205"/>
      <c r="FM192" s="205"/>
      <c r="FN192" s="205"/>
      <c r="FO192" s="205"/>
      <c r="FP192" s="205"/>
      <c r="FQ192" s="205"/>
      <c r="FR192" s="205"/>
      <c r="FS192" s="205"/>
      <c r="FT192" s="205"/>
      <c r="FU192" s="205"/>
      <c r="FV192" s="205"/>
      <c r="FW192" s="205"/>
      <c r="FX192" s="205"/>
      <c r="FY192" s="205"/>
      <c r="FZ192" s="205"/>
      <c r="GA192" s="205"/>
      <c r="GB192" s="205"/>
      <c r="GC192" s="205"/>
      <c r="GD192" s="205"/>
      <c r="GE192" s="205"/>
      <c r="GF192" s="205"/>
      <c r="GG192" s="205"/>
      <c r="GH192" s="205"/>
      <c r="GI192" s="205"/>
      <c r="GJ192" s="205"/>
      <c r="GK192" s="205"/>
      <c r="GL192" s="205"/>
      <c r="GM192" s="205"/>
      <c r="GN192" s="205"/>
      <c r="GO192" s="205"/>
      <c r="GP192" s="205"/>
      <c r="GQ192" s="205"/>
      <c r="GR192" s="205"/>
      <c r="GS192" s="205"/>
      <c r="GT192" s="205"/>
      <c r="GU192" s="205"/>
      <c r="GV192" s="205"/>
      <c r="GW192" s="205"/>
      <c r="GX192" s="205"/>
      <c r="GY192" s="205"/>
      <c r="GZ192" s="205"/>
      <c r="HA192" s="205"/>
      <c r="HB192" s="205"/>
      <c r="HC192" s="205"/>
      <c r="HD192" s="205"/>
      <c r="HE192" s="205"/>
      <c r="HF192" s="205"/>
      <c r="HG192" s="205"/>
      <c r="HH192" s="205"/>
      <c r="HI192" s="205"/>
      <c r="HJ192" s="205"/>
      <c r="HK192" s="205"/>
      <c r="HL192" s="205"/>
      <c r="HM192" s="205"/>
      <c r="HN192" s="205"/>
      <c r="HO192" s="205"/>
      <c r="HP192" s="205"/>
      <c r="HQ192" s="205"/>
      <c r="HR192" s="205"/>
      <c r="HS192" s="205"/>
      <c r="HT192" s="205"/>
      <c r="HU192" s="205"/>
      <c r="HV192" s="205"/>
      <c r="HW192" s="205"/>
      <c r="HX192" s="205"/>
      <c r="HY192" s="205"/>
      <c r="HZ192" s="205"/>
      <c r="IA192" s="205"/>
      <c r="IB192" s="205"/>
      <c r="IC192" s="205"/>
      <c r="ID192" s="205"/>
      <c r="IE192" s="205"/>
      <c r="IF192" s="205"/>
      <c r="IG192" s="205"/>
      <c r="IH192" s="205"/>
      <c r="II192" s="205"/>
      <c r="IJ192" s="205"/>
      <c r="IK192" s="205"/>
      <c r="IL192" s="205"/>
      <c r="IM192" s="205"/>
      <c r="IN192" s="205"/>
      <c r="IO192" s="205"/>
      <c r="IP192" s="205"/>
      <c r="IQ192" s="205"/>
      <c r="IR192" s="205"/>
      <c r="IS192" s="205"/>
      <c r="IT192" s="205"/>
      <c r="IU192" s="205"/>
      <c r="IV192" s="205"/>
      <c r="IW192" s="205"/>
      <c r="IX192" s="205"/>
    </row>
    <row r="193" spans="1:258" ht="12.75" customHeight="1" x14ac:dyDescent="0.2">
      <c r="A193" s="330">
        <f t="shared" si="9"/>
        <v>45474</v>
      </c>
      <c r="B193" s="355" t="str" cm="1">
        <f t="array" ref="B193">IF(SUMPRODUCT($I193:$IX193,IF($I$9:$IX$9=B$9,1,0))&gt;0,SUMPRODUCT($I193:$IX193,IF($I$9:$IX$9=B$9,1,0)),"")</f>
        <v/>
      </c>
      <c r="C193" s="355" t="str" cm="1">
        <f t="array" ref="C193">IF(SUMPRODUCT($I193:$IX193,IF($I$9:$IX$9=C$9,1,0))&gt;0,SUMPRODUCT($I193:$IX193,IF($I$9:$IX$9=C$9,1,0)),"")</f>
        <v/>
      </c>
      <c r="D193" s="355" t="str" cm="1">
        <f t="array" ref="D193">IF(SUMPRODUCT($I193:$IX193,IF($I$9:$IX$9=D$9,1,0))&gt;0,SUMPRODUCT($I193:$IX193,IF($I$9:$IX$9=D$9,1,0)),"")</f>
        <v/>
      </c>
      <c r="E193" s="355" t="str" cm="1">
        <f t="array" ref="E193">IF(SUMPRODUCT($I193:$IX193,IF($I$9:$IX$9=E$9,1,0))&gt;0,SUMPRODUCT($I193:$IX193,IF($I$9:$IX$9=E$9,1,0)),"")</f>
        <v/>
      </c>
      <c r="F193" s="355" t="str" cm="1">
        <f t="array" ref="F193">IF(SUMPRODUCT($I193:$IX193,IF($I$9:$IX$9=F$9,1,0))&gt;0,SUMPRODUCT($I193:$IX193,IF($I$9:$IX$9=F$9,1,0)),"")</f>
        <v/>
      </c>
      <c r="G193" s="355" t="str" cm="1">
        <f t="array" ref="G193">IF(SUMPRODUCT($I193:$IX193,IF($I$9:$IX$9=G$9,1,0))&gt;0,SUMPRODUCT($I193:$IX193,IF($I$9:$IX$9=G$9,1,0)),"")</f>
        <v/>
      </c>
      <c r="H193" s="329">
        <f t="shared" si="8"/>
        <v>0</v>
      </c>
      <c r="I193" s="205"/>
      <c r="J193" s="205"/>
      <c r="K193" s="205"/>
      <c r="L193" s="205"/>
      <c r="M193" s="205"/>
      <c r="N193" s="205"/>
      <c r="O193" s="205"/>
      <c r="P193" s="205"/>
      <c r="Q193" s="205"/>
      <c r="R193" s="205"/>
      <c r="S193" s="205"/>
      <c r="T193" s="205"/>
      <c r="U193" s="205"/>
      <c r="V193" s="205"/>
      <c r="W193" s="205"/>
      <c r="X193" s="205"/>
      <c r="Y193" s="205"/>
      <c r="Z193" s="205"/>
      <c r="AA193" s="205"/>
      <c r="AB193" s="205"/>
      <c r="AC193" s="205"/>
      <c r="AD193" s="205"/>
      <c r="AE193" s="205"/>
      <c r="AF193" s="205"/>
      <c r="AG193" s="205"/>
      <c r="AH193" s="205"/>
      <c r="AI193" s="205"/>
      <c r="AJ193" s="205"/>
      <c r="AK193" s="205"/>
      <c r="AL193" s="205"/>
      <c r="AM193" s="205"/>
      <c r="AN193" s="205"/>
      <c r="AO193" s="205"/>
      <c r="AP193" s="205"/>
      <c r="AQ193" s="205"/>
      <c r="AR193" s="205"/>
      <c r="AS193" s="205"/>
      <c r="AT193" s="205"/>
      <c r="AU193" s="205"/>
      <c r="AV193" s="205"/>
      <c r="AW193" s="205"/>
      <c r="AX193" s="205"/>
      <c r="AY193" s="205"/>
      <c r="AZ193" s="205"/>
      <c r="BA193" s="205"/>
      <c r="BB193" s="205"/>
      <c r="BC193" s="205"/>
      <c r="BD193" s="205"/>
      <c r="BE193" s="205"/>
      <c r="BF193" s="205"/>
      <c r="BG193" s="205"/>
      <c r="BH193" s="205"/>
      <c r="BI193" s="205"/>
      <c r="BJ193" s="205"/>
      <c r="BK193" s="205"/>
      <c r="BL193" s="205"/>
      <c r="BM193" s="205"/>
      <c r="BN193" s="205"/>
      <c r="BO193" s="205"/>
      <c r="BP193" s="205"/>
      <c r="BQ193" s="205"/>
      <c r="BR193" s="205"/>
      <c r="BS193" s="205"/>
      <c r="BT193" s="205"/>
      <c r="BU193" s="205"/>
      <c r="BV193" s="205"/>
      <c r="BW193" s="205"/>
      <c r="BX193" s="205"/>
      <c r="BY193" s="205"/>
      <c r="BZ193" s="205"/>
      <c r="CA193" s="205"/>
      <c r="CB193" s="205"/>
      <c r="CC193" s="205"/>
      <c r="CD193" s="205"/>
      <c r="CE193" s="205"/>
      <c r="CF193" s="205"/>
      <c r="CG193" s="205"/>
      <c r="CH193" s="205"/>
      <c r="CI193" s="205"/>
      <c r="CJ193" s="205"/>
      <c r="CK193" s="205"/>
      <c r="CL193" s="205"/>
      <c r="CM193" s="205"/>
      <c r="CN193" s="205"/>
      <c r="CO193" s="205"/>
      <c r="CP193" s="205"/>
      <c r="CQ193" s="205"/>
      <c r="CR193" s="205"/>
      <c r="CS193" s="205"/>
      <c r="CT193" s="205"/>
      <c r="CU193" s="205"/>
      <c r="CV193" s="205"/>
      <c r="CW193" s="205"/>
      <c r="CX193" s="205"/>
      <c r="CY193" s="205"/>
      <c r="CZ193" s="205"/>
      <c r="DA193" s="205"/>
      <c r="DB193" s="205"/>
      <c r="DC193" s="205"/>
      <c r="DD193" s="205"/>
      <c r="DE193" s="205"/>
      <c r="DF193" s="205"/>
      <c r="DG193" s="205"/>
      <c r="DH193" s="205"/>
      <c r="DI193" s="205"/>
      <c r="DJ193" s="205"/>
      <c r="DK193" s="205"/>
      <c r="DL193" s="205"/>
      <c r="DM193" s="205"/>
      <c r="DN193" s="205"/>
      <c r="DO193" s="205"/>
      <c r="DP193" s="205"/>
      <c r="DQ193" s="205"/>
      <c r="DR193" s="205"/>
      <c r="DS193" s="205"/>
      <c r="DT193" s="205"/>
      <c r="DU193" s="205"/>
      <c r="DV193" s="205"/>
      <c r="DW193" s="205"/>
      <c r="DX193" s="205"/>
      <c r="DY193" s="205"/>
      <c r="DZ193" s="205"/>
      <c r="EA193" s="205"/>
      <c r="EB193" s="205"/>
      <c r="EC193" s="205"/>
      <c r="ED193" s="205"/>
      <c r="EE193" s="205"/>
      <c r="EF193" s="205"/>
      <c r="EG193" s="205"/>
      <c r="EH193" s="205"/>
      <c r="EI193" s="205"/>
      <c r="EJ193" s="205"/>
      <c r="EK193" s="205"/>
      <c r="EL193" s="205"/>
      <c r="EM193" s="205"/>
      <c r="EN193" s="205"/>
      <c r="EO193" s="205"/>
      <c r="EP193" s="205"/>
      <c r="EQ193" s="205"/>
      <c r="ER193" s="205"/>
      <c r="ES193" s="205"/>
      <c r="ET193" s="205"/>
      <c r="EU193" s="205"/>
      <c r="EV193" s="205"/>
      <c r="EW193" s="205"/>
      <c r="EX193" s="205"/>
      <c r="EY193" s="205"/>
      <c r="EZ193" s="205"/>
      <c r="FA193" s="205"/>
      <c r="FB193" s="205"/>
      <c r="FC193" s="205"/>
      <c r="FD193" s="205"/>
      <c r="FE193" s="205"/>
      <c r="FF193" s="205"/>
      <c r="FG193" s="205"/>
      <c r="FH193" s="205"/>
      <c r="FI193" s="205"/>
      <c r="FJ193" s="205"/>
      <c r="FK193" s="205"/>
      <c r="FL193" s="205"/>
      <c r="FM193" s="205"/>
      <c r="FN193" s="205"/>
      <c r="FO193" s="205"/>
      <c r="FP193" s="205"/>
      <c r="FQ193" s="205"/>
      <c r="FR193" s="205"/>
      <c r="FS193" s="205"/>
      <c r="FT193" s="205"/>
      <c r="FU193" s="205"/>
      <c r="FV193" s="205"/>
      <c r="FW193" s="205"/>
      <c r="FX193" s="205"/>
      <c r="FY193" s="205"/>
      <c r="FZ193" s="205"/>
      <c r="GA193" s="205"/>
      <c r="GB193" s="205"/>
      <c r="GC193" s="205"/>
      <c r="GD193" s="205"/>
      <c r="GE193" s="205"/>
      <c r="GF193" s="205"/>
      <c r="GG193" s="205"/>
      <c r="GH193" s="205"/>
      <c r="GI193" s="205"/>
      <c r="GJ193" s="205"/>
      <c r="GK193" s="205"/>
      <c r="GL193" s="205"/>
      <c r="GM193" s="205"/>
      <c r="GN193" s="205"/>
      <c r="GO193" s="205"/>
      <c r="GP193" s="205"/>
      <c r="GQ193" s="205"/>
      <c r="GR193" s="205"/>
      <c r="GS193" s="205"/>
      <c r="GT193" s="205"/>
      <c r="GU193" s="205"/>
      <c r="GV193" s="205"/>
      <c r="GW193" s="205"/>
      <c r="GX193" s="205"/>
      <c r="GY193" s="205"/>
      <c r="GZ193" s="205"/>
      <c r="HA193" s="205"/>
      <c r="HB193" s="205"/>
      <c r="HC193" s="205"/>
      <c r="HD193" s="205"/>
      <c r="HE193" s="205"/>
      <c r="HF193" s="205"/>
      <c r="HG193" s="205"/>
      <c r="HH193" s="205"/>
      <c r="HI193" s="205"/>
      <c r="HJ193" s="205"/>
      <c r="HK193" s="205"/>
      <c r="HL193" s="205"/>
      <c r="HM193" s="205"/>
      <c r="HN193" s="205"/>
      <c r="HO193" s="205"/>
      <c r="HP193" s="205"/>
      <c r="HQ193" s="205"/>
      <c r="HR193" s="205"/>
      <c r="HS193" s="205"/>
      <c r="HT193" s="205"/>
      <c r="HU193" s="205"/>
      <c r="HV193" s="205"/>
      <c r="HW193" s="205"/>
      <c r="HX193" s="205"/>
      <c r="HY193" s="205"/>
      <c r="HZ193" s="205"/>
      <c r="IA193" s="205"/>
      <c r="IB193" s="205"/>
      <c r="IC193" s="205"/>
      <c r="ID193" s="205"/>
      <c r="IE193" s="205"/>
      <c r="IF193" s="205"/>
      <c r="IG193" s="205"/>
      <c r="IH193" s="205"/>
      <c r="II193" s="205"/>
      <c r="IJ193" s="205"/>
      <c r="IK193" s="205"/>
      <c r="IL193" s="205"/>
      <c r="IM193" s="205"/>
      <c r="IN193" s="205"/>
      <c r="IO193" s="205"/>
      <c r="IP193" s="205"/>
      <c r="IQ193" s="205"/>
      <c r="IR193" s="205"/>
      <c r="IS193" s="205"/>
      <c r="IT193" s="205"/>
      <c r="IU193" s="205"/>
      <c r="IV193" s="205"/>
      <c r="IW193" s="205"/>
      <c r="IX193" s="205"/>
    </row>
    <row r="194" spans="1:258" ht="12.75" customHeight="1" x14ac:dyDescent="0.2">
      <c r="A194" s="330">
        <f t="shared" si="9"/>
        <v>45475</v>
      </c>
      <c r="B194" s="355" t="str" cm="1">
        <f t="array" ref="B194">IF(SUMPRODUCT($I194:$IX194,IF($I$9:$IX$9=B$9,1,0))&gt;0,SUMPRODUCT($I194:$IX194,IF($I$9:$IX$9=B$9,1,0)),"")</f>
        <v/>
      </c>
      <c r="C194" s="355" t="str" cm="1">
        <f t="array" ref="C194">IF(SUMPRODUCT($I194:$IX194,IF($I$9:$IX$9=C$9,1,0))&gt;0,SUMPRODUCT($I194:$IX194,IF($I$9:$IX$9=C$9,1,0)),"")</f>
        <v/>
      </c>
      <c r="D194" s="355" t="str" cm="1">
        <f t="array" ref="D194">IF(SUMPRODUCT($I194:$IX194,IF($I$9:$IX$9=D$9,1,0))&gt;0,SUMPRODUCT($I194:$IX194,IF($I$9:$IX$9=D$9,1,0)),"")</f>
        <v/>
      </c>
      <c r="E194" s="355" t="str" cm="1">
        <f t="array" ref="E194">IF(SUMPRODUCT($I194:$IX194,IF($I$9:$IX$9=E$9,1,0))&gt;0,SUMPRODUCT($I194:$IX194,IF($I$9:$IX$9=E$9,1,0)),"")</f>
        <v/>
      </c>
      <c r="F194" s="355" t="str" cm="1">
        <f t="array" ref="F194">IF(SUMPRODUCT($I194:$IX194,IF($I$9:$IX$9=F$9,1,0))&gt;0,SUMPRODUCT($I194:$IX194,IF($I$9:$IX$9=F$9,1,0)),"")</f>
        <v/>
      </c>
      <c r="G194" s="355" t="str" cm="1">
        <f t="array" ref="G194">IF(SUMPRODUCT($I194:$IX194,IF($I$9:$IX$9=G$9,1,0))&gt;0,SUMPRODUCT($I194:$IX194,IF($I$9:$IX$9=G$9,1,0)),"")</f>
        <v/>
      </c>
      <c r="H194" s="329">
        <f t="shared" si="8"/>
        <v>0</v>
      </c>
      <c r="I194" s="205"/>
      <c r="J194" s="205"/>
      <c r="K194" s="205"/>
      <c r="L194" s="205"/>
      <c r="M194" s="205"/>
      <c r="N194" s="205"/>
      <c r="O194" s="205"/>
      <c r="P194" s="205"/>
      <c r="Q194" s="205"/>
      <c r="R194" s="205"/>
      <c r="S194" s="205"/>
      <c r="T194" s="205"/>
      <c r="U194" s="205"/>
      <c r="V194" s="205"/>
      <c r="W194" s="205"/>
      <c r="X194" s="205"/>
      <c r="Y194" s="205"/>
      <c r="Z194" s="205"/>
      <c r="AA194" s="205"/>
      <c r="AB194" s="205"/>
      <c r="AC194" s="205"/>
      <c r="AD194" s="205"/>
      <c r="AE194" s="205"/>
      <c r="AF194" s="205"/>
      <c r="AG194" s="205"/>
      <c r="AH194" s="205"/>
      <c r="AI194" s="205"/>
      <c r="AJ194" s="205"/>
      <c r="AK194" s="205"/>
      <c r="AL194" s="205"/>
      <c r="AM194" s="205"/>
      <c r="AN194" s="205"/>
      <c r="AO194" s="205"/>
      <c r="AP194" s="205"/>
      <c r="AQ194" s="205"/>
      <c r="AR194" s="205"/>
      <c r="AS194" s="205"/>
      <c r="AT194" s="205"/>
      <c r="AU194" s="205"/>
      <c r="AV194" s="205"/>
      <c r="AW194" s="205"/>
      <c r="AX194" s="205"/>
      <c r="AY194" s="205"/>
      <c r="AZ194" s="205"/>
      <c r="BA194" s="205"/>
      <c r="BB194" s="205"/>
      <c r="BC194" s="205"/>
      <c r="BD194" s="205"/>
      <c r="BE194" s="205"/>
      <c r="BF194" s="205"/>
      <c r="BG194" s="205"/>
      <c r="BH194" s="205"/>
      <c r="BI194" s="205"/>
      <c r="BJ194" s="205"/>
      <c r="BK194" s="205"/>
      <c r="BL194" s="205"/>
      <c r="BM194" s="205"/>
      <c r="BN194" s="205"/>
      <c r="BO194" s="205"/>
      <c r="BP194" s="205"/>
      <c r="BQ194" s="205"/>
      <c r="BR194" s="205"/>
      <c r="BS194" s="205"/>
      <c r="BT194" s="205"/>
      <c r="BU194" s="205"/>
      <c r="BV194" s="205"/>
      <c r="BW194" s="205"/>
      <c r="BX194" s="205"/>
      <c r="BY194" s="205"/>
      <c r="BZ194" s="205"/>
      <c r="CA194" s="205"/>
      <c r="CB194" s="205"/>
      <c r="CC194" s="205"/>
      <c r="CD194" s="205"/>
      <c r="CE194" s="205"/>
      <c r="CF194" s="205"/>
      <c r="CG194" s="205"/>
      <c r="CH194" s="205"/>
      <c r="CI194" s="205"/>
      <c r="CJ194" s="205"/>
      <c r="CK194" s="205"/>
      <c r="CL194" s="205"/>
      <c r="CM194" s="205"/>
      <c r="CN194" s="205"/>
      <c r="CO194" s="205"/>
      <c r="CP194" s="205"/>
      <c r="CQ194" s="205"/>
      <c r="CR194" s="205"/>
      <c r="CS194" s="205"/>
      <c r="CT194" s="205"/>
      <c r="CU194" s="205"/>
      <c r="CV194" s="205"/>
      <c r="CW194" s="205"/>
      <c r="CX194" s="205"/>
      <c r="CY194" s="205"/>
      <c r="CZ194" s="205"/>
      <c r="DA194" s="205"/>
      <c r="DB194" s="205"/>
      <c r="DC194" s="205"/>
      <c r="DD194" s="205"/>
      <c r="DE194" s="205"/>
      <c r="DF194" s="205"/>
      <c r="DG194" s="205"/>
      <c r="DH194" s="205"/>
      <c r="DI194" s="205"/>
      <c r="DJ194" s="205"/>
      <c r="DK194" s="205"/>
      <c r="DL194" s="205"/>
      <c r="DM194" s="205"/>
      <c r="DN194" s="205"/>
      <c r="DO194" s="205"/>
      <c r="DP194" s="205"/>
      <c r="DQ194" s="205"/>
      <c r="DR194" s="205"/>
      <c r="DS194" s="205"/>
      <c r="DT194" s="205"/>
      <c r="DU194" s="205"/>
      <c r="DV194" s="205"/>
      <c r="DW194" s="205"/>
      <c r="DX194" s="205"/>
      <c r="DY194" s="205"/>
      <c r="DZ194" s="205"/>
      <c r="EA194" s="205"/>
      <c r="EB194" s="205"/>
      <c r="EC194" s="205"/>
      <c r="ED194" s="205"/>
      <c r="EE194" s="205"/>
      <c r="EF194" s="205"/>
      <c r="EG194" s="205"/>
      <c r="EH194" s="205"/>
      <c r="EI194" s="205"/>
      <c r="EJ194" s="205"/>
      <c r="EK194" s="205"/>
      <c r="EL194" s="205"/>
      <c r="EM194" s="205"/>
      <c r="EN194" s="205"/>
      <c r="EO194" s="205"/>
      <c r="EP194" s="205"/>
      <c r="EQ194" s="205"/>
      <c r="ER194" s="205"/>
      <c r="ES194" s="205"/>
      <c r="ET194" s="205"/>
      <c r="EU194" s="205"/>
      <c r="EV194" s="205"/>
      <c r="EW194" s="205"/>
      <c r="EX194" s="205"/>
      <c r="EY194" s="205"/>
      <c r="EZ194" s="205"/>
      <c r="FA194" s="205"/>
      <c r="FB194" s="205"/>
      <c r="FC194" s="205"/>
      <c r="FD194" s="205"/>
      <c r="FE194" s="205"/>
      <c r="FF194" s="205"/>
      <c r="FG194" s="205"/>
      <c r="FH194" s="205"/>
      <c r="FI194" s="205"/>
      <c r="FJ194" s="205"/>
      <c r="FK194" s="205"/>
      <c r="FL194" s="205"/>
      <c r="FM194" s="205"/>
      <c r="FN194" s="205"/>
      <c r="FO194" s="205"/>
      <c r="FP194" s="205"/>
      <c r="FQ194" s="205"/>
      <c r="FR194" s="205"/>
      <c r="FS194" s="205"/>
      <c r="FT194" s="205"/>
      <c r="FU194" s="205"/>
      <c r="FV194" s="205"/>
      <c r="FW194" s="205"/>
      <c r="FX194" s="205"/>
      <c r="FY194" s="205"/>
      <c r="FZ194" s="205"/>
      <c r="GA194" s="205"/>
      <c r="GB194" s="205"/>
      <c r="GC194" s="205"/>
      <c r="GD194" s="205"/>
      <c r="GE194" s="205"/>
      <c r="GF194" s="205"/>
      <c r="GG194" s="205"/>
      <c r="GH194" s="205"/>
      <c r="GI194" s="205"/>
      <c r="GJ194" s="205"/>
      <c r="GK194" s="205"/>
      <c r="GL194" s="205"/>
      <c r="GM194" s="205"/>
      <c r="GN194" s="205"/>
      <c r="GO194" s="205"/>
      <c r="GP194" s="205"/>
      <c r="GQ194" s="205"/>
      <c r="GR194" s="205"/>
      <c r="GS194" s="205"/>
      <c r="GT194" s="205"/>
      <c r="GU194" s="205"/>
      <c r="GV194" s="205"/>
      <c r="GW194" s="205"/>
      <c r="GX194" s="205"/>
      <c r="GY194" s="205"/>
      <c r="GZ194" s="205"/>
      <c r="HA194" s="205"/>
      <c r="HB194" s="205"/>
      <c r="HC194" s="205"/>
      <c r="HD194" s="205"/>
      <c r="HE194" s="205"/>
      <c r="HF194" s="205"/>
      <c r="HG194" s="205"/>
      <c r="HH194" s="205"/>
      <c r="HI194" s="205"/>
      <c r="HJ194" s="205"/>
      <c r="HK194" s="205"/>
      <c r="HL194" s="205"/>
      <c r="HM194" s="205"/>
      <c r="HN194" s="205"/>
      <c r="HO194" s="205"/>
      <c r="HP194" s="205"/>
      <c r="HQ194" s="205"/>
      <c r="HR194" s="205"/>
      <c r="HS194" s="205"/>
      <c r="HT194" s="205"/>
      <c r="HU194" s="205"/>
      <c r="HV194" s="205"/>
      <c r="HW194" s="205"/>
      <c r="HX194" s="205"/>
      <c r="HY194" s="205"/>
      <c r="HZ194" s="205"/>
      <c r="IA194" s="205"/>
      <c r="IB194" s="205"/>
      <c r="IC194" s="205"/>
      <c r="ID194" s="205"/>
      <c r="IE194" s="205"/>
      <c r="IF194" s="205"/>
      <c r="IG194" s="205"/>
      <c r="IH194" s="205"/>
      <c r="II194" s="205"/>
      <c r="IJ194" s="205"/>
      <c r="IK194" s="205"/>
      <c r="IL194" s="205"/>
      <c r="IM194" s="205"/>
      <c r="IN194" s="205"/>
      <c r="IO194" s="205"/>
      <c r="IP194" s="205"/>
      <c r="IQ194" s="205"/>
      <c r="IR194" s="205"/>
      <c r="IS194" s="205"/>
      <c r="IT194" s="205"/>
      <c r="IU194" s="205"/>
      <c r="IV194" s="205"/>
      <c r="IW194" s="205"/>
      <c r="IX194" s="205"/>
    </row>
    <row r="195" spans="1:258" ht="12.75" customHeight="1" x14ac:dyDescent="0.2">
      <c r="A195" s="330">
        <f t="shared" si="9"/>
        <v>45476</v>
      </c>
      <c r="B195" s="355" t="str" cm="1">
        <f t="array" ref="B195">IF(SUMPRODUCT($I195:$IX195,IF($I$9:$IX$9=B$9,1,0))&gt;0,SUMPRODUCT($I195:$IX195,IF($I$9:$IX$9=B$9,1,0)),"")</f>
        <v/>
      </c>
      <c r="C195" s="355" t="str" cm="1">
        <f t="array" ref="C195">IF(SUMPRODUCT($I195:$IX195,IF($I$9:$IX$9=C$9,1,0))&gt;0,SUMPRODUCT($I195:$IX195,IF($I$9:$IX$9=C$9,1,0)),"")</f>
        <v/>
      </c>
      <c r="D195" s="355" t="str" cm="1">
        <f t="array" ref="D195">IF(SUMPRODUCT($I195:$IX195,IF($I$9:$IX$9=D$9,1,0))&gt;0,SUMPRODUCT($I195:$IX195,IF($I$9:$IX$9=D$9,1,0)),"")</f>
        <v/>
      </c>
      <c r="E195" s="355" t="str" cm="1">
        <f t="array" ref="E195">IF(SUMPRODUCT($I195:$IX195,IF($I$9:$IX$9=E$9,1,0))&gt;0,SUMPRODUCT($I195:$IX195,IF($I$9:$IX$9=E$9,1,0)),"")</f>
        <v/>
      </c>
      <c r="F195" s="355" t="str" cm="1">
        <f t="array" ref="F195">IF(SUMPRODUCT($I195:$IX195,IF($I$9:$IX$9=F$9,1,0))&gt;0,SUMPRODUCT($I195:$IX195,IF($I$9:$IX$9=F$9,1,0)),"")</f>
        <v/>
      </c>
      <c r="G195" s="355" t="str" cm="1">
        <f t="array" ref="G195">IF(SUMPRODUCT($I195:$IX195,IF($I$9:$IX$9=G$9,1,0))&gt;0,SUMPRODUCT($I195:$IX195,IF($I$9:$IX$9=G$9,1,0)),"")</f>
        <v/>
      </c>
      <c r="H195" s="329">
        <f t="shared" si="8"/>
        <v>0</v>
      </c>
      <c r="I195" s="205"/>
      <c r="J195" s="205"/>
      <c r="K195" s="205"/>
      <c r="L195" s="205"/>
      <c r="M195" s="205"/>
      <c r="N195" s="205"/>
      <c r="O195" s="205"/>
      <c r="P195" s="205"/>
      <c r="Q195" s="205"/>
      <c r="R195" s="205"/>
      <c r="S195" s="205"/>
      <c r="T195" s="205"/>
      <c r="U195" s="205"/>
      <c r="V195" s="205"/>
      <c r="W195" s="205"/>
      <c r="X195" s="205"/>
      <c r="Y195" s="205"/>
      <c r="Z195" s="205"/>
      <c r="AA195" s="205"/>
      <c r="AB195" s="205"/>
      <c r="AC195" s="205"/>
      <c r="AD195" s="205"/>
      <c r="AE195" s="205"/>
      <c r="AF195" s="205"/>
      <c r="AG195" s="205"/>
      <c r="AH195" s="205"/>
      <c r="AI195" s="205"/>
      <c r="AJ195" s="205"/>
      <c r="AK195" s="205"/>
      <c r="AL195" s="205"/>
      <c r="AM195" s="205"/>
      <c r="AN195" s="205"/>
      <c r="AO195" s="205"/>
      <c r="AP195" s="205"/>
      <c r="AQ195" s="205"/>
      <c r="AR195" s="205"/>
      <c r="AS195" s="205"/>
      <c r="AT195" s="205"/>
      <c r="AU195" s="205"/>
      <c r="AV195" s="205"/>
      <c r="AW195" s="205"/>
      <c r="AX195" s="205"/>
      <c r="AY195" s="205"/>
      <c r="AZ195" s="205"/>
      <c r="BA195" s="205"/>
      <c r="BB195" s="205"/>
      <c r="BC195" s="205"/>
      <c r="BD195" s="205"/>
      <c r="BE195" s="205"/>
      <c r="BF195" s="205"/>
      <c r="BG195" s="205"/>
      <c r="BH195" s="205"/>
      <c r="BI195" s="205"/>
      <c r="BJ195" s="205"/>
      <c r="BK195" s="205"/>
      <c r="BL195" s="205"/>
      <c r="BM195" s="205"/>
      <c r="BN195" s="205"/>
      <c r="BO195" s="205"/>
      <c r="BP195" s="205"/>
      <c r="BQ195" s="205"/>
      <c r="BR195" s="205"/>
      <c r="BS195" s="205"/>
      <c r="BT195" s="205"/>
      <c r="BU195" s="205"/>
      <c r="BV195" s="205"/>
      <c r="BW195" s="205"/>
      <c r="BX195" s="205"/>
      <c r="BY195" s="205"/>
      <c r="BZ195" s="205"/>
      <c r="CA195" s="205"/>
      <c r="CB195" s="205"/>
      <c r="CC195" s="205"/>
      <c r="CD195" s="205"/>
      <c r="CE195" s="205"/>
      <c r="CF195" s="205"/>
      <c r="CG195" s="205"/>
      <c r="CH195" s="205"/>
      <c r="CI195" s="205"/>
      <c r="CJ195" s="205"/>
      <c r="CK195" s="205"/>
      <c r="CL195" s="205"/>
      <c r="CM195" s="205"/>
      <c r="CN195" s="205"/>
      <c r="CO195" s="205"/>
      <c r="CP195" s="205"/>
      <c r="CQ195" s="205"/>
      <c r="CR195" s="205"/>
      <c r="CS195" s="205"/>
      <c r="CT195" s="205"/>
      <c r="CU195" s="205"/>
      <c r="CV195" s="205"/>
      <c r="CW195" s="205"/>
      <c r="CX195" s="205"/>
      <c r="CY195" s="205"/>
      <c r="CZ195" s="205"/>
      <c r="DA195" s="205"/>
      <c r="DB195" s="205"/>
      <c r="DC195" s="205"/>
      <c r="DD195" s="205"/>
      <c r="DE195" s="205"/>
      <c r="DF195" s="205"/>
      <c r="DG195" s="205"/>
      <c r="DH195" s="205"/>
      <c r="DI195" s="205"/>
      <c r="DJ195" s="205"/>
      <c r="DK195" s="205"/>
      <c r="DL195" s="205"/>
      <c r="DM195" s="205"/>
      <c r="DN195" s="205"/>
      <c r="DO195" s="205"/>
      <c r="DP195" s="205"/>
      <c r="DQ195" s="205"/>
      <c r="DR195" s="205"/>
      <c r="DS195" s="205"/>
      <c r="DT195" s="205"/>
      <c r="DU195" s="205"/>
      <c r="DV195" s="205"/>
      <c r="DW195" s="205"/>
      <c r="DX195" s="205"/>
      <c r="DY195" s="205"/>
      <c r="DZ195" s="205"/>
      <c r="EA195" s="205"/>
      <c r="EB195" s="205"/>
      <c r="EC195" s="205"/>
      <c r="ED195" s="205"/>
      <c r="EE195" s="205"/>
      <c r="EF195" s="205"/>
      <c r="EG195" s="205"/>
      <c r="EH195" s="205"/>
      <c r="EI195" s="205"/>
      <c r="EJ195" s="205"/>
      <c r="EK195" s="205"/>
      <c r="EL195" s="205"/>
      <c r="EM195" s="205"/>
      <c r="EN195" s="205"/>
      <c r="EO195" s="205"/>
      <c r="EP195" s="205"/>
      <c r="EQ195" s="205"/>
      <c r="ER195" s="205"/>
      <c r="ES195" s="205"/>
      <c r="ET195" s="205"/>
      <c r="EU195" s="205"/>
      <c r="EV195" s="205"/>
      <c r="EW195" s="205"/>
      <c r="EX195" s="205"/>
      <c r="EY195" s="205"/>
      <c r="EZ195" s="205"/>
      <c r="FA195" s="205"/>
      <c r="FB195" s="205"/>
      <c r="FC195" s="205"/>
      <c r="FD195" s="205"/>
      <c r="FE195" s="205"/>
      <c r="FF195" s="205"/>
      <c r="FG195" s="205"/>
      <c r="FH195" s="205"/>
      <c r="FI195" s="205"/>
      <c r="FJ195" s="205"/>
      <c r="FK195" s="205"/>
      <c r="FL195" s="205"/>
      <c r="FM195" s="205"/>
      <c r="FN195" s="205"/>
      <c r="FO195" s="205"/>
      <c r="FP195" s="205"/>
      <c r="FQ195" s="205"/>
      <c r="FR195" s="205"/>
      <c r="FS195" s="205"/>
      <c r="FT195" s="205"/>
      <c r="FU195" s="205"/>
      <c r="FV195" s="205"/>
      <c r="FW195" s="205"/>
      <c r="FX195" s="205"/>
      <c r="FY195" s="205"/>
      <c r="FZ195" s="205"/>
      <c r="GA195" s="205"/>
      <c r="GB195" s="205"/>
      <c r="GC195" s="205"/>
      <c r="GD195" s="205"/>
      <c r="GE195" s="205"/>
      <c r="GF195" s="205"/>
      <c r="GG195" s="205"/>
      <c r="GH195" s="205"/>
      <c r="GI195" s="205"/>
      <c r="GJ195" s="205"/>
      <c r="GK195" s="205"/>
      <c r="GL195" s="205"/>
      <c r="GM195" s="205"/>
      <c r="GN195" s="205"/>
      <c r="GO195" s="205"/>
      <c r="GP195" s="205"/>
      <c r="GQ195" s="205"/>
      <c r="GR195" s="205"/>
      <c r="GS195" s="205"/>
      <c r="GT195" s="205"/>
      <c r="GU195" s="205"/>
      <c r="GV195" s="205"/>
      <c r="GW195" s="205"/>
      <c r="GX195" s="205"/>
      <c r="GY195" s="205"/>
      <c r="GZ195" s="205"/>
      <c r="HA195" s="205"/>
      <c r="HB195" s="205"/>
      <c r="HC195" s="205"/>
      <c r="HD195" s="205"/>
      <c r="HE195" s="205"/>
      <c r="HF195" s="205"/>
      <c r="HG195" s="205"/>
      <c r="HH195" s="205"/>
      <c r="HI195" s="205"/>
      <c r="HJ195" s="205"/>
      <c r="HK195" s="205"/>
      <c r="HL195" s="205"/>
      <c r="HM195" s="205"/>
      <c r="HN195" s="205"/>
      <c r="HO195" s="205"/>
      <c r="HP195" s="205"/>
      <c r="HQ195" s="205"/>
      <c r="HR195" s="205"/>
      <c r="HS195" s="205"/>
      <c r="HT195" s="205"/>
      <c r="HU195" s="205"/>
      <c r="HV195" s="205"/>
      <c r="HW195" s="205"/>
      <c r="HX195" s="205"/>
      <c r="HY195" s="205"/>
      <c r="HZ195" s="205"/>
      <c r="IA195" s="205"/>
      <c r="IB195" s="205"/>
      <c r="IC195" s="205"/>
      <c r="ID195" s="205"/>
      <c r="IE195" s="205"/>
      <c r="IF195" s="205"/>
      <c r="IG195" s="205"/>
      <c r="IH195" s="205"/>
      <c r="II195" s="205"/>
      <c r="IJ195" s="205"/>
      <c r="IK195" s="205"/>
      <c r="IL195" s="205"/>
      <c r="IM195" s="205"/>
      <c r="IN195" s="205"/>
      <c r="IO195" s="205"/>
      <c r="IP195" s="205"/>
      <c r="IQ195" s="205"/>
      <c r="IR195" s="205"/>
      <c r="IS195" s="205"/>
      <c r="IT195" s="205"/>
      <c r="IU195" s="205"/>
      <c r="IV195" s="205"/>
      <c r="IW195" s="205"/>
      <c r="IX195" s="205"/>
    </row>
    <row r="196" spans="1:258" ht="12.75" customHeight="1" x14ac:dyDescent="0.2">
      <c r="A196" s="330">
        <f t="shared" si="9"/>
        <v>45477</v>
      </c>
      <c r="B196" s="355" t="str" cm="1">
        <f t="array" ref="B196">IF(SUMPRODUCT($I196:$IX196,IF($I$9:$IX$9=B$9,1,0))&gt;0,SUMPRODUCT($I196:$IX196,IF($I$9:$IX$9=B$9,1,0)),"")</f>
        <v/>
      </c>
      <c r="C196" s="355" t="str" cm="1">
        <f t="array" ref="C196">IF(SUMPRODUCT($I196:$IX196,IF($I$9:$IX$9=C$9,1,0))&gt;0,SUMPRODUCT($I196:$IX196,IF($I$9:$IX$9=C$9,1,0)),"")</f>
        <v/>
      </c>
      <c r="D196" s="355" t="str" cm="1">
        <f t="array" ref="D196">IF(SUMPRODUCT($I196:$IX196,IF($I$9:$IX$9=D$9,1,0))&gt;0,SUMPRODUCT($I196:$IX196,IF($I$9:$IX$9=D$9,1,0)),"")</f>
        <v/>
      </c>
      <c r="E196" s="355" t="str" cm="1">
        <f t="array" ref="E196">IF(SUMPRODUCT($I196:$IX196,IF($I$9:$IX$9=E$9,1,0))&gt;0,SUMPRODUCT($I196:$IX196,IF($I$9:$IX$9=E$9,1,0)),"")</f>
        <v/>
      </c>
      <c r="F196" s="355" t="str" cm="1">
        <f t="array" ref="F196">IF(SUMPRODUCT($I196:$IX196,IF($I$9:$IX$9=F$9,1,0))&gt;0,SUMPRODUCT($I196:$IX196,IF($I$9:$IX$9=F$9,1,0)),"")</f>
        <v/>
      </c>
      <c r="G196" s="355" t="str" cm="1">
        <f t="array" ref="G196">IF(SUMPRODUCT($I196:$IX196,IF($I$9:$IX$9=G$9,1,0))&gt;0,SUMPRODUCT($I196:$IX196,IF($I$9:$IX$9=G$9,1,0)),"")</f>
        <v/>
      </c>
      <c r="H196" s="329">
        <f t="shared" si="8"/>
        <v>0</v>
      </c>
      <c r="I196" s="205"/>
      <c r="J196" s="205"/>
      <c r="K196" s="205"/>
      <c r="L196" s="205"/>
      <c r="M196" s="205"/>
      <c r="N196" s="205"/>
      <c r="O196" s="205"/>
      <c r="P196" s="205"/>
      <c r="Q196" s="205"/>
      <c r="R196" s="205"/>
      <c r="S196" s="205"/>
      <c r="T196" s="205"/>
      <c r="U196" s="205"/>
      <c r="V196" s="205"/>
      <c r="W196" s="205"/>
      <c r="X196" s="205"/>
      <c r="Y196" s="205"/>
      <c r="Z196" s="205"/>
      <c r="AA196" s="205"/>
      <c r="AB196" s="205"/>
      <c r="AC196" s="205"/>
      <c r="AD196" s="205"/>
      <c r="AE196" s="205"/>
      <c r="AF196" s="205"/>
      <c r="AG196" s="205"/>
      <c r="AH196" s="205"/>
      <c r="AI196" s="205"/>
      <c r="AJ196" s="205"/>
      <c r="AK196" s="205"/>
      <c r="AL196" s="205"/>
      <c r="AM196" s="205"/>
      <c r="AN196" s="205"/>
      <c r="AO196" s="205"/>
      <c r="AP196" s="205"/>
      <c r="AQ196" s="205"/>
      <c r="AR196" s="205"/>
      <c r="AS196" s="205"/>
      <c r="AT196" s="205"/>
      <c r="AU196" s="205"/>
      <c r="AV196" s="205"/>
      <c r="AW196" s="205"/>
      <c r="AX196" s="205"/>
      <c r="AY196" s="205"/>
      <c r="AZ196" s="205"/>
      <c r="BA196" s="205"/>
      <c r="BB196" s="205"/>
      <c r="BC196" s="205"/>
      <c r="BD196" s="205"/>
      <c r="BE196" s="205"/>
      <c r="BF196" s="205"/>
      <c r="BG196" s="205"/>
      <c r="BH196" s="205"/>
      <c r="BI196" s="205"/>
      <c r="BJ196" s="205"/>
      <c r="BK196" s="205"/>
      <c r="BL196" s="205"/>
      <c r="BM196" s="205"/>
      <c r="BN196" s="205"/>
      <c r="BO196" s="205"/>
      <c r="BP196" s="205"/>
      <c r="BQ196" s="205"/>
      <c r="BR196" s="205"/>
      <c r="BS196" s="205"/>
      <c r="BT196" s="205"/>
      <c r="BU196" s="205"/>
      <c r="BV196" s="205"/>
      <c r="BW196" s="205"/>
      <c r="BX196" s="205"/>
      <c r="BY196" s="205"/>
      <c r="BZ196" s="205"/>
      <c r="CA196" s="205"/>
      <c r="CB196" s="205"/>
      <c r="CC196" s="205"/>
      <c r="CD196" s="205"/>
      <c r="CE196" s="205"/>
      <c r="CF196" s="205"/>
      <c r="CG196" s="205"/>
      <c r="CH196" s="205"/>
      <c r="CI196" s="205"/>
      <c r="CJ196" s="205"/>
      <c r="CK196" s="205"/>
      <c r="CL196" s="205"/>
      <c r="CM196" s="205"/>
      <c r="CN196" s="205"/>
      <c r="CO196" s="205"/>
      <c r="CP196" s="205"/>
      <c r="CQ196" s="205"/>
      <c r="CR196" s="205"/>
      <c r="CS196" s="205"/>
      <c r="CT196" s="205"/>
      <c r="CU196" s="205"/>
      <c r="CV196" s="205"/>
      <c r="CW196" s="205"/>
      <c r="CX196" s="205"/>
      <c r="CY196" s="205"/>
      <c r="CZ196" s="205"/>
      <c r="DA196" s="205"/>
      <c r="DB196" s="205"/>
      <c r="DC196" s="205"/>
      <c r="DD196" s="205"/>
      <c r="DE196" s="205"/>
      <c r="DF196" s="205"/>
      <c r="DG196" s="205"/>
      <c r="DH196" s="205"/>
      <c r="DI196" s="205"/>
      <c r="DJ196" s="205"/>
      <c r="DK196" s="205"/>
      <c r="DL196" s="205"/>
      <c r="DM196" s="205"/>
      <c r="DN196" s="205"/>
      <c r="DO196" s="205"/>
      <c r="DP196" s="205"/>
      <c r="DQ196" s="205"/>
      <c r="DR196" s="205"/>
      <c r="DS196" s="205"/>
      <c r="DT196" s="205"/>
      <c r="DU196" s="205"/>
      <c r="DV196" s="205"/>
      <c r="DW196" s="205"/>
      <c r="DX196" s="205"/>
      <c r="DY196" s="205"/>
      <c r="DZ196" s="205"/>
      <c r="EA196" s="205"/>
      <c r="EB196" s="205"/>
      <c r="EC196" s="205"/>
      <c r="ED196" s="205"/>
      <c r="EE196" s="205"/>
      <c r="EF196" s="205"/>
      <c r="EG196" s="205"/>
      <c r="EH196" s="205"/>
      <c r="EI196" s="205"/>
      <c r="EJ196" s="205"/>
      <c r="EK196" s="205"/>
      <c r="EL196" s="205"/>
      <c r="EM196" s="205"/>
      <c r="EN196" s="205"/>
      <c r="EO196" s="205"/>
      <c r="EP196" s="205"/>
      <c r="EQ196" s="205"/>
      <c r="ER196" s="205"/>
      <c r="ES196" s="205"/>
      <c r="ET196" s="205"/>
      <c r="EU196" s="205"/>
      <c r="EV196" s="205"/>
      <c r="EW196" s="205"/>
      <c r="EX196" s="205"/>
      <c r="EY196" s="205"/>
      <c r="EZ196" s="205"/>
      <c r="FA196" s="205"/>
      <c r="FB196" s="205"/>
      <c r="FC196" s="205"/>
      <c r="FD196" s="205"/>
      <c r="FE196" s="205"/>
      <c r="FF196" s="205"/>
      <c r="FG196" s="205"/>
      <c r="FH196" s="205"/>
      <c r="FI196" s="205"/>
      <c r="FJ196" s="205"/>
      <c r="FK196" s="205"/>
      <c r="FL196" s="205"/>
      <c r="FM196" s="205"/>
      <c r="FN196" s="205"/>
      <c r="FO196" s="205"/>
      <c r="FP196" s="205"/>
      <c r="FQ196" s="205"/>
      <c r="FR196" s="205"/>
      <c r="FS196" s="205"/>
      <c r="FT196" s="205"/>
      <c r="FU196" s="205"/>
      <c r="FV196" s="205"/>
      <c r="FW196" s="205"/>
      <c r="FX196" s="205"/>
      <c r="FY196" s="205"/>
      <c r="FZ196" s="205"/>
      <c r="GA196" s="205"/>
      <c r="GB196" s="205"/>
      <c r="GC196" s="205"/>
      <c r="GD196" s="205"/>
      <c r="GE196" s="205"/>
      <c r="GF196" s="205"/>
      <c r="GG196" s="205"/>
      <c r="GH196" s="205"/>
      <c r="GI196" s="205"/>
      <c r="GJ196" s="205"/>
      <c r="GK196" s="205"/>
      <c r="GL196" s="205"/>
      <c r="GM196" s="205"/>
      <c r="GN196" s="205"/>
      <c r="GO196" s="205"/>
      <c r="GP196" s="205"/>
      <c r="GQ196" s="205"/>
      <c r="GR196" s="205"/>
      <c r="GS196" s="205"/>
      <c r="GT196" s="205"/>
      <c r="GU196" s="205"/>
      <c r="GV196" s="205"/>
      <c r="GW196" s="205"/>
      <c r="GX196" s="205"/>
      <c r="GY196" s="205"/>
      <c r="GZ196" s="205"/>
      <c r="HA196" s="205"/>
      <c r="HB196" s="205"/>
      <c r="HC196" s="205"/>
      <c r="HD196" s="205"/>
      <c r="HE196" s="205"/>
      <c r="HF196" s="205"/>
      <c r="HG196" s="205"/>
      <c r="HH196" s="205"/>
      <c r="HI196" s="205"/>
      <c r="HJ196" s="205"/>
      <c r="HK196" s="205"/>
      <c r="HL196" s="205"/>
      <c r="HM196" s="205"/>
      <c r="HN196" s="205"/>
      <c r="HO196" s="205"/>
      <c r="HP196" s="205"/>
      <c r="HQ196" s="205"/>
      <c r="HR196" s="205"/>
      <c r="HS196" s="205"/>
      <c r="HT196" s="205"/>
      <c r="HU196" s="205"/>
      <c r="HV196" s="205"/>
      <c r="HW196" s="205"/>
      <c r="HX196" s="205"/>
      <c r="HY196" s="205"/>
      <c r="HZ196" s="205"/>
      <c r="IA196" s="205"/>
      <c r="IB196" s="205"/>
      <c r="IC196" s="205"/>
      <c r="ID196" s="205"/>
      <c r="IE196" s="205"/>
      <c r="IF196" s="205"/>
      <c r="IG196" s="205"/>
      <c r="IH196" s="205"/>
      <c r="II196" s="205"/>
      <c r="IJ196" s="205"/>
      <c r="IK196" s="205"/>
      <c r="IL196" s="205"/>
      <c r="IM196" s="205"/>
      <c r="IN196" s="205"/>
      <c r="IO196" s="205"/>
      <c r="IP196" s="205"/>
      <c r="IQ196" s="205"/>
      <c r="IR196" s="205"/>
      <c r="IS196" s="205"/>
      <c r="IT196" s="205"/>
      <c r="IU196" s="205"/>
      <c r="IV196" s="205"/>
      <c r="IW196" s="205"/>
      <c r="IX196" s="205"/>
    </row>
    <row r="197" spans="1:258" ht="12.75" customHeight="1" x14ac:dyDescent="0.2">
      <c r="A197" s="330">
        <f t="shared" si="9"/>
        <v>45478</v>
      </c>
      <c r="B197" s="355" t="str" cm="1">
        <f t="array" ref="B197">IF(SUMPRODUCT($I197:$IX197,IF($I$9:$IX$9=B$9,1,0))&gt;0,SUMPRODUCT($I197:$IX197,IF($I$9:$IX$9=B$9,1,0)),"")</f>
        <v/>
      </c>
      <c r="C197" s="355" t="str" cm="1">
        <f t="array" ref="C197">IF(SUMPRODUCT($I197:$IX197,IF($I$9:$IX$9=C$9,1,0))&gt;0,SUMPRODUCT($I197:$IX197,IF($I$9:$IX$9=C$9,1,0)),"")</f>
        <v/>
      </c>
      <c r="D197" s="355" t="str" cm="1">
        <f t="array" ref="D197">IF(SUMPRODUCT($I197:$IX197,IF($I$9:$IX$9=D$9,1,0))&gt;0,SUMPRODUCT($I197:$IX197,IF($I$9:$IX$9=D$9,1,0)),"")</f>
        <v/>
      </c>
      <c r="E197" s="355" t="str" cm="1">
        <f t="array" ref="E197">IF(SUMPRODUCT($I197:$IX197,IF($I$9:$IX$9=E$9,1,0))&gt;0,SUMPRODUCT($I197:$IX197,IF($I$9:$IX$9=E$9,1,0)),"")</f>
        <v/>
      </c>
      <c r="F197" s="355" t="str" cm="1">
        <f t="array" ref="F197">IF(SUMPRODUCT($I197:$IX197,IF($I$9:$IX$9=F$9,1,0))&gt;0,SUMPRODUCT($I197:$IX197,IF($I$9:$IX$9=F$9,1,0)),"")</f>
        <v/>
      </c>
      <c r="G197" s="355" t="str" cm="1">
        <f t="array" ref="G197">IF(SUMPRODUCT($I197:$IX197,IF($I$9:$IX$9=G$9,1,0))&gt;0,SUMPRODUCT($I197:$IX197,IF($I$9:$IX$9=G$9,1,0)),"")</f>
        <v/>
      </c>
      <c r="H197" s="329">
        <f t="shared" si="8"/>
        <v>0</v>
      </c>
      <c r="I197" s="205"/>
      <c r="J197" s="205"/>
      <c r="K197" s="205"/>
      <c r="L197" s="205"/>
      <c r="M197" s="205"/>
      <c r="N197" s="205"/>
      <c r="O197" s="205"/>
      <c r="P197" s="205"/>
      <c r="Q197" s="205"/>
      <c r="R197" s="205"/>
      <c r="S197" s="205"/>
      <c r="T197" s="205"/>
      <c r="U197" s="205"/>
      <c r="V197" s="205"/>
      <c r="W197" s="205"/>
      <c r="X197" s="205"/>
      <c r="Y197" s="205"/>
      <c r="Z197" s="205"/>
      <c r="AA197" s="205"/>
      <c r="AB197" s="205"/>
      <c r="AC197" s="205"/>
      <c r="AD197" s="205"/>
      <c r="AE197" s="205"/>
      <c r="AF197" s="205"/>
      <c r="AG197" s="205"/>
      <c r="AH197" s="205"/>
      <c r="AI197" s="205"/>
      <c r="AJ197" s="205"/>
      <c r="AK197" s="205"/>
      <c r="AL197" s="205"/>
      <c r="AM197" s="205"/>
      <c r="AN197" s="205"/>
      <c r="AO197" s="205"/>
      <c r="AP197" s="205"/>
      <c r="AQ197" s="205"/>
      <c r="AR197" s="205"/>
      <c r="AS197" s="205"/>
      <c r="AT197" s="205"/>
      <c r="AU197" s="205"/>
      <c r="AV197" s="205"/>
      <c r="AW197" s="205"/>
      <c r="AX197" s="205"/>
      <c r="AY197" s="205"/>
      <c r="AZ197" s="205"/>
      <c r="BA197" s="205"/>
      <c r="BB197" s="205"/>
      <c r="BC197" s="205"/>
      <c r="BD197" s="205"/>
      <c r="BE197" s="205"/>
      <c r="BF197" s="205"/>
      <c r="BG197" s="205"/>
      <c r="BH197" s="205"/>
      <c r="BI197" s="205"/>
      <c r="BJ197" s="205"/>
      <c r="BK197" s="205"/>
      <c r="BL197" s="205"/>
      <c r="BM197" s="205"/>
      <c r="BN197" s="205"/>
      <c r="BO197" s="205"/>
      <c r="BP197" s="205"/>
      <c r="BQ197" s="205"/>
      <c r="BR197" s="205"/>
      <c r="BS197" s="205"/>
      <c r="BT197" s="205"/>
      <c r="BU197" s="205"/>
      <c r="BV197" s="205"/>
      <c r="BW197" s="205"/>
      <c r="BX197" s="205"/>
      <c r="BY197" s="205"/>
      <c r="BZ197" s="205"/>
      <c r="CA197" s="205"/>
      <c r="CB197" s="205"/>
      <c r="CC197" s="205"/>
      <c r="CD197" s="205"/>
      <c r="CE197" s="205"/>
      <c r="CF197" s="205"/>
      <c r="CG197" s="205"/>
      <c r="CH197" s="205"/>
      <c r="CI197" s="205"/>
      <c r="CJ197" s="205"/>
      <c r="CK197" s="205"/>
      <c r="CL197" s="205"/>
      <c r="CM197" s="205"/>
      <c r="CN197" s="205"/>
      <c r="CO197" s="205"/>
      <c r="CP197" s="205"/>
      <c r="CQ197" s="205"/>
      <c r="CR197" s="205"/>
      <c r="CS197" s="205"/>
      <c r="CT197" s="205"/>
      <c r="CU197" s="205"/>
      <c r="CV197" s="205"/>
      <c r="CW197" s="205"/>
      <c r="CX197" s="205"/>
      <c r="CY197" s="205"/>
      <c r="CZ197" s="205"/>
      <c r="DA197" s="205"/>
      <c r="DB197" s="205"/>
      <c r="DC197" s="205"/>
      <c r="DD197" s="205"/>
      <c r="DE197" s="205"/>
      <c r="DF197" s="205"/>
      <c r="DG197" s="205"/>
      <c r="DH197" s="205"/>
      <c r="DI197" s="205"/>
      <c r="DJ197" s="205"/>
      <c r="DK197" s="205"/>
      <c r="DL197" s="205"/>
      <c r="DM197" s="205"/>
      <c r="DN197" s="205"/>
      <c r="DO197" s="205"/>
      <c r="DP197" s="205"/>
      <c r="DQ197" s="205"/>
      <c r="DR197" s="205"/>
      <c r="DS197" s="205"/>
      <c r="DT197" s="205"/>
      <c r="DU197" s="205"/>
      <c r="DV197" s="205"/>
      <c r="DW197" s="205"/>
      <c r="DX197" s="205"/>
      <c r="DY197" s="205"/>
      <c r="DZ197" s="205"/>
      <c r="EA197" s="205"/>
      <c r="EB197" s="205"/>
      <c r="EC197" s="205"/>
      <c r="ED197" s="205"/>
      <c r="EE197" s="205"/>
      <c r="EF197" s="205"/>
      <c r="EG197" s="205"/>
      <c r="EH197" s="205"/>
      <c r="EI197" s="205"/>
      <c r="EJ197" s="205"/>
      <c r="EK197" s="205"/>
      <c r="EL197" s="205"/>
      <c r="EM197" s="205"/>
      <c r="EN197" s="205"/>
      <c r="EO197" s="205"/>
      <c r="EP197" s="205"/>
      <c r="EQ197" s="205"/>
      <c r="ER197" s="205"/>
      <c r="ES197" s="205"/>
      <c r="ET197" s="205"/>
      <c r="EU197" s="205"/>
      <c r="EV197" s="205"/>
      <c r="EW197" s="205"/>
      <c r="EX197" s="205"/>
      <c r="EY197" s="205"/>
      <c r="EZ197" s="205"/>
      <c r="FA197" s="205"/>
      <c r="FB197" s="205"/>
      <c r="FC197" s="205"/>
      <c r="FD197" s="205"/>
      <c r="FE197" s="205"/>
      <c r="FF197" s="205"/>
      <c r="FG197" s="205"/>
      <c r="FH197" s="205"/>
      <c r="FI197" s="205"/>
      <c r="FJ197" s="205"/>
      <c r="FK197" s="205"/>
      <c r="FL197" s="205"/>
      <c r="FM197" s="205"/>
      <c r="FN197" s="205"/>
      <c r="FO197" s="205"/>
      <c r="FP197" s="205"/>
      <c r="FQ197" s="205"/>
      <c r="FR197" s="205"/>
      <c r="FS197" s="205"/>
      <c r="FT197" s="205"/>
      <c r="FU197" s="205"/>
      <c r="FV197" s="205"/>
      <c r="FW197" s="205"/>
      <c r="FX197" s="205"/>
      <c r="FY197" s="205"/>
      <c r="FZ197" s="205"/>
      <c r="GA197" s="205"/>
      <c r="GB197" s="205"/>
      <c r="GC197" s="205"/>
      <c r="GD197" s="205"/>
      <c r="GE197" s="205"/>
      <c r="GF197" s="205"/>
      <c r="GG197" s="205"/>
      <c r="GH197" s="205"/>
      <c r="GI197" s="205"/>
      <c r="GJ197" s="205"/>
      <c r="GK197" s="205"/>
      <c r="GL197" s="205"/>
      <c r="GM197" s="205"/>
      <c r="GN197" s="205"/>
      <c r="GO197" s="205"/>
      <c r="GP197" s="205"/>
      <c r="GQ197" s="205"/>
      <c r="GR197" s="205"/>
      <c r="GS197" s="205"/>
      <c r="GT197" s="205"/>
      <c r="GU197" s="205"/>
      <c r="GV197" s="205"/>
      <c r="GW197" s="205"/>
      <c r="GX197" s="205"/>
      <c r="GY197" s="205"/>
      <c r="GZ197" s="205"/>
      <c r="HA197" s="205"/>
      <c r="HB197" s="205"/>
      <c r="HC197" s="205"/>
      <c r="HD197" s="205"/>
      <c r="HE197" s="205"/>
      <c r="HF197" s="205"/>
      <c r="HG197" s="205"/>
      <c r="HH197" s="205"/>
      <c r="HI197" s="205"/>
      <c r="HJ197" s="205"/>
      <c r="HK197" s="205"/>
      <c r="HL197" s="205"/>
      <c r="HM197" s="205"/>
      <c r="HN197" s="205"/>
      <c r="HO197" s="205"/>
      <c r="HP197" s="205"/>
      <c r="HQ197" s="205"/>
      <c r="HR197" s="205"/>
      <c r="HS197" s="205"/>
      <c r="HT197" s="205"/>
      <c r="HU197" s="205"/>
      <c r="HV197" s="205"/>
      <c r="HW197" s="205"/>
      <c r="HX197" s="205"/>
      <c r="HY197" s="205"/>
      <c r="HZ197" s="205"/>
      <c r="IA197" s="205"/>
      <c r="IB197" s="205"/>
      <c r="IC197" s="205"/>
      <c r="ID197" s="205"/>
      <c r="IE197" s="205"/>
      <c r="IF197" s="205"/>
      <c r="IG197" s="205"/>
      <c r="IH197" s="205"/>
      <c r="II197" s="205"/>
      <c r="IJ197" s="205"/>
      <c r="IK197" s="205"/>
      <c r="IL197" s="205"/>
      <c r="IM197" s="205"/>
      <c r="IN197" s="205"/>
      <c r="IO197" s="205"/>
      <c r="IP197" s="205"/>
      <c r="IQ197" s="205"/>
      <c r="IR197" s="205"/>
      <c r="IS197" s="205"/>
      <c r="IT197" s="205"/>
      <c r="IU197" s="205"/>
      <c r="IV197" s="205"/>
      <c r="IW197" s="205"/>
      <c r="IX197" s="205"/>
    </row>
    <row r="198" spans="1:258" ht="12.75" customHeight="1" x14ac:dyDescent="0.2">
      <c r="A198" s="330">
        <f t="shared" si="9"/>
        <v>45479</v>
      </c>
      <c r="B198" s="355" t="str" cm="1">
        <f t="array" ref="B198">IF(SUMPRODUCT($I198:$IX198,IF($I$9:$IX$9=B$9,1,0))&gt;0,SUMPRODUCT($I198:$IX198,IF($I$9:$IX$9=B$9,1,0)),"")</f>
        <v/>
      </c>
      <c r="C198" s="355" t="str" cm="1">
        <f t="array" ref="C198">IF(SUMPRODUCT($I198:$IX198,IF($I$9:$IX$9=C$9,1,0))&gt;0,SUMPRODUCT($I198:$IX198,IF($I$9:$IX$9=C$9,1,0)),"")</f>
        <v/>
      </c>
      <c r="D198" s="355" t="str" cm="1">
        <f t="array" ref="D198">IF(SUMPRODUCT($I198:$IX198,IF($I$9:$IX$9=D$9,1,0))&gt;0,SUMPRODUCT($I198:$IX198,IF($I$9:$IX$9=D$9,1,0)),"")</f>
        <v/>
      </c>
      <c r="E198" s="355" t="str" cm="1">
        <f t="array" ref="E198">IF(SUMPRODUCT($I198:$IX198,IF($I$9:$IX$9=E$9,1,0))&gt;0,SUMPRODUCT($I198:$IX198,IF($I$9:$IX$9=E$9,1,0)),"")</f>
        <v/>
      </c>
      <c r="F198" s="355" t="str" cm="1">
        <f t="array" ref="F198">IF(SUMPRODUCT($I198:$IX198,IF($I$9:$IX$9=F$9,1,0))&gt;0,SUMPRODUCT($I198:$IX198,IF($I$9:$IX$9=F$9,1,0)),"")</f>
        <v/>
      </c>
      <c r="G198" s="355" t="str" cm="1">
        <f t="array" ref="G198">IF(SUMPRODUCT($I198:$IX198,IF($I$9:$IX$9=G$9,1,0))&gt;0,SUMPRODUCT($I198:$IX198,IF($I$9:$IX$9=G$9,1,0)),"")</f>
        <v/>
      </c>
      <c r="H198" s="329">
        <f t="shared" si="8"/>
        <v>0</v>
      </c>
      <c r="I198" s="205"/>
      <c r="J198" s="205"/>
      <c r="K198" s="205"/>
      <c r="L198" s="205"/>
      <c r="M198" s="205"/>
      <c r="N198" s="205"/>
      <c r="O198" s="205"/>
      <c r="P198" s="205"/>
      <c r="Q198" s="205"/>
      <c r="R198" s="205"/>
      <c r="S198" s="205"/>
      <c r="T198" s="205"/>
      <c r="U198" s="205"/>
      <c r="V198" s="205"/>
      <c r="W198" s="205"/>
      <c r="X198" s="205"/>
      <c r="Y198" s="205"/>
      <c r="Z198" s="205"/>
      <c r="AA198" s="205"/>
      <c r="AB198" s="205"/>
      <c r="AC198" s="205"/>
      <c r="AD198" s="205"/>
      <c r="AE198" s="205"/>
      <c r="AF198" s="205"/>
      <c r="AG198" s="205"/>
      <c r="AH198" s="205"/>
      <c r="AI198" s="205"/>
      <c r="AJ198" s="205"/>
      <c r="AK198" s="205"/>
      <c r="AL198" s="205"/>
      <c r="AM198" s="205"/>
      <c r="AN198" s="205"/>
      <c r="AO198" s="205"/>
      <c r="AP198" s="205"/>
      <c r="AQ198" s="205"/>
      <c r="AR198" s="205"/>
      <c r="AS198" s="205"/>
      <c r="AT198" s="205"/>
      <c r="AU198" s="205"/>
      <c r="AV198" s="205"/>
      <c r="AW198" s="205"/>
      <c r="AX198" s="205"/>
      <c r="AY198" s="205"/>
      <c r="AZ198" s="205"/>
      <c r="BA198" s="205"/>
      <c r="BB198" s="205"/>
      <c r="BC198" s="205"/>
      <c r="BD198" s="205"/>
      <c r="BE198" s="205"/>
      <c r="BF198" s="205"/>
      <c r="BG198" s="205"/>
      <c r="BH198" s="205"/>
      <c r="BI198" s="205"/>
      <c r="BJ198" s="205"/>
      <c r="BK198" s="205"/>
      <c r="BL198" s="205"/>
      <c r="BM198" s="205"/>
      <c r="BN198" s="205"/>
      <c r="BO198" s="205"/>
      <c r="BP198" s="205"/>
      <c r="BQ198" s="205"/>
      <c r="BR198" s="205"/>
      <c r="BS198" s="205"/>
      <c r="BT198" s="205"/>
      <c r="BU198" s="205"/>
      <c r="BV198" s="205"/>
      <c r="BW198" s="205"/>
      <c r="BX198" s="205"/>
      <c r="BY198" s="205"/>
      <c r="BZ198" s="205"/>
      <c r="CA198" s="205"/>
      <c r="CB198" s="205"/>
      <c r="CC198" s="205"/>
      <c r="CD198" s="205"/>
      <c r="CE198" s="205"/>
      <c r="CF198" s="205"/>
      <c r="CG198" s="205"/>
      <c r="CH198" s="205"/>
      <c r="CI198" s="205"/>
      <c r="CJ198" s="205"/>
      <c r="CK198" s="205"/>
      <c r="CL198" s="205"/>
      <c r="CM198" s="205"/>
      <c r="CN198" s="205"/>
      <c r="CO198" s="205"/>
      <c r="CP198" s="205"/>
      <c r="CQ198" s="205"/>
      <c r="CR198" s="205"/>
      <c r="CS198" s="205"/>
      <c r="CT198" s="205"/>
      <c r="CU198" s="205"/>
      <c r="CV198" s="205"/>
      <c r="CW198" s="205"/>
      <c r="CX198" s="205"/>
      <c r="CY198" s="205"/>
      <c r="CZ198" s="205"/>
      <c r="DA198" s="205"/>
      <c r="DB198" s="205"/>
      <c r="DC198" s="205"/>
      <c r="DD198" s="205"/>
      <c r="DE198" s="205"/>
      <c r="DF198" s="205"/>
      <c r="DG198" s="205"/>
      <c r="DH198" s="205"/>
      <c r="DI198" s="205"/>
      <c r="DJ198" s="205"/>
      <c r="DK198" s="205"/>
      <c r="DL198" s="205"/>
      <c r="DM198" s="205"/>
      <c r="DN198" s="205"/>
      <c r="DO198" s="205"/>
      <c r="DP198" s="205"/>
      <c r="DQ198" s="205"/>
      <c r="DR198" s="205"/>
      <c r="DS198" s="205"/>
      <c r="DT198" s="205"/>
      <c r="DU198" s="205"/>
      <c r="DV198" s="205"/>
      <c r="DW198" s="205"/>
      <c r="DX198" s="205"/>
      <c r="DY198" s="205"/>
      <c r="DZ198" s="205"/>
      <c r="EA198" s="205"/>
      <c r="EB198" s="205"/>
      <c r="EC198" s="205"/>
      <c r="ED198" s="205"/>
      <c r="EE198" s="205"/>
      <c r="EF198" s="205"/>
      <c r="EG198" s="205"/>
      <c r="EH198" s="205"/>
      <c r="EI198" s="205"/>
      <c r="EJ198" s="205"/>
      <c r="EK198" s="205"/>
      <c r="EL198" s="205"/>
      <c r="EM198" s="205"/>
      <c r="EN198" s="205"/>
      <c r="EO198" s="205"/>
      <c r="EP198" s="205"/>
      <c r="EQ198" s="205"/>
      <c r="ER198" s="205"/>
      <c r="ES198" s="205"/>
      <c r="ET198" s="205"/>
      <c r="EU198" s="205"/>
      <c r="EV198" s="205"/>
      <c r="EW198" s="205"/>
      <c r="EX198" s="205"/>
      <c r="EY198" s="205"/>
      <c r="EZ198" s="205"/>
      <c r="FA198" s="205"/>
      <c r="FB198" s="205"/>
      <c r="FC198" s="205"/>
      <c r="FD198" s="205"/>
      <c r="FE198" s="205"/>
      <c r="FF198" s="205"/>
      <c r="FG198" s="205"/>
      <c r="FH198" s="205"/>
      <c r="FI198" s="205"/>
      <c r="FJ198" s="205"/>
      <c r="FK198" s="205"/>
      <c r="FL198" s="205"/>
      <c r="FM198" s="205"/>
      <c r="FN198" s="205"/>
      <c r="FO198" s="205"/>
      <c r="FP198" s="205"/>
      <c r="FQ198" s="205"/>
      <c r="FR198" s="205"/>
      <c r="FS198" s="205"/>
      <c r="FT198" s="205"/>
      <c r="FU198" s="205"/>
      <c r="FV198" s="205"/>
      <c r="FW198" s="205"/>
      <c r="FX198" s="205"/>
      <c r="FY198" s="205"/>
      <c r="FZ198" s="205"/>
      <c r="GA198" s="205"/>
      <c r="GB198" s="205"/>
      <c r="GC198" s="205"/>
      <c r="GD198" s="205"/>
      <c r="GE198" s="205"/>
      <c r="GF198" s="205"/>
      <c r="GG198" s="205"/>
      <c r="GH198" s="205"/>
      <c r="GI198" s="205"/>
      <c r="GJ198" s="205"/>
      <c r="GK198" s="205"/>
      <c r="GL198" s="205"/>
      <c r="GM198" s="205"/>
      <c r="GN198" s="205"/>
      <c r="GO198" s="205"/>
      <c r="GP198" s="205"/>
      <c r="GQ198" s="205"/>
      <c r="GR198" s="205"/>
      <c r="GS198" s="205"/>
      <c r="GT198" s="205"/>
      <c r="GU198" s="205"/>
      <c r="GV198" s="205"/>
      <c r="GW198" s="205"/>
      <c r="GX198" s="205"/>
      <c r="GY198" s="205"/>
      <c r="GZ198" s="205"/>
      <c r="HA198" s="205"/>
      <c r="HB198" s="205"/>
      <c r="HC198" s="205"/>
      <c r="HD198" s="205"/>
      <c r="HE198" s="205"/>
      <c r="HF198" s="205"/>
      <c r="HG198" s="205"/>
      <c r="HH198" s="205"/>
      <c r="HI198" s="205"/>
      <c r="HJ198" s="205"/>
      <c r="HK198" s="205"/>
      <c r="HL198" s="205"/>
      <c r="HM198" s="205"/>
      <c r="HN198" s="205"/>
      <c r="HO198" s="205"/>
      <c r="HP198" s="205"/>
      <c r="HQ198" s="205"/>
      <c r="HR198" s="205"/>
      <c r="HS198" s="205"/>
      <c r="HT198" s="205"/>
      <c r="HU198" s="205"/>
      <c r="HV198" s="205"/>
      <c r="HW198" s="205"/>
      <c r="HX198" s="205"/>
      <c r="HY198" s="205"/>
      <c r="HZ198" s="205"/>
      <c r="IA198" s="205"/>
      <c r="IB198" s="205"/>
      <c r="IC198" s="205"/>
      <c r="ID198" s="205"/>
      <c r="IE198" s="205"/>
      <c r="IF198" s="205"/>
      <c r="IG198" s="205"/>
      <c r="IH198" s="205"/>
      <c r="II198" s="205"/>
      <c r="IJ198" s="205"/>
      <c r="IK198" s="205"/>
      <c r="IL198" s="205"/>
      <c r="IM198" s="205"/>
      <c r="IN198" s="205"/>
      <c r="IO198" s="205"/>
      <c r="IP198" s="205"/>
      <c r="IQ198" s="205"/>
      <c r="IR198" s="205"/>
      <c r="IS198" s="205"/>
      <c r="IT198" s="205"/>
      <c r="IU198" s="205"/>
      <c r="IV198" s="205"/>
      <c r="IW198" s="205"/>
      <c r="IX198" s="205"/>
    </row>
    <row r="199" spans="1:258" ht="12.75" customHeight="1" x14ac:dyDescent="0.2">
      <c r="A199" s="330">
        <f t="shared" si="9"/>
        <v>45480</v>
      </c>
      <c r="B199" s="355" t="str" cm="1">
        <f t="array" ref="B199">IF(SUMPRODUCT($I199:$IX199,IF($I$9:$IX$9=B$9,1,0))&gt;0,SUMPRODUCT($I199:$IX199,IF($I$9:$IX$9=B$9,1,0)),"")</f>
        <v/>
      </c>
      <c r="C199" s="355" t="str" cm="1">
        <f t="array" ref="C199">IF(SUMPRODUCT($I199:$IX199,IF($I$9:$IX$9=C$9,1,0))&gt;0,SUMPRODUCT($I199:$IX199,IF($I$9:$IX$9=C$9,1,0)),"")</f>
        <v/>
      </c>
      <c r="D199" s="355" t="str" cm="1">
        <f t="array" ref="D199">IF(SUMPRODUCT($I199:$IX199,IF($I$9:$IX$9=D$9,1,0))&gt;0,SUMPRODUCT($I199:$IX199,IF($I$9:$IX$9=D$9,1,0)),"")</f>
        <v/>
      </c>
      <c r="E199" s="355" t="str" cm="1">
        <f t="array" ref="E199">IF(SUMPRODUCT($I199:$IX199,IF($I$9:$IX$9=E$9,1,0))&gt;0,SUMPRODUCT($I199:$IX199,IF($I$9:$IX$9=E$9,1,0)),"")</f>
        <v/>
      </c>
      <c r="F199" s="355" t="str" cm="1">
        <f t="array" ref="F199">IF(SUMPRODUCT($I199:$IX199,IF($I$9:$IX$9=F$9,1,0))&gt;0,SUMPRODUCT($I199:$IX199,IF($I$9:$IX$9=F$9,1,0)),"")</f>
        <v/>
      </c>
      <c r="G199" s="355" t="str" cm="1">
        <f t="array" ref="G199">IF(SUMPRODUCT($I199:$IX199,IF($I$9:$IX$9=G$9,1,0))&gt;0,SUMPRODUCT($I199:$IX199,IF($I$9:$IX$9=G$9,1,0)),"")</f>
        <v/>
      </c>
      <c r="H199" s="329">
        <f t="shared" si="8"/>
        <v>0</v>
      </c>
      <c r="I199" s="205"/>
      <c r="J199" s="205"/>
      <c r="K199" s="205"/>
      <c r="L199" s="205"/>
      <c r="M199" s="205"/>
      <c r="N199" s="205"/>
      <c r="O199" s="205"/>
      <c r="P199" s="205"/>
      <c r="Q199" s="205"/>
      <c r="R199" s="205"/>
      <c r="S199" s="205"/>
      <c r="T199" s="205"/>
      <c r="U199" s="205"/>
      <c r="V199" s="205"/>
      <c r="W199" s="205"/>
      <c r="X199" s="205"/>
      <c r="Y199" s="205"/>
      <c r="Z199" s="205"/>
      <c r="AA199" s="205"/>
      <c r="AB199" s="205"/>
      <c r="AC199" s="205"/>
      <c r="AD199" s="205"/>
      <c r="AE199" s="205"/>
      <c r="AF199" s="205"/>
      <c r="AG199" s="205"/>
      <c r="AH199" s="205"/>
      <c r="AI199" s="205"/>
      <c r="AJ199" s="205"/>
      <c r="AK199" s="205"/>
      <c r="AL199" s="205"/>
      <c r="AM199" s="205"/>
      <c r="AN199" s="205"/>
      <c r="AO199" s="205"/>
      <c r="AP199" s="205"/>
      <c r="AQ199" s="205"/>
      <c r="AR199" s="205"/>
      <c r="AS199" s="205"/>
      <c r="AT199" s="205"/>
      <c r="AU199" s="205"/>
      <c r="AV199" s="205"/>
      <c r="AW199" s="205"/>
      <c r="AX199" s="205"/>
      <c r="AY199" s="205"/>
      <c r="AZ199" s="205"/>
      <c r="BA199" s="205"/>
      <c r="BB199" s="205"/>
      <c r="BC199" s="205"/>
      <c r="BD199" s="205"/>
      <c r="BE199" s="205"/>
      <c r="BF199" s="205"/>
      <c r="BG199" s="205"/>
      <c r="BH199" s="205"/>
      <c r="BI199" s="205"/>
      <c r="BJ199" s="205"/>
      <c r="BK199" s="205"/>
      <c r="BL199" s="205"/>
      <c r="BM199" s="205"/>
      <c r="BN199" s="205"/>
      <c r="BO199" s="205"/>
      <c r="BP199" s="205"/>
      <c r="BQ199" s="205"/>
      <c r="BR199" s="205"/>
      <c r="BS199" s="205"/>
      <c r="BT199" s="205"/>
      <c r="BU199" s="205"/>
      <c r="BV199" s="205"/>
      <c r="BW199" s="205"/>
      <c r="BX199" s="205"/>
      <c r="BY199" s="205"/>
      <c r="BZ199" s="205"/>
      <c r="CA199" s="205"/>
      <c r="CB199" s="205"/>
      <c r="CC199" s="205"/>
      <c r="CD199" s="205"/>
      <c r="CE199" s="205"/>
      <c r="CF199" s="205"/>
      <c r="CG199" s="205"/>
      <c r="CH199" s="205"/>
      <c r="CI199" s="205"/>
      <c r="CJ199" s="205"/>
      <c r="CK199" s="205"/>
      <c r="CL199" s="205"/>
      <c r="CM199" s="205"/>
      <c r="CN199" s="205"/>
      <c r="CO199" s="205"/>
      <c r="CP199" s="205"/>
      <c r="CQ199" s="205"/>
      <c r="CR199" s="205"/>
      <c r="CS199" s="205"/>
      <c r="CT199" s="205"/>
      <c r="CU199" s="205"/>
      <c r="CV199" s="205"/>
      <c r="CW199" s="205"/>
      <c r="CX199" s="205"/>
      <c r="CY199" s="205"/>
      <c r="CZ199" s="205"/>
      <c r="DA199" s="205"/>
      <c r="DB199" s="205"/>
      <c r="DC199" s="205"/>
      <c r="DD199" s="205"/>
      <c r="DE199" s="205"/>
      <c r="DF199" s="205"/>
      <c r="DG199" s="205"/>
      <c r="DH199" s="205"/>
      <c r="DI199" s="205"/>
      <c r="DJ199" s="205"/>
      <c r="DK199" s="205"/>
      <c r="DL199" s="205"/>
      <c r="DM199" s="205"/>
      <c r="DN199" s="205"/>
      <c r="DO199" s="205"/>
      <c r="DP199" s="205"/>
      <c r="DQ199" s="205"/>
      <c r="DR199" s="205"/>
      <c r="DS199" s="205"/>
      <c r="DT199" s="205"/>
      <c r="DU199" s="205"/>
      <c r="DV199" s="205"/>
      <c r="DW199" s="205"/>
      <c r="DX199" s="205"/>
      <c r="DY199" s="205"/>
      <c r="DZ199" s="205"/>
      <c r="EA199" s="205"/>
      <c r="EB199" s="205"/>
      <c r="EC199" s="205"/>
      <c r="ED199" s="205"/>
      <c r="EE199" s="205"/>
      <c r="EF199" s="205"/>
      <c r="EG199" s="205"/>
      <c r="EH199" s="205"/>
      <c r="EI199" s="205"/>
      <c r="EJ199" s="205"/>
      <c r="EK199" s="205"/>
      <c r="EL199" s="205"/>
      <c r="EM199" s="205"/>
      <c r="EN199" s="205"/>
      <c r="EO199" s="205"/>
      <c r="EP199" s="205"/>
      <c r="EQ199" s="205"/>
      <c r="ER199" s="205"/>
      <c r="ES199" s="205"/>
      <c r="ET199" s="205"/>
      <c r="EU199" s="205"/>
      <c r="EV199" s="205"/>
      <c r="EW199" s="205"/>
      <c r="EX199" s="205"/>
      <c r="EY199" s="205"/>
      <c r="EZ199" s="205"/>
      <c r="FA199" s="205"/>
      <c r="FB199" s="205"/>
      <c r="FC199" s="205"/>
      <c r="FD199" s="205"/>
      <c r="FE199" s="205"/>
      <c r="FF199" s="205"/>
      <c r="FG199" s="205"/>
      <c r="FH199" s="205"/>
      <c r="FI199" s="205"/>
      <c r="FJ199" s="205"/>
      <c r="FK199" s="205"/>
      <c r="FL199" s="205"/>
      <c r="FM199" s="205"/>
      <c r="FN199" s="205"/>
      <c r="FO199" s="205"/>
      <c r="FP199" s="205"/>
      <c r="FQ199" s="205"/>
      <c r="FR199" s="205"/>
      <c r="FS199" s="205"/>
      <c r="FT199" s="205"/>
      <c r="FU199" s="205"/>
      <c r="FV199" s="205"/>
      <c r="FW199" s="205"/>
      <c r="FX199" s="205"/>
      <c r="FY199" s="205"/>
      <c r="FZ199" s="205"/>
      <c r="GA199" s="205"/>
      <c r="GB199" s="205"/>
      <c r="GC199" s="205"/>
      <c r="GD199" s="205"/>
      <c r="GE199" s="205"/>
      <c r="GF199" s="205"/>
      <c r="GG199" s="205"/>
      <c r="GH199" s="205"/>
      <c r="GI199" s="205"/>
      <c r="GJ199" s="205"/>
      <c r="GK199" s="205"/>
      <c r="GL199" s="205"/>
      <c r="GM199" s="205"/>
      <c r="GN199" s="205"/>
      <c r="GO199" s="205"/>
      <c r="GP199" s="205"/>
      <c r="GQ199" s="205"/>
      <c r="GR199" s="205"/>
      <c r="GS199" s="205"/>
      <c r="GT199" s="205"/>
      <c r="GU199" s="205"/>
      <c r="GV199" s="205"/>
      <c r="GW199" s="205"/>
      <c r="GX199" s="205"/>
      <c r="GY199" s="205"/>
      <c r="GZ199" s="205"/>
      <c r="HA199" s="205"/>
      <c r="HB199" s="205"/>
      <c r="HC199" s="205"/>
      <c r="HD199" s="205"/>
      <c r="HE199" s="205"/>
      <c r="HF199" s="205"/>
      <c r="HG199" s="205"/>
      <c r="HH199" s="205"/>
      <c r="HI199" s="205"/>
      <c r="HJ199" s="205"/>
      <c r="HK199" s="205"/>
      <c r="HL199" s="205"/>
      <c r="HM199" s="205"/>
      <c r="HN199" s="205"/>
      <c r="HO199" s="205"/>
      <c r="HP199" s="205"/>
      <c r="HQ199" s="205"/>
      <c r="HR199" s="205"/>
      <c r="HS199" s="205"/>
      <c r="HT199" s="205"/>
      <c r="HU199" s="205"/>
      <c r="HV199" s="205"/>
      <c r="HW199" s="205"/>
      <c r="HX199" s="205"/>
      <c r="HY199" s="205"/>
      <c r="HZ199" s="205"/>
      <c r="IA199" s="205"/>
      <c r="IB199" s="205"/>
      <c r="IC199" s="205"/>
      <c r="ID199" s="205"/>
      <c r="IE199" s="205"/>
      <c r="IF199" s="205"/>
      <c r="IG199" s="205"/>
      <c r="IH199" s="205"/>
      <c r="II199" s="205"/>
      <c r="IJ199" s="205"/>
      <c r="IK199" s="205"/>
      <c r="IL199" s="205"/>
      <c r="IM199" s="205"/>
      <c r="IN199" s="205"/>
      <c r="IO199" s="205"/>
      <c r="IP199" s="205"/>
      <c r="IQ199" s="205"/>
      <c r="IR199" s="205"/>
      <c r="IS199" s="205"/>
      <c r="IT199" s="205"/>
      <c r="IU199" s="205"/>
      <c r="IV199" s="205"/>
      <c r="IW199" s="205"/>
      <c r="IX199" s="205"/>
    </row>
    <row r="200" spans="1:258" ht="12.75" customHeight="1" x14ac:dyDescent="0.2">
      <c r="A200" s="330">
        <f t="shared" si="9"/>
        <v>45481</v>
      </c>
      <c r="B200" s="355" t="str" cm="1">
        <f t="array" ref="B200">IF(SUMPRODUCT($I200:$IX200,IF($I$9:$IX$9=B$9,1,0))&gt;0,SUMPRODUCT($I200:$IX200,IF($I$9:$IX$9=B$9,1,0)),"")</f>
        <v/>
      </c>
      <c r="C200" s="355" t="str" cm="1">
        <f t="array" ref="C200">IF(SUMPRODUCT($I200:$IX200,IF($I$9:$IX$9=C$9,1,0))&gt;0,SUMPRODUCT($I200:$IX200,IF($I$9:$IX$9=C$9,1,0)),"")</f>
        <v/>
      </c>
      <c r="D200" s="355" t="str" cm="1">
        <f t="array" ref="D200">IF(SUMPRODUCT($I200:$IX200,IF($I$9:$IX$9=D$9,1,0))&gt;0,SUMPRODUCT($I200:$IX200,IF($I$9:$IX$9=D$9,1,0)),"")</f>
        <v/>
      </c>
      <c r="E200" s="355" t="str" cm="1">
        <f t="array" ref="E200">IF(SUMPRODUCT($I200:$IX200,IF($I$9:$IX$9=E$9,1,0))&gt;0,SUMPRODUCT($I200:$IX200,IF($I$9:$IX$9=E$9,1,0)),"")</f>
        <v/>
      </c>
      <c r="F200" s="355" t="str" cm="1">
        <f t="array" ref="F200">IF(SUMPRODUCT($I200:$IX200,IF($I$9:$IX$9=F$9,1,0))&gt;0,SUMPRODUCT($I200:$IX200,IF($I$9:$IX$9=F$9,1,0)),"")</f>
        <v/>
      </c>
      <c r="G200" s="355" t="str" cm="1">
        <f t="array" ref="G200">IF(SUMPRODUCT($I200:$IX200,IF($I$9:$IX$9=G$9,1,0))&gt;0,SUMPRODUCT($I200:$IX200,IF($I$9:$IX$9=G$9,1,0)),"")</f>
        <v/>
      </c>
      <c r="H200" s="329">
        <f t="shared" si="8"/>
        <v>0</v>
      </c>
      <c r="I200" s="205"/>
      <c r="J200" s="205"/>
      <c r="K200" s="205"/>
      <c r="L200" s="205"/>
      <c r="M200" s="205"/>
      <c r="N200" s="205"/>
      <c r="O200" s="205"/>
      <c r="P200" s="205"/>
      <c r="Q200" s="205"/>
      <c r="R200" s="205"/>
      <c r="S200" s="205"/>
      <c r="T200" s="205"/>
      <c r="U200" s="205"/>
      <c r="V200" s="205"/>
      <c r="W200" s="205"/>
      <c r="X200" s="205"/>
      <c r="Y200" s="205"/>
      <c r="Z200" s="205"/>
      <c r="AA200" s="205"/>
      <c r="AB200" s="205"/>
      <c r="AC200" s="205"/>
      <c r="AD200" s="205"/>
      <c r="AE200" s="205"/>
      <c r="AF200" s="205"/>
      <c r="AG200" s="205"/>
      <c r="AH200" s="205"/>
      <c r="AI200" s="205"/>
      <c r="AJ200" s="205"/>
      <c r="AK200" s="205"/>
      <c r="AL200" s="205"/>
      <c r="AM200" s="205"/>
      <c r="AN200" s="205"/>
      <c r="AO200" s="205"/>
      <c r="AP200" s="205"/>
      <c r="AQ200" s="205"/>
      <c r="AR200" s="205"/>
      <c r="AS200" s="205"/>
      <c r="AT200" s="205"/>
      <c r="AU200" s="205"/>
      <c r="AV200" s="205"/>
      <c r="AW200" s="205"/>
      <c r="AX200" s="205"/>
      <c r="AY200" s="205"/>
      <c r="AZ200" s="205"/>
      <c r="BA200" s="205"/>
      <c r="BB200" s="205"/>
      <c r="BC200" s="205"/>
      <c r="BD200" s="205"/>
      <c r="BE200" s="205"/>
      <c r="BF200" s="205"/>
      <c r="BG200" s="205"/>
      <c r="BH200" s="205"/>
      <c r="BI200" s="205"/>
      <c r="BJ200" s="205"/>
      <c r="BK200" s="205"/>
      <c r="BL200" s="205"/>
      <c r="BM200" s="205"/>
      <c r="BN200" s="205"/>
      <c r="BO200" s="205"/>
      <c r="BP200" s="205"/>
      <c r="BQ200" s="205"/>
      <c r="BR200" s="205"/>
      <c r="BS200" s="205"/>
      <c r="BT200" s="205"/>
      <c r="BU200" s="205"/>
      <c r="BV200" s="205"/>
      <c r="BW200" s="205"/>
      <c r="BX200" s="205"/>
      <c r="BY200" s="205"/>
      <c r="BZ200" s="205"/>
      <c r="CA200" s="205"/>
      <c r="CB200" s="205"/>
      <c r="CC200" s="205"/>
      <c r="CD200" s="205"/>
      <c r="CE200" s="205"/>
      <c r="CF200" s="205"/>
      <c r="CG200" s="205"/>
      <c r="CH200" s="205"/>
      <c r="CI200" s="205"/>
      <c r="CJ200" s="205"/>
      <c r="CK200" s="205"/>
      <c r="CL200" s="205"/>
      <c r="CM200" s="205"/>
      <c r="CN200" s="205"/>
      <c r="CO200" s="205"/>
      <c r="CP200" s="205"/>
      <c r="CQ200" s="205"/>
      <c r="CR200" s="205"/>
      <c r="CS200" s="205"/>
      <c r="CT200" s="205"/>
      <c r="CU200" s="205"/>
      <c r="CV200" s="205"/>
      <c r="CW200" s="205"/>
      <c r="CX200" s="205"/>
      <c r="CY200" s="205"/>
      <c r="CZ200" s="205"/>
      <c r="DA200" s="205"/>
      <c r="DB200" s="205"/>
      <c r="DC200" s="205"/>
      <c r="DD200" s="205"/>
      <c r="DE200" s="205"/>
      <c r="DF200" s="205"/>
      <c r="DG200" s="205"/>
      <c r="DH200" s="205"/>
      <c r="DI200" s="205"/>
      <c r="DJ200" s="205"/>
      <c r="DK200" s="205"/>
      <c r="DL200" s="205"/>
      <c r="DM200" s="205"/>
      <c r="DN200" s="205"/>
      <c r="DO200" s="205"/>
      <c r="DP200" s="205"/>
      <c r="DQ200" s="205"/>
      <c r="DR200" s="205"/>
      <c r="DS200" s="205"/>
      <c r="DT200" s="205"/>
      <c r="DU200" s="205"/>
      <c r="DV200" s="205"/>
      <c r="DW200" s="205"/>
      <c r="DX200" s="205"/>
      <c r="DY200" s="205"/>
      <c r="DZ200" s="205"/>
      <c r="EA200" s="205"/>
      <c r="EB200" s="205"/>
      <c r="EC200" s="205"/>
      <c r="ED200" s="205"/>
      <c r="EE200" s="205"/>
      <c r="EF200" s="205"/>
      <c r="EG200" s="205"/>
      <c r="EH200" s="205"/>
      <c r="EI200" s="205"/>
      <c r="EJ200" s="205"/>
      <c r="EK200" s="205"/>
      <c r="EL200" s="205"/>
      <c r="EM200" s="205"/>
      <c r="EN200" s="205"/>
      <c r="EO200" s="205"/>
      <c r="EP200" s="205"/>
      <c r="EQ200" s="205"/>
      <c r="ER200" s="205"/>
      <c r="ES200" s="205"/>
      <c r="ET200" s="205"/>
      <c r="EU200" s="205"/>
      <c r="EV200" s="205"/>
      <c r="EW200" s="205"/>
      <c r="EX200" s="205"/>
      <c r="EY200" s="205"/>
      <c r="EZ200" s="205"/>
      <c r="FA200" s="205"/>
      <c r="FB200" s="205"/>
      <c r="FC200" s="205"/>
      <c r="FD200" s="205"/>
      <c r="FE200" s="205"/>
      <c r="FF200" s="205"/>
      <c r="FG200" s="205"/>
      <c r="FH200" s="205"/>
      <c r="FI200" s="205"/>
      <c r="FJ200" s="205"/>
      <c r="FK200" s="205"/>
      <c r="FL200" s="205"/>
      <c r="FM200" s="205"/>
      <c r="FN200" s="205"/>
      <c r="FO200" s="205"/>
      <c r="FP200" s="205"/>
      <c r="FQ200" s="205"/>
      <c r="FR200" s="205"/>
      <c r="FS200" s="205"/>
      <c r="FT200" s="205"/>
      <c r="FU200" s="205"/>
      <c r="FV200" s="205"/>
      <c r="FW200" s="205"/>
      <c r="FX200" s="205"/>
      <c r="FY200" s="205"/>
      <c r="FZ200" s="205"/>
      <c r="GA200" s="205"/>
      <c r="GB200" s="205"/>
      <c r="GC200" s="205"/>
      <c r="GD200" s="205"/>
      <c r="GE200" s="205"/>
      <c r="GF200" s="205"/>
      <c r="GG200" s="205"/>
      <c r="GH200" s="205"/>
      <c r="GI200" s="205"/>
      <c r="GJ200" s="205"/>
      <c r="GK200" s="205"/>
      <c r="GL200" s="205"/>
      <c r="GM200" s="205"/>
      <c r="GN200" s="205"/>
      <c r="GO200" s="205"/>
      <c r="GP200" s="205"/>
      <c r="GQ200" s="205"/>
      <c r="GR200" s="205"/>
      <c r="GS200" s="205"/>
      <c r="GT200" s="205"/>
      <c r="GU200" s="205"/>
      <c r="GV200" s="205"/>
      <c r="GW200" s="205"/>
      <c r="GX200" s="205"/>
      <c r="GY200" s="205"/>
      <c r="GZ200" s="205"/>
      <c r="HA200" s="205"/>
      <c r="HB200" s="205"/>
      <c r="HC200" s="205"/>
      <c r="HD200" s="205"/>
      <c r="HE200" s="205"/>
      <c r="HF200" s="205"/>
      <c r="HG200" s="205"/>
      <c r="HH200" s="205"/>
      <c r="HI200" s="205"/>
      <c r="HJ200" s="205"/>
      <c r="HK200" s="205"/>
      <c r="HL200" s="205"/>
      <c r="HM200" s="205"/>
      <c r="HN200" s="205"/>
      <c r="HO200" s="205"/>
      <c r="HP200" s="205"/>
      <c r="HQ200" s="205"/>
      <c r="HR200" s="205"/>
      <c r="HS200" s="205"/>
      <c r="HT200" s="205"/>
      <c r="HU200" s="205"/>
      <c r="HV200" s="205"/>
      <c r="HW200" s="205"/>
      <c r="HX200" s="205"/>
      <c r="HY200" s="205"/>
      <c r="HZ200" s="205"/>
      <c r="IA200" s="205"/>
      <c r="IB200" s="205"/>
      <c r="IC200" s="205"/>
      <c r="ID200" s="205"/>
      <c r="IE200" s="205"/>
      <c r="IF200" s="205"/>
      <c r="IG200" s="205"/>
      <c r="IH200" s="205"/>
      <c r="II200" s="205"/>
      <c r="IJ200" s="205"/>
      <c r="IK200" s="205"/>
      <c r="IL200" s="205"/>
      <c r="IM200" s="205"/>
      <c r="IN200" s="205"/>
      <c r="IO200" s="205"/>
      <c r="IP200" s="205"/>
      <c r="IQ200" s="205"/>
      <c r="IR200" s="205"/>
      <c r="IS200" s="205"/>
      <c r="IT200" s="205"/>
      <c r="IU200" s="205"/>
      <c r="IV200" s="205"/>
      <c r="IW200" s="205"/>
      <c r="IX200" s="205"/>
    </row>
    <row r="201" spans="1:258" ht="12.75" customHeight="1" x14ac:dyDescent="0.2">
      <c r="A201" s="330">
        <f t="shared" si="9"/>
        <v>45482</v>
      </c>
      <c r="B201" s="355" t="str" cm="1">
        <f t="array" ref="B201">IF(SUMPRODUCT($I201:$IX201,IF($I$9:$IX$9=B$9,1,0))&gt;0,SUMPRODUCT($I201:$IX201,IF($I$9:$IX$9=B$9,1,0)),"")</f>
        <v/>
      </c>
      <c r="C201" s="355" t="str" cm="1">
        <f t="array" ref="C201">IF(SUMPRODUCT($I201:$IX201,IF($I$9:$IX$9=C$9,1,0))&gt;0,SUMPRODUCT($I201:$IX201,IF($I$9:$IX$9=C$9,1,0)),"")</f>
        <v/>
      </c>
      <c r="D201" s="355" t="str" cm="1">
        <f t="array" ref="D201">IF(SUMPRODUCT($I201:$IX201,IF($I$9:$IX$9=D$9,1,0))&gt;0,SUMPRODUCT($I201:$IX201,IF($I$9:$IX$9=D$9,1,0)),"")</f>
        <v/>
      </c>
      <c r="E201" s="355" t="str" cm="1">
        <f t="array" ref="E201">IF(SUMPRODUCT($I201:$IX201,IF($I$9:$IX$9=E$9,1,0))&gt;0,SUMPRODUCT($I201:$IX201,IF($I$9:$IX$9=E$9,1,0)),"")</f>
        <v/>
      </c>
      <c r="F201" s="355" t="str" cm="1">
        <f t="array" ref="F201">IF(SUMPRODUCT($I201:$IX201,IF($I$9:$IX$9=F$9,1,0))&gt;0,SUMPRODUCT($I201:$IX201,IF($I$9:$IX$9=F$9,1,0)),"")</f>
        <v/>
      </c>
      <c r="G201" s="355" t="str" cm="1">
        <f t="array" ref="G201">IF(SUMPRODUCT($I201:$IX201,IF($I$9:$IX$9=G$9,1,0))&gt;0,SUMPRODUCT($I201:$IX201,IF($I$9:$IX$9=G$9,1,0)),"")</f>
        <v/>
      </c>
      <c r="H201" s="329">
        <f t="shared" si="8"/>
        <v>0</v>
      </c>
      <c r="I201" s="205"/>
      <c r="J201" s="205"/>
      <c r="K201" s="205"/>
      <c r="L201" s="205"/>
      <c r="M201" s="205"/>
      <c r="N201" s="205"/>
      <c r="O201" s="205"/>
      <c r="P201" s="205"/>
      <c r="Q201" s="205"/>
      <c r="R201" s="205"/>
      <c r="S201" s="205"/>
      <c r="T201" s="205"/>
      <c r="U201" s="205"/>
      <c r="V201" s="205"/>
      <c r="W201" s="205"/>
      <c r="X201" s="205"/>
      <c r="Y201" s="205"/>
      <c r="Z201" s="205"/>
      <c r="AA201" s="205"/>
      <c r="AB201" s="205"/>
      <c r="AC201" s="205"/>
      <c r="AD201" s="205"/>
      <c r="AE201" s="205"/>
      <c r="AF201" s="205"/>
      <c r="AG201" s="205"/>
      <c r="AH201" s="205"/>
      <c r="AI201" s="205"/>
      <c r="AJ201" s="205"/>
      <c r="AK201" s="205"/>
      <c r="AL201" s="205"/>
      <c r="AM201" s="205"/>
      <c r="AN201" s="205"/>
      <c r="AO201" s="205"/>
      <c r="AP201" s="205"/>
      <c r="AQ201" s="205"/>
      <c r="AR201" s="205"/>
      <c r="AS201" s="205"/>
      <c r="AT201" s="205"/>
      <c r="AU201" s="205"/>
      <c r="AV201" s="205"/>
      <c r="AW201" s="205"/>
      <c r="AX201" s="205"/>
      <c r="AY201" s="205"/>
      <c r="AZ201" s="205"/>
      <c r="BA201" s="205"/>
      <c r="BB201" s="205"/>
      <c r="BC201" s="205"/>
      <c r="BD201" s="205"/>
      <c r="BE201" s="205"/>
      <c r="BF201" s="205"/>
      <c r="BG201" s="205"/>
      <c r="BH201" s="205"/>
      <c r="BI201" s="205"/>
      <c r="BJ201" s="205"/>
      <c r="BK201" s="205"/>
      <c r="BL201" s="205"/>
      <c r="BM201" s="205"/>
      <c r="BN201" s="205"/>
      <c r="BO201" s="205"/>
      <c r="BP201" s="205"/>
      <c r="BQ201" s="205"/>
      <c r="BR201" s="205"/>
      <c r="BS201" s="205"/>
      <c r="BT201" s="205"/>
      <c r="BU201" s="205"/>
      <c r="BV201" s="205"/>
      <c r="BW201" s="205"/>
      <c r="BX201" s="205"/>
      <c r="BY201" s="205"/>
      <c r="BZ201" s="205"/>
      <c r="CA201" s="205"/>
      <c r="CB201" s="205"/>
      <c r="CC201" s="205"/>
      <c r="CD201" s="205"/>
      <c r="CE201" s="205"/>
      <c r="CF201" s="205"/>
      <c r="CG201" s="205"/>
      <c r="CH201" s="205"/>
      <c r="CI201" s="205"/>
      <c r="CJ201" s="205"/>
      <c r="CK201" s="205"/>
      <c r="CL201" s="205"/>
      <c r="CM201" s="205"/>
      <c r="CN201" s="205"/>
      <c r="CO201" s="205"/>
      <c r="CP201" s="205"/>
      <c r="CQ201" s="205"/>
      <c r="CR201" s="205"/>
      <c r="CS201" s="205"/>
      <c r="CT201" s="205"/>
      <c r="CU201" s="205"/>
      <c r="CV201" s="205"/>
      <c r="CW201" s="205"/>
      <c r="CX201" s="205"/>
      <c r="CY201" s="205"/>
      <c r="CZ201" s="205"/>
      <c r="DA201" s="205"/>
      <c r="DB201" s="205"/>
      <c r="DC201" s="205"/>
      <c r="DD201" s="205"/>
      <c r="DE201" s="205"/>
      <c r="DF201" s="205"/>
      <c r="DG201" s="205"/>
      <c r="DH201" s="205"/>
      <c r="DI201" s="205"/>
      <c r="DJ201" s="205"/>
      <c r="DK201" s="205"/>
      <c r="DL201" s="205"/>
      <c r="DM201" s="205"/>
      <c r="DN201" s="205"/>
      <c r="DO201" s="205"/>
      <c r="DP201" s="205"/>
      <c r="DQ201" s="205"/>
      <c r="DR201" s="205"/>
      <c r="DS201" s="205"/>
      <c r="DT201" s="205"/>
      <c r="DU201" s="205"/>
      <c r="DV201" s="205"/>
      <c r="DW201" s="205"/>
      <c r="DX201" s="205"/>
      <c r="DY201" s="205"/>
      <c r="DZ201" s="205"/>
      <c r="EA201" s="205"/>
      <c r="EB201" s="205"/>
      <c r="EC201" s="205"/>
      <c r="ED201" s="205"/>
      <c r="EE201" s="205"/>
      <c r="EF201" s="205"/>
      <c r="EG201" s="205"/>
      <c r="EH201" s="205"/>
      <c r="EI201" s="205"/>
      <c r="EJ201" s="205"/>
      <c r="EK201" s="205"/>
      <c r="EL201" s="205"/>
      <c r="EM201" s="205"/>
      <c r="EN201" s="205"/>
      <c r="EO201" s="205"/>
      <c r="EP201" s="205"/>
      <c r="EQ201" s="205"/>
      <c r="ER201" s="205"/>
      <c r="ES201" s="205"/>
      <c r="ET201" s="205"/>
      <c r="EU201" s="205"/>
      <c r="EV201" s="205"/>
      <c r="EW201" s="205"/>
      <c r="EX201" s="205"/>
      <c r="EY201" s="205"/>
      <c r="EZ201" s="205"/>
      <c r="FA201" s="205"/>
      <c r="FB201" s="205"/>
      <c r="FC201" s="205"/>
      <c r="FD201" s="205"/>
      <c r="FE201" s="205"/>
      <c r="FF201" s="205"/>
      <c r="FG201" s="205"/>
      <c r="FH201" s="205"/>
      <c r="FI201" s="205"/>
      <c r="FJ201" s="205"/>
      <c r="FK201" s="205"/>
      <c r="FL201" s="205"/>
      <c r="FM201" s="205"/>
      <c r="FN201" s="205"/>
      <c r="FO201" s="205"/>
      <c r="FP201" s="205"/>
      <c r="FQ201" s="205"/>
      <c r="FR201" s="205"/>
      <c r="FS201" s="205"/>
      <c r="FT201" s="205"/>
      <c r="FU201" s="205"/>
      <c r="FV201" s="205"/>
      <c r="FW201" s="205"/>
      <c r="FX201" s="205"/>
      <c r="FY201" s="205"/>
      <c r="FZ201" s="205"/>
      <c r="GA201" s="205"/>
      <c r="GB201" s="205"/>
      <c r="GC201" s="205"/>
      <c r="GD201" s="205"/>
      <c r="GE201" s="205"/>
      <c r="GF201" s="205"/>
      <c r="GG201" s="205"/>
      <c r="GH201" s="205"/>
      <c r="GI201" s="205"/>
      <c r="GJ201" s="205"/>
      <c r="GK201" s="205"/>
      <c r="GL201" s="205"/>
      <c r="GM201" s="205"/>
      <c r="GN201" s="205"/>
      <c r="GO201" s="205"/>
      <c r="GP201" s="205"/>
      <c r="GQ201" s="205"/>
      <c r="GR201" s="205"/>
      <c r="GS201" s="205"/>
      <c r="GT201" s="205"/>
      <c r="GU201" s="205"/>
      <c r="GV201" s="205"/>
      <c r="GW201" s="205"/>
      <c r="GX201" s="205"/>
      <c r="GY201" s="205"/>
      <c r="GZ201" s="205"/>
      <c r="HA201" s="205"/>
      <c r="HB201" s="205"/>
      <c r="HC201" s="205"/>
      <c r="HD201" s="205"/>
      <c r="HE201" s="205"/>
      <c r="HF201" s="205"/>
      <c r="HG201" s="205"/>
      <c r="HH201" s="205"/>
      <c r="HI201" s="205"/>
      <c r="HJ201" s="205"/>
      <c r="HK201" s="205"/>
      <c r="HL201" s="205"/>
      <c r="HM201" s="205"/>
      <c r="HN201" s="205"/>
      <c r="HO201" s="205"/>
      <c r="HP201" s="205"/>
      <c r="HQ201" s="205"/>
      <c r="HR201" s="205"/>
      <c r="HS201" s="205"/>
      <c r="HT201" s="205"/>
      <c r="HU201" s="205"/>
      <c r="HV201" s="205"/>
      <c r="HW201" s="205"/>
      <c r="HX201" s="205"/>
      <c r="HY201" s="205"/>
      <c r="HZ201" s="205"/>
      <c r="IA201" s="205"/>
      <c r="IB201" s="205"/>
      <c r="IC201" s="205"/>
      <c r="ID201" s="205"/>
      <c r="IE201" s="205"/>
      <c r="IF201" s="205"/>
      <c r="IG201" s="205"/>
      <c r="IH201" s="205"/>
      <c r="II201" s="205"/>
      <c r="IJ201" s="205"/>
      <c r="IK201" s="205"/>
      <c r="IL201" s="205"/>
      <c r="IM201" s="205"/>
      <c r="IN201" s="205"/>
      <c r="IO201" s="205"/>
      <c r="IP201" s="205"/>
      <c r="IQ201" s="205"/>
      <c r="IR201" s="205"/>
      <c r="IS201" s="205"/>
      <c r="IT201" s="205"/>
      <c r="IU201" s="205"/>
      <c r="IV201" s="205"/>
      <c r="IW201" s="205"/>
      <c r="IX201" s="205"/>
    </row>
    <row r="202" spans="1:258" ht="12.75" customHeight="1" x14ac:dyDescent="0.2">
      <c r="A202" s="330">
        <f t="shared" si="9"/>
        <v>45483</v>
      </c>
      <c r="B202" s="355" t="str" cm="1">
        <f t="array" ref="B202">IF(SUMPRODUCT($I202:$IX202,IF($I$9:$IX$9=B$9,1,0))&gt;0,SUMPRODUCT($I202:$IX202,IF($I$9:$IX$9=B$9,1,0)),"")</f>
        <v/>
      </c>
      <c r="C202" s="355" t="str" cm="1">
        <f t="array" ref="C202">IF(SUMPRODUCT($I202:$IX202,IF($I$9:$IX$9=C$9,1,0))&gt;0,SUMPRODUCT($I202:$IX202,IF($I$9:$IX$9=C$9,1,0)),"")</f>
        <v/>
      </c>
      <c r="D202" s="355" t="str" cm="1">
        <f t="array" ref="D202">IF(SUMPRODUCT($I202:$IX202,IF($I$9:$IX$9=D$9,1,0))&gt;0,SUMPRODUCT($I202:$IX202,IF($I$9:$IX$9=D$9,1,0)),"")</f>
        <v/>
      </c>
      <c r="E202" s="355" t="str" cm="1">
        <f t="array" ref="E202">IF(SUMPRODUCT($I202:$IX202,IF($I$9:$IX$9=E$9,1,0))&gt;0,SUMPRODUCT($I202:$IX202,IF($I$9:$IX$9=E$9,1,0)),"")</f>
        <v/>
      </c>
      <c r="F202" s="355" t="str" cm="1">
        <f t="array" ref="F202">IF(SUMPRODUCT($I202:$IX202,IF($I$9:$IX$9=F$9,1,0))&gt;0,SUMPRODUCT($I202:$IX202,IF($I$9:$IX$9=F$9,1,0)),"")</f>
        <v/>
      </c>
      <c r="G202" s="355" t="str" cm="1">
        <f t="array" ref="G202">IF(SUMPRODUCT($I202:$IX202,IF($I$9:$IX$9=G$9,1,0))&gt;0,SUMPRODUCT($I202:$IX202,IF($I$9:$IX$9=G$9,1,0)),"")</f>
        <v/>
      </c>
      <c r="H202" s="329">
        <f t="shared" si="8"/>
        <v>0</v>
      </c>
      <c r="I202" s="205"/>
      <c r="J202" s="205"/>
      <c r="K202" s="205"/>
      <c r="L202" s="205"/>
      <c r="M202" s="205"/>
      <c r="N202" s="205"/>
      <c r="O202" s="205"/>
      <c r="P202" s="205"/>
      <c r="Q202" s="205"/>
      <c r="R202" s="205"/>
      <c r="S202" s="205"/>
      <c r="T202" s="205"/>
      <c r="U202" s="205"/>
      <c r="V202" s="205"/>
      <c r="W202" s="205"/>
      <c r="X202" s="205"/>
      <c r="Y202" s="205"/>
      <c r="Z202" s="205"/>
      <c r="AA202" s="205"/>
      <c r="AB202" s="205"/>
      <c r="AC202" s="205"/>
      <c r="AD202" s="205"/>
      <c r="AE202" s="205"/>
      <c r="AF202" s="205"/>
      <c r="AG202" s="205"/>
      <c r="AH202" s="205"/>
      <c r="AI202" s="205"/>
      <c r="AJ202" s="205"/>
      <c r="AK202" s="205"/>
      <c r="AL202" s="205"/>
      <c r="AM202" s="205"/>
      <c r="AN202" s="205"/>
      <c r="AO202" s="205"/>
      <c r="AP202" s="205"/>
      <c r="AQ202" s="205"/>
      <c r="AR202" s="205"/>
      <c r="AS202" s="205"/>
      <c r="AT202" s="205"/>
      <c r="AU202" s="205"/>
      <c r="AV202" s="205"/>
      <c r="AW202" s="205"/>
      <c r="AX202" s="205"/>
      <c r="AY202" s="205"/>
      <c r="AZ202" s="205"/>
      <c r="BA202" s="205"/>
      <c r="BB202" s="205"/>
      <c r="BC202" s="205"/>
      <c r="BD202" s="205"/>
      <c r="BE202" s="205"/>
      <c r="BF202" s="205"/>
      <c r="BG202" s="205"/>
      <c r="BH202" s="205"/>
      <c r="BI202" s="205"/>
      <c r="BJ202" s="205"/>
      <c r="BK202" s="205"/>
      <c r="BL202" s="205"/>
      <c r="BM202" s="205"/>
      <c r="BN202" s="205"/>
      <c r="BO202" s="205"/>
      <c r="BP202" s="205"/>
      <c r="BQ202" s="205"/>
      <c r="BR202" s="205"/>
      <c r="BS202" s="205"/>
      <c r="BT202" s="205"/>
      <c r="BU202" s="205"/>
      <c r="BV202" s="205"/>
      <c r="BW202" s="205"/>
      <c r="BX202" s="205"/>
      <c r="BY202" s="205"/>
      <c r="BZ202" s="205"/>
      <c r="CA202" s="205"/>
      <c r="CB202" s="205"/>
      <c r="CC202" s="205"/>
      <c r="CD202" s="205"/>
      <c r="CE202" s="205"/>
      <c r="CF202" s="205"/>
      <c r="CG202" s="205"/>
      <c r="CH202" s="205"/>
      <c r="CI202" s="205"/>
      <c r="CJ202" s="205"/>
      <c r="CK202" s="205"/>
      <c r="CL202" s="205"/>
      <c r="CM202" s="205"/>
      <c r="CN202" s="205"/>
      <c r="CO202" s="205"/>
      <c r="CP202" s="205"/>
      <c r="CQ202" s="205"/>
      <c r="CR202" s="205"/>
      <c r="CS202" s="205"/>
      <c r="CT202" s="205"/>
      <c r="CU202" s="205"/>
      <c r="CV202" s="205"/>
      <c r="CW202" s="205"/>
      <c r="CX202" s="205"/>
      <c r="CY202" s="205"/>
      <c r="CZ202" s="205"/>
      <c r="DA202" s="205"/>
      <c r="DB202" s="205"/>
      <c r="DC202" s="205"/>
      <c r="DD202" s="205"/>
      <c r="DE202" s="205"/>
      <c r="DF202" s="205"/>
      <c r="DG202" s="205"/>
      <c r="DH202" s="205"/>
      <c r="DI202" s="205"/>
      <c r="DJ202" s="205"/>
      <c r="DK202" s="205"/>
      <c r="DL202" s="205"/>
      <c r="DM202" s="205"/>
      <c r="DN202" s="205"/>
      <c r="DO202" s="205"/>
      <c r="DP202" s="205"/>
      <c r="DQ202" s="205"/>
      <c r="DR202" s="205"/>
      <c r="DS202" s="205"/>
      <c r="DT202" s="205"/>
      <c r="DU202" s="205"/>
      <c r="DV202" s="205"/>
      <c r="DW202" s="205"/>
      <c r="DX202" s="205"/>
      <c r="DY202" s="205"/>
      <c r="DZ202" s="205"/>
      <c r="EA202" s="205"/>
      <c r="EB202" s="205"/>
      <c r="EC202" s="205"/>
      <c r="ED202" s="205"/>
      <c r="EE202" s="205"/>
      <c r="EF202" s="205"/>
      <c r="EG202" s="205"/>
      <c r="EH202" s="205"/>
      <c r="EI202" s="205"/>
      <c r="EJ202" s="205"/>
      <c r="EK202" s="205"/>
      <c r="EL202" s="205"/>
      <c r="EM202" s="205"/>
      <c r="EN202" s="205"/>
      <c r="EO202" s="205"/>
      <c r="EP202" s="205"/>
      <c r="EQ202" s="205"/>
      <c r="ER202" s="205"/>
      <c r="ES202" s="205"/>
      <c r="ET202" s="205"/>
      <c r="EU202" s="205"/>
      <c r="EV202" s="205"/>
      <c r="EW202" s="205"/>
      <c r="EX202" s="205"/>
      <c r="EY202" s="205"/>
      <c r="EZ202" s="205"/>
      <c r="FA202" s="205"/>
      <c r="FB202" s="205"/>
      <c r="FC202" s="205"/>
      <c r="FD202" s="205"/>
      <c r="FE202" s="205"/>
      <c r="FF202" s="205"/>
      <c r="FG202" s="205"/>
      <c r="FH202" s="205"/>
      <c r="FI202" s="205"/>
      <c r="FJ202" s="205"/>
      <c r="FK202" s="205"/>
      <c r="FL202" s="205"/>
      <c r="FM202" s="205"/>
      <c r="FN202" s="205"/>
      <c r="FO202" s="205"/>
      <c r="FP202" s="205"/>
      <c r="FQ202" s="205"/>
      <c r="FR202" s="205"/>
      <c r="FS202" s="205"/>
      <c r="FT202" s="205"/>
      <c r="FU202" s="205"/>
      <c r="FV202" s="205"/>
      <c r="FW202" s="205"/>
      <c r="FX202" s="205"/>
      <c r="FY202" s="205"/>
      <c r="FZ202" s="205"/>
      <c r="GA202" s="205"/>
      <c r="GB202" s="205"/>
      <c r="GC202" s="205"/>
      <c r="GD202" s="205"/>
      <c r="GE202" s="205"/>
      <c r="GF202" s="205"/>
      <c r="GG202" s="205"/>
      <c r="GH202" s="205"/>
      <c r="GI202" s="205"/>
      <c r="GJ202" s="205"/>
      <c r="GK202" s="205"/>
      <c r="GL202" s="205"/>
      <c r="GM202" s="205"/>
      <c r="GN202" s="205"/>
      <c r="GO202" s="205"/>
      <c r="GP202" s="205"/>
      <c r="GQ202" s="205"/>
      <c r="GR202" s="205"/>
      <c r="GS202" s="205"/>
      <c r="GT202" s="205"/>
      <c r="GU202" s="205"/>
      <c r="GV202" s="205"/>
      <c r="GW202" s="205"/>
      <c r="GX202" s="205"/>
      <c r="GY202" s="205"/>
      <c r="GZ202" s="205"/>
      <c r="HA202" s="205"/>
      <c r="HB202" s="205"/>
      <c r="HC202" s="205"/>
      <c r="HD202" s="205"/>
      <c r="HE202" s="205"/>
      <c r="HF202" s="205"/>
      <c r="HG202" s="205"/>
      <c r="HH202" s="205"/>
      <c r="HI202" s="205"/>
      <c r="HJ202" s="205"/>
      <c r="HK202" s="205"/>
      <c r="HL202" s="205"/>
      <c r="HM202" s="205"/>
      <c r="HN202" s="205"/>
      <c r="HO202" s="205"/>
      <c r="HP202" s="205"/>
      <c r="HQ202" s="205"/>
      <c r="HR202" s="205"/>
      <c r="HS202" s="205"/>
      <c r="HT202" s="205"/>
      <c r="HU202" s="205"/>
      <c r="HV202" s="205"/>
      <c r="HW202" s="205"/>
      <c r="HX202" s="205"/>
      <c r="HY202" s="205"/>
      <c r="HZ202" s="205"/>
      <c r="IA202" s="205"/>
      <c r="IB202" s="205"/>
      <c r="IC202" s="205"/>
      <c r="ID202" s="205"/>
      <c r="IE202" s="205"/>
      <c r="IF202" s="205"/>
      <c r="IG202" s="205"/>
      <c r="IH202" s="205"/>
      <c r="II202" s="205"/>
      <c r="IJ202" s="205"/>
      <c r="IK202" s="205"/>
      <c r="IL202" s="205"/>
      <c r="IM202" s="205"/>
      <c r="IN202" s="205"/>
      <c r="IO202" s="205"/>
      <c r="IP202" s="205"/>
      <c r="IQ202" s="205"/>
      <c r="IR202" s="205"/>
      <c r="IS202" s="205"/>
      <c r="IT202" s="205"/>
      <c r="IU202" s="205"/>
      <c r="IV202" s="205"/>
      <c r="IW202" s="205"/>
      <c r="IX202" s="205"/>
    </row>
    <row r="203" spans="1:258" ht="12.75" customHeight="1" x14ac:dyDescent="0.2">
      <c r="A203" s="330">
        <f t="shared" si="9"/>
        <v>45484</v>
      </c>
      <c r="B203" s="355" t="str" cm="1">
        <f t="array" ref="B203">IF(SUMPRODUCT($I203:$IX203,IF($I$9:$IX$9=B$9,1,0))&gt;0,SUMPRODUCT($I203:$IX203,IF($I$9:$IX$9=B$9,1,0)),"")</f>
        <v/>
      </c>
      <c r="C203" s="355" t="str" cm="1">
        <f t="array" ref="C203">IF(SUMPRODUCT($I203:$IX203,IF($I$9:$IX$9=C$9,1,0))&gt;0,SUMPRODUCT($I203:$IX203,IF($I$9:$IX$9=C$9,1,0)),"")</f>
        <v/>
      </c>
      <c r="D203" s="355" t="str" cm="1">
        <f t="array" ref="D203">IF(SUMPRODUCT($I203:$IX203,IF($I$9:$IX$9=D$9,1,0))&gt;0,SUMPRODUCT($I203:$IX203,IF($I$9:$IX$9=D$9,1,0)),"")</f>
        <v/>
      </c>
      <c r="E203" s="355" t="str" cm="1">
        <f t="array" ref="E203">IF(SUMPRODUCT($I203:$IX203,IF($I$9:$IX$9=E$9,1,0))&gt;0,SUMPRODUCT($I203:$IX203,IF($I$9:$IX$9=E$9,1,0)),"")</f>
        <v/>
      </c>
      <c r="F203" s="355" t="str" cm="1">
        <f t="array" ref="F203">IF(SUMPRODUCT($I203:$IX203,IF($I$9:$IX$9=F$9,1,0))&gt;0,SUMPRODUCT($I203:$IX203,IF($I$9:$IX$9=F$9,1,0)),"")</f>
        <v/>
      </c>
      <c r="G203" s="355" t="str" cm="1">
        <f t="array" ref="G203">IF(SUMPRODUCT($I203:$IX203,IF($I$9:$IX$9=G$9,1,0))&gt;0,SUMPRODUCT($I203:$IX203,IF($I$9:$IX$9=G$9,1,0)),"")</f>
        <v/>
      </c>
      <c r="H203" s="329">
        <f t="shared" si="8"/>
        <v>0</v>
      </c>
      <c r="I203" s="205"/>
      <c r="J203" s="205"/>
      <c r="K203" s="205"/>
      <c r="L203" s="205"/>
      <c r="M203" s="205"/>
      <c r="N203" s="205"/>
      <c r="O203" s="205"/>
      <c r="P203" s="205"/>
      <c r="Q203" s="205"/>
      <c r="R203" s="205"/>
      <c r="S203" s="205"/>
      <c r="T203" s="205"/>
      <c r="U203" s="205"/>
      <c r="V203" s="205"/>
      <c r="W203" s="205"/>
      <c r="X203" s="205"/>
      <c r="Y203" s="205"/>
      <c r="Z203" s="205"/>
      <c r="AA203" s="205"/>
      <c r="AB203" s="205"/>
      <c r="AC203" s="205"/>
      <c r="AD203" s="205"/>
      <c r="AE203" s="205"/>
      <c r="AF203" s="205"/>
      <c r="AG203" s="205"/>
      <c r="AH203" s="205"/>
      <c r="AI203" s="205"/>
      <c r="AJ203" s="205"/>
      <c r="AK203" s="205"/>
      <c r="AL203" s="205"/>
      <c r="AM203" s="205"/>
      <c r="AN203" s="205"/>
      <c r="AO203" s="205"/>
      <c r="AP203" s="205"/>
      <c r="AQ203" s="205"/>
      <c r="AR203" s="205"/>
      <c r="AS203" s="205"/>
      <c r="AT203" s="205"/>
      <c r="AU203" s="205"/>
      <c r="AV203" s="205"/>
      <c r="AW203" s="205"/>
      <c r="AX203" s="205"/>
      <c r="AY203" s="205"/>
      <c r="AZ203" s="205"/>
      <c r="BA203" s="205"/>
      <c r="BB203" s="205"/>
      <c r="BC203" s="205"/>
      <c r="BD203" s="205"/>
      <c r="BE203" s="205"/>
      <c r="BF203" s="205"/>
      <c r="BG203" s="205"/>
      <c r="BH203" s="205"/>
      <c r="BI203" s="205"/>
      <c r="BJ203" s="205"/>
      <c r="BK203" s="205"/>
      <c r="BL203" s="205"/>
      <c r="BM203" s="205"/>
      <c r="BN203" s="205"/>
      <c r="BO203" s="205"/>
      <c r="BP203" s="205"/>
      <c r="BQ203" s="205"/>
      <c r="BR203" s="205"/>
      <c r="BS203" s="205"/>
      <c r="BT203" s="205"/>
      <c r="BU203" s="205"/>
      <c r="BV203" s="205"/>
      <c r="BW203" s="205"/>
      <c r="BX203" s="205"/>
      <c r="BY203" s="205"/>
      <c r="BZ203" s="205"/>
      <c r="CA203" s="205"/>
      <c r="CB203" s="205"/>
      <c r="CC203" s="205"/>
      <c r="CD203" s="205"/>
      <c r="CE203" s="205"/>
      <c r="CF203" s="205"/>
      <c r="CG203" s="205"/>
      <c r="CH203" s="205"/>
      <c r="CI203" s="205"/>
      <c r="CJ203" s="205"/>
      <c r="CK203" s="205"/>
      <c r="CL203" s="205"/>
      <c r="CM203" s="205"/>
      <c r="CN203" s="205"/>
      <c r="CO203" s="205"/>
      <c r="CP203" s="205"/>
      <c r="CQ203" s="205"/>
      <c r="CR203" s="205"/>
      <c r="CS203" s="205"/>
      <c r="CT203" s="205"/>
      <c r="CU203" s="205"/>
      <c r="CV203" s="205"/>
      <c r="CW203" s="205"/>
      <c r="CX203" s="205"/>
      <c r="CY203" s="205"/>
      <c r="CZ203" s="205"/>
      <c r="DA203" s="205"/>
      <c r="DB203" s="205"/>
      <c r="DC203" s="205"/>
      <c r="DD203" s="205"/>
      <c r="DE203" s="205"/>
      <c r="DF203" s="205"/>
      <c r="DG203" s="205"/>
      <c r="DH203" s="205"/>
      <c r="DI203" s="205"/>
      <c r="DJ203" s="205"/>
      <c r="DK203" s="205"/>
      <c r="DL203" s="205"/>
      <c r="DM203" s="205"/>
      <c r="DN203" s="205"/>
      <c r="DO203" s="205"/>
      <c r="DP203" s="205"/>
      <c r="DQ203" s="205"/>
      <c r="DR203" s="205"/>
      <c r="DS203" s="205"/>
      <c r="DT203" s="205"/>
      <c r="DU203" s="205"/>
      <c r="DV203" s="205"/>
      <c r="DW203" s="205"/>
      <c r="DX203" s="205"/>
      <c r="DY203" s="205"/>
      <c r="DZ203" s="205"/>
      <c r="EA203" s="205"/>
      <c r="EB203" s="205"/>
      <c r="EC203" s="205"/>
      <c r="ED203" s="205"/>
      <c r="EE203" s="205"/>
      <c r="EF203" s="205"/>
      <c r="EG203" s="205"/>
      <c r="EH203" s="205"/>
      <c r="EI203" s="205"/>
      <c r="EJ203" s="205"/>
      <c r="EK203" s="205"/>
      <c r="EL203" s="205"/>
      <c r="EM203" s="205"/>
      <c r="EN203" s="205"/>
      <c r="EO203" s="205"/>
      <c r="EP203" s="205"/>
      <c r="EQ203" s="205"/>
      <c r="ER203" s="205"/>
      <c r="ES203" s="205"/>
      <c r="ET203" s="205"/>
      <c r="EU203" s="205"/>
      <c r="EV203" s="205"/>
      <c r="EW203" s="205"/>
      <c r="EX203" s="205"/>
      <c r="EY203" s="205"/>
      <c r="EZ203" s="205"/>
      <c r="FA203" s="205"/>
      <c r="FB203" s="205"/>
      <c r="FC203" s="205"/>
      <c r="FD203" s="205"/>
      <c r="FE203" s="205"/>
      <c r="FF203" s="205"/>
      <c r="FG203" s="205"/>
      <c r="FH203" s="205"/>
      <c r="FI203" s="205"/>
      <c r="FJ203" s="205"/>
      <c r="FK203" s="205"/>
      <c r="FL203" s="205"/>
      <c r="FM203" s="205"/>
      <c r="FN203" s="205"/>
      <c r="FO203" s="205"/>
      <c r="FP203" s="205"/>
      <c r="FQ203" s="205"/>
      <c r="FR203" s="205"/>
      <c r="FS203" s="205"/>
      <c r="FT203" s="205"/>
      <c r="FU203" s="205"/>
      <c r="FV203" s="205"/>
      <c r="FW203" s="205"/>
      <c r="FX203" s="205"/>
      <c r="FY203" s="205"/>
      <c r="FZ203" s="205"/>
      <c r="GA203" s="205"/>
      <c r="GB203" s="205"/>
      <c r="GC203" s="205"/>
      <c r="GD203" s="205"/>
      <c r="GE203" s="205"/>
      <c r="GF203" s="205"/>
      <c r="GG203" s="205"/>
      <c r="GH203" s="205"/>
      <c r="GI203" s="205"/>
      <c r="GJ203" s="205"/>
      <c r="GK203" s="205"/>
      <c r="GL203" s="205"/>
      <c r="GM203" s="205"/>
      <c r="GN203" s="205"/>
      <c r="GO203" s="205"/>
      <c r="GP203" s="205"/>
      <c r="GQ203" s="205"/>
      <c r="GR203" s="205"/>
      <c r="GS203" s="205"/>
      <c r="GT203" s="205"/>
      <c r="GU203" s="205"/>
      <c r="GV203" s="205"/>
      <c r="GW203" s="205"/>
      <c r="GX203" s="205"/>
      <c r="GY203" s="205"/>
      <c r="GZ203" s="205"/>
      <c r="HA203" s="205"/>
      <c r="HB203" s="205"/>
      <c r="HC203" s="205"/>
      <c r="HD203" s="205"/>
      <c r="HE203" s="205"/>
      <c r="HF203" s="205"/>
      <c r="HG203" s="205"/>
      <c r="HH203" s="205"/>
      <c r="HI203" s="205"/>
      <c r="HJ203" s="205"/>
      <c r="HK203" s="205"/>
      <c r="HL203" s="205"/>
      <c r="HM203" s="205"/>
      <c r="HN203" s="205"/>
      <c r="HO203" s="205"/>
      <c r="HP203" s="205"/>
      <c r="HQ203" s="205"/>
      <c r="HR203" s="205"/>
      <c r="HS203" s="205"/>
      <c r="HT203" s="205"/>
      <c r="HU203" s="205"/>
      <c r="HV203" s="205"/>
      <c r="HW203" s="205"/>
      <c r="HX203" s="205"/>
      <c r="HY203" s="205"/>
      <c r="HZ203" s="205"/>
      <c r="IA203" s="205"/>
      <c r="IB203" s="205"/>
      <c r="IC203" s="205"/>
      <c r="ID203" s="205"/>
      <c r="IE203" s="205"/>
      <c r="IF203" s="205"/>
      <c r="IG203" s="205"/>
      <c r="IH203" s="205"/>
      <c r="II203" s="205"/>
      <c r="IJ203" s="205"/>
      <c r="IK203" s="205"/>
      <c r="IL203" s="205"/>
      <c r="IM203" s="205"/>
      <c r="IN203" s="205"/>
      <c r="IO203" s="205"/>
      <c r="IP203" s="205"/>
      <c r="IQ203" s="205"/>
      <c r="IR203" s="205"/>
      <c r="IS203" s="205"/>
      <c r="IT203" s="205"/>
      <c r="IU203" s="205"/>
      <c r="IV203" s="205"/>
      <c r="IW203" s="205"/>
      <c r="IX203" s="205"/>
    </row>
    <row r="204" spans="1:258" ht="12.75" customHeight="1" x14ac:dyDescent="0.2">
      <c r="A204" s="330">
        <f t="shared" si="9"/>
        <v>45485</v>
      </c>
      <c r="B204" s="355" t="str" cm="1">
        <f t="array" ref="B204">IF(SUMPRODUCT($I204:$IX204,IF($I$9:$IX$9=B$9,1,0))&gt;0,SUMPRODUCT($I204:$IX204,IF($I$9:$IX$9=B$9,1,0)),"")</f>
        <v/>
      </c>
      <c r="C204" s="355" t="str" cm="1">
        <f t="array" ref="C204">IF(SUMPRODUCT($I204:$IX204,IF($I$9:$IX$9=C$9,1,0))&gt;0,SUMPRODUCT($I204:$IX204,IF($I$9:$IX$9=C$9,1,0)),"")</f>
        <v/>
      </c>
      <c r="D204" s="355" t="str" cm="1">
        <f t="array" ref="D204">IF(SUMPRODUCT($I204:$IX204,IF($I$9:$IX$9=D$9,1,0))&gt;0,SUMPRODUCT($I204:$IX204,IF($I$9:$IX$9=D$9,1,0)),"")</f>
        <v/>
      </c>
      <c r="E204" s="355" t="str" cm="1">
        <f t="array" ref="E204">IF(SUMPRODUCT($I204:$IX204,IF($I$9:$IX$9=E$9,1,0))&gt;0,SUMPRODUCT($I204:$IX204,IF($I$9:$IX$9=E$9,1,0)),"")</f>
        <v/>
      </c>
      <c r="F204" s="355" t="str" cm="1">
        <f t="array" ref="F204">IF(SUMPRODUCT($I204:$IX204,IF($I$9:$IX$9=F$9,1,0))&gt;0,SUMPRODUCT($I204:$IX204,IF($I$9:$IX$9=F$9,1,0)),"")</f>
        <v/>
      </c>
      <c r="G204" s="355" t="str" cm="1">
        <f t="array" ref="G204">IF(SUMPRODUCT($I204:$IX204,IF($I$9:$IX$9=G$9,1,0))&gt;0,SUMPRODUCT($I204:$IX204,IF($I$9:$IX$9=G$9,1,0)),"")</f>
        <v/>
      </c>
      <c r="H204" s="329">
        <f t="shared" ref="H204:H267" si="10">SUM(I204:IX204)</f>
        <v>0</v>
      </c>
      <c r="I204" s="205"/>
      <c r="J204" s="205"/>
      <c r="K204" s="205"/>
      <c r="L204" s="205"/>
      <c r="M204" s="205"/>
      <c r="N204" s="205"/>
      <c r="O204" s="205"/>
      <c r="P204" s="205"/>
      <c r="Q204" s="205"/>
      <c r="R204" s="205"/>
      <c r="S204" s="205"/>
      <c r="T204" s="205"/>
      <c r="U204" s="205"/>
      <c r="V204" s="205"/>
      <c r="W204" s="205"/>
      <c r="X204" s="205"/>
      <c r="Y204" s="205"/>
      <c r="Z204" s="205"/>
      <c r="AA204" s="205"/>
      <c r="AB204" s="205"/>
      <c r="AC204" s="205"/>
      <c r="AD204" s="205"/>
      <c r="AE204" s="205"/>
      <c r="AF204" s="205"/>
      <c r="AG204" s="205"/>
      <c r="AH204" s="205"/>
      <c r="AI204" s="205"/>
      <c r="AJ204" s="205"/>
      <c r="AK204" s="205"/>
      <c r="AL204" s="205"/>
      <c r="AM204" s="205"/>
      <c r="AN204" s="205"/>
      <c r="AO204" s="205"/>
      <c r="AP204" s="205"/>
      <c r="AQ204" s="205"/>
      <c r="AR204" s="205"/>
      <c r="AS204" s="205"/>
      <c r="AT204" s="205"/>
      <c r="AU204" s="205"/>
      <c r="AV204" s="205"/>
      <c r="AW204" s="205"/>
      <c r="AX204" s="205"/>
      <c r="AY204" s="205"/>
      <c r="AZ204" s="205"/>
      <c r="BA204" s="205"/>
      <c r="BB204" s="205"/>
      <c r="BC204" s="205"/>
      <c r="BD204" s="205"/>
      <c r="BE204" s="205"/>
      <c r="BF204" s="205"/>
      <c r="BG204" s="205"/>
      <c r="BH204" s="205"/>
      <c r="BI204" s="205"/>
      <c r="BJ204" s="205"/>
      <c r="BK204" s="205"/>
      <c r="BL204" s="205"/>
      <c r="BM204" s="205"/>
      <c r="BN204" s="205"/>
      <c r="BO204" s="205"/>
      <c r="BP204" s="205"/>
      <c r="BQ204" s="205"/>
      <c r="BR204" s="205"/>
      <c r="BS204" s="205"/>
      <c r="BT204" s="205"/>
      <c r="BU204" s="205"/>
      <c r="BV204" s="205"/>
      <c r="BW204" s="205"/>
      <c r="BX204" s="205"/>
      <c r="BY204" s="205"/>
      <c r="BZ204" s="205"/>
      <c r="CA204" s="205"/>
      <c r="CB204" s="205"/>
      <c r="CC204" s="205"/>
      <c r="CD204" s="205"/>
      <c r="CE204" s="205"/>
      <c r="CF204" s="205"/>
      <c r="CG204" s="205"/>
      <c r="CH204" s="205"/>
      <c r="CI204" s="205"/>
      <c r="CJ204" s="205"/>
      <c r="CK204" s="205"/>
      <c r="CL204" s="205"/>
      <c r="CM204" s="205"/>
      <c r="CN204" s="205"/>
      <c r="CO204" s="205"/>
      <c r="CP204" s="205"/>
      <c r="CQ204" s="205"/>
      <c r="CR204" s="205"/>
      <c r="CS204" s="205"/>
      <c r="CT204" s="205"/>
      <c r="CU204" s="205"/>
      <c r="CV204" s="205"/>
      <c r="CW204" s="205"/>
      <c r="CX204" s="205"/>
      <c r="CY204" s="205"/>
      <c r="CZ204" s="205"/>
      <c r="DA204" s="205"/>
      <c r="DB204" s="205"/>
      <c r="DC204" s="205"/>
      <c r="DD204" s="205"/>
      <c r="DE204" s="205"/>
      <c r="DF204" s="205"/>
      <c r="DG204" s="205"/>
      <c r="DH204" s="205"/>
      <c r="DI204" s="205"/>
      <c r="DJ204" s="205"/>
      <c r="DK204" s="205"/>
      <c r="DL204" s="205"/>
      <c r="DM204" s="205"/>
      <c r="DN204" s="205"/>
      <c r="DO204" s="205"/>
      <c r="DP204" s="205"/>
      <c r="DQ204" s="205"/>
      <c r="DR204" s="205"/>
      <c r="DS204" s="205"/>
      <c r="DT204" s="205"/>
      <c r="DU204" s="205"/>
      <c r="DV204" s="205"/>
      <c r="DW204" s="205"/>
      <c r="DX204" s="205"/>
      <c r="DY204" s="205"/>
      <c r="DZ204" s="205"/>
      <c r="EA204" s="205"/>
      <c r="EB204" s="205"/>
      <c r="EC204" s="205"/>
      <c r="ED204" s="205"/>
      <c r="EE204" s="205"/>
      <c r="EF204" s="205"/>
      <c r="EG204" s="205"/>
      <c r="EH204" s="205"/>
      <c r="EI204" s="205"/>
      <c r="EJ204" s="205"/>
      <c r="EK204" s="205"/>
      <c r="EL204" s="205"/>
      <c r="EM204" s="205"/>
      <c r="EN204" s="205"/>
      <c r="EO204" s="205"/>
      <c r="EP204" s="205"/>
      <c r="EQ204" s="205"/>
      <c r="ER204" s="205"/>
      <c r="ES204" s="205"/>
      <c r="ET204" s="205"/>
      <c r="EU204" s="205"/>
      <c r="EV204" s="205"/>
      <c r="EW204" s="205"/>
      <c r="EX204" s="205"/>
      <c r="EY204" s="205"/>
      <c r="EZ204" s="205"/>
      <c r="FA204" s="205"/>
      <c r="FB204" s="205"/>
      <c r="FC204" s="205"/>
      <c r="FD204" s="205"/>
      <c r="FE204" s="205"/>
      <c r="FF204" s="205"/>
      <c r="FG204" s="205"/>
      <c r="FH204" s="205"/>
      <c r="FI204" s="205"/>
      <c r="FJ204" s="205"/>
      <c r="FK204" s="205"/>
      <c r="FL204" s="205"/>
      <c r="FM204" s="205"/>
      <c r="FN204" s="205"/>
      <c r="FO204" s="205"/>
      <c r="FP204" s="205"/>
      <c r="FQ204" s="205"/>
      <c r="FR204" s="205"/>
      <c r="FS204" s="205"/>
      <c r="FT204" s="205"/>
      <c r="FU204" s="205"/>
      <c r="FV204" s="205"/>
      <c r="FW204" s="205"/>
      <c r="FX204" s="205"/>
      <c r="FY204" s="205"/>
      <c r="FZ204" s="205"/>
      <c r="GA204" s="205"/>
      <c r="GB204" s="205"/>
      <c r="GC204" s="205"/>
      <c r="GD204" s="205"/>
      <c r="GE204" s="205"/>
      <c r="GF204" s="205"/>
      <c r="GG204" s="205"/>
      <c r="GH204" s="205"/>
      <c r="GI204" s="205"/>
      <c r="GJ204" s="205"/>
      <c r="GK204" s="205"/>
      <c r="GL204" s="205"/>
      <c r="GM204" s="205"/>
      <c r="GN204" s="205"/>
      <c r="GO204" s="205"/>
      <c r="GP204" s="205"/>
      <c r="GQ204" s="205"/>
      <c r="GR204" s="205"/>
      <c r="GS204" s="205"/>
      <c r="GT204" s="205"/>
      <c r="GU204" s="205"/>
      <c r="GV204" s="205"/>
      <c r="GW204" s="205"/>
      <c r="GX204" s="205"/>
      <c r="GY204" s="205"/>
      <c r="GZ204" s="205"/>
      <c r="HA204" s="205"/>
      <c r="HB204" s="205"/>
      <c r="HC204" s="205"/>
      <c r="HD204" s="205"/>
      <c r="HE204" s="205"/>
      <c r="HF204" s="205"/>
      <c r="HG204" s="205"/>
      <c r="HH204" s="205"/>
      <c r="HI204" s="205"/>
      <c r="HJ204" s="205"/>
      <c r="HK204" s="205"/>
      <c r="HL204" s="205"/>
      <c r="HM204" s="205"/>
      <c r="HN204" s="205"/>
      <c r="HO204" s="205"/>
      <c r="HP204" s="205"/>
      <c r="HQ204" s="205"/>
      <c r="HR204" s="205"/>
      <c r="HS204" s="205"/>
      <c r="HT204" s="205"/>
      <c r="HU204" s="205"/>
      <c r="HV204" s="205"/>
      <c r="HW204" s="205"/>
      <c r="HX204" s="205"/>
      <c r="HY204" s="205"/>
      <c r="HZ204" s="205"/>
      <c r="IA204" s="205"/>
      <c r="IB204" s="205"/>
      <c r="IC204" s="205"/>
      <c r="ID204" s="205"/>
      <c r="IE204" s="205"/>
      <c r="IF204" s="205"/>
      <c r="IG204" s="205"/>
      <c r="IH204" s="205"/>
      <c r="II204" s="205"/>
      <c r="IJ204" s="205"/>
      <c r="IK204" s="205"/>
      <c r="IL204" s="205"/>
      <c r="IM204" s="205"/>
      <c r="IN204" s="205"/>
      <c r="IO204" s="205"/>
      <c r="IP204" s="205"/>
      <c r="IQ204" s="205"/>
      <c r="IR204" s="205"/>
      <c r="IS204" s="205"/>
      <c r="IT204" s="205"/>
      <c r="IU204" s="205"/>
      <c r="IV204" s="205"/>
      <c r="IW204" s="205"/>
      <c r="IX204" s="205"/>
    </row>
    <row r="205" spans="1:258" ht="12.75" customHeight="1" x14ac:dyDescent="0.2">
      <c r="A205" s="330">
        <f t="shared" ref="A205:A268" si="11">A204+1</f>
        <v>45486</v>
      </c>
      <c r="B205" s="355" t="str" cm="1">
        <f t="array" ref="B205">IF(SUMPRODUCT($I205:$IX205,IF($I$9:$IX$9=B$9,1,0))&gt;0,SUMPRODUCT($I205:$IX205,IF($I$9:$IX$9=B$9,1,0)),"")</f>
        <v/>
      </c>
      <c r="C205" s="355" t="str" cm="1">
        <f t="array" ref="C205">IF(SUMPRODUCT($I205:$IX205,IF($I$9:$IX$9=C$9,1,0))&gt;0,SUMPRODUCT($I205:$IX205,IF($I$9:$IX$9=C$9,1,0)),"")</f>
        <v/>
      </c>
      <c r="D205" s="355" t="str" cm="1">
        <f t="array" ref="D205">IF(SUMPRODUCT($I205:$IX205,IF($I$9:$IX$9=D$9,1,0))&gt;0,SUMPRODUCT($I205:$IX205,IF($I$9:$IX$9=D$9,1,0)),"")</f>
        <v/>
      </c>
      <c r="E205" s="355" t="str" cm="1">
        <f t="array" ref="E205">IF(SUMPRODUCT($I205:$IX205,IF($I$9:$IX$9=E$9,1,0))&gt;0,SUMPRODUCT($I205:$IX205,IF($I$9:$IX$9=E$9,1,0)),"")</f>
        <v/>
      </c>
      <c r="F205" s="355" t="str" cm="1">
        <f t="array" ref="F205">IF(SUMPRODUCT($I205:$IX205,IF($I$9:$IX$9=F$9,1,0))&gt;0,SUMPRODUCT($I205:$IX205,IF($I$9:$IX$9=F$9,1,0)),"")</f>
        <v/>
      </c>
      <c r="G205" s="355" t="str" cm="1">
        <f t="array" ref="G205">IF(SUMPRODUCT($I205:$IX205,IF($I$9:$IX$9=G$9,1,0))&gt;0,SUMPRODUCT($I205:$IX205,IF($I$9:$IX$9=G$9,1,0)),"")</f>
        <v/>
      </c>
      <c r="H205" s="329">
        <f t="shared" si="10"/>
        <v>0</v>
      </c>
      <c r="I205" s="205"/>
      <c r="J205" s="205"/>
      <c r="K205" s="205"/>
      <c r="L205" s="205"/>
      <c r="M205" s="205"/>
      <c r="N205" s="205"/>
      <c r="O205" s="205"/>
      <c r="P205" s="205"/>
      <c r="Q205" s="205"/>
      <c r="R205" s="205"/>
      <c r="S205" s="205"/>
      <c r="T205" s="205"/>
      <c r="U205" s="205"/>
      <c r="V205" s="205"/>
      <c r="W205" s="205"/>
      <c r="X205" s="205"/>
      <c r="Y205" s="205"/>
      <c r="Z205" s="205"/>
      <c r="AA205" s="205"/>
      <c r="AB205" s="205"/>
      <c r="AC205" s="205"/>
      <c r="AD205" s="205"/>
      <c r="AE205" s="205"/>
      <c r="AF205" s="205"/>
      <c r="AG205" s="205"/>
      <c r="AH205" s="205"/>
      <c r="AI205" s="205"/>
      <c r="AJ205" s="205"/>
      <c r="AK205" s="205"/>
      <c r="AL205" s="205"/>
      <c r="AM205" s="205"/>
      <c r="AN205" s="205"/>
      <c r="AO205" s="205"/>
      <c r="AP205" s="205"/>
      <c r="AQ205" s="205"/>
      <c r="AR205" s="205"/>
      <c r="AS205" s="205"/>
      <c r="AT205" s="205"/>
      <c r="AU205" s="205"/>
      <c r="AV205" s="205"/>
      <c r="AW205" s="205"/>
      <c r="AX205" s="205"/>
      <c r="AY205" s="205"/>
      <c r="AZ205" s="205"/>
      <c r="BA205" s="205"/>
      <c r="BB205" s="205"/>
      <c r="BC205" s="205"/>
      <c r="BD205" s="205"/>
      <c r="BE205" s="205"/>
      <c r="BF205" s="205"/>
      <c r="BG205" s="205"/>
      <c r="BH205" s="205"/>
      <c r="BI205" s="205"/>
      <c r="BJ205" s="205"/>
      <c r="BK205" s="205"/>
      <c r="BL205" s="205"/>
      <c r="BM205" s="205"/>
      <c r="BN205" s="205"/>
      <c r="BO205" s="205"/>
      <c r="BP205" s="205"/>
      <c r="BQ205" s="205"/>
      <c r="BR205" s="205"/>
      <c r="BS205" s="205"/>
      <c r="BT205" s="205"/>
      <c r="BU205" s="205"/>
      <c r="BV205" s="205"/>
      <c r="BW205" s="205"/>
      <c r="BX205" s="205"/>
      <c r="BY205" s="205"/>
      <c r="BZ205" s="205"/>
      <c r="CA205" s="205"/>
      <c r="CB205" s="205"/>
      <c r="CC205" s="205"/>
      <c r="CD205" s="205"/>
      <c r="CE205" s="205"/>
      <c r="CF205" s="205"/>
      <c r="CG205" s="205"/>
      <c r="CH205" s="205"/>
      <c r="CI205" s="205"/>
      <c r="CJ205" s="205"/>
      <c r="CK205" s="205"/>
      <c r="CL205" s="205"/>
      <c r="CM205" s="205"/>
      <c r="CN205" s="205"/>
      <c r="CO205" s="205"/>
      <c r="CP205" s="205"/>
      <c r="CQ205" s="205"/>
      <c r="CR205" s="205"/>
      <c r="CS205" s="205"/>
      <c r="CT205" s="205"/>
      <c r="CU205" s="205"/>
      <c r="CV205" s="205"/>
      <c r="CW205" s="205"/>
      <c r="CX205" s="205"/>
      <c r="CY205" s="205"/>
      <c r="CZ205" s="205"/>
      <c r="DA205" s="205"/>
      <c r="DB205" s="205"/>
      <c r="DC205" s="205"/>
      <c r="DD205" s="205"/>
      <c r="DE205" s="205"/>
      <c r="DF205" s="205"/>
      <c r="DG205" s="205"/>
      <c r="DH205" s="205"/>
      <c r="DI205" s="205"/>
      <c r="DJ205" s="205"/>
      <c r="DK205" s="205"/>
      <c r="DL205" s="205"/>
      <c r="DM205" s="205"/>
      <c r="DN205" s="205"/>
      <c r="DO205" s="205"/>
      <c r="DP205" s="205"/>
      <c r="DQ205" s="205"/>
      <c r="DR205" s="205"/>
      <c r="DS205" s="205"/>
      <c r="DT205" s="205"/>
      <c r="DU205" s="205"/>
      <c r="DV205" s="205"/>
      <c r="DW205" s="205"/>
      <c r="DX205" s="205"/>
      <c r="DY205" s="205"/>
      <c r="DZ205" s="205"/>
      <c r="EA205" s="205"/>
      <c r="EB205" s="205"/>
      <c r="EC205" s="205"/>
      <c r="ED205" s="205"/>
      <c r="EE205" s="205"/>
      <c r="EF205" s="205"/>
      <c r="EG205" s="205"/>
      <c r="EH205" s="205"/>
      <c r="EI205" s="205"/>
      <c r="EJ205" s="205"/>
      <c r="EK205" s="205"/>
      <c r="EL205" s="205"/>
      <c r="EM205" s="205"/>
      <c r="EN205" s="205"/>
      <c r="EO205" s="205"/>
      <c r="EP205" s="205"/>
      <c r="EQ205" s="205"/>
      <c r="ER205" s="205"/>
      <c r="ES205" s="205"/>
      <c r="ET205" s="205"/>
      <c r="EU205" s="205"/>
      <c r="EV205" s="205"/>
      <c r="EW205" s="205"/>
      <c r="EX205" s="205"/>
      <c r="EY205" s="205"/>
      <c r="EZ205" s="205"/>
      <c r="FA205" s="205"/>
      <c r="FB205" s="205"/>
      <c r="FC205" s="205"/>
      <c r="FD205" s="205"/>
      <c r="FE205" s="205"/>
      <c r="FF205" s="205"/>
      <c r="FG205" s="205"/>
      <c r="FH205" s="205"/>
      <c r="FI205" s="205"/>
      <c r="FJ205" s="205"/>
      <c r="FK205" s="205"/>
      <c r="FL205" s="205"/>
      <c r="FM205" s="205"/>
      <c r="FN205" s="205"/>
      <c r="FO205" s="205"/>
      <c r="FP205" s="205"/>
      <c r="FQ205" s="205"/>
      <c r="FR205" s="205"/>
      <c r="FS205" s="205"/>
      <c r="FT205" s="205"/>
      <c r="FU205" s="205"/>
      <c r="FV205" s="205"/>
      <c r="FW205" s="205"/>
      <c r="FX205" s="205"/>
      <c r="FY205" s="205"/>
      <c r="FZ205" s="205"/>
      <c r="GA205" s="205"/>
      <c r="GB205" s="205"/>
      <c r="GC205" s="205"/>
      <c r="GD205" s="205"/>
      <c r="GE205" s="205"/>
      <c r="GF205" s="205"/>
      <c r="GG205" s="205"/>
      <c r="GH205" s="205"/>
      <c r="GI205" s="205"/>
      <c r="GJ205" s="205"/>
      <c r="GK205" s="205"/>
      <c r="GL205" s="205"/>
      <c r="GM205" s="205"/>
      <c r="GN205" s="205"/>
      <c r="GO205" s="205"/>
      <c r="GP205" s="205"/>
      <c r="GQ205" s="205"/>
      <c r="GR205" s="205"/>
      <c r="GS205" s="205"/>
      <c r="GT205" s="205"/>
      <c r="GU205" s="205"/>
      <c r="GV205" s="205"/>
      <c r="GW205" s="205"/>
      <c r="GX205" s="205"/>
      <c r="GY205" s="205"/>
      <c r="GZ205" s="205"/>
      <c r="HA205" s="205"/>
      <c r="HB205" s="205"/>
      <c r="HC205" s="205"/>
      <c r="HD205" s="205"/>
      <c r="HE205" s="205"/>
      <c r="HF205" s="205"/>
      <c r="HG205" s="205"/>
      <c r="HH205" s="205"/>
      <c r="HI205" s="205"/>
      <c r="HJ205" s="205"/>
      <c r="HK205" s="205"/>
      <c r="HL205" s="205"/>
      <c r="HM205" s="205"/>
      <c r="HN205" s="205"/>
      <c r="HO205" s="205"/>
      <c r="HP205" s="205"/>
      <c r="HQ205" s="205"/>
      <c r="HR205" s="205"/>
      <c r="HS205" s="205"/>
      <c r="HT205" s="205"/>
      <c r="HU205" s="205"/>
      <c r="HV205" s="205"/>
      <c r="HW205" s="205"/>
      <c r="HX205" s="205"/>
      <c r="HY205" s="205"/>
      <c r="HZ205" s="205"/>
      <c r="IA205" s="205"/>
      <c r="IB205" s="205"/>
      <c r="IC205" s="205"/>
      <c r="ID205" s="205"/>
      <c r="IE205" s="205"/>
      <c r="IF205" s="205"/>
      <c r="IG205" s="205"/>
      <c r="IH205" s="205"/>
      <c r="II205" s="205"/>
      <c r="IJ205" s="205"/>
      <c r="IK205" s="205"/>
      <c r="IL205" s="205"/>
      <c r="IM205" s="205"/>
      <c r="IN205" s="205"/>
      <c r="IO205" s="205"/>
      <c r="IP205" s="205"/>
      <c r="IQ205" s="205"/>
      <c r="IR205" s="205"/>
      <c r="IS205" s="205"/>
      <c r="IT205" s="205"/>
      <c r="IU205" s="205"/>
      <c r="IV205" s="205"/>
      <c r="IW205" s="205"/>
      <c r="IX205" s="205"/>
    </row>
    <row r="206" spans="1:258" ht="12.75" customHeight="1" x14ac:dyDescent="0.2">
      <c r="A206" s="330">
        <f t="shared" si="11"/>
        <v>45487</v>
      </c>
      <c r="B206" s="355" t="str" cm="1">
        <f t="array" ref="B206">IF(SUMPRODUCT($I206:$IX206,IF($I$9:$IX$9=B$9,1,0))&gt;0,SUMPRODUCT($I206:$IX206,IF($I$9:$IX$9=B$9,1,0)),"")</f>
        <v/>
      </c>
      <c r="C206" s="355" t="str" cm="1">
        <f t="array" ref="C206">IF(SUMPRODUCT($I206:$IX206,IF($I$9:$IX$9=C$9,1,0))&gt;0,SUMPRODUCT($I206:$IX206,IF($I$9:$IX$9=C$9,1,0)),"")</f>
        <v/>
      </c>
      <c r="D206" s="355" t="str" cm="1">
        <f t="array" ref="D206">IF(SUMPRODUCT($I206:$IX206,IF($I$9:$IX$9=D$9,1,0))&gt;0,SUMPRODUCT($I206:$IX206,IF($I$9:$IX$9=D$9,1,0)),"")</f>
        <v/>
      </c>
      <c r="E206" s="355" t="str" cm="1">
        <f t="array" ref="E206">IF(SUMPRODUCT($I206:$IX206,IF($I$9:$IX$9=E$9,1,0))&gt;0,SUMPRODUCT($I206:$IX206,IF($I$9:$IX$9=E$9,1,0)),"")</f>
        <v/>
      </c>
      <c r="F206" s="355" t="str" cm="1">
        <f t="array" ref="F206">IF(SUMPRODUCT($I206:$IX206,IF($I$9:$IX$9=F$9,1,0))&gt;0,SUMPRODUCT($I206:$IX206,IF($I$9:$IX$9=F$9,1,0)),"")</f>
        <v/>
      </c>
      <c r="G206" s="355" t="str" cm="1">
        <f t="array" ref="G206">IF(SUMPRODUCT($I206:$IX206,IF($I$9:$IX$9=G$9,1,0))&gt;0,SUMPRODUCT($I206:$IX206,IF($I$9:$IX$9=G$9,1,0)),"")</f>
        <v/>
      </c>
      <c r="H206" s="329">
        <f t="shared" si="10"/>
        <v>0</v>
      </c>
      <c r="I206" s="205"/>
      <c r="J206" s="205"/>
      <c r="K206" s="205"/>
      <c r="L206" s="205"/>
      <c r="M206" s="205"/>
      <c r="N206" s="205"/>
      <c r="O206" s="205"/>
      <c r="P206" s="205"/>
      <c r="Q206" s="205"/>
      <c r="R206" s="205"/>
      <c r="S206" s="205"/>
      <c r="T206" s="205"/>
      <c r="U206" s="205"/>
      <c r="V206" s="205"/>
      <c r="W206" s="205"/>
      <c r="X206" s="205"/>
      <c r="Y206" s="205"/>
      <c r="Z206" s="205"/>
      <c r="AA206" s="205"/>
      <c r="AB206" s="205"/>
      <c r="AC206" s="205"/>
      <c r="AD206" s="205"/>
      <c r="AE206" s="205"/>
      <c r="AF206" s="205"/>
      <c r="AG206" s="205"/>
      <c r="AH206" s="205"/>
      <c r="AI206" s="205"/>
      <c r="AJ206" s="205"/>
      <c r="AK206" s="205"/>
      <c r="AL206" s="205"/>
      <c r="AM206" s="205"/>
      <c r="AN206" s="205"/>
      <c r="AO206" s="205"/>
      <c r="AP206" s="205"/>
      <c r="AQ206" s="205"/>
      <c r="AR206" s="205"/>
      <c r="AS206" s="205"/>
      <c r="AT206" s="205"/>
      <c r="AU206" s="205"/>
      <c r="AV206" s="205"/>
      <c r="AW206" s="205"/>
      <c r="AX206" s="205"/>
      <c r="AY206" s="205"/>
      <c r="AZ206" s="205"/>
      <c r="BA206" s="205"/>
      <c r="BB206" s="205"/>
      <c r="BC206" s="205"/>
      <c r="BD206" s="205"/>
      <c r="BE206" s="205"/>
      <c r="BF206" s="205"/>
      <c r="BG206" s="205"/>
      <c r="BH206" s="205"/>
      <c r="BI206" s="205"/>
      <c r="BJ206" s="205"/>
      <c r="BK206" s="205"/>
      <c r="BL206" s="205"/>
      <c r="BM206" s="205"/>
      <c r="BN206" s="205"/>
      <c r="BO206" s="205"/>
      <c r="BP206" s="205"/>
      <c r="BQ206" s="205"/>
      <c r="BR206" s="205"/>
      <c r="BS206" s="205"/>
      <c r="BT206" s="205"/>
      <c r="BU206" s="205"/>
      <c r="BV206" s="205"/>
      <c r="BW206" s="205"/>
      <c r="BX206" s="205"/>
      <c r="BY206" s="205"/>
      <c r="BZ206" s="205"/>
      <c r="CA206" s="205"/>
      <c r="CB206" s="205"/>
      <c r="CC206" s="205"/>
      <c r="CD206" s="205"/>
      <c r="CE206" s="205"/>
      <c r="CF206" s="205"/>
      <c r="CG206" s="205"/>
      <c r="CH206" s="205"/>
      <c r="CI206" s="205"/>
      <c r="CJ206" s="205"/>
      <c r="CK206" s="205"/>
      <c r="CL206" s="205"/>
      <c r="CM206" s="205"/>
      <c r="CN206" s="205"/>
      <c r="CO206" s="205"/>
      <c r="CP206" s="205"/>
      <c r="CQ206" s="205"/>
      <c r="CR206" s="205"/>
      <c r="CS206" s="205"/>
      <c r="CT206" s="205"/>
      <c r="CU206" s="205"/>
      <c r="CV206" s="205"/>
      <c r="CW206" s="205"/>
      <c r="CX206" s="205"/>
      <c r="CY206" s="205"/>
      <c r="CZ206" s="205"/>
      <c r="DA206" s="205"/>
      <c r="DB206" s="205"/>
      <c r="DC206" s="205"/>
      <c r="DD206" s="205"/>
      <c r="DE206" s="205"/>
      <c r="DF206" s="205"/>
      <c r="DG206" s="205"/>
      <c r="DH206" s="205"/>
      <c r="DI206" s="205"/>
      <c r="DJ206" s="205"/>
      <c r="DK206" s="205"/>
      <c r="DL206" s="205"/>
      <c r="DM206" s="205"/>
      <c r="DN206" s="205"/>
      <c r="DO206" s="205"/>
      <c r="DP206" s="205"/>
      <c r="DQ206" s="205"/>
      <c r="DR206" s="205"/>
      <c r="DS206" s="205"/>
      <c r="DT206" s="205"/>
      <c r="DU206" s="205"/>
      <c r="DV206" s="205"/>
      <c r="DW206" s="205"/>
      <c r="DX206" s="205"/>
      <c r="DY206" s="205"/>
      <c r="DZ206" s="205"/>
      <c r="EA206" s="205"/>
      <c r="EB206" s="205"/>
      <c r="EC206" s="205"/>
      <c r="ED206" s="205"/>
      <c r="EE206" s="205"/>
      <c r="EF206" s="205"/>
      <c r="EG206" s="205"/>
      <c r="EH206" s="205"/>
      <c r="EI206" s="205"/>
      <c r="EJ206" s="205"/>
      <c r="EK206" s="205"/>
      <c r="EL206" s="205"/>
      <c r="EM206" s="205"/>
      <c r="EN206" s="205"/>
      <c r="EO206" s="205"/>
      <c r="EP206" s="205"/>
      <c r="EQ206" s="205"/>
      <c r="ER206" s="205"/>
      <c r="ES206" s="205"/>
      <c r="ET206" s="205"/>
      <c r="EU206" s="205"/>
      <c r="EV206" s="205"/>
      <c r="EW206" s="205"/>
      <c r="EX206" s="205"/>
      <c r="EY206" s="205"/>
      <c r="EZ206" s="205"/>
      <c r="FA206" s="205"/>
      <c r="FB206" s="205"/>
      <c r="FC206" s="205"/>
      <c r="FD206" s="205"/>
      <c r="FE206" s="205"/>
      <c r="FF206" s="205"/>
      <c r="FG206" s="205"/>
      <c r="FH206" s="205"/>
      <c r="FI206" s="205"/>
      <c r="FJ206" s="205"/>
      <c r="FK206" s="205"/>
      <c r="FL206" s="205"/>
      <c r="FM206" s="205"/>
      <c r="FN206" s="205"/>
      <c r="FO206" s="205"/>
      <c r="FP206" s="205"/>
      <c r="FQ206" s="205"/>
      <c r="FR206" s="205"/>
      <c r="FS206" s="205"/>
      <c r="FT206" s="205"/>
      <c r="FU206" s="205"/>
      <c r="FV206" s="205"/>
      <c r="FW206" s="205"/>
      <c r="FX206" s="205"/>
      <c r="FY206" s="205"/>
      <c r="FZ206" s="205"/>
      <c r="GA206" s="205"/>
      <c r="GB206" s="205"/>
      <c r="GC206" s="205"/>
      <c r="GD206" s="205"/>
      <c r="GE206" s="205"/>
      <c r="GF206" s="205"/>
      <c r="GG206" s="205"/>
      <c r="GH206" s="205"/>
      <c r="GI206" s="205"/>
      <c r="GJ206" s="205"/>
      <c r="GK206" s="205"/>
      <c r="GL206" s="205"/>
      <c r="GM206" s="205"/>
      <c r="GN206" s="205"/>
      <c r="GO206" s="205"/>
      <c r="GP206" s="205"/>
      <c r="GQ206" s="205"/>
      <c r="GR206" s="205"/>
      <c r="GS206" s="205"/>
      <c r="GT206" s="205"/>
      <c r="GU206" s="205"/>
      <c r="GV206" s="205"/>
      <c r="GW206" s="205"/>
      <c r="GX206" s="205"/>
      <c r="GY206" s="205"/>
      <c r="GZ206" s="205"/>
      <c r="HA206" s="205"/>
      <c r="HB206" s="205"/>
      <c r="HC206" s="205"/>
      <c r="HD206" s="205"/>
      <c r="HE206" s="205"/>
      <c r="HF206" s="205"/>
      <c r="HG206" s="205"/>
      <c r="HH206" s="205"/>
      <c r="HI206" s="205"/>
      <c r="HJ206" s="205"/>
      <c r="HK206" s="205"/>
      <c r="HL206" s="205"/>
      <c r="HM206" s="205"/>
      <c r="HN206" s="205"/>
      <c r="HO206" s="205"/>
      <c r="HP206" s="205"/>
      <c r="HQ206" s="205"/>
      <c r="HR206" s="205"/>
      <c r="HS206" s="205"/>
      <c r="HT206" s="205"/>
      <c r="HU206" s="205"/>
      <c r="HV206" s="205"/>
      <c r="HW206" s="205"/>
      <c r="HX206" s="205"/>
      <c r="HY206" s="205"/>
      <c r="HZ206" s="205"/>
      <c r="IA206" s="205"/>
      <c r="IB206" s="205"/>
      <c r="IC206" s="205"/>
      <c r="ID206" s="205"/>
      <c r="IE206" s="205"/>
      <c r="IF206" s="205"/>
      <c r="IG206" s="205"/>
      <c r="IH206" s="205"/>
      <c r="II206" s="205"/>
      <c r="IJ206" s="205"/>
      <c r="IK206" s="205"/>
      <c r="IL206" s="205"/>
      <c r="IM206" s="205"/>
      <c r="IN206" s="205"/>
      <c r="IO206" s="205"/>
      <c r="IP206" s="205"/>
      <c r="IQ206" s="205"/>
      <c r="IR206" s="205"/>
      <c r="IS206" s="205"/>
      <c r="IT206" s="205"/>
      <c r="IU206" s="205"/>
      <c r="IV206" s="205"/>
      <c r="IW206" s="205"/>
      <c r="IX206" s="205"/>
    </row>
    <row r="207" spans="1:258" ht="12.75" customHeight="1" x14ac:dyDescent="0.2">
      <c r="A207" s="330">
        <f t="shared" si="11"/>
        <v>45488</v>
      </c>
      <c r="B207" s="355" t="str" cm="1">
        <f t="array" ref="B207">IF(SUMPRODUCT($I207:$IX207,IF($I$9:$IX$9=B$9,1,0))&gt;0,SUMPRODUCT($I207:$IX207,IF($I$9:$IX$9=B$9,1,0)),"")</f>
        <v/>
      </c>
      <c r="C207" s="355" t="str" cm="1">
        <f t="array" ref="C207">IF(SUMPRODUCT($I207:$IX207,IF($I$9:$IX$9=C$9,1,0))&gt;0,SUMPRODUCT($I207:$IX207,IF($I$9:$IX$9=C$9,1,0)),"")</f>
        <v/>
      </c>
      <c r="D207" s="355" t="str" cm="1">
        <f t="array" ref="D207">IF(SUMPRODUCT($I207:$IX207,IF($I$9:$IX$9=D$9,1,0))&gt;0,SUMPRODUCT($I207:$IX207,IF($I$9:$IX$9=D$9,1,0)),"")</f>
        <v/>
      </c>
      <c r="E207" s="355" t="str" cm="1">
        <f t="array" ref="E207">IF(SUMPRODUCT($I207:$IX207,IF($I$9:$IX$9=E$9,1,0))&gt;0,SUMPRODUCT($I207:$IX207,IF($I$9:$IX$9=E$9,1,0)),"")</f>
        <v/>
      </c>
      <c r="F207" s="355" t="str" cm="1">
        <f t="array" ref="F207">IF(SUMPRODUCT($I207:$IX207,IF($I$9:$IX$9=F$9,1,0))&gt;0,SUMPRODUCT($I207:$IX207,IF($I$9:$IX$9=F$9,1,0)),"")</f>
        <v/>
      </c>
      <c r="G207" s="355" t="str" cm="1">
        <f t="array" ref="G207">IF(SUMPRODUCT($I207:$IX207,IF($I$9:$IX$9=G$9,1,0))&gt;0,SUMPRODUCT($I207:$IX207,IF($I$9:$IX$9=G$9,1,0)),"")</f>
        <v/>
      </c>
      <c r="H207" s="329">
        <f t="shared" si="10"/>
        <v>0</v>
      </c>
      <c r="I207" s="205"/>
      <c r="J207" s="205"/>
      <c r="K207" s="205"/>
      <c r="L207" s="205"/>
      <c r="M207" s="205"/>
      <c r="N207" s="205"/>
      <c r="O207" s="205"/>
      <c r="P207" s="205"/>
      <c r="Q207" s="205"/>
      <c r="R207" s="205"/>
      <c r="S207" s="205"/>
      <c r="T207" s="205"/>
      <c r="U207" s="205"/>
      <c r="V207" s="205"/>
      <c r="W207" s="205"/>
      <c r="X207" s="205"/>
      <c r="Y207" s="205"/>
      <c r="Z207" s="205"/>
      <c r="AA207" s="205"/>
      <c r="AB207" s="205"/>
      <c r="AC207" s="205"/>
      <c r="AD207" s="205"/>
      <c r="AE207" s="205"/>
      <c r="AF207" s="205"/>
      <c r="AG207" s="205"/>
      <c r="AH207" s="205"/>
      <c r="AI207" s="205"/>
      <c r="AJ207" s="205"/>
      <c r="AK207" s="205"/>
      <c r="AL207" s="205"/>
      <c r="AM207" s="205"/>
      <c r="AN207" s="205"/>
      <c r="AO207" s="205"/>
      <c r="AP207" s="205"/>
      <c r="AQ207" s="205"/>
      <c r="AR207" s="205"/>
      <c r="AS207" s="205"/>
      <c r="AT207" s="205"/>
      <c r="AU207" s="205"/>
      <c r="AV207" s="205"/>
      <c r="AW207" s="205"/>
      <c r="AX207" s="205"/>
      <c r="AY207" s="205"/>
      <c r="AZ207" s="205"/>
      <c r="BA207" s="205"/>
      <c r="BB207" s="205"/>
      <c r="BC207" s="205"/>
      <c r="BD207" s="205"/>
      <c r="BE207" s="205"/>
      <c r="BF207" s="205"/>
      <c r="BG207" s="205"/>
      <c r="BH207" s="205"/>
      <c r="BI207" s="205"/>
      <c r="BJ207" s="205"/>
      <c r="BK207" s="205"/>
      <c r="BL207" s="205"/>
      <c r="BM207" s="205"/>
      <c r="BN207" s="205"/>
      <c r="BO207" s="205"/>
      <c r="BP207" s="205"/>
      <c r="BQ207" s="205"/>
      <c r="BR207" s="205"/>
      <c r="BS207" s="205"/>
      <c r="BT207" s="205"/>
      <c r="BU207" s="205"/>
      <c r="BV207" s="205"/>
      <c r="BW207" s="205"/>
      <c r="BX207" s="205"/>
      <c r="BY207" s="205"/>
      <c r="BZ207" s="205"/>
      <c r="CA207" s="205"/>
      <c r="CB207" s="205"/>
      <c r="CC207" s="205"/>
      <c r="CD207" s="205"/>
      <c r="CE207" s="205"/>
      <c r="CF207" s="205"/>
      <c r="CG207" s="205"/>
      <c r="CH207" s="205"/>
      <c r="CI207" s="205"/>
      <c r="CJ207" s="205"/>
      <c r="CK207" s="205"/>
      <c r="CL207" s="205"/>
      <c r="CM207" s="205"/>
      <c r="CN207" s="205"/>
      <c r="CO207" s="205"/>
      <c r="CP207" s="205"/>
      <c r="CQ207" s="205"/>
      <c r="CR207" s="205"/>
      <c r="CS207" s="205"/>
      <c r="CT207" s="205"/>
      <c r="CU207" s="205"/>
      <c r="CV207" s="205"/>
      <c r="CW207" s="205"/>
      <c r="CX207" s="205"/>
      <c r="CY207" s="205"/>
      <c r="CZ207" s="205"/>
      <c r="DA207" s="205"/>
      <c r="DB207" s="205"/>
      <c r="DC207" s="205"/>
      <c r="DD207" s="205"/>
      <c r="DE207" s="205"/>
      <c r="DF207" s="205"/>
      <c r="DG207" s="205"/>
      <c r="DH207" s="205"/>
      <c r="DI207" s="205"/>
      <c r="DJ207" s="205"/>
      <c r="DK207" s="205"/>
      <c r="DL207" s="205"/>
      <c r="DM207" s="205"/>
      <c r="DN207" s="205"/>
      <c r="DO207" s="205"/>
      <c r="DP207" s="205"/>
      <c r="DQ207" s="205"/>
      <c r="DR207" s="205"/>
      <c r="DS207" s="205"/>
      <c r="DT207" s="205"/>
      <c r="DU207" s="205"/>
      <c r="DV207" s="205"/>
      <c r="DW207" s="205"/>
      <c r="DX207" s="205"/>
      <c r="DY207" s="205"/>
      <c r="DZ207" s="205"/>
      <c r="EA207" s="205"/>
      <c r="EB207" s="205"/>
      <c r="EC207" s="205"/>
      <c r="ED207" s="205"/>
      <c r="EE207" s="205"/>
      <c r="EF207" s="205"/>
      <c r="EG207" s="205"/>
      <c r="EH207" s="205"/>
      <c r="EI207" s="205"/>
      <c r="EJ207" s="205"/>
      <c r="EK207" s="205"/>
      <c r="EL207" s="205"/>
      <c r="EM207" s="205"/>
      <c r="EN207" s="205"/>
      <c r="EO207" s="205"/>
      <c r="EP207" s="205"/>
      <c r="EQ207" s="205"/>
      <c r="ER207" s="205"/>
      <c r="ES207" s="205"/>
      <c r="ET207" s="205"/>
      <c r="EU207" s="205"/>
      <c r="EV207" s="205"/>
      <c r="EW207" s="205"/>
      <c r="EX207" s="205"/>
      <c r="EY207" s="205"/>
      <c r="EZ207" s="205"/>
      <c r="FA207" s="205"/>
      <c r="FB207" s="205"/>
      <c r="FC207" s="205"/>
      <c r="FD207" s="205"/>
      <c r="FE207" s="205"/>
      <c r="FF207" s="205"/>
      <c r="FG207" s="205"/>
      <c r="FH207" s="205"/>
      <c r="FI207" s="205"/>
      <c r="FJ207" s="205"/>
      <c r="FK207" s="205"/>
      <c r="FL207" s="205"/>
      <c r="FM207" s="205"/>
      <c r="FN207" s="205"/>
      <c r="FO207" s="205"/>
      <c r="FP207" s="205"/>
      <c r="FQ207" s="205"/>
      <c r="FR207" s="205"/>
      <c r="FS207" s="205"/>
      <c r="FT207" s="205"/>
      <c r="FU207" s="205"/>
      <c r="FV207" s="205"/>
      <c r="FW207" s="205"/>
      <c r="FX207" s="205"/>
      <c r="FY207" s="205"/>
      <c r="FZ207" s="205"/>
      <c r="GA207" s="205"/>
      <c r="GB207" s="205"/>
      <c r="GC207" s="205"/>
      <c r="GD207" s="205"/>
      <c r="GE207" s="205"/>
      <c r="GF207" s="205"/>
      <c r="GG207" s="205"/>
      <c r="GH207" s="205"/>
      <c r="GI207" s="205"/>
      <c r="GJ207" s="205"/>
      <c r="GK207" s="205"/>
      <c r="GL207" s="205"/>
      <c r="GM207" s="205"/>
      <c r="GN207" s="205"/>
      <c r="GO207" s="205"/>
      <c r="GP207" s="205"/>
      <c r="GQ207" s="205"/>
      <c r="GR207" s="205"/>
      <c r="GS207" s="205"/>
      <c r="GT207" s="205"/>
      <c r="GU207" s="205"/>
      <c r="GV207" s="205"/>
      <c r="GW207" s="205"/>
      <c r="GX207" s="205"/>
      <c r="GY207" s="205"/>
      <c r="GZ207" s="205"/>
      <c r="HA207" s="205"/>
      <c r="HB207" s="205"/>
      <c r="HC207" s="205"/>
      <c r="HD207" s="205"/>
      <c r="HE207" s="205"/>
      <c r="HF207" s="205"/>
      <c r="HG207" s="205"/>
      <c r="HH207" s="205"/>
      <c r="HI207" s="205"/>
      <c r="HJ207" s="205"/>
      <c r="HK207" s="205"/>
      <c r="HL207" s="205"/>
      <c r="HM207" s="205"/>
      <c r="HN207" s="205"/>
      <c r="HO207" s="205"/>
      <c r="HP207" s="205"/>
      <c r="HQ207" s="205"/>
      <c r="HR207" s="205"/>
      <c r="HS207" s="205"/>
      <c r="HT207" s="205"/>
      <c r="HU207" s="205"/>
      <c r="HV207" s="205"/>
      <c r="HW207" s="205"/>
      <c r="HX207" s="205"/>
      <c r="HY207" s="205"/>
      <c r="HZ207" s="205"/>
      <c r="IA207" s="205"/>
      <c r="IB207" s="205"/>
      <c r="IC207" s="205"/>
      <c r="ID207" s="205"/>
      <c r="IE207" s="205"/>
      <c r="IF207" s="205"/>
      <c r="IG207" s="205"/>
      <c r="IH207" s="205"/>
      <c r="II207" s="205"/>
      <c r="IJ207" s="205"/>
      <c r="IK207" s="205"/>
      <c r="IL207" s="205"/>
      <c r="IM207" s="205"/>
      <c r="IN207" s="205"/>
      <c r="IO207" s="205"/>
      <c r="IP207" s="205"/>
      <c r="IQ207" s="205"/>
      <c r="IR207" s="205"/>
      <c r="IS207" s="205"/>
      <c r="IT207" s="205"/>
      <c r="IU207" s="205"/>
      <c r="IV207" s="205"/>
      <c r="IW207" s="205"/>
      <c r="IX207" s="205"/>
    </row>
    <row r="208" spans="1:258" ht="12.75" customHeight="1" x14ac:dyDescent="0.2">
      <c r="A208" s="330">
        <f t="shared" si="11"/>
        <v>45489</v>
      </c>
      <c r="B208" s="355" t="str" cm="1">
        <f t="array" ref="B208">IF(SUMPRODUCT($I208:$IX208,IF($I$9:$IX$9=B$9,1,0))&gt;0,SUMPRODUCT($I208:$IX208,IF($I$9:$IX$9=B$9,1,0)),"")</f>
        <v/>
      </c>
      <c r="C208" s="355" t="str" cm="1">
        <f t="array" ref="C208">IF(SUMPRODUCT($I208:$IX208,IF($I$9:$IX$9=C$9,1,0))&gt;0,SUMPRODUCT($I208:$IX208,IF($I$9:$IX$9=C$9,1,0)),"")</f>
        <v/>
      </c>
      <c r="D208" s="355" t="str" cm="1">
        <f t="array" ref="D208">IF(SUMPRODUCT($I208:$IX208,IF($I$9:$IX$9=D$9,1,0))&gt;0,SUMPRODUCT($I208:$IX208,IF($I$9:$IX$9=D$9,1,0)),"")</f>
        <v/>
      </c>
      <c r="E208" s="355" t="str" cm="1">
        <f t="array" ref="E208">IF(SUMPRODUCT($I208:$IX208,IF($I$9:$IX$9=E$9,1,0))&gt;0,SUMPRODUCT($I208:$IX208,IF($I$9:$IX$9=E$9,1,0)),"")</f>
        <v/>
      </c>
      <c r="F208" s="355" t="str" cm="1">
        <f t="array" ref="F208">IF(SUMPRODUCT($I208:$IX208,IF($I$9:$IX$9=F$9,1,0))&gt;0,SUMPRODUCT($I208:$IX208,IF($I$9:$IX$9=F$9,1,0)),"")</f>
        <v/>
      </c>
      <c r="G208" s="355" t="str" cm="1">
        <f t="array" ref="G208">IF(SUMPRODUCT($I208:$IX208,IF($I$9:$IX$9=G$9,1,0))&gt;0,SUMPRODUCT($I208:$IX208,IF($I$9:$IX$9=G$9,1,0)),"")</f>
        <v/>
      </c>
      <c r="H208" s="329">
        <f t="shared" si="10"/>
        <v>0</v>
      </c>
      <c r="I208" s="205"/>
      <c r="J208" s="205"/>
      <c r="K208" s="205"/>
      <c r="L208" s="205"/>
      <c r="M208" s="205"/>
      <c r="N208" s="205"/>
      <c r="O208" s="205"/>
      <c r="P208" s="205"/>
      <c r="Q208" s="205"/>
      <c r="R208" s="205"/>
      <c r="S208" s="205"/>
      <c r="T208" s="205"/>
      <c r="U208" s="205"/>
      <c r="V208" s="205"/>
      <c r="W208" s="205"/>
      <c r="X208" s="205"/>
      <c r="Y208" s="205"/>
      <c r="Z208" s="205"/>
      <c r="AA208" s="205"/>
      <c r="AB208" s="205"/>
      <c r="AC208" s="205"/>
      <c r="AD208" s="205"/>
      <c r="AE208" s="205"/>
      <c r="AF208" s="205"/>
      <c r="AG208" s="205"/>
      <c r="AH208" s="205"/>
      <c r="AI208" s="205"/>
      <c r="AJ208" s="205"/>
      <c r="AK208" s="205"/>
      <c r="AL208" s="205"/>
      <c r="AM208" s="205"/>
      <c r="AN208" s="205"/>
      <c r="AO208" s="205"/>
      <c r="AP208" s="205"/>
      <c r="AQ208" s="205"/>
      <c r="AR208" s="205"/>
      <c r="AS208" s="205"/>
      <c r="AT208" s="205"/>
      <c r="AU208" s="205"/>
      <c r="AV208" s="205"/>
      <c r="AW208" s="205"/>
      <c r="AX208" s="205"/>
      <c r="AY208" s="205"/>
      <c r="AZ208" s="205"/>
      <c r="BA208" s="205"/>
      <c r="BB208" s="205"/>
      <c r="BC208" s="205"/>
      <c r="BD208" s="205"/>
      <c r="BE208" s="205"/>
      <c r="BF208" s="205"/>
      <c r="BG208" s="205"/>
      <c r="BH208" s="205"/>
      <c r="BI208" s="205"/>
      <c r="BJ208" s="205"/>
      <c r="BK208" s="205"/>
      <c r="BL208" s="205"/>
      <c r="BM208" s="205"/>
      <c r="BN208" s="205"/>
      <c r="BO208" s="205"/>
      <c r="BP208" s="205"/>
      <c r="BQ208" s="205"/>
      <c r="BR208" s="205"/>
      <c r="BS208" s="205"/>
      <c r="BT208" s="205"/>
      <c r="BU208" s="205"/>
      <c r="BV208" s="205"/>
      <c r="BW208" s="205"/>
      <c r="BX208" s="205"/>
      <c r="BY208" s="205"/>
      <c r="BZ208" s="205"/>
      <c r="CA208" s="205"/>
      <c r="CB208" s="205"/>
      <c r="CC208" s="205"/>
      <c r="CD208" s="205"/>
      <c r="CE208" s="205"/>
      <c r="CF208" s="205"/>
      <c r="CG208" s="205"/>
      <c r="CH208" s="205"/>
      <c r="CI208" s="205"/>
      <c r="CJ208" s="205"/>
      <c r="CK208" s="205"/>
      <c r="CL208" s="205"/>
      <c r="CM208" s="205"/>
      <c r="CN208" s="205"/>
      <c r="CO208" s="205"/>
      <c r="CP208" s="205"/>
      <c r="CQ208" s="205"/>
      <c r="CR208" s="205"/>
      <c r="CS208" s="205"/>
      <c r="CT208" s="205"/>
      <c r="CU208" s="205"/>
      <c r="CV208" s="205"/>
      <c r="CW208" s="205"/>
      <c r="CX208" s="205"/>
      <c r="CY208" s="205"/>
      <c r="CZ208" s="205"/>
      <c r="DA208" s="205"/>
      <c r="DB208" s="205"/>
      <c r="DC208" s="205"/>
      <c r="DD208" s="205"/>
      <c r="DE208" s="205"/>
      <c r="DF208" s="205"/>
      <c r="DG208" s="205"/>
      <c r="DH208" s="205"/>
      <c r="DI208" s="205"/>
      <c r="DJ208" s="205"/>
      <c r="DK208" s="205"/>
      <c r="DL208" s="205"/>
      <c r="DM208" s="205"/>
      <c r="DN208" s="205"/>
      <c r="DO208" s="205"/>
      <c r="DP208" s="205"/>
      <c r="DQ208" s="205"/>
      <c r="DR208" s="205"/>
      <c r="DS208" s="205"/>
      <c r="DT208" s="205"/>
      <c r="DU208" s="205"/>
      <c r="DV208" s="205"/>
      <c r="DW208" s="205"/>
      <c r="DX208" s="205"/>
      <c r="DY208" s="205"/>
      <c r="DZ208" s="205"/>
      <c r="EA208" s="205"/>
      <c r="EB208" s="205"/>
      <c r="EC208" s="205"/>
      <c r="ED208" s="205"/>
      <c r="EE208" s="205"/>
      <c r="EF208" s="205"/>
      <c r="EG208" s="205"/>
      <c r="EH208" s="205"/>
      <c r="EI208" s="205"/>
      <c r="EJ208" s="205"/>
      <c r="EK208" s="205"/>
      <c r="EL208" s="205"/>
      <c r="EM208" s="205"/>
      <c r="EN208" s="205"/>
      <c r="EO208" s="205"/>
      <c r="EP208" s="205"/>
      <c r="EQ208" s="205"/>
      <c r="ER208" s="205"/>
      <c r="ES208" s="205"/>
      <c r="ET208" s="205"/>
      <c r="EU208" s="205"/>
      <c r="EV208" s="205"/>
      <c r="EW208" s="205"/>
      <c r="EX208" s="205"/>
      <c r="EY208" s="205"/>
      <c r="EZ208" s="205"/>
      <c r="FA208" s="205"/>
      <c r="FB208" s="205"/>
      <c r="FC208" s="205"/>
      <c r="FD208" s="205"/>
      <c r="FE208" s="205"/>
      <c r="FF208" s="205"/>
      <c r="FG208" s="205"/>
      <c r="FH208" s="205"/>
      <c r="FI208" s="205"/>
      <c r="FJ208" s="205"/>
      <c r="FK208" s="205"/>
      <c r="FL208" s="205"/>
      <c r="FM208" s="205"/>
      <c r="FN208" s="205"/>
      <c r="FO208" s="205"/>
      <c r="FP208" s="205"/>
      <c r="FQ208" s="205"/>
      <c r="FR208" s="205"/>
      <c r="FS208" s="205"/>
      <c r="FT208" s="205"/>
      <c r="FU208" s="205"/>
      <c r="FV208" s="205"/>
      <c r="FW208" s="205"/>
      <c r="FX208" s="205"/>
      <c r="FY208" s="205"/>
      <c r="FZ208" s="205"/>
      <c r="GA208" s="205"/>
      <c r="GB208" s="205"/>
      <c r="GC208" s="205"/>
      <c r="GD208" s="205"/>
      <c r="GE208" s="205"/>
      <c r="GF208" s="205"/>
      <c r="GG208" s="205"/>
      <c r="GH208" s="205"/>
      <c r="GI208" s="205"/>
      <c r="GJ208" s="205"/>
      <c r="GK208" s="205"/>
      <c r="GL208" s="205"/>
      <c r="GM208" s="205"/>
      <c r="GN208" s="205"/>
      <c r="GO208" s="205"/>
      <c r="GP208" s="205"/>
      <c r="GQ208" s="205"/>
      <c r="GR208" s="205"/>
      <c r="GS208" s="205"/>
      <c r="GT208" s="205"/>
      <c r="GU208" s="205"/>
      <c r="GV208" s="205"/>
      <c r="GW208" s="205"/>
      <c r="GX208" s="205"/>
      <c r="GY208" s="205"/>
      <c r="GZ208" s="205"/>
      <c r="HA208" s="205"/>
      <c r="HB208" s="205"/>
      <c r="HC208" s="205"/>
      <c r="HD208" s="205"/>
      <c r="HE208" s="205"/>
      <c r="HF208" s="205"/>
      <c r="HG208" s="205"/>
      <c r="HH208" s="205"/>
      <c r="HI208" s="205"/>
      <c r="HJ208" s="205"/>
      <c r="HK208" s="205"/>
      <c r="HL208" s="205"/>
      <c r="HM208" s="205"/>
      <c r="HN208" s="205"/>
      <c r="HO208" s="205"/>
      <c r="HP208" s="205"/>
      <c r="HQ208" s="205"/>
      <c r="HR208" s="205"/>
      <c r="HS208" s="205"/>
      <c r="HT208" s="205"/>
      <c r="HU208" s="205"/>
      <c r="HV208" s="205"/>
      <c r="HW208" s="205"/>
      <c r="HX208" s="205"/>
      <c r="HY208" s="205"/>
      <c r="HZ208" s="205"/>
      <c r="IA208" s="205"/>
      <c r="IB208" s="205"/>
      <c r="IC208" s="205"/>
      <c r="ID208" s="205"/>
      <c r="IE208" s="205"/>
      <c r="IF208" s="205"/>
      <c r="IG208" s="205"/>
      <c r="IH208" s="205"/>
      <c r="II208" s="205"/>
      <c r="IJ208" s="205"/>
      <c r="IK208" s="205"/>
      <c r="IL208" s="205"/>
      <c r="IM208" s="205"/>
      <c r="IN208" s="205"/>
      <c r="IO208" s="205"/>
      <c r="IP208" s="205"/>
      <c r="IQ208" s="205"/>
      <c r="IR208" s="205"/>
      <c r="IS208" s="205"/>
      <c r="IT208" s="205"/>
      <c r="IU208" s="205"/>
      <c r="IV208" s="205"/>
      <c r="IW208" s="205"/>
      <c r="IX208" s="205"/>
    </row>
    <row r="209" spans="1:258" ht="12.75" customHeight="1" x14ac:dyDescent="0.2">
      <c r="A209" s="330">
        <f t="shared" si="11"/>
        <v>45490</v>
      </c>
      <c r="B209" s="355" t="str" cm="1">
        <f t="array" ref="B209">IF(SUMPRODUCT($I209:$IX209,IF($I$9:$IX$9=B$9,1,0))&gt;0,SUMPRODUCT($I209:$IX209,IF($I$9:$IX$9=B$9,1,0)),"")</f>
        <v/>
      </c>
      <c r="C209" s="355" t="str" cm="1">
        <f t="array" ref="C209">IF(SUMPRODUCT($I209:$IX209,IF($I$9:$IX$9=C$9,1,0))&gt;0,SUMPRODUCT($I209:$IX209,IF($I$9:$IX$9=C$9,1,0)),"")</f>
        <v/>
      </c>
      <c r="D209" s="355" t="str" cm="1">
        <f t="array" ref="D209">IF(SUMPRODUCT($I209:$IX209,IF($I$9:$IX$9=D$9,1,0))&gt;0,SUMPRODUCT($I209:$IX209,IF($I$9:$IX$9=D$9,1,0)),"")</f>
        <v/>
      </c>
      <c r="E209" s="355" t="str" cm="1">
        <f t="array" ref="E209">IF(SUMPRODUCT($I209:$IX209,IF($I$9:$IX$9=E$9,1,0))&gt;0,SUMPRODUCT($I209:$IX209,IF($I$9:$IX$9=E$9,1,0)),"")</f>
        <v/>
      </c>
      <c r="F209" s="355" t="str" cm="1">
        <f t="array" ref="F209">IF(SUMPRODUCT($I209:$IX209,IF($I$9:$IX$9=F$9,1,0))&gt;0,SUMPRODUCT($I209:$IX209,IF($I$9:$IX$9=F$9,1,0)),"")</f>
        <v/>
      </c>
      <c r="G209" s="355" t="str" cm="1">
        <f t="array" ref="G209">IF(SUMPRODUCT($I209:$IX209,IF($I$9:$IX$9=G$9,1,0))&gt;0,SUMPRODUCT($I209:$IX209,IF($I$9:$IX$9=G$9,1,0)),"")</f>
        <v/>
      </c>
      <c r="H209" s="329">
        <f t="shared" si="10"/>
        <v>0</v>
      </c>
      <c r="I209" s="205"/>
      <c r="J209" s="205"/>
      <c r="K209" s="205"/>
      <c r="L209" s="205"/>
      <c r="M209" s="205"/>
      <c r="N209" s="205"/>
      <c r="O209" s="205"/>
      <c r="P209" s="205"/>
      <c r="Q209" s="205"/>
      <c r="R209" s="205"/>
      <c r="S209" s="205"/>
      <c r="T209" s="205"/>
      <c r="U209" s="205"/>
      <c r="V209" s="205"/>
      <c r="W209" s="205"/>
      <c r="X209" s="205"/>
      <c r="Y209" s="205"/>
      <c r="Z209" s="205"/>
      <c r="AA209" s="205"/>
      <c r="AB209" s="205"/>
      <c r="AC209" s="205"/>
      <c r="AD209" s="205"/>
      <c r="AE209" s="205"/>
      <c r="AF209" s="205"/>
      <c r="AG209" s="205"/>
      <c r="AH209" s="205"/>
      <c r="AI209" s="205"/>
      <c r="AJ209" s="205"/>
      <c r="AK209" s="205"/>
      <c r="AL209" s="205"/>
      <c r="AM209" s="205"/>
      <c r="AN209" s="205"/>
      <c r="AO209" s="205"/>
      <c r="AP209" s="205"/>
      <c r="AQ209" s="205"/>
      <c r="AR209" s="205"/>
      <c r="AS209" s="205"/>
      <c r="AT209" s="205"/>
      <c r="AU209" s="205"/>
      <c r="AV209" s="205"/>
      <c r="AW209" s="205"/>
      <c r="AX209" s="205"/>
      <c r="AY209" s="205"/>
      <c r="AZ209" s="205"/>
      <c r="BA209" s="205"/>
      <c r="BB209" s="205"/>
      <c r="BC209" s="205"/>
      <c r="BD209" s="205"/>
      <c r="BE209" s="205"/>
      <c r="BF209" s="205"/>
      <c r="BG209" s="205"/>
      <c r="BH209" s="205"/>
      <c r="BI209" s="205"/>
      <c r="BJ209" s="205"/>
      <c r="BK209" s="205"/>
      <c r="BL209" s="205"/>
      <c r="BM209" s="205"/>
      <c r="BN209" s="205"/>
      <c r="BO209" s="205"/>
      <c r="BP209" s="205"/>
      <c r="BQ209" s="205"/>
      <c r="BR209" s="205"/>
      <c r="BS209" s="205"/>
      <c r="BT209" s="205"/>
      <c r="BU209" s="205"/>
      <c r="BV209" s="205"/>
      <c r="BW209" s="205"/>
      <c r="BX209" s="205"/>
      <c r="BY209" s="205"/>
      <c r="BZ209" s="205"/>
      <c r="CA209" s="205"/>
      <c r="CB209" s="205"/>
      <c r="CC209" s="205"/>
      <c r="CD209" s="205"/>
      <c r="CE209" s="205"/>
      <c r="CF209" s="205"/>
      <c r="CG209" s="205"/>
      <c r="CH209" s="205"/>
      <c r="CI209" s="205"/>
      <c r="CJ209" s="205"/>
      <c r="CK209" s="205"/>
      <c r="CL209" s="205"/>
      <c r="CM209" s="205"/>
      <c r="CN209" s="205"/>
      <c r="CO209" s="205"/>
      <c r="CP209" s="205"/>
      <c r="CQ209" s="205"/>
      <c r="CR209" s="205"/>
      <c r="CS209" s="205"/>
      <c r="CT209" s="205"/>
      <c r="CU209" s="205"/>
      <c r="CV209" s="205"/>
      <c r="CW209" s="205"/>
      <c r="CX209" s="205"/>
      <c r="CY209" s="205"/>
      <c r="CZ209" s="205"/>
      <c r="DA209" s="205"/>
      <c r="DB209" s="205"/>
      <c r="DC209" s="205"/>
      <c r="DD209" s="205"/>
      <c r="DE209" s="205"/>
      <c r="DF209" s="205"/>
      <c r="DG209" s="205"/>
      <c r="DH209" s="205"/>
      <c r="DI209" s="205"/>
      <c r="DJ209" s="205"/>
      <c r="DK209" s="205"/>
      <c r="DL209" s="205"/>
      <c r="DM209" s="205"/>
      <c r="DN209" s="205"/>
      <c r="DO209" s="205"/>
      <c r="DP209" s="205"/>
      <c r="DQ209" s="205"/>
      <c r="DR209" s="205"/>
      <c r="DS209" s="205"/>
      <c r="DT209" s="205"/>
      <c r="DU209" s="205"/>
      <c r="DV209" s="205"/>
      <c r="DW209" s="205"/>
      <c r="DX209" s="205"/>
      <c r="DY209" s="205"/>
      <c r="DZ209" s="205"/>
      <c r="EA209" s="205"/>
      <c r="EB209" s="205"/>
      <c r="EC209" s="205"/>
      <c r="ED209" s="205"/>
      <c r="EE209" s="205"/>
      <c r="EF209" s="205"/>
      <c r="EG209" s="205"/>
      <c r="EH209" s="205"/>
      <c r="EI209" s="205"/>
      <c r="EJ209" s="205"/>
      <c r="EK209" s="205"/>
      <c r="EL209" s="205"/>
      <c r="EM209" s="205"/>
      <c r="EN209" s="205"/>
      <c r="EO209" s="205"/>
      <c r="EP209" s="205"/>
      <c r="EQ209" s="205"/>
      <c r="ER209" s="205"/>
      <c r="ES209" s="205"/>
      <c r="ET209" s="205"/>
      <c r="EU209" s="205"/>
      <c r="EV209" s="205"/>
      <c r="EW209" s="205"/>
      <c r="EX209" s="205"/>
      <c r="EY209" s="205"/>
      <c r="EZ209" s="205"/>
      <c r="FA209" s="205"/>
      <c r="FB209" s="205"/>
      <c r="FC209" s="205"/>
      <c r="FD209" s="205"/>
      <c r="FE209" s="205"/>
      <c r="FF209" s="205"/>
      <c r="FG209" s="205"/>
      <c r="FH209" s="205"/>
      <c r="FI209" s="205"/>
      <c r="FJ209" s="205"/>
      <c r="FK209" s="205"/>
      <c r="FL209" s="205"/>
      <c r="FM209" s="205"/>
      <c r="FN209" s="205"/>
      <c r="FO209" s="205"/>
      <c r="FP209" s="205"/>
      <c r="FQ209" s="205"/>
      <c r="FR209" s="205"/>
      <c r="FS209" s="205"/>
      <c r="FT209" s="205"/>
      <c r="FU209" s="205"/>
      <c r="FV209" s="205"/>
      <c r="FW209" s="205"/>
      <c r="FX209" s="205"/>
      <c r="FY209" s="205"/>
      <c r="FZ209" s="205"/>
      <c r="GA209" s="205"/>
      <c r="GB209" s="205"/>
      <c r="GC209" s="205"/>
      <c r="GD209" s="205"/>
      <c r="GE209" s="205"/>
      <c r="GF209" s="205"/>
      <c r="GG209" s="205"/>
      <c r="GH209" s="205"/>
      <c r="GI209" s="205"/>
      <c r="GJ209" s="205"/>
      <c r="GK209" s="205"/>
      <c r="GL209" s="205"/>
      <c r="GM209" s="205"/>
      <c r="GN209" s="205"/>
      <c r="GO209" s="205"/>
      <c r="GP209" s="205"/>
      <c r="GQ209" s="205"/>
      <c r="GR209" s="205"/>
      <c r="GS209" s="205"/>
      <c r="GT209" s="205"/>
      <c r="GU209" s="205"/>
      <c r="GV209" s="205"/>
      <c r="GW209" s="205"/>
      <c r="GX209" s="205"/>
      <c r="GY209" s="205"/>
      <c r="GZ209" s="205"/>
      <c r="HA209" s="205"/>
      <c r="HB209" s="205"/>
      <c r="HC209" s="205"/>
      <c r="HD209" s="205"/>
      <c r="HE209" s="205"/>
      <c r="HF209" s="205"/>
      <c r="HG209" s="205"/>
      <c r="HH209" s="205"/>
      <c r="HI209" s="205"/>
      <c r="HJ209" s="205"/>
      <c r="HK209" s="205"/>
      <c r="HL209" s="205"/>
      <c r="HM209" s="205"/>
      <c r="HN209" s="205"/>
      <c r="HO209" s="205"/>
      <c r="HP209" s="205"/>
      <c r="HQ209" s="205"/>
      <c r="HR209" s="205"/>
      <c r="HS209" s="205"/>
      <c r="HT209" s="205"/>
      <c r="HU209" s="205"/>
      <c r="HV209" s="205"/>
      <c r="HW209" s="205"/>
      <c r="HX209" s="205"/>
      <c r="HY209" s="205"/>
      <c r="HZ209" s="205"/>
      <c r="IA209" s="205"/>
      <c r="IB209" s="205"/>
      <c r="IC209" s="205"/>
      <c r="ID209" s="205"/>
      <c r="IE209" s="205"/>
      <c r="IF209" s="205"/>
      <c r="IG209" s="205"/>
      <c r="IH209" s="205"/>
      <c r="II209" s="205"/>
      <c r="IJ209" s="205"/>
      <c r="IK209" s="205"/>
      <c r="IL209" s="205"/>
      <c r="IM209" s="205"/>
      <c r="IN209" s="205"/>
      <c r="IO209" s="205"/>
      <c r="IP209" s="205"/>
      <c r="IQ209" s="205"/>
      <c r="IR209" s="205"/>
      <c r="IS209" s="205"/>
      <c r="IT209" s="205"/>
      <c r="IU209" s="205"/>
      <c r="IV209" s="205"/>
      <c r="IW209" s="205"/>
      <c r="IX209" s="205"/>
    </row>
    <row r="210" spans="1:258" ht="12.75" customHeight="1" x14ac:dyDescent="0.2">
      <c r="A210" s="330">
        <f t="shared" si="11"/>
        <v>45491</v>
      </c>
      <c r="B210" s="355" t="str" cm="1">
        <f t="array" ref="B210">IF(SUMPRODUCT($I210:$IX210,IF($I$9:$IX$9=B$9,1,0))&gt;0,SUMPRODUCT($I210:$IX210,IF($I$9:$IX$9=B$9,1,0)),"")</f>
        <v/>
      </c>
      <c r="C210" s="355" t="str" cm="1">
        <f t="array" ref="C210">IF(SUMPRODUCT($I210:$IX210,IF($I$9:$IX$9=C$9,1,0))&gt;0,SUMPRODUCT($I210:$IX210,IF($I$9:$IX$9=C$9,1,0)),"")</f>
        <v/>
      </c>
      <c r="D210" s="355" t="str" cm="1">
        <f t="array" ref="D210">IF(SUMPRODUCT($I210:$IX210,IF($I$9:$IX$9=D$9,1,0))&gt;0,SUMPRODUCT($I210:$IX210,IF($I$9:$IX$9=D$9,1,0)),"")</f>
        <v/>
      </c>
      <c r="E210" s="355" t="str" cm="1">
        <f t="array" ref="E210">IF(SUMPRODUCT($I210:$IX210,IF($I$9:$IX$9=E$9,1,0))&gt;0,SUMPRODUCT($I210:$IX210,IF($I$9:$IX$9=E$9,1,0)),"")</f>
        <v/>
      </c>
      <c r="F210" s="355" t="str" cm="1">
        <f t="array" ref="F210">IF(SUMPRODUCT($I210:$IX210,IF($I$9:$IX$9=F$9,1,0))&gt;0,SUMPRODUCT($I210:$IX210,IF($I$9:$IX$9=F$9,1,0)),"")</f>
        <v/>
      </c>
      <c r="G210" s="355" t="str" cm="1">
        <f t="array" ref="G210">IF(SUMPRODUCT($I210:$IX210,IF($I$9:$IX$9=G$9,1,0))&gt;0,SUMPRODUCT($I210:$IX210,IF($I$9:$IX$9=G$9,1,0)),"")</f>
        <v/>
      </c>
      <c r="H210" s="329">
        <f t="shared" si="10"/>
        <v>0</v>
      </c>
      <c r="I210" s="205"/>
      <c r="J210" s="205"/>
      <c r="K210" s="205"/>
      <c r="L210" s="205"/>
      <c r="M210" s="205"/>
      <c r="N210" s="205"/>
      <c r="O210" s="205"/>
      <c r="P210" s="205"/>
      <c r="Q210" s="205"/>
      <c r="R210" s="205"/>
      <c r="S210" s="205"/>
      <c r="T210" s="205"/>
      <c r="U210" s="205"/>
      <c r="V210" s="205"/>
      <c r="W210" s="205"/>
      <c r="X210" s="205"/>
      <c r="Y210" s="205"/>
      <c r="Z210" s="205"/>
      <c r="AA210" s="205"/>
      <c r="AB210" s="205"/>
      <c r="AC210" s="205"/>
      <c r="AD210" s="205"/>
      <c r="AE210" s="205"/>
      <c r="AF210" s="205"/>
      <c r="AG210" s="205"/>
      <c r="AH210" s="205"/>
      <c r="AI210" s="205"/>
      <c r="AJ210" s="205"/>
      <c r="AK210" s="205"/>
      <c r="AL210" s="205"/>
      <c r="AM210" s="205"/>
      <c r="AN210" s="205"/>
      <c r="AO210" s="205"/>
      <c r="AP210" s="205"/>
      <c r="AQ210" s="205"/>
      <c r="AR210" s="205"/>
      <c r="AS210" s="205"/>
      <c r="AT210" s="205"/>
      <c r="AU210" s="205"/>
      <c r="AV210" s="205"/>
      <c r="AW210" s="205"/>
      <c r="AX210" s="205"/>
      <c r="AY210" s="205"/>
      <c r="AZ210" s="205"/>
      <c r="BA210" s="205"/>
      <c r="BB210" s="205"/>
      <c r="BC210" s="205"/>
      <c r="BD210" s="205"/>
      <c r="BE210" s="205"/>
      <c r="BF210" s="205"/>
      <c r="BG210" s="205"/>
      <c r="BH210" s="205"/>
      <c r="BI210" s="205"/>
      <c r="BJ210" s="205"/>
      <c r="BK210" s="205"/>
      <c r="BL210" s="205"/>
      <c r="BM210" s="205"/>
      <c r="BN210" s="205"/>
      <c r="BO210" s="205"/>
      <c r="BP210" s="205"/>
      <c r="BQ210" s="205"/>
      <c r="BR210" s="205"/>
      <c r="BS210" s="205"/>
      <c r="BT210" s="205"/>
      <c r="BU210" s="205"/>
      <c r="BV210" s="205"/>
      <c r="BW210" s="205"/>
      <c r="BX210" s="205"/>
      <c r="BY210" s="205"/>
      <c r="BZ210" s="205"/>
      <c r="CA210" s="205"/>
      <c r="CB210" s="205"/>
      <c r="CC210" s="205"/>
      <c r="CD210" s="205"/>
      <c r="CE210" s="205"/>
      <c r="CF210" s="205"/>
      <c r="CG210" s="205"/>
      <c r="CH210" s="205"/>
      <c r="CI210" s="205"/>
      <c r="CJ210" s="205"/>
      <c r="CK210" s="205"/>
      <c r="CL210" s="205"/>
      <c r="CM210" s="205"/>
      <c r="CN210" s="205"/>
      <c r="CO210" s="205"/>
      <c r="CP210" s="205"/>
      <c r="CQ210" s="205"/>
      <c r="CR210" s="205"/>
      <c r="CS210" s="205"/>
      <c r="CT210" s="205"/>
      <c r="CU210" s="205"/>
      <c r="CV210" s="205"/>
      <c r="CW210" s="205"/>
      <c r="CX210" s="205"/>
      <c r="CY210" s="205"/>
      <c r="CZ210" s="205"/>
      <c r="DA210" s="205"/>
      <c r="DB210" s="205"/>
      <c r="DC210" s="205"/>
      <c r="DD210" s="205"/>
      <c r="DE210" s="205"/>
      <c r="DF210" s="205"/>
      <c r="DG210" s="205"/>
      <c r="DH210" s="205"/>
      <c r="DI210" s="205"/>
      <c r="DJ210" s="205"/>
      <c r="DK210" s="205"/>
      <c r="DL210" s="205"/>
      <c r="DM210" s="205"/>
      <c r="DN210" s="205"/>
      <c r="DO210" s="205"/>
      <c r="DP210" s="205"/>
      <c r="DQ210" s="205"/>
      <c r="DR210" s="205"/>
      <c r="DS210" s="205"/>
      <c r="DT210" s="205"/>
      <c r="DU210" s="205"/>
      <c r="DV210" s="205"/>
      <c r="DW210" s="205"/>
      <c r="DX210" s="205"/>
      <c r="DY210" s="205"/>
      <c r="DZ210" s="205"/>
      <c r="EA210" s="205"/>
      <c r="EB210" s="205"/>
      <c r="EC210" s="205"/>
      <c r="ED210" s="205"/>
      <c r="EE210" s="205"/>
      <c r="EF210" s="205"/>
      <c r="EG210" s="205"/>
      <c r="EH210" s="205"/>
      <c r="EI210" s="205"/>
      <c r="EJ210" s="205"/>
      <c r="EK210" s="205"/>
      <c r="EL210" s="205"/>
      <c r="EM210" s="205"/>
      <c r="EN210" s="205"/>
      <c r="EO210" s="205"/>
      <c r="EP210" s="205"/>
      <c r="EQ210" s="205"/>
      <c r="ER210" s="205"/>
      <c r="ES210" s="205"/>
      <c r="ET210" s="205"/>
      <c r="EU210" s="205"/>
      <c r="EV210" s="205"/>
      <c r="EW210" s="205"/>
      <c r="EX210" s="205"/>
      <c r="EY210" s="205"/>
      <c r="EZ210" s="205"/>
      <c r="FA210" s="205"/>
      <c r="FB210" s="205"/>
      <c r="FC210" s="205"/>
      <c r="FD210" s="205"/>
      <c r="FE210" s="205"/>
      <c r="FF210" s="205"/>
      <c r="FG210" s="205"/>
      <c r="FH210" s="205"/>
      <c r="FI210" s="205"/>
      <c r="FJ210" s="205"/>
      <c r="FK210" s="205"/>
      <c r="FL210" s="205"/>
      <c r="FM210" s="205"/>
      <c r="FN210" s="205"/>
      <c r="FO210" s="205"/>
      <c r="FP210" s="205"/>
      <c r="FQ210" s="205"/>
      <c r="FR210" s="205"/>
      <c r="FS210" s="205"/>
      <c r="FT210" s="205"/>
      <c r="FU210" s="205"/>
      <c r="FV210" s="205"/>
      <c r="FW210" s="205"/>
      <c r="FX210" s="205"/>
      <c r="FY210" s="205"/>
      <c r="FZ210" s="205"/>
      <c r="GA210" s="205"/>
      <c r="GB210" s="205"/>
      <c r="GC210" s="205"/>
      <c r="GD210" s="205"/>
      <c r="GE210" s="205"/>
      <c r="GF210" s="205"/>
      <c r="GG210" s="205"/>
      <c r="GH210" s="205"/>
      <c r="GI210" s="205"/>
      <c r="GJ210" s="205"/>
      <c r="GK210" s="205"/>
      <c r="GL210" s="205"/>
      <c r="GM210" s="205"/>
      <c r="GN210" s="205"/>
      <c r="GO210" s="205"/>
      <c r="GP210" s="205"/>
      <c r="GQ210" s="205"/>
      <c r="GR210" s="205"/>
      <c r="GS210" s="205"/>
      <c r="GT210" s="205"/>
      <c r="GU210" s="205"/>
      <c r="GV210" s="205"/>
      <c r="GW210" s="205"/>
      <c r="GX210" s="205"/>
      <c r="GY210" s="205"/>
      <c r="GZ210" s="205"/>
      <c r="HA210" s="205"/>
      <c r="HB210" s="205"/>
      <c r="HC210" s="205"/>
      <c r="HD210" s="205"/>
      <c r="HE210" s="205"/>
      <c r="HF210" s="205"/>
      <c r="HG210" s="205"/>
      <c r="HH210" s="205"/>
      <c r="HI210" s="205"/>
      <c r="HJ210" s="205"/>
      <c r="HK210" s="205"/>
      <c r="HL210" s="205"/>
      <c r="HM210" s="205"/>
      <c r="HN210" s="205"/>
      <c r="HO210" s="205"/>
      <c r="HP210" s="205"/>
      <c r="HQ210" s="205"/>
      <c r="HR210" s="205"/>
      <c r="HS210" s="205"/>
      <c r="HT210" s="205"/>
      <c r="HU210" s="205"/>
      <c r="HV210" s="205"/>
      <c r="HW210" s="205"/>
      <c r="HX210" s="205"/>
      <c r="HY210" s="205"/>
      <c r="HZ210" s="205"/>
      <c r="IA210" s="205"/>
      <c r="IB210" s="205"/>
      <c r="IC210" s="205"/>
      <c r="ID210" s="205"/>
      <c r="IE210" s="205"/>
      <c r="IF210" s="205"/>
      <c r="IG210" s="205"/>
      <c r="IH210" s="205"/>
      <c r="II210" s="205"/>
      <c r="IJ210" s="205"/>
      <c r="IK210" s="205"/>
      <c r="IL210" s="205"/>
      <c r="IM210" s="205"/>
      <c r="IN210" s="205"/>
      <c r="IO210" s="205"/>
      <c r="IP210" s="205"/>
      <c r="IQ210" s="205"/>
      <c r="IR210" s="205"/>
      <c r="IS210" s="205"/>
      <c r="IT210" s="205"/>
      <c r="IU210" s="205"/>
      <c r="IV210" s="205"/>
      <c r="IW210" s="205"/>
      <c r="IX210" s="205"/>
    </row>
    <row r="211" spans="1:258" ht="12.75" customHeight="1" x14ac:dyDescent="0.2">
      <c r="A211" s="330">
        <f t="shared" si="11"/>
        <v>45492</v>
      </c>
      <c r="B211" s="355" t="str" cm="1">
        <f t="array" ref="B211">IF(SUMPRODUCT($I211:$IX211,IF($I$9:$IX$9=B$9,1,0))&gt;0,SUMPRODUCT($I211:$IX211,IF($I$9:$IX$9=B$9,1,0)),"")</f>
        <v/>
      </c>
      <c r="C211" s="355" t="str" cm="1">
        <f t="array" ref="C211">IF(SUMPRODUCT($I211:$IX211,IF($I$9:$IX$9=C$9,1,0))&gt;0,SUMPRODUCT($I211:$IX211,IF($I$9:$IX$9=C$9,1,0)),"")</f>
        <v/>
      </c>
      <c r="D211" s="355" t="str" cm="1">
        <f t="array" ref="D211">IF(SUMPRODUCT($I211:$IX211,IF($I$9:$IX$9=D$9,1,0))&gt;0,SUMPRODUCT($I211:$IX211,IF($I$9:$IX$9=D$9,1,0)),"")</f>
        <v/>
      </c>
      <c r="E211" s="355" t="str" cm="1">
        <f t="array" ref="E211">IF(SUMPRODUCT($I211:$IX211,IF($I$9:$IX$9=E$9,1,0))&gt;0,SUMPRODUCT($I211:$IX211,IF($I$9:$IX$9=E$9,1,0)),"")</f>
        <v/>
      </c>
      <c r="F211" s="355" t="str" cm="1">
        <f t="array" ref="F211">IF(SUMPRODUCT($I211:$IX211,IF($I$9:$IX$9=F$9,1,0))&gt;0,SUMPRODUCT($I211:$IX211,IF($I$9:$IX$9=F$9,1,0)),"")</f>
        <v/>
      </c>
      <c r="G211" s="355" t="str" cm="1">
        <f t="array" ref="G211">IF(SUMPRODUCT($I211:$IX211,IF($I$9:$IX$9=G$9,1,0))&gt;0,SUMPRODUCT($I211:$IX211,IF($I$9:$IX$9=G$9,1,0)),"")</f>
        <v/>
      </c>
      <c r="H211" s="329">
        <f t="shared" si="10"/>
        <v>0</v>
      </c>
      <c r="I211" s="205"/>
      <c r="J211" s="205"/>
      <c r="K211" s="205"/>
      <c r="L211" s="205"/>
      <c r="M211" s="205"/>
      <c r="N211" s="205"/>
      <c r="O211" s="205"/>
      <c r="P211" s="205"/>
      <c r="Q211" s="205"/>
      <c r="R211" s="205"/>
      <c r="S211" s="205"/>
      <c r="T211" s="205"/>
      <c r="U211" s="205"/>
      <c r="V211" s="205"/>
      <c r="W211" s="205"/>
      <c r="X211" s="205"/>
      <c r="Y211" s="205"/>
      <c r="Z211" s="205"/>
      <c r="AA211" s="205"/>
      <c r="AB211" s="205"/>
      <c r="AC211" s="205"/>
      <c r="AD211" s="205"/>
      <c r="AE211" s="205"/>
      <c r="AF211" s="205"/>
      <c r="AG211" s="205"/>
      <c r="AH211" s="205"/>
      <c r="AI211" s="205"/>
      <c r="AJ211" s="205"/>
      <c r="AK211" s="205"/>
      <c r="AL211" s="205"/>
      <c r="AM211" s="205"/>
      <c r="AN211" s="205"/>
      <c r="AO211" s="205"/>
      <c r="AP211" s="205"/>
      <c r="AQ211" s="205"/>
      <c r="AR211" s="205"/>
      <c r="AS211" s="205"/>
      <c r="AT211" s="205"/>
      <c r="AU211" s="205"/>
      <c r="AV211" s="205"/>
      <c r="AW211" s="205"/>
      <c r="AX211" s="205"/>
      <c r="AY211" s="205"/>
      <c r="AZ211" s="205"/>
      <c r="BA211" s="205"/>
      <c r="BB211" s="205"/>
      <c r="BC211" s="205"/>
      <c r="BD211" s="205"/>
      <c r="BE211" s="205"/>
      <c r="BF211" s="205"/>
      <c r="BG211" s="205"/>
      <c r="BH211" s="205"/>
      <c r="BI211" s="205"/>
      <c r="BJ211" s="205"/>
      <c r="BK211" s="205"/>
      <c r="BL211" s="205"/>
      <c r="BM211" s="205"/>
      <c r="BN211" s="205"/>
      <c r="BO211" s="205"/>
      <c r="BP211" s="205"/>
      <c r="BQ211" s="205"/>
      <c r="BR211" s="205"/>
      <c r="BS211" s="205"/>
      <c r="BT211" s="205"/>
      <c r="BU211" s="205"/>
      <c r="BV211" s="205"/>
      <c r="BW211" s="205"/>
      <c r="BX211" s="205"/>
      <c r="BY211" s="205"/>
      <c r="BZ211" s="205"/>
      <c r="CA211" s="205"/>
      <c r="CB211" s="205"/>
      <c r="CC211" s="205"/>
      <c r="CD211" s="205"/>
      <c r="CE211" s="205"/>
      <c r="CF211" s="205"/>
      <c r="CG211" s="205"/>
      <c r="CH211" s="205"/>
      <c r="CI211" s="205"/>
      <c r="CJ211" s="205"/>
      <c r="CK211" s="205"/>
      <c r="CL211" s="205"/>
      <c r="CM211" s="205"/>
      <c r="CN211" s="205"/>
      <c r="CO211" s="205"/>
      <c r="CP211" s="205"/>
      <c r="CQ211" s="205"/>
      <c r="CR211" s="205"/>
      <c r="CS211" s="205"/>
      <c r="CT211" s="205"/>
      <c r="CU211" s="205"/>
      <c r="CV211" s="205"/>
      <c r="CW211" s="205"/>
      <c r="CX211" s="205"/>
      <c r="CY211" s="205"/>
      <c r="CZ211" s="205"/>
      <c r="DA211" s="205"/>
      <c r="DB211" s="205"/>
      <c r="DC211" s="205"/>
      <c r="DD211" s="205"/>
      <c r="DE211" s="205"/>
      <c r="DF211" s="205"/>
      <c r="DG211" s="205"/>
      <c r="DH211" s="205"/>
      <c r="DI211" s="205"/>
      <c r="DJ211" s="205"/>
      <c r="DK211" s="205"/>
      <c r="DL211" s="205"/>
      <c r="DM211" s="205"/>
      <c r="DN211" s="205"/>
      <c r="DO211" s="205"/>
      <c r="DP211" s="205"/>
      <c r="DQ211" s="205"/>
      <c r="DR211" s="205"/>
      <c r="DS211" s="205"/>
      <c r="DT211" s="205"/>
      <c r="DU211" s="205"/>
      <c r="DV211" s="205"/>
      <c r="DW211" s="205"/>
      <c r="DX211" s="205"/>
      <c r="DY211" s="205"/>
      <c r="DZ211" s="205"/>
      <c r="EA211" s="205"/>
      <c r="EB211" s="205"/>
      <c r="EC211" s="205"/>
      <c r="ED211" s="205"/>
      <c r="EE211" s="205"/>
      <c r="EF211" s="205"/>
      <c r="EG211" s="205"/>
      <c r="EH211" s="205"/>
      <c r="EI211" s="205"/>
      <c r="EJ211" s="205"/>
      <c r="EK211" s="205"/>
      <c r="EL211" s="205"/>
      <c r="EM211" s="205"/>
      <c r="EN211" s="205"/>
      <c r="EO211" s="205"/>
      <c r="EP211" s="205"/>
      <c r="EQ211" s="205"/>
      <c r="ER211" s="205"/>
      <c r="ES211" s="205"/>
      <c r="ET211" s="205"/>
      <c r="EU211" s="205"/>
      <c r="EV211" s="205"/>
      <c r="EW211" s="205"/>
      <c r="EX211" s="205"/>
      <c r="EY211" s="205"/>
      <c r="EZ211" s="205"/>
      <c r="FA211" s="205"/>
      <c r="FB211" s="205"/>
      <c r="FC211" s="205"/>
      <c r="FD211" s="205"/>
      <c r="FE211" s="205"/>
      <c r="FF211" s="205"/>
      <c r="FG211" s="205"/>
      <c r="FH211" s="205"/>
      <c r="FI211" s="205"/>
      <c r="FJ211" s="205"/>
      <c r="FK211" s="205"/>
      <c r="FL211" s="205"/>
      <c r="FM211" s="205"/>
      <c r="FN211" s="205"/>
      <c r="FO211" s="205"/>
      <c r="FP211" s="205"/>
      <c r="FQ211" s="205"/>
      <c r="FR211" s="205"/>
      <c r="FS211" s="205"/>
      <c r="FT211" s="205"/>
      <c r="FU211" s="205"/>
      <c r="FV211" s="205"/>
      <c r="FW211" s="205"/>
      <c r="FX211" s="205"/>
      <c r="FY211" s="205"/>
      <c r="FZ211" s="205"/>
      <c r="GA211" s="205"/>
      <c r="GB211" s="205"/>
      <c r="GC211" s="205"/>
      <c r="GD211" s="205"/>
      <c r="GE211" s="205"/>
      <c r="GF211" s="205"/>
      <c r="GG211" s="205"/>
      <c r="GH211" s="205"/>
      <c r="GI211" s="205"/>
      <c r="GJ211" s="205"/>
      <c r="GK211" s="205"/>
      <c r="GL211" s="205"/>
      <c r="GM211" s="205"/>
      <c r="GN211" s="205"/>
      <c r="GO211" s="205"/>
      <c r="GP211" s="205"/>
      <c r="GQ211" s="205"/>
      <c r="GR211" s="205"/>
      <c r="GS211" s="205"/>
      <c r="GT211" s="205"/>
      <c r="GU211" s="205"/>
      <c r="GV211" s="205"/>
      <c r="GW211" s="205"/>
      <c r="GX211" s="205"/>
      <c r="GY211" s="205"/>
      <c r="GZ211" s="205"/>
      <c r="HA211" s="205"/>
      <c r="HB211" s="205"/>
      <c r="HC211" s="205"/>
      <c r="HD211" s="205"/>
      <c r="HE211" s="205"/>
      <c r="HF211" s="205"/>
      <c r="HG211" s="205"/>
      <c r="HH211" s="205"/>
      <c r="HI211" s="205"/>
      <c r="HJ211" s="205"/>
      <c r="HK211" s="205"/>
      <c r="HL211" s="205"/>
      <c r="HM211" s="205"/>
      <c r="HN211" s="205"/>
      <c r="HO211" s="205"/>
      <c r="HP211" s="205"/>
      <c r="HQ211" s="205"/>
      <c r="HR211" s="205"/>
      <c r="HS211" s="205"/>
      <c r="HT211" s="205"/>
      <c r="HU211" s="205"/>
      <c r="HV211" s="205"/>
      <c r="HW211" s="205"/>
      <c r="HX211" s="205"/>
      <c r="HY211" s="205"/>
      <c r="HZ211" s="205"/>
      <c r="IA211" s="205"/>
      <c r="IB211" s="205"/>
      <c r="IC211" s="205"/>
      <c r="ID211" s="205"/>
      <c r="IE211" s="205"/>
      <c r="IF211" s="205"/>
      <c r="IG211" s="205"/>
      <c r="IH211" s="205"/>
      <c r="II211" s="205"/>
      <c r="IJ211" s="205"/>
      <c r="IK211" s="205"/>
      <c r="IL211" s="205"/>
      <c r="IM211" s="205"/>
      <c r="IN211" s="205"/>
      <c r="IO211" s="205"/>
      <c r="IP211" s="205"/>
      <c r="IQ211" s="205"/>
      <c r="IR211" s="205"/>
      <c r="IS211" s="205"/>
      <c r="IT211" s="205"/>
      <c r="IU211" s="205"/>
      <c r="IV211" s="205"/>
      <c r="IW211" s="205"/>
      <c r="IX211" s="205"/>
    </row>
    <row r="212" spans="1:258" ht="12.75" customHeight="1" x14ac:dyDescent="0.2">
      <c r="A212" s="330">
        <f t="shared" si="11"/>
        <v>45493</v>
      </c>
      <c r="B212" s="355" t="str" cm="1">
        <f t="array" ref="B212">IF(SUMPRODUCT($I212:$IX212,IF($I$9:$IX$9=B$9,1,0))&gt;0,SUMPRODUCT($I212:$IX212,IF($I$9:$IX$9=B$9,1,0)),"")</f>
        <v/>
      </c>
      <c r="C212" s="355" t="str" cm="1">
        <f t="array" ref="C212">IF(SUMPRODUCT($I212:$IX212,IF($I$9:$IX$9=C$9,1,0))&gt;0,SUMPRODUCT($I212:$IX212,IF($I$9:$IX$9=C$9,1,0)),"")</f>
        <v/>
      </c>
      <c r="D212" s="355" t="str" cm="1">
        <f t="array" ref="D212">IF(SUMPRODUCT($I212:$IX212,IF($I$9:$IX$9=D$9,1,0))&gt;0,SUMPRODUCT($I212:$IX212,IF($I$9:$IX$9=D$9,1,0)),"")</f>
        <v/>
      </c>
      <c r="E212" s="355" t="str" cm="1">
        <f t="array" ref="E212">IF(SUMPRODUCT($I212:$IX212,IF($I$9:$IX$9=E$9,1,0))&gt;0,SUMPRODUCT($I212:$IX212,IF($I$9:$IX$9=E$9,1,0)),"")</f>
        <v/>
      </c>
      <c r="F212" s="355" t="str" cm="1">
        <f t="array" ref="F212">IF(SUMPRODUCT($I212:$IX212,IF($I$9:$IX$9=F$9,1,0))&gt;0,SUMPRODUCT($I212:$IX212,IF($I$9:$IX$9=F$9,1,0)),"")</f>
        <v/>
      </c>
      <c r="G212" s="355" t="str" cm="1">
        <f t="array" ref="G212">IF(SUMPRODUCT($I212:$IX212,IF($I$9:$IX$9=G$9,1,0))&gt;0,SUMPRODUCT($I212:$IX212,IF($I$9:$IX$9=G$9,1,0)),"")</f>
        <v/>
      </c>
      <c r="H212" s="329">
        <f t="shared" si="10"/>
        <v>0</v>
      </c>
      <c r="I212" s="205"/>
      <c r="J212" s="205"/>
      <c r="K212" s="205"/>
      <c r="L212" s="205"/>
      <c r="M212" s="205"/>
      <c r="N212" s="205"/>
      <c r="O212" s="205"/>
      <c r="P212" s="205"/>
      <c r="Q212" s="205"/>
      <c r="R212" s="205"/>
      <c r="S212" s="205"/>
      <c r="T212" s="205"/>
      <c r="U212" s="205"/>
      <c r="V212" s="205"/>
      <c r="W212" s="205"/>
      <c r="X212" s="205"/>
      <c r="Y212" s="205"/>
      <c r="Z212" s="205"/>
      <c r="AA212" s="205"/>
      <c r="AB212" s="205"/>
      <c r="AC212" s="205"/>
      <c r="AD212" s="205"/>
      <c r="AE212" s="205"/>
      <c r="AF212" s="205"/>
      <c r="AG212" s="205"/>
      <c r="AH212" s="205"/>
      <c r="AI212" s="205"/>
      <c r="AJ212" s="205"/>
      <c r="AK212" s="205"/>
      <c r="AL212" s="205"/>
      <c r="AM212" s="205"/>
      <c r="AN212" s="205"/>
      <c r="AO212" s="205"/>
      <c r="AP212" s="205"/>
      <c r="AQ212" s="205"/>
      <c r="AR212" s="205"/>
      <c r="AS212" s="205"/>
      <c r="AT212" s="205"/>
      <c r="AU212" s="205"/>
      <c r="AV212" s="205"/>
      <c r="AW212" s="205"/>
      <c r="AX212" s="205"/>
      <c r="AY212" s="205"/>
      <c r="AZ212" s="205"/>
      <c r="BA212" s="205"/>
      <c r="BB212" s="205"/>
      <c r="BC212" s="205"/>
      <c r="BD212" s="205"/>
      <c r="BE212" s="205"/>
      <c r="BF212" s="205"/>
      <c r="BG212" s="205"/>
      <c r="BH212" s="205"/>
      <c r="BI212" s="205"/>
      <c r="BJ212" s="205"/>
      <c r="BK212" s="205"/>
      <c r="BL212" s="205"/>
      <c r="BM212" s="205"/>
      <c r="BN212" s="205"/>
      <c r="BO212" s="205"/>
      <c r="BP212" s="205"/>
      <c r="BQ212" s="205"/>
      <c r="BR212" s="205"/>
      <c r="BS212" s="205"/>
      <c r="BT212" s="205"/>
      <c r="BU212" s="205"/>
      <c r="BV212" s="205"/>
      <c r="BW212" s="205"/>
      <c r="BX212" s="205"/>
      <c r="BY212" s="205"/>
      <c r="BZ212" s="205"/>
      <c r="CA212" s="205"/>
      <c r="CB212" s="205"/>
      <c r="CC212" s="205"/>
      <c r="CD212" s="205"/>
      <c r="CE212" s="205"/>
      <c r="CF212" s="205"/>
      <c r="CG212" s="205"/>
      <c r="CH212" s="205"/>
      <c r="CI212" s="205"/>
      <c r="CJ212" s="205"/>
      <c r="CK212" s="205"/>
      <c r="CL212" s="205"/>
      <c r="CM212" s="205"/>
      <c r="CN212" s="205"/>
      <c r="CO212" s="205"/>
      <c r="CP212" s="205"/>
      <c r="CQ212" s="205"/>
      <c r="CR212" s="205"/>
      <c r="CS212" s="205"/>
      <c r="CT212" s="205"/>
      <c r="CU212" s="205"/>
      <c r="CV212" s="205"/>
      <c r="CW212" s="205"/>
      <c r="CX212" s="205"/>
      <c r="CY212" s="205"/>
      <c r="CZ212" s="205"/>
      <c r="DA212" s="205"/>
      <c r="DB212" s="205"/>
      <c r="DC212" s="205"/>
      <c r="DD212" s="205"/>
      <c r="DE212" s="205"/>
      <c r="DF212" s="205"/>
      <c r="DG212" s="205"/>
      <c r="DH212" s="205"/>
      <c r="DI212" s="205"/>
      <c r="DJ212" s="205"/>
      <c r="DK212" s="205"/>
      <c r="DL212" s="205"/>
      <c r="DM212" s="205"/>
      <c r="DN212" s="205"/>
      <c r="DO212" s="205"/>
      <c r="DP212" s="205"/>
      <c r="DQ212" s="205"/>
      <c r="DR212" s="205"/>
      <c r="DS212" s="205"/>
      <c r="DT212" s="205"/>
      <c r="DU212" s="205"/>
      <c r="DV212" s="205"/>
      <c r="DW212" s="205"/>
      <c r="DX212" s="205"/>
      <c r="DY212" s="205"/>
      <c r="DZ212" s="205"/>
      <c r="EA212" s="205"/>
      <c r="EB212" s="205"/>
      <c r="EC212" s="205"/>
      <c r="ED212" s="205"/>
      <c r="EE212" s="205"/>
      <c r="EF212" s="205"/>
      <c r="EG212" s="205"/>
      <c r="EH212" s="205"/>
      <c r="EI212" s="205"/>
      <c r="EJ212" s="205"/>
      <c r="EK212" s="205"/>
      <c r="EL212" s="205"/>
      <c r="EM212" s="205"/>
      <c r="EN212" s="205"/>
      <c r="EO212" s="205"/>
      <c r="EP212" s="205"/>
      <c r="EQ212" s="205"/>
      <c r="ER212" s="205"/>
      <c r="ES212" s="205"/>
      <c r="ET212" s="205"/>
      <c r="EU212" s="205"/>
      <c r="EV212" s="205"/>
      <c r="EW212" s="205"/>
      <c r="EX212" s="205"/>
      <c r="EY212" s="205"/>
      <c r="EZ212" s="205"/>
      <c r="FA212" s="205"/>
      <c r="FB212" s="205"/>
      <c r="FC212" s="205"/>
      <c r="FD212" s="205"/>
      <c r="FE212" s="205"/>
      <c r="FF212" s="205"/>
      <c r="FG212" s="205"/>
      <c r="FH212" s="205"/>
      <c r="FI212" s="205"/>
      <c r="FJ212" s="205"/>
      <c r="FK212" s="205"/>
      <c r="FL212" s="205"/>
      <c r="FM212" s="205"/>
      <c r="FN212" s="205"/>
      <c r="FO212" s="205"/>
      <c r="FP212" s="205"/>
      <c r="FQ212" s="205"/>
      <c r="FR212" s="205"/>
      <c r="FS212" s="205"/>
      <c r="FT212" s="205"/>
      <c r="FU212" s="205"/>
      <c r="FV212" s="205"/>
      <c r="FW212" s="205"/>
      <c r="FX212" s="205"/>
      <c r="FY212" s="205"/>
      <c r="FZ212" s="205"/>
      <c r="GA212" s="205"/>
      <c r="GB212" s="205"/>
      <c r="GC212" s="205"/>
      <c r="GD212" s="205"/>
      <c r="GE212" s="205"/>
      <c r="GF212" s="205"/>
      <c r="GG212" s="205"/>
      <c r="GH212" s="205"/>
      <c r="GI212" s="205"/>
      <c r="GJ212" s="205"/>
      <c r="GK212" s="205"/>
      <c r="GL212" s="205"/>
      <c r="GM212" s="205"/>
      <c r="GN212" s="205"/>
      <c r="GO212" s="205"/>
      <c r="GP212" s="205"/>
      <c r="GQ212" s="205"/>
      <c r="GR212" s="205"/>
      <c r="GS212" s="205"/>
      <c r="GT212" s="205"/>
      <c r="GU212" s="205"/>
      <c r="GV212" s="205"/>
      <c r="GW212" s="205"/>
      <c r="GX212" s="205"/>
      <c r="GY212" s="205"/>
      <c r="GZ212" s="205"/>
      <c r="HA212" s="205"/>
      <c r="HB212" s="205"/>
      <c r="HC212" s="205"/>
      <c r="HD212" s="205"/>
      <c r="HE212" s="205"/>
      <c r="HF212" s="205"/>
      <c r="HG212" s="205"/>
      <c r="HH212" s="205"/>
      <c r="HI212" s="205"/>
      <c r="HJ212" s="205"/>
      <c r="HK212" s="205"/>
      <c r="HL212" s="205"/>
      <c r="HM212" s="205"/>
      <c r="HN212" s="205"/>
      <c r="HO212" s="205"/>
      <c r="HP212" s="205"/>
      <c r="HQ212" s="205"/>
      <c r="HR212" s="205"/>
      <c r="HS212" s="205"/>
      <c r="HT212" s="205"/>
      <c r="HU212" s="205"/>
      <c r="HV212" s="205"/>
      <c r="HW212" s="205"/>
      <c r="HX212" s="205"/>
      <c r="HY212" s="205"/>
      <c r="HZ212" s="205"/>
      <c r="IA212" s="205"/>
      <c r="IB212" s="205"/>
      <c r="IC212" s="205"/>
      <c r="ID212" s="205"/>
      <c r="IE212" s="205"/>
      <c r="IF212" s="205"/>
      <c r="IG212" s="205"/>
      <c r="IH212" s="205"/>
      <c r="II212" s="205"/>
      <c r="IJ212" s="205"/>
      <c r="IK212" s="205"/>
      <c r="IL212" s="205"/>
      <c r="IM212" s="205"/>
      <c r="IN212" s="205"/>
      <c r="IO212" s="205"/>
      <c r="IP212" s="205"/>
      <c r="IQ212" s="205"/>
      <c r="IR212" s="205"/>
      <c r="IS212" s="205"/>
      <c r="IT212" s="205"/>
      <c r="IU212" s="205"/>
      <c r="IV212" s="205"/>
      <c r="IW212" s="205"/>
      <c r="IX212" s="205"/>
    </row>
    <row r="213" spans="1:258" ht="12.75" customHeight="1" x14ac:dyDescent="0.2">
      <c r="A213" s="330">
        <f t="shared" si="11"/>
        <v>45494</v>
      </c>
      <c r="B213" s="355" t="str" cm="1">
        <f t="array" ref="B213">IF(SUMPRODUCT($I213:$IX213,IF($I$9:$IX$9=B$9,1,0))&gt;0,SUMPRODUCT($I213:$IX213,IF($I$9:$IX$9=B$9,1,0)),"")</f>
        <v/>
      </c>
      <c r="C213" s="355" t="str" cm="1">
        <f t="array" ref="C213">IF(SUMPRODUCT($I213:$IX213,IF($I$9:$IX$9=C$9,1,0))&gt;0,SUMPRODUCT($I213:$IX213,IF($I$9:$IX$9=C$9,1,0)),"")</f>
        <v/>
      </c>
      <c r="D213" s="355" t="str" cm="1">
        <f t="array" ref="D213">IF(SUMPRODUCT($I213:$IX213,IF($I$9:$IX$9=D$9,1,0))&gt;0,SUMPRODUCT($I213:$IX213,IF($I$9:$IX$9=D$9,1,0)),"")</f>
        <v/>
      </c>
      <c r="E213" s="355" t="str" cm="1">
        <f t="array" ref="E213">IF(SUMPRODUCT($I213:$IX213,IF($I$9:$IX$9=E$9,1,0))&gt;0,SUMPRODUCT($I213:$IX213,IF($I$9:$IX$9=E$9,1,0)),"")</f>
        <v/>
      </c>
      <c r="F213" s="355" t="str" cm="1">
        <f t="array" ref="F213">IF(SUMPRODUCT($I213:$IX213,IF($I$9:$IX$9=F$9,1,0))&gt;0,SUMPRODUCT($I213:$IX213,IF($I$9:$IX$9=F$9,1,0)),"")</f>
        <v/>
      </c>
      <c r="G213" s="355" t="str" cm="1">
        <f t="array" ref="G213">IF(SUMPRODUCT($I213:$IX213,IF($I$9:$IX$9=G$9,1,0))&gt;0,SUMPRODUCT($I213:$IX213,IF($I$9:$IX$9=G$9,1,0)),"")</f>
        <v/>
      </c>
      <c r="H213" s="329">
        <f t="shared" si="10"/>
        <v>0</v>
      </c>
      <c r="I213" s="205"/>
      <c r="J213" s="205"/>
      <c r="K213" s="205"/>
      <c r="L213" s="205"/>
      <c r="M213" s="205"/>
      <c r="N213" s="205"/>
      <c r="O213" s="205"/>
      <c r="P213" s="205"/>
      <c r="Q213" s="205"/>
      <c r="R213" s="205"/>
      <c r="S213" s="205"/>
      <c r="T213" s="205"/>
      <c r="U213" s="205"/>
      <c r="V213" s="205"/>
      <c r="W213" s="205"/>
      <c r="X213" s="205"/>
      <c r="Y213" s="205"/>
      <c r="Z213" s="205"/>
      <c r="AA213" s="205"/>
      <c r="AB213" s="205"/>
      <c r="AC213" s="205"/>
      <c r="AD213" s="205"/>
      <c r="AE213" s="205"/>
      <c r="AF213" s="205"/>
      <c r="AG213" s="205"/>
      <c r="AH213" s="205"/>
      <c r="AI213" s="205"/>
      <c r="AJ213" s="205"/>
      <c r="AK213" s="205"/>
      <c r="AL213" s="205"/>
      <c r="AM213" s="205"/>
      <c r="AN213" s="205"/>
      <c r="AO213" s="205"/>
      <c r="AP213" s="205"/>
      <c r="AQ213" s="205"/>
      <c r="AR213" s="205"/>
      <c r="AS213" s="205"/>
      <c r="AT213" s="205"/>
      <c r="AU213" s="205"/>
      <c r="AV213" s="205"/>
      <c r="AW213" s="205"/>
      <c r="AX213" s="205"/>
      <c r="AY213" s="205"/>
      <c r="AZ213" s="205"/>
      <c r="BA213" s="205"/>
      <c r="BB213" s="205"/>
      <c r="BC213" s="205"/>
      <c r="BD213" s="205"/>
      <c r="BE213" s="205"/>
      <c r="BF213" s="205"/>
      <c r="BG213" s="205"/>
      <c r="BH213" s="205"/>
      <c r="BI213" s="205"/>
      <c r="BJ213" s="205"/>
      <c r="BK213" s="205"/>
      <c r="BL213" s="205"/>
      <c r="BM213" s="205"/>
      <c r="BN213" s="205"/>
      <c r="BO213" s="205"/>
      <c r="BP213" s="205"/>
      <c r="BQ213" s="205"/>
      <c r="BR213" s="205"/>
      <c r="BS213" s="205"/>
      <c r="BT213" s="205"/>
      <c r="BU213" s="205"/>
      <c r="BV213" s="205"/>
      <c r="BW213" s="205"/>
      <c r="BX213" s="205"/>
      <c r="BY213" s="205"/>
      <c r="BZ213" s="205"/>
      <c r="CA213" s="205"/>
      <c r="CB213" s="205"/>
      <c r="CC213" s="205"/>
      <c r="CD213" s="205"/>
      <c r="CE213" s="205"/>
      <c r="CF213" s="205"/>
      <c r="CG213" s="205"/>
      <c r="CH213" s="205"/>
      <c r="CI213" s="205"/>
      <c r="CJ213" s="205"/>
      <c r="CK213" s="205"/>
      <c r="CL213" s="205"/>
      <c r="CM213" s="205"/>
      <c r="CN213" s="205"/>
      <c r="CO213" s="205"/>
      <c r="CP213" s="205"/>
      <c r="CQ213" s="205"/>
      <c r="CR213" s="205"/>
      <c r="CS213" s="205"/>
      <c r="CT213" s="205"/>
      <c r="CU213" s="205"/>
      <c r="CV213" s="205"/>
      <c r="CW213" s="205"/>
      <c r="CX213" s="205"/>
      <c r="CY213" s="205"/>
      <c r="CZ213" s="205"/>
      <c r="DA213" s="205"/>
      <c r="DB213" s="205"/>
      <c r="DC213" s="205"/>
      <c r="DD213" s="205"/>
      <c r="DE213" s="205"/>
      <c r="DF213" s="205"/>
      <c r="DG213" s="205"/>
      <c r="DH213" s="205"/>
      <c r="DI213" s="205"/>
      <c r="DJ213" s="205"/>
      <c r="DK213" s="205"/>
      <c r="DL213" s="205"/>
      <c r="DM213" s="205"/>
      <c r="DN213" s="205"/>
      <c r="DO213" s="205"/>
      <c r="DP213" s="205"/>
      <c r="DQ213" s="205"/>
      <c r="DR213" s="205"/>
      <c r="DS213" s="205"/>
      <c r="DT213" s="205"/>
      <c r="DU213" s="205"/>
      <c r="DV213" s="205"/>
      <c r="DW213" s="205"/>
      <c r="DX213" s="205"/>
      <c r="DY213" s="205"/>
      <c r="DZ213" s="205"/>
      <c r="EA213" s="205"/>
      <c r="EB213" s="205"/>
      <c r="EC213" s="205"/>
      <c r="ED213" s="205"/>
      <c r="EE213" s="205"/>
      <c r="EF213" s="205"/>
      <c r="EG213" s="205"/>
      <c r="EH213" s="205"/>
      <c r="EI213" s="205"/>
      <c r="EJ213" s="205"/>
      <c r="EK213" s="205"/>
      <c r="EL213" s="205"/>
      <c r="EM213" s="205"/>
      <c r="EN213" s="205"/>
      <c r="EO213" s="205"/>
      <c r="EP213" s="205"/>
      <c r="EQ213" s="205"/>
      <c r="ER213" s="205"/>
      <c r="ES213" s="205"/>
      <c r="ET213" s="205"/>
      <c r="EU213" s="205"/>
      <c r="EV213" s="205"/>
      <c r="EW213" s="205"/>
      <c r="EX213" s="205"/>
      <c r="EY213" s="205"/>
      <c r="EZ213" s="205"/>
      <c r="FA213" s="205"/>
      <c r="FB213" s="205"/>
      <c r="FC213" s="205"/>
      <c r="FD213" s="205"/>
      <c r="FE213" s="205"/>
      <c r="FF213" s="205"/>
      <c r="FG213" s="205"/>
      <c r="FH213" s="205"/>
      <c r="FI213" s="205"/>
      <c r="FJ213" s="205"/>
      <c r="FK213" s="205"/>
      <c r="FL213" s="205"/>
      <c r="FM213" s="205"/>
      <c r="FN213" s="205"/>
      <c r="FO213" s="205"/>
      <c r="FP213" s="205"/>
      <c r="FQ213" s="205"/>
      <c r="FR213" s="205"/>
      <c r="FS213" s="205"/>
      <c r="FT213" s="205"/>
      <c r="FU213" s="205"/>
      <c r="FV213" s="205"/>
      <c r="FW213" s="205"/>
      <c r="FX213" s="205"/>
      <c r="FY213" s="205"/>
      <c r="FZ213" s="205"/>
      <c r="GA213" s="205"/>
      <c r="GB213" s="205"/>
      <c r="GC213" s="205"/>
      <c r="GD213" s="205"/>
      <c r="GE213" s="205"/>
      <c r="GF213" s="205"/>
      <c r="GG213" s="205"/>
      <c r="GH213" s="205"/>
      <c r="GI213" s="205"/>
      <c r="GJ213" s="205"/>
      <c r="GK213" s="205"/>
      <c r="GL213" s="205"/>
      <c r="GM213" s="205"/>
      <c r="GN213" s="205"/>
      <c r="GO213" s="205"/>
      <c r="GP213" s="205"/>
      <c r="GQ213" s="205"/>
      <c r="GR213" s="205"/>
      <c r="GS213" s="205"/>
      <c r="GT213" s="205"/>
      <c r="GU213" s="205"/>
      <c r="GV213" s="205"/>
      <c r="GW213" s="205"/>
      <c r="GX213" s="205"/>
      <c r="GY213" s="205"/>
      <c r="GZ213" s="205"/>
      <c r="HA213" s="205"/>
      <c r="HB213" s="205"/>
      <c r="HC213" s="205"/>
      <c r="HD213" s="205"/>
      <c r="HE213" s="205"/>
      <c r="HF213" s="205"/>
      <c r="HG213" s="205"/>
      <c r="HH213" s="205"/>
      <c r="HI213" s="205"/>
      <c r="HJ213" s="205"/>
      <c r="HK213" s="205"/>
      <c r="HL213" s="205"/>
      <c r="HM213" s="205"/>
      <c r="HN213" s="205"/>
      <c r="HO213" s="205"/>
      <c r="HP213" s="205"/>
      <c r="HQ213" s="205"/>
      <c r="HR213" s="205"/>
      <c r="HS213" s="205"/>
      <c r="HT213" s="205"/>
      <c r="HU213" s="205"/>
      <c r="HV213" s="205"/>
      <c r="HW213" s="205"/>
      <c r="HX213" s="205"/>
      <c r="HY213" s="205"/>
      <c r="HZ213" s="205"/>
      <c r="IA213" s="205"/>
      <c r="IB213" s="205"/>
      <c r="IC213" s="205"/>
      <c r="ID213" s="205"/>
      <c r="IE213" s="205"/>
      <c r="IF213" s="205"/>
      <c r="IG213" s="205"/>
      <c r="IH213" s="205"/>
      <c r="II213" s="205"/>
      <c r="IJ213" s="205"/>
      <c r="IK213" s="205"/>
      <c r="IL213" s="205"/>
      <c r="IM213" s="205"/>
      <c r="IN213" s="205"/>
      <c r="IO213" s="205"/>
      <c r="IP213" s="205"/>
      <c r="IQ213" s="205"/>
      <c r="IR213" s="205"/>
      <c r="IS213" s="205"/>
      <c r="IT213" s="205"/>
      <c r="IU213" s="205"/>
      <c r="IV213" s="205"/>
      <c r="IW213" s="205"/>
      <c r="IX213" s="205"/>
    </row>
    <row r="214" spans="1:258" ht="12.75" customHeight="1" x14ac:dyDescent="0.2">
      <c r="A214" s="330">
        <f t="shared" si="11"/>
        <v>45495</v>
      </c>
      <c r="B214" s="355" t="str" cm="1">
        <f t="array" ref="B214">IF(SUMPRODUCT($I214:$IX214,IF($I$9:$IX$9=B$9,1,0))&gt;0,SUMPRODUCT($I214:$IX214,IF($I$9:$IX$9=B$9,1,0)),"")</f>
        <v/>
      </c>
      <c r="C214" s="355" t="str" cm="1">
        <f t="array" ref="C214">IF(SUMPRODUCT($I214:$IX214,IF($I$9:$IX$9=C$9,1,0))&gt;0,SUMPRODUCT($I214:$IX214,IF($I$9:$IX$9=C$9,1,0)),"")</f>
        <v/>
      </c>
      <c r="D214" s="355" t="str" cm="1">
        <f t="array" ref="D214">IF(SUMPRODUCT($I214:$IX214,IF($I$9:$IX$9=D$9,1,0))&gt;0,SUMPRODUCT($I214:$IX214,IF($I$9:$IX$9=D$9,1,0)),"")</f>
        <v/>
      </c>
      <c r="E214" s="355" t="str" cm="1">
        <f t="array" ref="E214">IF(SUMPRODUCT($I214:$IX214,IF($I$9:$IX$9=E$9,1,0))&gt;0,SUMPRODUCT($I214:$IX214,IF($I$9:$IX$9=E$9,1,0)),"")</f>
        <v/>
      </c>
      <c r="F214" s="355" t="str" cm="1">
        <f t="array" ref="F214">IF(SUMPRODUCT($I214:$IX214,IF($I$9:$IX$9=F$9,1,0))&gt;0,SUMPRODUCT($I214:$IX214,IF($I$9:$IX$9=F$9,1,0)),"")</f>
        <v/>
      </c>
      <c r="G214" s="355" t="str" cm="1">
        <f t="array" ref="G214">IF(SUMPRODUCT($I214:$IX214,IF($I$9:$IX$9=G$9,1,0))&gt;0,SUMPRODUCT($I214:$IX214,IF($I$9:$IX$9=G$9,1,0)),"")</f>
        <v/>
      </c>
      <c r="H214" s="329">
        <f t="shared" si="10"/>
        <v>0</v>
      </c>
      <c r="I214" s="205"/>
      <c r="J214" s="205"/>
      <c r="K214" s="205"/>
      <c r="L214" s="205"/>
      <c r="M214" s="205"/>
      <c r="N214" s="205"/>
      <c r="O214" s="205"/>
      <c r="P214" s="205"/>
      <c r="Q214" s="205"/>
      <c r="R214" s="205"/>
      <c r="S214" s="205"/>
      <c r="T214" s="205"/>
      <c r="U214" s="205"/>
      <c r="V214" s="205"/>
      <c r="W214" s="205"/>
      <c r="X214" s="205"/>
      <c r="Y214" s="205"/>
      <c r="Z214" s="205"/>
      <c r="AA214" s="205"/>
      <c r="AB214" s="205"/>
      <c r="AC214" s="205"/>
      <c r="AD214" s="205"/>
      <c r="AE214" s="205"/>
      <c r="AF214" s="205"/>
      <c r="AG214" s="205"/>
      <c r="AH214" s="205"/>
      <c r="AI214" s="205"/>
      <c r="AJ214" s="205"/>
      <c r="AK214" s="205"/>
      <c r="AL214" s="205"/>
      <c r="AM214" s="205"/>
      <c r="AN214" s="205"/>
      <c r="AO214" s="205"/>
      <c r="AP214" s="205"/>
      <c r="AQ214" s="205"/>
      <c r="AR214" s="205"/>
      <c r="AS214" s="205"/>
      <c r="AT214" s="205"/>
      <c r="AU214" s="205"/>
      <c r="AV214" s="205"/>
      <c r="AW214" s="205"/>
      <c r="AX214" s="205"/>
      <c r="AY214" s="205"/>
      <c r="AZ214" s="205"/>
      <c r="BA214" s="205"/>
      <c r="BB214" s="205"/>
      <c r="BC214" s="205"/>
      <c r="BD214" s="205"/>
      <c r="BE214" s="205"/>
      <c r="BF214" s="205"/>
      <c r="BG214" s="205"/>
      <c r="BH214" s="205"/>
      <c r="BI214" s="205"/>
      <c r="BJ214" s="205"/>
      <c r="BK214" s="205"/>
      <c r="BL214" s="205"/>
      <c r="BM214" s="205"/>
      <c r="BN214" s="205"/>
      <c r="BO214" s="205"/>
      <c r="BP214" s="205"/>
      <c r="BQ214" s="205"/>
      <c r="BR214" s="205"/>
      <c r="BS214" s="205"/>
      <c r="BT214" s="205"/>
      <c r="BU214" s="205"/>
      <c r="BV214" s="205"/>
      <c r="BW214" s="205"/>
      <c r="BX214" s="205"/>
      <c r="BY214" s="205"/>
      <c r="BZ214" s="205"/>
      <c r="CA214" s="205"/>
      <c r="CB214" s="205"/>
      <c r="CC214" s="205"/>
      <c r="CD214" s="205"/>
      <c r="CE214" s="205"/>
      <c r="CF214" s="205"/>
      <c r="CG214" s="205"/>
      <c r="CH214" s="205"/>
      <c r="CI214" s="205"/>
      <c r="CJ214" s="205"/>
      <c r="CK214" s="205"/>
      <c r="CL214" s="205"/>
      <c r="CM214" s="205"/>
      <c r="CN214" s="205"/>
      <c r="CO214" s="205"/>
      <c r="CP214" s="205"/>
      <c r="CQ214" s="205"/>
      <c r="CR214" s="205"/>
      <c r="CS214" s="205"/>
      <c r="CT214" s="205"/>
      <c r="CU214" s="205"/>
      <c r="CV214" s="205"/>
      <c r="CW214" s="205"/>
      <c r="CX214" s="205"/>
      <c r="CY214" s="205"/>
      <c r="CZ214" s="205"/>
      <c r="DA214" s="205"/>
      <c r="DB214" s="205"/>
      <c r="DC214" s="205"/>
      <c r="DD214" s="205"/>
      <c r="DE214" s="205"/>
      <c r="DF214" s="205"/>
      <c r="DG214" s="205"/>
      <c r="DH214" s="205"/>
      <c r="DI214" s="205"/>
      <c r="DJ214" s="205"/>
      <c r="DK214" s="205"/>
      <c r="DL214" s="205"/>
      <c r="DM214" s="205"/>
      <c r="DN214" s="205"/>
      <c r="DO214" s="205"/>
      <c r="DP214" s="205"/>
      <c r="DQ214" s="205"/>
      <c r="DR214" s="205"/>
      <c r="DS214" s="205"/>
      <c r="DT214" s="205"/>
      <c r="DU214" s="205"/>
      <c r="DV214" s="205"/>
      <c r="DW214" s="205"/>
      <c r="DX214" s="205"/>
      <c r="DY214" s="205"/>
      <c r="DZ214" s="205"/>
      <c r="EA214" s="205"/>
      <c r="EB214" s="205"/>
      <c r="EC214" s="205"/>
      <c r="ED214" s="205"/>
      <c r="EE214" s="205"/>
      <c r="EF214" s="205"/>
      <c r="EG214" s="205"/>
      <c r="EH214" s="205"/>
      <c r="EI214" s="205"/>
      <c r="EJ214" s="205"/>
      <c r="EK214" s="205"/>
      <c r="EL214" s="205"/>
      <c r="EM214" s="205"/>
      <c r="EN214" s="205"/>
      <c r="EO214" s="205"/>
      <c r="EP214" s="205"/>
      <c r="EQ214" s="205"/>
      <c r="ER214" s="205"/>
      <c r="ES214" s="205"/>
      <c r="ET214" s="205"/>
      <c r="EU214" s="205"/>
      <c r="EV214" s="205"/>
      <c r="EW214" s="205"/>
      <c r="EX214" s="205"/>
      <c r="EY214" s="205"/>
      <c r="EZ214" s="205"/>
      <c r="FA214" s="205"/>
      <c r="FB214" s="205"/>
      <c r="FC214" s="205"/>
      <c r="FD214" s="205"/>
      <c r="FE214" s="205"/>
      <c r="FF214" s="205"/>
      <c r="FG214" s="205"/>
      <c r="FH214" s="205"/>
      <c r="FI214" s="205"/>
      <c r="FJ214" s="205"/>
      <c r="FK214" s="205"/>
      <c r="FL214" s="205"/>
      <c r="FM214" s="205"/>
      <c r="FN214" s="205"/>
      <c r="FO214" s="205"/>
      <c r="FP214" s="205"/>
      <c r="FQ214" s="205"/>
      <c r="FR214" s="205"/>
      <c r="FS214" s="205"/>
      <c r="FT214" s="205"/>
      <c r="FU214" s="205"/>
      <c r="FV214" s="205"/>
      <c r="FW214" s="205"/>
      <c r="FX214" s="205"/>
      <c r="FY214" s="205"/>
      <c r="FZ214" s="205"/>
      <c r="GA214" s="205"/>
      <c r="GB214" s="205"/>
      <c r="GC214" s="205"/>
      <c r="GD214" s="205"/>
      <c r="GE214" s="205"/>
      <c r="GF214" s="205"/>
      <c r="GG214" s="205"/>
      <c r="GH214" s="205"/>
      <c r="GI214" s="205"/>
      <c r="GJ214" s="205"/>
      <c r="GK214" s="205"/>
      <c r="GL214" s="205"/>
      <c r="GM214" s="205"/>
      <c r="GN214" s="205"/>
      <c r="GO214" s="205"/>
      <c r="GP214" s="205"/>
      <c r="GQ214" s="205"/>
      <c r="GR214" s="205"/>
      <c r="GS214" s="205"/>
      <c r="GT214" s="205"/>
      <c r="GU214" s="205"/>
      <c r="GV214" s="205"/>
      <c r="GW214" s="205"/>
      <c r="GX214" s="205"/>
      <c r="GY214" s="205"/>
      <c r="GZ214" s="205"/>
      <c r="HA214" s="205"/>
      <c r="HB214" s="205"/>
      <c r="HC214" s="205"/>
      <c r="HD214" s="205"/>
      <c r="HE214" s="205"/>
      <c r="HF214" s="205"/>
      <c r="HG214" s="205"/>
      <c r="HH214" s="205"/>
      <c r="HI214" s="205"/>
      <c r="HJ214" s="205"/>
      <c r="HK214" s="205"/>
      <c r="HL214" s="205"/>
      <c r="HM214" s="205"/>
      <c r="HN214" s="205"/>
      <c r="HO214" s="205"/>
      <c r="HP214" s="205"/>
      <c r="HQ214" s="205"/>
      <c r="HR214" s="205"/>
      <c r="HS214" s="205"/>
      <c r="HT214" s="205"/>
      <c r="HU214" s="205"/>
      <c r="HV214" s="205"/>
      <c r="HW214" s="205"/>
      <c r="HX214" s="205"/>
      <c r="HY214" s="205"/>
      <c r="HZ214" s="205"/>
      <c r="IA214" s="205"/>
      <c r="IB214" s="205"/>
      <c r="IC214" s="205"/>
      <c r="ID214" s="205"/>
      <c r="IE214" s="205"/>
      <c r="IF214" s="205"/>
      <c r="IG214" s="205"/>
      <c r="IH214" s="205"/>
      <c r="II214" s="205"/>
      <c r="IJ214" s="205"/>
      <c r="IK214" s="205"/>
      <c r="IL214" s="205"/>
      <c r="IM214" s="205"/>
      <c r="IN214" s="205"/>
      <c r="IO214" s="205"/>
      <c r="IP214" s="205"/>
      <c r="IQ214" s="205"/>
      <c r="IR214" s="205"/>
      <c r="IS214" s="205"/>
      <c r="IT214" s="205"/>
      <c r="IU214" s="205"/>
      <c r="IV214" s="205"/>
      <c r="IW214" s="205"/>
      <c r="IX214" s="205"/>
    </row>
    <row r="215" spans="1:258" ht="12.75" customHeight="1" x14ac:dyDescent="0.2">
      <c r="A215" s="330">
        <f t="shared" si="11"/>
        <v>45496</v>
      </c>
      <c r="B215" s="355" t="str" cm="1">
        <f t="array" ref="B215">IF(SUMPRODUCT($I215:$IX215,IF($I$9:$IX$9=B$9,1,0))&gt;0,SUMPRODUCT($I215:$IX215,IF($I$9:$IX$9=B$9,1,0)),"")</f>
        <v/>
      </c>
      <c r="C215" s="355" t="str" cm="1">
        <f t="array" ref="C215">IF(SUMPRODUCT($I215:$IX215,IF($I$9:$IX$9=C$9,1,0))&gt;0,SUMPRODUCT($I215:$IX215,IF($I$9:$IX$9=C$9,1,0)),"")</f>
        <v/>
      </c>
      <c r="D215" s="355" t="str" cm="1">
        <f t="array" ref="D215">IF(SUMPRODUCT($I215:$IX215,IF($I$9:$IX$9=D$9,1,0))&gt;0,SUMPRODUCT($I215:$IX215,IF($I$9:$IX$9=D$9,1,0)),"")</f>
        <v/>
      </c>
      <c r="E215" s="355" t="str" cm="1">
        <f t="array" ref="E215">IF(SUMPRODUCT($I215:$IX215,IF($I$9:$IX$9=E$9,1,0))&gt;0,SUMPRODUCT($I215:$IX215,IF($I$9:$IX$9=E$9,1,0)),"")</f>
        <v/>
      </c>
      <c r="F215" s="355" t="str" cm="1">
        <f t="array" ref="F215">IF(SUMPRODUCT($I215:$IX215,IF($I$9:$IX$9=F$9,1,0))&gt;0,SUMPRODUCT($I215:$IX215,IF($I$9:$IX$9=F$9,1,0)),"")</f>
        <v/>
      </c>
      <c r="G215" s="355" t="str" cm="1">
        <f t="array" ref="G215">IF(SUMPRODUCT($I215:$IX215,IF($I$9:$IX$9=G$9,1,0))&gt;0,SUMPRODUCT($I215:$IX215,IF($I$9:$IX$9=G$9,1,0)),"")</f>
        <v/>
      </c>
      <c r="H215" s="329">
        <f t="shared" si="10"/>
        <v>0</v>
      </c>
      <c r="I215" s="205"/>
      <c r="J215" s="205"/>
      <c r="K215" s="205"/>
      <c r="L215" s="205"/>
      <c r="M215" s="205"/>
      <c r="N215" s="205"/>
      <c r="O215" s="205"/>
      <c r="P215" s="205"/>
      <c r="Q215" s="205"/>
      <c r="R215" s="205"/>
      <c r="S215" s="205"/>
      <c r="T215" s="205"/>
      <c r="U215" s="205"/>
      <c r="V215" s="205"/>
      <c r="W215" s="205"/>
      <c r="X215" s="205"/>
      <c r="Y215" s="205"/>
      <c r="Z215" s="205"/>
      <c r="AA215" s="205"/>
      <c r="AB215" s="205"/>
      <c r="AC215" s="205"/>
      <c r="AD215" s="205"/>
      <c r="AE215" s="205"/>
      <c r="AF215" s="205"/>
      <c r="AG215" s="205"/>
      <c r="AH215" s="205"/>
      <c r="AI215" s="205"/>
      <c r="AJ215" s="205"/>
      <c r="AK215" s="205"/>
      <c r="AL215" s="205"/>
      <c r="AM215" s="205"/>
      <c r="AN215" s="205"/>
      <c r="AO215" s="205"/>
      <c r="AP215" s="205"/>
      <c r="AQ215" s="205"/>
      <c r="AR215" s="205"/>
      <c r="AS215" s="205"/>
      <c r="AT215" s="205"/>
      <c r="AU215" s="205"/>
      <c r="AV215" s="205"/>
      <c r="AW215" s="205"/>
      <c r="AX215" s="205"/>
      <c r="AY215" s="205"/>
      <c r="AZ215" s="205"/>
      <c r="BA215" s="205"/>
      <c r="BB215" s="205"/>
      <c r="BC215" s="205"/>
      <c r="BD215" s="205"/>
      <c r="BE215" s="205"/>
      <c r="BF215" s="205"/>
      <c r="BG215" s="205"/>
      <c r="BH215" s="205"/>
      <c r="BI215" s="205"/>
      <c r="BJ215" s="205"/>
      <c r="BK215" s="205"/>
      <c r="BL215" s="205"/>
      <c r="BM215" s="205"/>
      <c r="BN215" s="205"/>
      <c r="BO215" s="205"/>
      <c r="BP215" s="205"/>
      <c r="BQ215" s="205"/>
      <c r="BR215" s="205"/>
      <c r="BS215" s="205"/>
      <c r="BT215" s="205"/>
      <c r="BU215" s="205"/>
      <c r="BV215" s="205"/>
      <c r="BW215" s="205"/>
      <c r="BX215" s="205"/>
      <c r="BY215" s="205"/>
      <c r="BZ215" s="205"/>
      <c r="CA215" s="205"/>
      <c r="CB215" s="205"/>
      <c r="CC215" s="205"/>
      <c r="CD215" s="205"/>
      <c r="CE215" s="205"/>
      <c r="CF215" s="205"/>
      <c r="CG215" s="205"/>
      <c r="CH215" s="205"/>
      <c r="CI215" s="205"/>
      <c r="CJ215" s="205"/>
      <c r="CK215" s="205"/>
      <c r="CL215" s="205"/>
      <c r="CM215" s="205"/>
      <c r="CN215" s="205"/>
      <c r="CO215" s="205"/>
      <c r="CP215" s="205"/>
      <c r="CQ215" s="205"/>
      <c r="CR215" s="205"/>
      <c r="CS215" s="205"/>
      <c r="CT215" s="205"/>
      <c r="CU215" s="205"/>
      <c r="CV215" s="205"/>
      <c r="CW215" s="205"/>
      <c r="CX215" s="205"/>
      <c r="CY215" s="205"/>
      <c r="CZ215" s="205"/>
      <c r="DA215" s="205"/>
      <c r="DB215" s="205"/>
      <c r="DC215" s="205"/>
      <c r="DD215" s="205"/>
      <c r="DE215" s="205"/>
      <c r="DF215" s="205"/>
      <c r="DG215" s="205"/>
      <c r="DH215" s="205"/>
      <c r="DI215" s="205"/>
      <c r="DJ215" s="205"/>
      <c r="DK215" s="205"/>
      <c r="DL215" s="205"/>
      <c r="DM215" s="205"/>
      <c r="DN215" s="205"/>
      <c r="DO215" s="205"/>
      <c r="DP215" s="205"/>
      <c r="DQ215" s="205"/>
      <c r="DR215" s="205"/>
      <c r="DS215" s="205"/>
      <c r="DT215" s="205"/>
      <c r="DU215" s="205"/>
      <c r="DV215" s="205"/>
      <c r="DW215" s="205"/>
      <c r="DX215" s="205"/>
      <c r="DY215" s="205"/>
      <c r="DZ215" s="205"/>
      <c r="EA215" s="205"/>
      <c r="EB215" s="205"/>
      <c r="EC215" s="205"/>
      <c r="ED215" s="205"/>
      <c r="EE215" s="205"/>
      <c r="EF215" s="205"/>
      <c r="EG215" s="205"/>
      <c r="EH215" s="205"/>
      <c r="EI215" s="205"/>
      <c r="EJ215" s="205"/>
      <c r="EK215" s="205"/>
      <c r="EL215" s="205"/>
      <c r="EM215" s="205"/>
      <c r="EN215" s="205"/>
      <c r="EO215" s="205"/>
      <c r="EP215" s="205"/>
      <c r="EQ215" s="205"/>
      <c r="ER215" s="205"/>
      <c r="ES215" s="205"/>
      <c r="ET215" s="205"/>
      <c r="EU215" s="205"/>
      <c r="EV215" s="205"/>
      <c r="EW215" s="205"/>
      <c r="EX215" s="205"/>
      <c r="EY215" s="205"/>
      <c r="EZ215" s="205"/>
      <c r="FA215" s="205"/>
      <c r="FB215" s="205"/>
      <c r="FC215" s="205"/>
      <c r="FD215" s="205"/>
      <c r="FE215" s="205"/>
      <c r="FF215" s="205"/>
      <c r="FG215" s="205"/>
      <c r="FH215" s="205"/>
      <c r="FI215" s="205"/>
      <c r="FJ215" s="205"/>
      <c r="FK215" s="205"/>
      <c r="FL215" s="205"/>
      <c r="FM215" s="205"/>
      <c r="FN215" s="205"/>
      <c r="FO215" s="205"/>
      <c r="FP215" s="205"/>
      <c r="FQ215" s="205"/>
      <c r="FR215" s="205"/>
      <c r="FS215" s="205"/>
      <c r="FT215" s="205"/>
      <c r="FU215" s="205"/>
      <c r="FV215" s="205"/>
      <c r="FW215" s="205"/>
      <c r="FX215" s="205"/>
      <c r="FY215" s="205"/>
      <c r="FZ215" s="205"/>
      <c r="GA215" s="205"/>
      <c r="GB215" s="205"/>
      <c r="GC215" s="205"/>
      <c r="GD215" s="205"/>
      <c r="GE215" s="205"/>
      <c r="GF215" s="205"/>
      <c r="GG215" s="205"/>
      <c r="GH215" s="205"/>
      <c r="GI215" s="205"/>
      <c r="GJ215" s="205"/>
      <c r="GK215" s="205"/>
      <c r="GL215" s="205"/>
      <c r="GM215" s="205"/>
      <c r="GN215" s="205"/>
      <c r="GO215" s="205"/>
      <c r="GP215" s="205"/>
      <c r="GQ215" s="205"/>
      <c r="GR215" s="205"/>
      <c r="GS215" s="205"/>
      <c r="GT215" s="205"/>
      <c r="GU215" s="205"/>
      <c r="GV215" s="205"/>
      <c r="GW215" s="205"/>
      <c r="GX215" s="205"/>
      <c r="GY215" s="205"/>
      <c r="GZ215" s="205"/>
      <c r="HA215" s="205"/>
      <c r="HB215" s="205"/>
      <c r="HC215" s="205"/>
      <c r="HD215" s="205"/>
      <c r="HE215" s="205"/>
      <c r="HF215" s="205"/>
      <c r="HG215" s="205"/>
      <c r="HH215" s="205"/>
      <c r="HI215" s="205"/>
      <c r="HJ215" s="205"/>
      <c r="HK215" s="205"/>
      <c r="HL215" s="205"/>
      <c r="HM215" s="205"/>
      <c r="HN215" s="205"/>
      <c r="HO215" s="205"/>
      <c r="HP215" s="205"/>
      <c r="HQ215" s="205"/>
      <c r="HR215" s="205"/>
      <c r="HS215" s="205"/>
      <c r="HT215" s="205"/>
      <c r="HU215" s="205"/>
      <c r="HV215" s="205"/>
      <c r="HW215" s="205"/>
      <c r="HX215" s="205"/>
      <c r="HY215" s="205"/>
      <c r="HZ215" s="205"/>
      <c r="IA215" s="205"/>
      <c r="IB215" s="205"/>
      <c r="IC215" s="205"/>
      <c r="ID215" s="205"/>
      <c r="IE215" s="205"/>
      <c r="IF215" s="205"/>
      <c r="IG215" s="205"/>
      <c r="IH215" s="205"/>
      <c r="II215" s="205"/>
      <c r="IJ215" s="205"/>
      <c r="IK215" s="205"/>
      <c r="IL215" s="205"/>
      <c r="IM215" s="205"/>
      <c r="IN215" s="205"/>
      <c r="IO215" s="205"/>
      <c r="IP215" s="205"/>
      <c r="IQ215" s="205"/>
      <c r="IR215" s="205"/>
      <c r="IS215" s="205"/>
      <c r="IT215" s="205"/>
      <c r="IU215" s="205"/>
      <c r="IV215" s="205"/>
      <c r="IW215" s="205"/>
      <c r="IX215" s="205"/>
    </row>
    <row r="216" spans="1:258" ht="12.75" customHeight="1" x14ac:dyDescent="0.2">
      <c r="A216" s="330">
        <f t="shared" si="11"/>
        <v>45497</v>
      </c>
      <c r="B216" s="355" t="str" cm="1">
        <f t="array" ref="B216">IF(SUMPRODUCT($I216:$IX216,IF($I$9:$IX$9=B$9,1,0))&gt;0,SUMPRODUCT($I216:$IX216,IF($I$9:$IX$9=B$9,1,0)),"")</f>
        <v/>
      </c>
      <c r="C216" s="355" t="str" cm="1">
        <f t="array" ref="C216">IF(SUMPRODUCT($I216:$IX216,IF($I$9:$IX$9=C$9,1,0))&gt;0,SUMPRODUCT($I216:$IX216,IF($I$9:$IX$9=C$9,1,0)),"")</f>
        <v/>
      </c>
      <c r="D216" s="355" t="str" cm="1">
        <f t="array" ref="D216">IF(SUMPRODUCT($I216:$IX216,IF($I$9:$IX$9=D$9,1,0))&gt;0,SUMPRODUCT($I216:$IX216,IF($I$9:$IX$9=D$9,1,0)),"")</f>
        <v/>
      </c>
      <c r="E216" s="355" t="str" cm="1">
        <f t="array" ref="E216">IF(SUMPRODUCT($I216:$IX216,IF($I$9:$IX$9=E$9,1,0))&gt;0,SUMPRODUCT($I216:$IX216,IF($I$9:$IX$9=E$9,1,0)),"")</f>
        <v/>
      </c>
      <c r="F216" s="355" t="str" cm="1">
        <f t="array" ref="F216">IF(SUMPRODUCT($I216:$IX216,IF($I$9:$IX$9=F$9,1,0))&gt;0,SUMPRODUCT($I216:$IX216,IF($I$9:$IX$9=F$9,1,0)),"")</f>
        <v/>
      </c>
      <c r="G216" s="355" t="str" cm="1">
        <f t="array" ref="G216">IF(SUMPRODUCT($I216:$IX216,IF($I$9:$IX$9=G$9,1,0))&gt;0,SUMPRODUCT($I216:$IX216,IF($I$9:$IX$9=G$9,1,0)),"")</f>
        <v/>
      </c>
      <c r="H216" s="329">
        <f t="shared" si="10"/>
        <v>0</v>
      </c>
      <c r="I216" s="205"/>
      <c r="J216" s="205"/>
      <c r="K216" s="205"/>
      <c r="L216" s="205"/>
      <c r="M216" s="205"/>
      <c r="N216" s="205"/>
      <c r="O216" s="205"/>
      <c r="P216" s="205"/>
      <c r="Q216" s="205"/>
      <c r="R216" s="205"/>
      <c r="S216" s="205"/>
      <c r="T216" s="205"/>
      <c r="U216" s="205"/>
      <c r="V216" s="205"/>
      <c r="W216" s="205"/>
      <c r="X216" s="205"/>
      <c r="Y216" s="205"/>
      <c r="Z216" s="205"/>
      <c r="AA216" s="205"/>
      <c r="AB216" s="205"/>
      <c r="AC216" s="205"/>
      <c r="AD216" s="205"/>
      <c r="AE216" s="205"/>
      <c r="AF216" s="205"/>
      <c r="AG216" s="205"/>
      <c r="AH216" s="205"/>
      <c r="AI216" s="205"/>
      <c r="AJ216" s="205"/>
      <c r="AK216" s="205"/>
      <c r="AL216" s="205"/>
      <c r="AM216" s="205"/>
      <c r="AN216" s="205"/>
      <c r="AO216" s="205"/>
      <c r="AP216" s="205"/>
      <c r="AQ216" s="205"/>
      <c r="AR216" s="205"/>
      <c r="AS216" s="205"/>
      <c r="AT216" s="205"/>
      <c r="AU216" s="205"/>
      <c r="AV216" s="205"/>
      <c r="AW216" s="205"/>
      <c r="AX216" s="205"/>
      <c r="AY216" s="205"/>
      <c r="AZ216" s="205"/>
      <c r="BA216" s="205"/>
      <c r="BB216" s="205"/>
      <c r="BC216" s="205"/>
      <c r="BD216" s="205"/>
      <c r="BE216" s="205"/>
      <c r="BF216" s="205"/>
      <c r="BG216" s="205"/>
      <c r="BH216" s="205"/>
      <c r="BI216" s="205"/>
      <c r="BJ216" s="205"/>
      <c r="BK216" s="205"/>
      <c r="BL216" s="205"/>
      <c r="BM216" s="205"/>
      <c r="BN216" s="205"/>
      <c r="BO216" s="205"/>
      <c r="BP216" s="205"/>
      <c r="BQ216" s="205"/>
      <c r="BR216" s="205"/>
      <c r="BS216" s="205"/>
      <c r="BT216" s="205"/>
      <c r="BU216" s="205"/>
      <c r="BV216" s="205"/>
      <c r="BW216" s="205"/>
      <c r="BX216" s="205"/>
      <c r="BY216" s="205"/>
      <c r="BZ216" s="205"/>
      <c r="CA216" s="205"/>
      <c r="CB216" s="205"/>
      <c r="CC216" s="205"/>
      <c r="CD216" s="205"/>
      <c r="CE216" s="205"/>
      <c r="CF216" s="205"/>
      <c r="CG216" s="205"/>
      <c r="CH216" s="205"/>
      <c r="CI216" s="205"/>
      <c r="CJ216" s="205"/>
      <c r="CK216" s="205"/>
      <c r="CL216" s="205"/>
      <c r="CM216" s="205"/>
      <c r="CN216" s="205"/>
      <c r="CO216" s="205"/>
      <c r="CP216" s="205"/>
      <c r="CQ216" s="205"/>
      <c r="CR216" s="205"/>
      <c r="CS216" s="205"/>
      <c r="CT216" s="205"/>
      <c r="CU216" s="205"/>
      <c r="CV216" s="205"/>
      <c r="CW216" s="205"/>
      <c r="CX216" s="205"/>
      <c r="CY216" s="205"/>
      <c r="CZ216" s="205"/>
      <c r="DA216" s="205"/>
      <c r="DB216" s="205"/>
      <c r="DC216" s="205"/>
      <c r="DD216" s="205"/>
      <c r="DE216" s="205"/>
      <c r="DF216" s="205"/>
      <c r="DG216" s="205"/>
      <c r="DH216" s="205"/>
      <c r="DI216" s="205"/>
      <c r="DJ216" s="205"/>
      <c r="DK216" s="205"/>
      <c r="DL216" s="205"/>
      <c r="DM216" s="205"/>
      <c r="DN216" s="205"/>
      <c r="DO216" s="205"/>
      <c r="DP216" s="205"/>
      <c r="DQ216" s="205"/>
      <c r="DR216" s="205"/>
      <c r="DS216" s="205"/>
      <c r="DT216" s="205"/>
      <c r="DU216" s="205"/>
      <c r="DV216" s="205"/>
      <c r="DW216" s="205"/>
      <c r="DX216" s="205"/>
      <c r="DY216" s="205"/>
      <c r="DZ216" s="205"/>
      <c r="EA216" s="205"/>
      <c r="EB216" s="205"/>
      <c r="EC216" s="205"/>
      <c r="ED216" s="205"/>
      <c r="EE216" s="205"/>
      <c r="EF216" s="205"/>
      <c r="EG216" s="205"/>
      <c r="EH216" s="205"/>
      <c r="EI216" s="205"/>
      <c r="EJ216" s="205"/>
      <c r="EK216" s="205"/>
      <c r="EL216" s="205"/>
      <c r="EM216" s="205"/>
      <c r="EN216" s="205"/>
      <c r="EO216" s="205"/>
      <c r="EP216" s="205"/>
      <c r="EQ216" s="205"/>
      <c r="ER216" s="205"/>
      <c r="ES216" s="205"/>
      <c r="ET216" s="205"/>
      <c r="EU216" s="205"/>
      <c r="EV216" s="205"/>
      <c r="EW216" s="205"/>
      <c r="EX216" s="205"/>
      <c r="EY216" s="205"/>
      <c r="EZ216" s="205"/>
      <c r="FA216" s="205"/>
      <c r="FB216" s="205"/>
      <c r="FC216" s="205"/>
      <c r="FD216" s="205"/>
      <c r="FE216" s="205"/>
      <c r="FF216" s="205"/>
      <c r="FG216" s="205"/>
      <c r="FH216" s="205"/>
      <c r="FI216" s="205"/>
      <c r="FJ216" s="205"/>
      <c r="FK216" s="205"/>
      <c r="FL216" s="205"/>
      <c r="FM216" s="205"/>
      <c r="FN216" s="205"/>
      <c r="FO216" s="205"/>
      <c r="FP216" s="205"/>
      <c r="FQ216" s="205"/>
      <c r="FR216" s="205"/>
      <c r="FS216" s="205"/>
      <c r="FT216" s="205"/>
      <c r="FU216" s="205"/>
      <c r="FV216" s="205"/>
      <c r="FW216" s="205"/>
      <c r="FX216" s="205"/>
      <c r="FY216" s="205"/>
      <c r="FZ216" s="205"/>
      <c r="GA216" s="205"/>
      <c r="GB216" s="205"/>
      <c r="GC216" s="205"/>
      <c r="GD216" s="205"/>
      <c r="GE216" s="205"/>
      <c r="GF216" s="205"/>
      <c r="GG216" s="205"/>
      <c r="GH216" s="205"/>
      <c r="GI216" s="205"/>
      <c r="GJ216" s="205"/>
      <c r="GK216" s="205"/>
      <c r="GL216" s="205"/>
      <c r="GM216" s="205"/>
      <c r="GN216" s="205"/>
      <c r="GO216" s="205"/>
      <c r="GP216" s="205"/>
      <c r="GQ216" s="205"/>
      <c r="GR216" s="205"/>
      <c r="GS216" s="205"/>
      <c r="GT216" s="205"/>
      <c r="GU216" s="205"/>
      <c r="GV216" s="205"/>
      <c r="GW216" s="205"/>
      <c r="GX216" s="205"/>
      <c r="GY216" s="205"/>
      <c r="GZ216" s="205"/>
      <c r="HA216" s="205"/>
      <c r="HB216" s="205"/>
      <c r="HC216" s="205"/>
      <c r="HD216" s="205"/>
      <c r="HE216" s="205"/>
      <c r="HF216" s="205"/>
      <c r="HG216" s="205"/>
      <c r="HH216" s="205"/>
      <c r="HI216" s="205"/>
      <c r="HJ216" s="205"/>
      <c r="HK216" s="205"/>
      <c r="HL216" s="205"/>
      <c r="HM216" s="205"/>
      <c r="HN216" s="205"/>
      <c r="HO216" s="205"/>
      <c r="HP216" s="205"/>
      <c r="HQ216" s="205"/>
      <c r="HR216" s="205"/>
      <c r="HS216" s="205"/>
      <c r="HT216" s="205"/>
      <c r="HU216" s="205"/>
      <c r="HV216" s="205"/>
      <c r="HW216" s="205"/>
      <c r="HX216" s="205"/>
      <c r="HY216" s="205"/>
      <c r="HZ216" s="205"/>
      <c r="IA216" s="205"/>
      <c r="IB216" s="205"/>
      <c r="IC216" s="205"/>
      <c r="ID216" s="205"/>
      <c r="IE216" s="205"/>
      <c r="IF216" s="205"/>
      <c r="IG216" s="205"/>
      <c r="IH216" s="205"/>
      <c r="II216" s="205"/>
      <c r="IJ216" s="205"/>
      <c r="IK216" s="205"/>
      <c r="IL216" s="205"/>
      <c r="IM216" s="205"/>
      <c r="IN216" s="205"/>
      <c r="IO216" s="205"/>
      <c r="IP216" s="205"/>
      <c r="IQ216" s="205"/>
      <c r="IR216" s="205"/>
      <c r="IS216" s="205"/>
      <c r="IT216" s="205"/>
      <c r="IU216" s="205"/>
      <c r="IV216" s="205"/>
      <c r="IW216" s="205"/>
      <c r="IX216" s="205"/>
    </row>
    <row r="217" spans="1:258" ht="12.75" customHeight="1" x14ac:dyDescent="0.2">
      <c r="A217" s="330">
        <f t="shared" si="11"/>
        <v>45498</v>
      </c>
      <c r="B217" s="355" t="str" cm="1">
        <f t="array" ref="B217">IF(SUMPRODUCT($I217:$IX217,IF($I$9:$IX$9=B$9,1,0))&gt;0,SUMPRODUCT($I217:$IX217,IF($I$9:$IX$9=B$9,1,0)),"")</f>
        <v/>
      </c>
      <c r="C217" s="355" t="str" cm="1">
        <f t="array" ref="C217">IF(SUMPRODUCT($I217:$IX217,IF($I$9:$IX$9=C$9,1,0))&gt;0,SUMPRODUCT($I217:$IX217,IF($I$9:$IX$9=C$9,1,0)),"")</f>
        <v/>
      </c>
      <c r="D217" s="355" t="str" cm="1">
        <f t="array" ref="D217">IF(SUMPRODUCT($I217:$IX217,IF($I$9:$IX$9=D$9,1,0))&gt;0,SUMPRODUCT($I217:$IX217,IF($I$9:$IX$9=D$9,1,0)),"")</f>
        <v/>
      </c>
      <c r="E217" s="355" t="str" cm="1">
        <f t="array" ref="E217">IF(SUMPRODUCT($I217:$IX217,IF($I$9:$IX$9=E$9,1,0))&gt;0,SUMPRODUCT($I217:$IX217,IF($I$9:$IX$9=E$9,1,0)),"")</f>
        <v/>
      </c>
      <c r="F217" s="355" t="str" cm="1">
        <f t="array" ref="F217">IF(SUMPRODUCT($I217:$IX217,IF($I$9:$IX$9=F$9,1,0))&gt;0,SUMPRODUCT($I217:$IX217,IF($I$9:$IX$9=F$9,1,0)),"")</f>
        <v/>
      </c>
      <c r="G217" s="355" t="str" cm="1">
        <f t="array" ref="G217">IF(SUMPRODUCT($I217:$IX217,IF($I$9:$IX$9=G$9,1,0))&gt;0,SUMPRODUCT($I217:$IX217,IF($I$9:$IX$9=G$9,1,0)),"")</f>
        <v/>
      </c>
      <c r="H217" s="329">
        <f t="shared" si="10"/>
        <v>0</v>
      </c>
      <c r="I217" s="205"/>
      <c r="J217" s="205"/>
      <c r="K217" s="205"/>
      <c r="L217" s="205"/>
      <c r="M217" s="205"/>
      <c r="N217" s="205"/>
      <c r="O217" s="205"/>
      <c r="P217" s="205"/>
      <c r="Q217" s="205"/>
      <c r="R217" s="205"/>
      <c r="S217" s="205"/>
      <c r="T217" s="205"/>
      <c r="U217" s="205"/>
      <c r="V217" s="205"/>
      <c r="W217" s="205"/>
      <c r="X217" s="205"/>
      <c r="Y217" s="205"/>
      <c r="Z217" s="205"/>
      <c r="AA217" s="205"/>
      <c r="AB217" s="205"/>
      <c r="AC217" s="205"/>
      <c r="AD217" s="205"/>
      <c r="AE217" s="205"/>
      <c r="AF217" s="205"/>
      <c r="AG217" s="205"/>
      <c r="AH217" s="205"/>
      <c r="AI217" s="205"/>
      <c r="AJ217" s="205"/>
      <c r="AK217" s="205"/>
      <c r="AL217" s="205"/>
      <c r="AM217" s="205"/>
      <c r="AN217" s="205"/>
      <c r="AO217" s="205"/>
      <c r="AP217" s="205"/>
      <c r="AQ217" s="205"/>
      <c r="AR217" s="205"/>
      <c r="AS217" s="205"/>
      <c r="AT217" s="205"/>
      <c r="AU217" s="205"/>
      <c r="AV217" s="205"/>
      <c r="AW217" s="205"/>
      <c r="AX217" s="205"/>
      <c r="AY217" s="205"/>
      <c r="AZ217" s="205"/>
      <c r="BA217" s="205"/>
      <c r="BB217" s="205"/>
      <c r="BC217" s="205"/>
      <c r="BD217" s="205"/>
      <c r="BE217" s="205"/>
      <c r="BF217" s="205"/>
      <c r="BG217" s="205"/>
      <c r="BH217" s="205"/>
      <c r="BI217" s="205"/>
      <c r="BJ217" s="205"/>
      <c r="BK217" s="205"/>
      <c r="BL217" s="205"/>
      <c r="BM217" s="205"/>
      <c r="BN217" s="205"/>
      <c r="BO217" s="205"/>
      <c r="BP217" s="205"/>
      <c r="BQ217" s="205"/>
      <c r="BR217" s="205"/>
      <c r="BS217" s="205"/>
      <c r="BT217" s="205"/>
      <c r="BU217" s="205"/>
      <c r="BV217" s="205"/>
      <c r="BW217" s="205"/>
      <c r="BX217" s="205"/>
      <c r="BY217" s="205"/>
      <c r="BZ217" s="205"/>
      <c r="CA217" s="205"/>
      <c r="CB217" s="205"/>
      <c r="CC217" s="205"/>
      <c r="CD217" s="205"/>
      <c r="CE217" s="205"/>
      <c r="CF217" s="205"/>
      <c r="CG217" s="205"/>
      <c r="CH217" s="205"/>
      <c r="CI217" s="205"/>
      <c r="CJ217" s="205"/>
      <c r="CK217" s="205"/>
      <c r="CL217" s="205"/>
      <c r="CM217" s="205"/>
      <c r="CN217" s="205"/>
      <c r="CO217" s="205"/>
      <c r="CP217" s="205"/>
      <c r="CQ217" s="205"/>
      <c r="CR217" s="205"/>
      <c r="CS217" s="205"/>
      <c r="CT217" s="205"/>
      <c r="CU217" s="205"/>
      <c r="CV217" s="205"/>
      <c r="CW217" s="205"/>
      <c r="CX217" s="205"/>
      <c r="CY217" s="205"/>
      <c r="CZ217" s="205"/>
      <c r="DA217" s="205"/>
      <c r="DB217" s="205"/>
      <c r="DC217" s="205"/>
      <c r="DD217" s="205"/>
      <c r="DE217" s="205"/>
      <c r="DF217" s="205"/>
      <c r="DG217" s="205"/>
      <c r="DH217" s="205"/>
      <c r="DI217" s="205"/>
      <c r="DJ217" s="205"/>
      <c r="DK217" s="205"/>
      <c r="DL217" s="205"/>
      <c r="DM217" s="205"/>
      <c r="DN217" s="205"/>
      <c r="DO217" s="205"/>
      <c r="DP217" s="205"/>
      <c r="DQ217" s="205"/>
      <c r="DR217" s="205"/>
      <c r="DS217" s="205"/>
      <c r="DT217" s="205"/>
      <c r="DU217" s="205"/>
      <c r="DV217" s="205"/>
      <c r="DW217" s="205"/>
      <c r="DX217" s="205"/>
      <c r="DY217" s="205"/>
      <c r="DZ217" s="205"/>
      <c r="EA217" s="205"/>
      <c r="EB217" s="205"/>
      <c r="EC217" s="205"/>
      <c r="ED217" s="205"/>
      <c r="EE217" s="205"/>
      <c r="EF217" s="205"/>
      <c r="EG217" s="205"/>
      <c r="EH217" s="205"/>
      <c r="EI217" s="205"/>
      <c r="EJ217" s="205"/>
      <c r="EK217" s="205"/>
      <c r="EL217" s="205"/>
      <c r="EM217" s="205"/>
      <c r="EN217" s="205"/>
      <c r="EO217" s="205"/>
      <c r="EP217" s="205"/>
      <c r="EQ217" s="205"/>
      <c r="ER217" s="205"/>
      <c r="ES217" s="205"/>
      <c r="ET217" s="205"/>
      <c r="EU217" s="205"/>
      <c r="EV217" s="205"/>
      <c r="EW217" s="205"/>
      <c r="EX217" s="205"/>
      <c r="EY217" s="205"/>
      <c r="EZ217" s="205"/>
      <c r="FA217" s="205"/>
      <c r="FB217" s="205"/>
      <c r="FC217" s="205"/>
      <c r="FD217" s="205"/>
      <c r="FE217" s="205"/>
      <c r="FF217" s="205"/>
      <c r="FG217" s="205"/>
      <c r="FH217" s="205"/>
      <c r="FI217" s="205"/>
      <c r="FJ217" s="205"/>
      <c r="FK217" s="205"/>
      <c r="FL217" s="205"/>
      <c r="FM217" s="205"/>
      <c r="FN217" s="205"/>
      <c r="FO217" s="205"/>
      <c r="FP217" s="205"/>
      <c r="FQ217" s="205"/>
      <c r="FR217" s="205"/>
      <c r="FS217" s="205"/>
      <c r="FT217" s="205"/>
      <c r="FU217" s="205"/>
      <c r="FV217" s="205"/>
      <c r="FW217" s="205"/>
      <c r="FX217" s="205"/>
      <c r="FY217" s="205"/>
      <c r="FZ217" s="205"/>
      <c r="GA217" s="205"/>
      <c r="GB217" s="205"/>
      <c r="GC217" s="205"/>
      <c r="GD217" s="205"/>
      <c r="GE217" s="205"/>
      <c r="GF217" s="205"/>
      <c r="GG217" s="205"/>
      <c r="GH217" s="205"/>
      <c r="GI217" s="205"/>
      <c r="GJ217" s="205"/>
      <c r="GK217" s="205"/>
      <c r="GL217" s="205"/>
      <c r="GM217" s="205"/>
      <c r="GN217" s="205"/>
      <c r="GO217" s="205"/>
      <c r="GP217" s="205"/>
      <c r="GQ217" s="205"/>
      <c r="GR217" s="205"/>
      <c r="GS217" s="205"/>
      <c r="GT217" s="205"/>
      <c r="GU217" s="205"/>
      <c r="GV217" s="205"/>
      <c r="GW217" s="205"/>
      <c r="GX217" s="205"/>
      <c r="GY217" s="205"/>
      <c r="GZ217" s="205"/>
      <c r="HA217" s="205"/>
      <c r="HB217" s="205"/>
      <c r="HC217" s="205"/>
      <c r="HD217" s="205"/>
      <c r="HE217" s="205"/>
      <c r="HF217" s="205"/>
      <c r="HG217" s="205"/>
      <c r="HH217" s="205"/>
      <c r="HI217" s="205"/>
      <c r="HJ217" s="205"/>
      <c r="HK217" s="205"/>
      <c r="HL217" s="205"/>
      <c r="HM217" s="205"/>
      <c r="HN217" s="205"/>
      <c r="HO217" s="205"/>
      <c r="HP217" s="205"/>
      <c r="HQ217" s="205"/>
      <c r="HR217" s="205"/>
      <c r="HS217" s="205"/>
      <c r="HT217" s="205"/>
      <c r="HU217" s="205"/>
      <c r="HV217" s="205"/>
      <c r="HW217" s="205"/>
      <c r="HX217" s="205"/>
      <c r="HY217" s="205"/>
      <c r="HZ217" s="205"/>
      <c r="IA217" s="205"/>
      <c r="IB217" s="205"/>
      <c r="IC217" s="205"/>
      <c r="ID217" s="205"/>
      <c r="IE217" s="205"/>
      <c r="IF217" s="205"/>
      <c r="IG217" s="205"/>
      <c r="IH217" s="205"/>
      <c r="II217" s="205"/>
      <c r="IJ217" s="205"/>
      <c r="IK217" s="205"/>
      <c r="IL217" s="205"/>
      <c r="IM217" s="205"/>
      <c r="IN217" s="205"/>
      <c r="IO217" s="205"/>
      <c r="IP217" s="205"/>
      <c r="IQ217" s="205"/>
      <c r="IR217" s="205"/>
      <c r="IS217" s="205"/>
      <c r="IT217" s="205"/>
      <c r="IU217" s="205"/>
      <c r="IV217" s="205"/>
      <c r="IW217" s="205"/>
      <c r="IX217" s="205"/>
    </row>
    <row r="218" spans="1:258" ht="12.75" customHeight="1" x14ac:dyDescent="0.2">
      <c r="A218" s="330">
        <f t="shared" si="11"/>
        <v>45499</v>
      </c>
      <c r="B218" s="355" t="str" cm="1">
        <f t="array" ref="B218">IF(SUMPRODUCT($I218:$IX218,IF($I$9:$IX$9=B$9,1,0))&gt;0,SUMPRODUCT($I218:$IX218,IF($I$9:$IX$9=B$9,1,0)),"")</f>
        <v/>
      </c>
      <c r="C218" s="355" t="str" cm="1">
        <f t="array" ref="C218">IF(SUMPRODUCT($I218:$IX218,IF($I$9:$IX$9=C$9,1,0))&gt;0,SUMPRODUCT($I218:$IX218,IF($I$9:$IX$9=C$9,1,0)),"")</f>
        <v/>
      </c>
      <c r="D218" s="355" t="str" cm="1">
        <f t="array" ref="D218">IF(SUMPRODUCT($I218:$IX218,IF($I$9:$IX$9=D$9,1,0))&gt;0,SUMPRODUCT($I218:$IX218,IF($I$9:$IX$9=D$9,1,0)),"")</f>
        <v/>
      </c>
      <c r="E218" s="355" t="str" cm="1">
        <f t="array" ref="E218">IF(SUMPRODUCT($I218:$IX218,IF($I$9:$IX$9=E$9,1,0))&gt;0,SUMPRODUCT($I218:$IX218,IF($I$9:$IX$9=E$9,1,0)),"")</f>
        <v/>
      </c>
      <c r="F218" s="355" t="str" cm="1">
        <f t="array" ref="F218">IF(SUMPRODUCT($I218:$IX218,IF($I$9:$IX$9=F$9,1,0))&gt;0,SUMPRODUCT($I218:$IX218,IF($I$9:$IX$9=F$9,1,0)),"")</f>
        <v/>
      </c>
      <c r="G218" s="355" t="str" cm="1">
        <f t="array" ref="G218">IF(SUMPRODUCT($I218:$IX218,IF($I$9:$IX$9=G$9,1,0))&gt;0,SUMPRODUCT($I218:$IX218,IF($I$9:$IX$9=G$9,1,0)),"")</f>
        <v/>
      </c>
      <c r="H218" s="329">
        <f t="shared" si="10"/>
        <v>0</v>
      </c>
      <c r="I218" s="205"/>
      <c r="J218" s="205"/>
      <c r="K218" s="205"/>
      <c r="L218" s="205"/>
      <c r="M218" s="205"/>
      <c r="N218" s="205"/>
      <c r="O218" s="205"/>
      <c r="P218" s="205"/>
      <c r="Q218" s="205"/>
      <c r="R218" s="205"/>
      <c r="S218" s="205"/>
      <c r="T218" s="205"/>
      <c r="U218" s="205"/>
      <c r="V218" s="205"/>
      <c r="W218" s="205"/>
      <c r="X218" s="205"/>
      <c r="Y218" s="205"/>
      <c r="Z218" s="205"/>
      <c r="AA218" s="205"/>
      <c r="AB218" s="205"/>
      <c r="AC218" s="205"/>
      <c r="AD218" s="205"/>
      <c r="AE218" s="205"/>
      <c r="AF218" s="205"/>
      <c r="AG218" s="205"/>
      <c r="AH218" s="205"/>
      <c r="AI218" s="205"/>
      <c r="AJ218" s="205"/>
      <c r="AK218" s="205"/>
      <c r="AL218" s="205"/>
      <c r="AM218" s="205"/>
      <c r="AN218" s="205"/>
      <c r="AO218" s="205"/>
      <c r="AP218" s="205"/>
      <c r="AQ218" s="205"/>
      <c r="AR218" s="205"/>
      <c r="AS218" s="205"/>
      <c r="AT218" s="205"/>
      <c r="AU218" s="205"/>
      <c r="AV218" s="205"/>
      <c r="AW218" s="205"/>
      <c r="AX218" s="205"/>
      <c r="AY218" s="205"/>
      <c r="AZ218" s="205"/>
      <c r="BA218" s="205"/>
      <c r="BB218" s="205"/>
      <c r="BC218" s="205"/>
      <c r="BD218" s="205"/>
      <c r="BE218" s="205"/>
      <c r="BF218" s="205"/>
      <c r="BG218" s="205"/>
      <c r="BH218" s="205"/>
      <c r="BI218" s="205"/>
      <c r="BJ218" s="205"/>
      <c r="BK218" s="205"/>
      <c r="BL218" s="205"/>
      <c r="BM218" s="205"/>
      <c r="BN218" s="205"/>
      <c r="BO218" s="205"/>
      <c r="BP218" s="205"/>
      <c r="BQ218" s="205"/>
      <c r="BR218" s="205"/>
      <c r="BS218" s="205"/>
      <c r="BT218" s="205"/>
      <c r="BU218" s="205"/>
      <c r="BV218" s="205"/>
      <c r="BW218" s="205"/>
      <c r="BX218" s="205"/>
      <c r="BY218" s="205"/>
      <c r="BZ218" s="205"/>
      <c r="CA218" s="205"/>
      <c r="CB218" s="205"/>
      <c r="CC218" s="205"/>
      <c r="CD218" s="205"/>
      <c r="CE218" s="205"/>
      <c r="CF218" s="205"/>
      <c r="CG218" s="205"/>
      <c r="CH218" s="205"/>
      <c r="CI218" s="205"/>
      <c r="CJ218" s="205"/>
      <c r="CK218" s="205"/>
      <c r="CL218" s="205"/>
      <c r="CM218" s="205"/>
      <c r="CN218" s="205"/>
      <c r="CO218" s="205"/>
      <c r="CP218" s="205"/>
      <c r="CQ218" s="205"/>
      <c r="CR218" s="205"/>
      <c r="CS218" s="205"/>
      <c r="CT218" s="205"/>
      <c r="CU218" s="205"/>
      <c r="CV218" s="205"/>
      <c r="CW218" s="205"/>
      <c r="CX218" s="205"/>
      <c r="CY218" s="205"/>
      <c r="CZ218" s="205"/>
      <c r="DA218" s="205"/>
      <c r="DB218" s="205"/>
      <c r="DC218" s="205"/>
      <c r="DD218" s="205"/>
      <c r="DE218" s="205"/>
      <c r="DF218" s="205"/>
      <c r="DG218" s="205"/>
      <c r="DH218" s="205"/>
      <c r="DI218" s="205"/>
      <c r="DJ218" s="205"/>
      <c r="DK218" s="205"/>
      <c r="DL218" s="205"/>
      <c r="DM218" s="205"/>
      <c r="DN218" s="205"/>
      <c r="DO218" s="205"/>
      <c r="DP218" s="205"/>
      <c r="DQ218" s="205"/>
      <c r="DR218" s="205"/>
      <c r="DS218" s="205"/>
      <c r="DT218" s="205"/>
      <c r="DU218" s="205"/>
      <c r="DV218" s="205"/>
      <c r="DW218" s="205"/>
      <c r="DX218" s="205"/>
      <c r="DY218" s="205"/>
      <c r="DZ218" s="205"/>
      <c r="EA218" s="205"/>
      <c r="EB218" s="205"/>
      <c r="EC218" s="205"/>
      <c r="ED218" s="205"/>
      <c r="EE218" s="205"/>
      <c r="EF218" s="205"/>
      <c r="EG218" s="205"/>
      <c r="EH218" s="205"/>
      <c r="EI218" s="205"/>
      <c r="EJ218" s="205"/>
      <c r="EK218" s="205"/>
      <c r="EL218" s="205"/>
      <c r="EM218" s="205"/>
      <c r="EN218" s="205"/>
      <c r="EO218" s="205"/>
      <c r="EP218" s="205"/>
      <c r="EQ218" s="205"/>
      <c r="ER218" s="205"/>
      <c r="ES218" s="205"/>
      <c r="ET218" s="205"/>
      <c r="EU218" s="205"/>
      <c r="EV218" s="205"/>
      <c r="EW218" s="205"/>
      <c r="EX218" s="205"/>
      <c r="EY218" s="205"/>
      <c r="EZ218" s="205"/>
      <c r="FA218" s="205"/>
      <c r="FB218" s="205"/>
      <c r="FC218" s="205"/>
      <c r="FD218" s="205"/>
      <c r="FE218" s="205"/>
      <c r="FF218" s="205"/>
      <c r="FG218" s="205"/>
      <c r="FH218" s="205"/>
      <c r="FI218" s="205"/>
      <c r="FJ218" s="205"/>
      <c r="FK218" s="205"/>
      <c r="FL218" s="205"/>
      <c r="FM218" s="205"/>
      <c r="FN218" s="205"/>
      <c r="FO218" s="205"/>
      <c r="FP218" s="205"/>
      <c r="FQ218" s="205"/>
      <c r="FR218" s="205"/>
      <c r="FS218" s="205"/>
      <c r="FT218" s="205"/>
      <c r="FU218" s="205"/>
      <c r="FV218" s="205"/>
      <c r="FW218" s="205"/>
      <c r="FX218" s="205"/>
      <c r="FY218" s="205"/>
      <c r="FZ218" s="205"/>
      <c r="GA218" s="205"/>
      <c r="GB218" s="205"/>
      <c r="GC218" s="205"/>
      <c r="GD218" s="205"/>
      <c r="GE218" s="205"/>
      <c r="GF218" s="205"/>
      <c r="GG218" s="205"/>
      <c r="GH218" s="205"/>
      <c r="GI218" s="205"/>
      <c r="GJ218" s="205"/>
      <c r="GK218" s="205"/>
      <c r="GL218" s="205"/>
      <c r="GM218" s="205"/>
      <c r="GN218" s="205"/>
      <c r="GO218" s="205"/>
      <c r="GP218" s="205"/>
      <c r="GQ218" s="205"/>
      <c r="GR218" s="205"/>
      <c r="GS218" s="205"/>
      <c r="GT218" s="205"/>
      <c r="GU218" s="205"/>
      <c r="GV218" s="205"/>
      <c r="GW218" s="205"/>
      <c r="GX218" s="205"/>
      <c r="GY218" s="205"/>
      <c r="GZ218" s="205"/>
      <c r="HA218" s="205"/>
      <c r="HB218" s="205"/>
      <c r="HC218" s="205"/>
      <c r="HD218" s="205"/>
      <c r="HE218" s="205"/>
      <c r="HF218" s="205"/>
      <c r="HG218" s="205"/>
      <c r="HH218" s="205"/>
      <c r="HI218" s="205"/>
      <c r="HJ218" s="205"/>
      <c r="HK218" s="205"/>
      <c r="HL218" s="205"/>
      <c r="HM218" s="205"/>
      <c r="HN218" s="205"/>
      <c r="HO218" s="205"/>
      <c r="HP218" s="205"/>
      <c r="HQ218" s="205"/>
      <c r="HR218" s="205"/>
      <c r="HS218" s="205"/>
      <c r="HT218" s="205"/>
      <c r="HU218" s="205"/>
      <c r="HV218" s="205"/>
      <c r="HW218" s="205"/>
      <c r="HX218" s="205"/>
      <c r="HY218" s="205"/>
      <c r="HZ218" s="205"/>
      <c r="IA218" s="205"/>
      <c r="IB218" s="205"/>
      <c r="IC218" s="205"/>
      <c r="ID218" s="205"/>
      <c r="IE218" s="205"/>
      <c r="IF218" s="205"/>
      <c r="IG218" s="205"/>
      <c r="IH218" s="205"/>
      <c r="II218" s="205"/>
      <c r="IJ218" s="205"/>
      <c r="IK218" s="205"/>
      <c r="IL218" s="205"/>
      <c r="IM218" s="205"/>
      <c r="IN218" s="205"/>
      <c r="IO218" s="205"/>
      <c r="IP218" s="205"/>
      <c r="IQ218" s="205"/>
      <c r="IR218" s="205"/>
      <c r="IS218" s="205"/>
      <c r="IT218" s="205"/>
      <c r="IU218" s="205"/>
      <c r="IV218" s="205"/>
      <c r="IW218" s="205"/>
      <c r="IX218" s="205"/>
    </row>
    <row r="219" spans="1:258" ht="12.75" customHeight="1" x14ac:dyDescent="0.2">
      <c r="A219" s="330">
        <f t="shared" si="11"/>
        <v>45500</v>
      </c>
      <c r="B219" s="355" t="str" cm="1">
        <f t="array" ref="B219">IF(SUMPRODUCT($I219:$IX219,IF($I$9:$IX$9=B$9,1,0))&gt;0,SUMPRODUCT($I219:$IX219,IF($I$9:$IX$9=B$9,1,0)),"")</f>
        <v/>
      </c>
      <c r="C219" s="355" t="str" cm="1">
        <f t="array" ref="C219">IF(SUMPRODUCT($I219:$IX219,IF($I$9:$IX$9=C$9,1,0))&gt;0,SUMPRODUCT($I219:$IX219,IF($I$9:$IX$9=C$9,1,0)),"")</f>
        <v/>
      </c>
      <c r="D219" s="355" t="str" cm="1">
        <f t="array" ref="D219">IF(SUMPRODUCT($I219:$IX219,IF($I$9:$IX$9=D$9,1,0))&gt;0,SUMPRODUCT($I219:$IX219,IF($I$9:$IX$9=D$9,1,0)),"")</f>
        <v/>
      </c>
      <c r="E219" s="355" t="str" cm="1">
        <f t="array" ref="E219">IF(SUMPRODUCT($I219:$IX219,IF($I$9:$IX$9=E$9,1,0))&gt;0,SUMPRODUCT($I219:$IX219,IF($I$9:$IX$9=E$9,1,0)),"")</f>
        <v/>
      </c>
      <c r="F219" s="355" t="str" cm="1">
        <f t="array" ref="F219">IF(SUMPRODUCT($I219:$IX219,IF($I$9:$IX$9=F$9,1,0))&gt;0,SUMPRODUCT($I219:$IX219,IF($I$9:$IX$9=F$9,1,0)),"")</f>
        <v/>
      </c>
      <c r="G219" s="355" t="str" cm="1">
        <f t="array" ref="G219">IF(SUMPRODUCT($I219:$IX219,IF($I$9:$IX$9=G$9,1,0))&gt;0,SUMPRODUCT($I219:$IX219,IF($I$9:$IX$9=G$9,1,0)),"")</f>
        <v/>
      </c>
      <c r="H219" s="329">
        <f t="shared" si="10"/>
        <v>0</v>
      </c>
      <c r="I219" s="205"/>
      <c r="J219" s="205"/>
      <c r="K219" s="205"/>
      <c r="L219" s="205"/>
      <c r="M219" s="205"/>
      <c r="N219" s="205"/>
      <c r="O219" s="205"/>
      <c r="P219" s="205"/>
      <c r="Q219" s="205"/>
      <c r="R219" s="205"/>
      <c r="S219" s="205"/>
      <c r="T219" s="205"/>
      <c r="U219" s="205"/>
      <c r="V219" s="205"/>
      <c r="W219" s="205"/>
      <c r="X219" s="205"/>
      <c r="Y219" s="205"/>
      <c r="Z219" s="205"/>
      <c r="AA219" s="205"/>
      <c r="AB219" s="205"/>
      <c r="AC219" s="205"/>
      <c r="AD219" s="205"/>
      <c r="AE219" s="205"/>
      <c r="AF219" s="205"/>
      <c r="AG219" s="205"/>
      <c r="AH219" s="205"/>
      <c r="AI219" s="205"/>
      <c r="AJ219" s="205"/>
      <c r="AK219" s="205"/>
      <c r="AL219" s="205"/>
      <c r="AM219" s="205"/>
      <c r="AN219" s="205"/>
      <c r="AO219" s="205"/>
      <c r="AP219" s="205"/>
      <c r="AQ219" s="205"/>
      <c r="AR219" s="205"/>
      <c r="AS219" s="205"/>
      <c r="AT219" s="205"/>
      <c r="AU219" s="205"/>
      <c r="AV219" s="205"/>
      <c r="AW219" s="205"/>
      <c r="AX219" s="205"/>
      <c r="AY219" s="205"/>
      <c r="AZ219" s="205"/>
      <c r="BA219" s="205"/>
      <c r="BB219" s="205"/>
      <c r="BC219" s="205"/>
      <c r="BD219" s="205"/>
      <c r="BE219" s="205"/>
      <c r="BF219" s="205"/>
      <c r="BG219" s="205"/>
      <c r="BH219" s="205"/>
      <c r="BI219" s="205"/>
      <c r="BJ219" s="205"/>
      <c r="BK219" s="205"/>
      <c r="BL219" s="205"/>
      <c r="BM219" s="205"/>
      <c r="BN219" s="205"/>
      <c r="BO219" s="205"/>
      <c r="BP219" s="205"/>
      <c r="BQ219" s="205"/>
      <c r="BR219" s="205"/>
      <c r="BS219" s="205"/>
      <c r="BT219" s="205"/>
      <c r="BU219" s="205"/>
      <c r="BV219" s="205"/>
      <c r="BW219" s="205"/>
      <c r="BX219" s="205"/>
      <c r="BY219" s="205"/>
      <c r="BZ219" s="205"/>
      <c r="CA219" s="205"/>
      <c r="CB219" s="205"/>
      <c r="CC219" s="205"/>
      <c r="CD219" s="205"/>
      <c r="CE219" s="205"/>
      <c r="CF219" s="205"/>
      <c r="CG219" s="205"/>
      <c r="CH219" s="205"/>
      <c r="CI219" s="205"/>
      <c r="CJ219" s="205"/>
      <c r="CK219" s="205"/>
      <c r="CL219" s="205"/>
      <c r="CM219" s="205"/>
      <c r="CN219" s="205"/>
      <c r="CO219" s="205"/>
      <c r="CP219" s="205"/>
      <c r="CQ219" s="205"/>
      <c r="CR219" s="205"/>
      <c r="CS219" s="205"/>
      <c r="CT219" s="205"/>
      <c r="CU219" s="205"/>
      <c r="CV219" s="205"/>
      <c r="CW219" s="205"/>
      <c r="CX219" s="205"/>
      <c r="CY219" s="205"/>
      <c r="CZ219" s="205"/>
      <c r="DA219" s="205"/>
      <c r="DB219" s="205"/>
      <c r="DC219" s="205"/>
      <c r="DD219" s="205"/>
      <c r="DE219" s="205"/>
      <c r="DF219" s="205"/>
      <c r="DG219" s="205"/>
      <c r="DH219" s="205"/>
      <c r="DI219" s="205"/>
      <c r="DJ219" s="205"/>
      <c r="DK219" s="205"/>
      <c r="DL219" s="205"/>
      <c r="DM219" s="205"/>
      <c r="DN219" s="205"/>
      <c r="DO219" s="205"/>
      <c r="DP219" s="205"/>
      <c r="DQ219" s="205"/>
      <c r="DR219" s="205"/>
      <c r="DS219" s="205"/>
      <c r="DT219" s="205"/>
      <c r="DU219" s="205"/>
      <c r="DV219" s="205"/>
      <c r="DW219" s="205"/>
      <c r="DX219" s="205"/>
      <c r="DY219" s="205"/>
      <c r="DZ219" s="205"/>
      <c r="EA219" s="205"/>
      <c r="EB219" s="205"/>
      <c r="EC219" s="205"/>
      <c r="ED219" s="205"/>
      <c r="EE219" s="205"/>
      <c r="EF219" s="205"/>
      <c r="EG219" s="205"/>
      <c r="EH219" s="205"/>
      <c r="EI219" s="205"/>
      <c r="EJ219" s="205"/>
      <c r="EK219" s="205"/>
      <c r="EL219" s="205"/>
      <c r="EM219" s="205"/>
      <c r="EN219" s="205"/>
      <c r="EO219" s="205"/>
      <c r="EP219" s="205"/>
      <c r="EQ219" s="205"/>
      <c r="ER219" s="205"/>
      <c r="ES219" s="205"/>
      <c r="ET219" s="205"/>
      <c r="EU219" s="205"/>
      <c r="EV219" s="205"/>
      <c r="EW219" s="205"/>
      <c r="EX219" s="205"/>
      <c r="EY219" s="205"/>
      <c r="EZ219" s="205"/>
      <c r="FA219" s="205"/>
      <c r="FB219" s="205"/>
      <c r="FC219" s="205"/>
      <c r="FD219" s="205"/>
      <c r="FE219" s="205"/>
      <c r="FF219" s="205"/>
      <c r="FG219" s="205"/>
      <c r="FH219" s="205"/>
      <c r="FI219" s="205"/>
      <c r="FJ219" s="205"/>
      <c r="FK219" s="205"/>
      <c r="FL219" s="205"/>
      <c r="FM219" s="205"/>
      <c r="FN219" s="205"/>
      <c r="FO219" s="205"/>
      <c r="FP219" s="205"/>
      <c r="FQ219" s="205"/>
      <c r="FR219" s="205"/>
      <c r="FS219" s="205"/>
      <c r="FT219" s="205"/>
      <c r="FU219" s="205"/>
      <c r="FV219" s="205"/>
      <c r="FW219" s="205"/>
      <c r="FX219" s="205"/>
      <c r="FY219" s="205"/>
      <c r="FZ219" s="205"/>
      <c r="GA219" s="205"/>
      <c r="GB219" s="205"/>
      <c r="GC219" s="205"/>
      <c r="GD219" s="205"/>
      <c r="GE219" s="205"/>
      <c r="GF219" s="205"/>
      <c r="GG219" s="205"/>
      <c r="GH219" s="205"/>
      <c r="GI219" s="205"/>
      <c r="GJ219" s="205"/>
      <c r="GK219" s="205"/>
      <c r="GL219" s="205"/>
      <c r="GM219" s="205"/>
      <c r="GN219" s="205"/>
      <c r="GO219" s="205"/>
      <c r="GP219" s="205"/>
      <c r="GQ219" s="205"/>
      <c r="GR219" s="205"/>
      <c r="GS219" s="205"/>
      <c r="GT219" s="205"/>
      <c r="GU219" s="205"/>
      <c r="GV219" s="205"/>
      <c r="GW219" s="205"/>
      <c r="GX219" s="205"/>
      <c r="GY219" s="205"/>
      <c r="GZ219" s="205"/>
      <c r="HA219" s="205"/>
      <c r="HB219" s="205"/>
      <c r="HC219" s="205"/>
      <c r="HD219" s="205"/>
      <c r="HE219" s="205"/>
      <c r="HF219" s="205"/>
      <c r="HG219" s="205"/>
      <c r="HH219" s="205"/>
      <c r="HI219" s="205"/>
      <c r="HJ219" s="205"/>
      <c r="HK219" s="205"/>
      <c r="HL219" s="205"/>
      <c r="HM219" s="205"/>
      <c r="HN219" s="205"/>
      <c r="HO219" s="205"/>
      <c r="HP219" s="205"/>
      <c r="HQ219" s="205"/>
      <c r="HR219" s="205"/>
      <c r="HS219" s="205"/>
      <c r="HT219" s="205"/>
      <c r="HU219" s="205"/>
      <c r="HV219" s="205"/>
      <c r="HW219" s="205"/>
      <c r="HX219" s="205"/>
      <c r="HY219" s="205"/>
      <c r="HZ219" s="205"/>
      <c r="IA219" s="205"/>
      <c r="IB219" s="205"/>
      <c r="IC219" s="205"/>
      <c r="ID219" s="205"/>
      <c r="IE219" s="205"/>
      <c r="IF219" s="205"/>
      <c r="IG219" s="205"/>
      <c r="IH219" s="205"/>
      <c r="II219" s="205"/>
      <c r="IJ219" s="205"/>
      <c r="IK219" s="205"/>
      <c r="IL219" s="205"/>
      <c r="IM219" s="205"/>
      <c r="IN219" s="205"/>
      <c r="IO219" s="205"/>
      <c r="IP219" s="205"/>
      <c r="IQ219" s="205"/>
      <c r="IR219" s="205"/>
      <c r="IS219" s="205"/>
      <c r="IT219" s="205"/>
      <c r="IU219" s="205"/>
      <c r="IV219" s="205"/>
      <c r="IW219" s="205"/>
      <c r="IX219" s="205"/>
    </row>
    <row r="220" spans="1:258" ht="12.75" customHeight="1" x14ac:dyDescent="0.2">
      <c r="A220" s="330">
        <f t="shared" si="11"/>
        <v>45501</v>
      </c>
      <c r="B220" s="355" t="str" cm="1">
        <f t="array" ref="B220">IF(SUMPRODUCT($I220:$IX220,IF($I$9:$IX$9=B$9,1,0))&gt;0,SUMPRODUCT($I220:$IX220,IF($I$9:$IX$9=B$9,1,0)),"")</f>
        <v/>
      </c>
      <c r="C220" s="355" t="str" cm="1">
        <f t="array" ref="C220">IF(SUMPRODUCT($I220:$IX220,IF($I$9:$IX$9=C$9,1,0))&gt;0,SUMPRODUCT($I220:$IX220,IF($I$9:$IX$9=C$9,1,0)),"")</f>
        <v/>
      </c>
      <c r="D220" s="355" t="str" cm="1">
        <f t="array" ref="D220">IF(SUMPRODUCT($I220:$IX220,IF($I$9:$IX$9=D$9,1,0))&gt;0,SUMPRODUCT($I220:$IX220,IF($I$9:$IX$9=D$9,1,0)),"")</f>
        <v/>
      </c>
      <c r="E220" s="355" t="str" cm="1">
        <f t="array" ref="E220">IF(SUMPRODUCT($I220:$IX220,IF($I$9:$IX$9=E$9,1,0))&gt;0,SUMPRODUCT($I220:$IX220,IF($I$9:$IX$9=E$9,1,0)),"")</f>
        <v/>
      </c>
      <c r="F220" s="355" t="str" cm="1">
        <f t="array" ref="F220">IF(SUMPRODUCT($I220:$IX220,IF($I$9:$IX$9=F$9,1,0))&gt;0,SUMPRODUCT($I220:$IX220,IF($I$9:$IX$9=F$9,1,0)),"")</f>
        <v/>
      </c>
      <c r="G220" s="355" t="str" cm="1">
        <f t="array" ref="G220">IF(SUMPRODUCT($I220:$IX220,IF($I$9:$IX$9=G$9,1,0))&gt;0,SUMPRODUCT($I220:$IX220,IF($I$9:$IX$9=G$9,1,0)),"")</f>
        <v/>
      </c>
      <c r="H220" s="329">
        <f t="shared" si="10"/>
        <v>0</v>
      </c>
      <c r="I220" s="205"/>
      <c r="J220" s="205"/>
      <c r="K220" s="205"/>
      <c r="L220" s="205"/>
      <c r="M220" s="205"/>
      <c r="N220" s="205"/>
      <c r="O220" s="205"/>
      <c r="P220" s="205"/>
      <c r="Q220" s="205"/>
      <c r="R220" s="205"/>
      <c r="S220" s="205"/>
      <c r="T220" s="205"/>
      <c r="U220" s="205"/>
      <c r="V220" s="205"/>
      <c r="W220" s="205"/>
      <c r="X220" s="205"/>
      <c r="Y220" s="205"/>
      <c r="Z220" s="205"/>
      <c r="AA220" s="205"/>
      <c r="AB220" s="205"/>
      <c r="AC220" s="205"/>
      <c r="AD220" s="205"/>
      <c r="AE220" s="205"/>
      <c r="AF220" s="205"/>
      <c r="AG220" s="205"/>
      <c r="AH220" s="205"/>
      <c r="AI220" s="205"/>
      <c r="AJ220" s="205"/>
      <c r="AK220" s="205"/>
      <c r="AL220" s="205"/>
      <c r="AM220" s="205"/>
      <c r="AN220" s="205"/>
      <c r="AO220" s="205"/>
      <c r="AP220" s="205"/>
      <c r="AQ220" s="205"/>
      <c r="AR220" s="205"/>
      <c r="AS220" s="205"/>
      <c r="AT220" s="205"/>
      <c r="AU220" s="205"/>
      <c r="AV220" s="205"/>
      <c r="AW220" s="205"/>
      <c r="AX220" s="205"/>
      <c r="AY220" s="205"/>
      <c r="AZ220" s="205"/>
      <c r="BA220" s="205"/>
      <c r="BB220" s="205"/>
      <c r="BC220" s="205"/>
      <c r="BD220" s="205"/>
      <c r="BE220" s="205"/>
      <c r="BF220" s="205"/>
      <c r="BG220" s="205"/>
      <c r="BH220" s="205"/>
      <c r="BI220" s="205"/>
      <c r="BJ220" s="205"/>
      <c r="BK220" s="205"/>
      <c r="BL220" s="205"/>
      <c r="BM220" s="205"/>
      <c r="BN220" s="205"/>
      <c r="BO220" s="205"/>
      <c r="BP220" s="205"/>
      <c r="BQ220" s="205"/>
      <c r="BR220" s="205"/>
      <c r="BS220" s="205"/>
      <c r="BT220" s="205"/>
      <c r="BU220" s="205"/>
      <c r="BV220" s="205"/>
      <c r="BW220" s="205"/>
      <c r="BX220" s="205"/>
      <c r="BY220" s="205"/>
      <c r="BZ220" s="205"/>
      <c r="CA220" s="205"/>
      <c r="CB220" s="205"/>
      <c r="CC220" s="205"/>
      <c r="CD220" s="205"/>
      <c r="CE220" s="205"/>
      <c r="CF220" s="205"/>
      <c r="CG220" s="205"/>
      <c r="CH220" s="205"/>
      <c r="CI220" s="205"/>
      <c r="CJ220" s="205"/>
      <c r="CK220" s="205"/>
      <c r="CL220" s="205"/>
      <c r="CM220" s="205"/>
      <c r="CN220" s="205"/>
      <c r="CO220" s="205"/>
      <c r="CP220" s="205"/>
      <c r="CQ220" s="205"/>
      <c r="CR220" s="205"/>
      <c r="CS220" s="205"/>
      <c r="CT220" s="205"/>
      <c r="CU220" s="205"/>
      <c r="CV220" s="205"/>
      <c r="CW220" s="205"/>
      <c r="CX220" s="205"/>
      <c r="CY220" s="205"/>
      <c r="CZ220" s="205"/>
      <c r="DA220" s="205"/>
      <c r="DB220" s="205"/>
      <c r="DC220" s="205"/>
      <c r="DD220" s="205"/>
      <c r="DE220" s="205"/>
      <c r="DF220" s="205"/>
      <c r="DG220" s="205"/>
      <c r="DH220" s="205"/>
      <c r="DI220" s="205"/>
      <c r="DJ220" s="205"/>
      <c r="DK220" s="205"/>
      <c r="DL220" s="205"/>
      <c r="DM220" s="205"/>
      <c r="DN220" s="205"/>
      <c r="DO220" s="205"/>
      <c r="DP220" s="205"/>
      <c r="DQ220" s="205"/>
      <c r="DR220" s="205"/>
      <c r="DS220" s="205"/>
      <c r="DT220" s="205"/>
      <c r="DU220" s="205"/>
      <c r="DV220" s="205"/>
      <c r="DW220" s="205"/>
      <c r="DX220" s="205"/>
      <c r="DY220" s="205"/>
      <c r="DZ220" s="205"/>
      <c r="EA220" s="205"/>
      <c r="EB220" s="205"/>
      <c r="EC220" s="205"/>
      <c r="ED220" s="205"/>
      <c r="EE220" s="205"/>
      <c r="EF220" s="205"/>
      <c r="EG220" s="205"/>
      <c r="EH220" s="205"/>
      <c r="EI220" s="205"/>
      <c r="EJ220" s="205"/>
      <c r="EK220" s="205"/>
      <c r="EL220" s="205"/>
      <c r="EM220" s="205"/>
      <c r="EN220" s="205"/>
      <c r="EO220" s="205"/>
      <c r="EP220" s="205"/>
      <c r="EQ220" s="205"/>
      <c r="ER220" s="205"/>
      <c r="ES220" s="205"/>
      <c r="ET220" s="205"/>
      <c r="EU220" s="205"/>
      <c r="EV220" s="205"/>
      <c r="EW220" s="205"/>
      <c r="EX220" s="205"/>
      <c r="EY220" s="205"/>
      <c r="EZ220" s="205"/>
      <c r="FA220" s="205"/>
      <c r="FB220" s="205"/>
      <c r="FC220" s="205"/>
      <c r="FD220" s="205"/>
      <c r="FE220" s="205"/>
      <c r="FF220" s="205"/>
      <c r="FG220" s="205"/>
      <c r="FH220" s="205"/>
      <c r="FI220" s="205"/>
      <c r="FJ220" s="205"/>
      <c r="FK220" s="205"/>
      <c r="FL220" s="205"/>
      <c r="FM220" s="205"/>
      <c r="FN220" s="205"/>
      <c r="FO220" s="205"/>
      <c r="FP220" s="205"/>
      <c r="FQ220" s="205"/>
      <c r="FR220" s="205"/>
      <c r="FS220" s="205"/>
      <c r="FT220" s="205"/>
      <c r="FU220" s="205"/>
      <c r="FV220" s="205"/>
      <c r="FW220" s="205"/>
      <c r="FX220" s="205"/>
      <c r="FY220" s="205"/>
      <c r="FZ220" s="205"/>
      <c r="GA220" s="205"/>
      <c r="GB220" s="205"/>
      <c r="GC220" s="205"/>
      <c r="GD220" s="205"/>
      <c r="GE220" s="205"/>
      <c r="GF220" s="205"/>
      <c r="GG220" s="205"/>
      <c r="GH220" s="205"/>
      <c r="GI220" s="205"/>
      <c r="GJ220" s="205"/>
      <c r="GK220" s="205"/>
      <c r="GL220" s="205"/>
      <c r="GM220" s="205"/>
      <c r="GN220" s="205"/>
      <c r="GO220" s="205"/>
      <c r="GP220" s="205"/>
      <c r="GQ220" s="205"/>
      <c r="GR220" s="205"/>
      <c r="GS220" s="205"/>
      <c r="GT220" s="205"/>
      <c r="GU220" s="205"/>
      <c r="GV220" s="205"/>
      <c r="GW220" s="205"/>
      <c r="GX220" s="205"/>
      <c r="GY220" s="205"/>
      <c r="GZ220" s="205"/>
      <c r="HA220" s="205"/>
      <c r="HB220" s="205"/>
      <c r="HC220" s="205"/>
      <c r="HD220" s="205"/>
      <c r="HE220" s="205"/>
      <c r="HF220" s="205"/>
      <c r="HG220" s="205"/>
      <c r="HH220" s="205"/>
      <c r="HI220" s="205"/>
      <c r="HJ220" s="205"/>
      <c r="HK220" s="205"/>
      <c r="HL220" s="205"/>
      <c r="HM220" s="205"/>
      <c r="HN220" s="205"/>
      <c r="HO220" s="205"/>
      <c r="HP220" s="205"/>
      <c r="HQ220" s="205"/>
      <c r="HR220" s="205"/>
      <c r="HS220" s="205"/>
      <c r="HT220" s="205"/>
      <c r="HU220" s="205"/>
      <c r="HV220" s="205"/>
      <c r="HW220" s="205"/>
      <c r="HX220" s="205"/>
      <c r="HY220" s="205"/>
      <c r="HZ220" s="205"/>
      <c r="IA220" s="205"/>
      <c r="IB220" s="205"/>
      <c r="IC220" s="205"/>
      <c r="ID220" s="205"/>
      <c r="IE220" s="205"/>
      <c r="IF220" s="205"/>
      <c r="IG220" s="205"/>
      <c r="IH220" s="205"/>
      <c r="II220" s="205"/>
      <c r="IJ220" s="205"/>
      <c r="IK220" s="205"/>
      <c r="IL220" s="205"/>
      <c r="IM220" s="205"/>
      <c r="IN220" s="205"/>
      <c r="IO220" s="205"/>
      <c r="IP220" s="205"/>
      <c r="IQ220" s="205"/>
      <c r="IR220" s="205"/>
      <c r="IS220" s="205"/>
      <c r="IT220" s="205"/>
      <c r="IU220" s="205"/>
      <c r="IV220" s="205"/>
      <c r="IW220" s="205"/>
      <c r="IX220" s="205"/>
    </row>
    <row r="221" spans="1:258" ht="12.75" customHeight="1" x14ac:dyDescent="0.2">
      <c r="A221" s="330">
        <f t="shared" si="11"/>
        <v>45502</v>
      </c>
      <c r="B221" s="355" t="str" cm="1">
        <f t="array" ref="B221">IF(SUMPRODUCT($I221:$IX221,IF($I$9:$IX$9=B$9,1,0))&gt;0,SUMPRODUCT($I221:$IX221,IF($I$9:$IX$9=B$9,1,0)),"")</f>
        <v/>
      </c>
      <c r="C221" s="355" t="str" cm="1">
        <f t="array" ref="C221">IF(SUMPRODUCT($I221:$IX221,IF($I$9:$IX$9=C$9,1,0))&gt;0,SUMPRODUCT($I221:$IX221,IF($I$9:$IX$9=C$9,1,0)),"")</f>
        <v/>
      </c>
      <c r="D221" s="355" t="str" cm="1">
        <f t="array" ref="D221">IF(SUMPRODUCT($I221:$IX221,IF($I$9:$IX$9=D$9,1,0))&gt;0,SUMPRODUCT($I221:$IX221,IF($I$9:$IX$9=D$9,1,0)),"")</f>
        <v/>
      </c>
      <c r="E221" s="355" t="str" cm="1">
        <f t="array" ref="E221">IF(SUMPRODUCT($I221:$IX221,IF($I$9:$IX$9=E$9,1,0))&gt;0,SUMPRODUCT($I221:$IX221,IF($I$9:$IX$9=E$9,1,0)),"")</f>
        <v/>
      </c>
      <c r="F221" s="355" t="str" cm="1">
        <f t="array" ref="F221">IF(SUMPRODUCT($I221:$IX221,IF($I$9:$IX$9=F$9,1,0))&gt;0,SUMPRODUCT($I221:$IX221,IF($I$9:$IX$9=F$9,1,0)),"")</f>
        <v/>
      </c>
      <c r="G221" s="355" t="str" cm="1">
        <f t="array" ref="G221">IF(SUMPRODUCT($I221:$IX221,IF($I$9:$IX$9=G$9,1,0))&gt;0,SUMPRODUCT($I221:$IX221,IF($I$9:$IX$9=G$9,1,0)),"")</f>
        <v/>
      </c>
      <c r="H221" s="329">
        <f t="shared" si="10"/>
        <v>0</v>
      </c>
      <c r="I221" s="205"/>
      <c r="J221" s="205"/>
      <c r="K221" s="205"/>
      <c r="L221" s="205"/>
      <c r="M221" s="205"/>
      <c r="N221" s="205"/>
      <c r="O221" s="205"/>
      <c r="P221" s="205"/>
      <c r="Q221" s="205"/>
      <c r="R221" s="205"/>
      <c r="S221" s="205"/>
      <c r="T221" s="205"/>
      <c r="U221" s="205"/>
      <c r="V221" s="205"/>
      <c r="W221" s="205"/>
      <c r="X221" s="205"/>
      <c r="Y221" s="205"/>
      <c r="Z221" s="205"/>
      <c r="AA221" s="205"/>
      <c r="AB221" s="205"/>
      <c r="AC221" s="205"/>
      <c r="AD221" s="205"/>
      <c r="AE221" s="205"/>
      <c r="AF221" s="205"/>
      <c r="AG221" s="205"/>
      <c r="AH221" s="205"/>
      <c r="AI221" s="205"/>
      <c r="AJ221" s="205"/>
      <c r="AK221" s="205"/>
      <c r="AL221" s="205"/>
      <c r="AM221" s="205"/>
      <c r="AN221" s="205"/>
      <c r="AO221" s="205"/>
      <c r="AP221" s="205"/>
      <c r="AQ221" s="205"/>
      <c r="AR221" s="205"/>
      <c r="AS221" s="205"/>
      <c r="AT221" s="205"/>
      <c r="AU221" s="205"/>
      <c r="AV221" s="205"/>
      <c r="AW221" s="205"/>
      <c r="AX221" s="205"/>
      <c r="AY221" s="205"/>
      <c r="AZ221" s="205"/>
      <c r="BA221" s="205"/>
      <c r="BB221" s="205"/>
      <c r="BC221" s="205"/>
      <c r="BD221" s="205"/>
      <c r="BE221" s="205"/>
      <c r="BF221" s="205"/>
      <c r="BG221" s="205"/>
      <c r="BH221" s="205"/>
      <c r="BI221" s="205"/>
      <c r="BJ221" s="205"/>
      <c r="BK221" s="205"/>
      <c r="BL221" s="205"/>
      <c r="BM221" s="205"/>
      <c r="BN221" s="205"/>
      <c r="BO221" s="205"/>
      <c r="BP221" s="205"/>
      <c r="BQ221" s="205"/>
      <c r="BR221" s="205"/>
      <c r="BS221" s="205"/>
      <c r="BT221" s="205"/>
      <c r="BU221" s="205"/>
      <c r="BV221" s="205"/>
      <c r="BW221" s="205"/>
      <c r="BX221" s="205"/>
      <c r="BY221" s="205"/>
      <c r="BZ221" s="205"/>
      <c r="CA221" s="205"/>
      <c r="CB221" s="205"/>
      <c r="CC221" s="205"/>
      <c r="CD221" s="205"/>
      <c r="CE221" s="205"/>
      <c r="CF221" s="205"/>
      <c r="CG221" s="205"/>
      <c r="CH221" s="205"/>
      <c r="CI221" s="205"/>
      <c r="CJ221" s="205"/>
      <c r="CK221" s="205"/>
      <c r="CL221" s="205"/>
      <c r="CM221" s="205"/>
      <c r="CN221" s="205"/>
      <c r="CO221" s="205"/>
      <c r="CP221" s="205"/>
      <c r="CQ221" s="205"/>
      <c r="CR221" s="205"/>
      <c r="CS221" s="205"/>
      <c r="CT221" s="205"/>
      <c r="CU221" s="205"/>
      <c r="CV221" s="205"/>
      <c r="CW221" s="205"/>
      <c r="CX221" s="205"/>
      <c r="CY221" s="205"/>
      <c r="CZ221" s="205"/>
      <c r="DA221" s="205"/>
      <c r="DB221" s="205"/>
      <c r="DC221" s="205"/>
      <c r="DD221" s="205"/>
      <c r="DE221" s="205"/>
      <c r="DF221" s="205"/>
      <c r="DG221" s="205"/>
      <c r="DH221" s="205"/>
      <c r="DI221" s="205"/>
      <c r="DJ221" s="205"/>
      <c r="DK221" s="205"/>
      <c r="DL221" s="205"/>
      <c r="DM221" s="205"/>
      <c r="DN221" s="205"/>
      <c r="DO221" s="205"/>
      <c r="DP221" s="205"/>
      <c r="DQ221" s="205"/>
      <c r="DR221" s="205"/>
      <c r="DS221" s="205"/>
      <c r="DT221" s="205"/>
      <c r="DU221" s="205"/>
      <c r="DV221" s="205"/>
      <c r="DW221" s="205"/>
      <c r="DX221" s="205"/>
      <c r="DY221" s="205"/>
      <c r="DZ221" s="205"/>
      <c r="EA221" s="205"/>
      <c r="EB221" s="205"/>
      <c r="EC221" s="205"/>
      <c r="ED221" s="205"/>
      <c r="EE221" s="205"/>
      <c r="EF221" s="205"/>
      <c r="EG221" s="205"/>
      <c r="EH221" s="205"/>
      <c r="EI221" s="205"/>
      <c r="EJ221" s="205"/>
      <c r="EK221" s="205"/>
      <c r="EL221" s="205"/>
      <c r="EM221" s="205"/>
      <c r="EN221" s="205"/>
      <c r="EO221" s="205"/>
      <c r="EP221" s="205"/>
      <c r="EQ221" s="205"/>
      <c r="ER221" s="205"/>
      <c r="ES221" s="205"/>
      <c r="ET221" s="205"/>
      <c r="EU221" s="205"/>
      <c r="EV221" s="205"/>
      <c r="EW221" s="205"/>
      <c r="EX221" s="205"/>
      <c r="EY221" s="205"/>
      <c r="EZ221" s="205"/>
      <c r="FA221" s="205"/>
      <c r="FB221" s="205"/>
      <c r="FC221" s="205"/>
      <c r="FD221" s="205"/>
      <c r="FE221" s="205"/>
      <c r="FF221" s="205"/>
      <c r="FG221" s="205"/>
      <c r="FH221" s="205"/>
      <c r="FI221" s="205"/>
      <c r="FJ221" s="205"/>
      <c r="FK221" s="205"/>
      <c r="FL221" s="205"/>
      <c r="FM221" s="205"/>
      <c r="FN221" s="205"/>
      <c r="FO221" s="205"/>
      <c r="FP221" s="205"/>
      <c r="FQ221" s="205"/>
      <c r="FR221" s="205"/>
      <c r="FS221" s="205"/>
      <c r="FT221" s="205"/>
      <c r="FU221" s="205"/>
      <c r="FV221" s="205"/>
      <c r="FW221" s="205"/>
      <c r="FX221" s="205"/>
      <c r="FY221" s="205"/>
      <c r="FZ221" s="205"/>
      <c r="GA221" s="205"/>
      <c r="GB221" s="205"/>
      <c r="GC221" s="205"/>
      <c r="GD221" s="205"/>
      <c r="GE221" s="205"/>
      <c r="GF221" s="205"/>
      <c r="GG221" s="205"/>
      <c r="GH221" s="205"/>
      <c r="GI221" s="205"/>
      <c r="GJ221" s="205"/>
      <c r="GK221" s="205"/>
      <c r="GL221" s="205"/>
      <c r="GM221" s="205"/>
      <c r="GN221" s="205"/>
      <c r="GO221" s="205"/>
      <c r="GP221" s="205"/>
      <c r="GQ221" s="205"/>
      <c r="GR221" s="205"/>
      <c r="GS221" s="205"/>
      <c r="GT221" s="205"/>
      <c r="GU221" s="205"/>
      <c r="GV221" s="205"/>
      <c r="GW221" s="205"/>
      <c r="GX221" s="205"/>
      <c r="GY221" s="205"/>
      <c r="GZ221" s="205"/>
      <c r="HA221" s="205"/>
      <c r="HB221" s="205"/>
      <c r="HC221" s="205"/>
      <c r="HD221" s="205"/>
      <c r="HE221" s="205"/>
      <c r="HF221" s="205"/>
      <c r="HG221" s="205"/>
      <c r="HH221" s="205"/>
      <c r="HI221" s="205"/>
      <c r="HJ221" s="205"/>
      <c r="HK221" s="205"/>
      <c r="HL221" s="205"/>
      <c r="HM221" s="205"/>
      <c r="HN221" s="205"/>
      <c r="HO221" s="205"/>
      <c r="HP221" s="205"/>
      <c r="HQ221" s="205"/>
      <c r="HR221" s="205"/>
      <c r="HS221" s="205"/>
      <c r="HT221" s="205"/>
      <c r="HU221" s="205"/>
      <c r="HV221" s="205"/>
      <c r="HW221" s="205"/>
      <c r="HX221" s="205"/>
      <c r="HY221" s="205"/>
      <c r="HZ221" s="205"/>
      <c r="IA221" s="205"/>
      <c r="IB221" s="205"/>
      <c r="IC221" s="205"/>
      <c r="ID221" s="205"/>
      <c r="IE221" s="205"/>
      <c r="IF221" s="205"/>
      <c r="IG221" s="205"/>
      <c r="IH221" s="205"/>
      <c r="II221" s="205"/>
      <c r="IJ221" s="205"/>
      <c r="IK221" s="205"/>
      <c r="IL221" s="205"/>
      <c r="IM221" s="205"/>
      <c r="IN221" s="205"/>
      <c r="IO221" s="205"/>
      <c r="IP221" s="205"/>
      <c r="IQ221" s="205"/>
      <c r="IR221" s="205"/>
      <c r="IS221" s="205"/>
      <c r="IT221" s="205"/>
      <c r="IU221" s="205"/>
      <c r="IV221" s="205"/>
      <c r="IW221" s="205"/>
      <c r="IX221" s="205"/>
    </row>
    <row r="222" spans="1:258" ht="12.75" customHeight="1" x14ac:dyDescent="0.2">
      <c r="A222" s="330">
        <f t="shared" si="11"/>
        <v>45503</v>
      </c>
      <c r="B222" s="355" t="str" cm="1">
        <f t="array" ref="B222">IF(SUMPRODUCT($I222:$IX222,IF($I$9:$IX$9=B$9,1,0))&gt;0,SUMPRODUCT($I222:$IX222,IF($I$9:$IX$9=B$9,1,0)),"")</f>
        <v/>
      </c>
      <c r="C222" s="355" t="str" cm="1">
        <f t="array" ref="C222">IF(SUMPRODUCT($I222:$IX222,IF($I$9:$IX$9=C$9,1,0))&gt;0,SUMPRODUCT($I222:$IX222,IF($I$9:$IX$9=C$9,1,0)),"")</f>
        <v/>
      </c>
      <c r="D222" s="355" t="str" cm="1">
        <f t="array" ref="D222">IF(SUMPRODUCT($I222:$IX222,IF($I$9:$IX$9=D$9,1,0))&gt;0,SUMPRODUCT($I222:$IX222,IF($I$9:$IX$9=D$9,1,0)),"")</f>
        <v/>
      </c>
      <c r="E222" s="355" t="str" cm="1">
        <f t="array" ref="E222">IF(SUMPRODUCT($I222:$IX222,IF($I$9:$IX$9=E$9,1,0))&gt;0,SUMPRODUCT($I222:$IX222,IF($I$9:$IX$9=E$9,1,0)),"")</f>
        <v/>
      </c>
      <c r="F222" s="355" t="str" cm="1">
        <f t="array" ref="F222">IF(SUMPRODUCT($I222:$IX222,IF($I$9:$IX$9=F$9,1,0))&gt;0,SUMPRODUCT($I222:$IX222,IF($I$9:$IX$9=F$9,1,0)),"")</f>
        <v/>
      </c>
      <c r="G222" s="355" t="str" cm="1">
        <f t="array" ref="G222">IF(SUMPRODUCT($I222:$IX222,IF($I$9:$IX$9=G$9,1,0))&gt;0,SUMPRODUCT($I222:$IX222,IF($I$9:$IX$9=G$9,1,0)),"")</f>
        <v/>
      </c>
      <c r="H222" s="329">
        <f t="shared" si="10"/>
        <v>0</v>
      </c>
      <c r="I222" s="205"/>
      <c r="J222" s="205"/>
      <c r="K222" s="205"/>
      <c r="L222" s="205"/>
      <c r="M222" s="205"/>
      <c r="N222" s="205"/>
      <c r="O222" s="205"/>
      <c r="P222" s="205"/>
      <c r="Q222" s="205"/>
      <c r="R222" s="205"/>
      <c r="S222" s="205"/>
      <c r="T222" s="205"/>
      <c r="U222" s="205"/>
      <c r="V222" s="205"/>
      <c r="W222" s="205"/>
      <c r="X222" s="205"/>
      <c r="Y222" s="205"/>
      <c r="Z222" s="205"/>
      <c r="AA222" s="205"/>
      <c r="AB222" s="205"/>
      <c r="AC222" s="205"/>
      <c r="AD222" s="205"/>
      <c r="AE222" s="205"/>
      <c r="AF222" s="205"/>
      <c r="AG222" s="205"/>
      <c r="AH222" s="205"/>
      <c r="AI222" s="205"/>
      <c r="AJ222" s="205"/>
      <c r="AK222" s="205"/>
      <c r="AL222" s="205"/>
      <c r="AM222" s="205"/>
      <c r="AN222" s="205"/>
      <c r="AO222" s="205"/>
      <c r="AP222" s="205"/>
      <c r="AQ222" s="205"/>
      <c r="AR222" s="205"/>
      <c r="AS222" s="205"/>
      <c r="AT222" s="205"/>
      <c r="AU222" s="205"/>
      <c r="AV222" s="205"/>
      <c r="AW222" s="205"/>
      <c r="AX222" s="205"/>
      <c r="AY222" s="205"/>
      <c r="AZ222" s="205"/>
      <c r="BA222" s="205"/>
      <c r="BB222" s="205"/>
      <c r="BC222" s="205"/>
      <c r="BD222" s="205"/>
      <c r="BE222" s="205"/>
      <c r="BF222" s="205"/>
      <c r="BG222" s="205"/>
      <c r="BH222" s="205"/>
      <c r="BI222" s="205"/>
      <c r="BJ222" s="205"/>
      <c r="BK222" s="205"/>
      <c r="BL222" s="205"/>
      <c r="BM222" s="205"/>
      <c r="BN222" s="205"/>
      <c r="BO222" s="205"/>
      <c r="BP222" s="205"/>
      <c r="BQ222" s="205"/>
      <c r="BR222" s="205"/>
      <c r="BS222" s="205"/>
      <c r="BT222" s="205"/>
      <c r="BU222" s="205"/>
      <c r="BV222" s="205"/>
      <c r="BW222" s="205"/>
      <c r="BX222" s="205"/>
      <c r="BY222" s="205"/>
      <c r="BZ222" s="205"/>
      <c r="CA222" s="205"/>
      <c r="CB222" s="205"/>
      <c r="CC222" s="205"/>
      <c r="CD222" s="205"/>
      <c r="CE222" s="205"/>
      <c r="CF222" s="205"/>
      <c r="CG222" s="205"/>
      <c r="CH222" s="205"/>
      <c r="CI222" s="205"/>
      <c r="CJ222" s="205"/>
      <c r="CK222" s="205"/>
      <c r="CL222" s="205"/>
      <c r="CM222" s="205"/>
      <c r="CN222" s="205"/>
      <c r="CO222" s="205"/>
      <c r="CP222" s="205"/>
      <c r="CQ222" s="205"/>
      <c r="CR222" s="205"/>
      <c r="CS222" s="205"/>
      <c r="CT222" s="205"/>
      <c r="CU222" s="205"/>
      <c r="CV222" s="205"/>
      <c r="CW222" s="205"/>
      <c r="CX222" s="205"/>
      <c r="CY222" s="205"/>
      <c r="CZ222" s="205"/>
      <c r="DA222" s="205"/>
      <c r="DB222" s="205"/>
      <c r="DC222" s="205"/>
      <c r="DD222" s="205"/>
      <c r="DE222" s="205"/>
      <c r="DF222" s="205"/>
      <c r="DG222" s="205"/>
      <c r="DH222" s="205"/>
      <c r="DI222" s="205"/>
      <c r="DJ222" s="205"/>
      <c r="DK222" s="205"/>
      <c r="DL222" s="205"/>
      <c r="DM222" s="205"/>
      <c r="DN222" s="205"/>
      <c r="DO222" s="205"/>
      <c r="DP222" s="205"/>
      <c r="DQ222" s="205"/>
      <c r="DR222" s="205"/>
      <c r="DS222" s="205"/>
      <c r="DT222" s="205"/>
      <c r="DU222" s="205"/>
      <c r="DV222" s="205"/>
      <c r="DW222" s="205"/>
      <c r="DX222" s="205"/>
      <c r="DY222" s="205"/>
      <c r="DZ222" s="205"/>
      <c r="EA222" s="205"/>
      <c r="EB222" s="205"/>
      <c r="EC222" s="205"/>
      <c r="ED222" s="205"/>
      <c r="EE222" s="205"/>
      <c r="EF222" s="205"/>
      <c r="EG222" s="205"/>
      <c r="EH222" s="205"/>
      <c r="EI222" s="205"/>
      <c r="EJ222" s="205"/>
      <c r="EK222" s="205"/>
      <c r="EL222" s="205"/>
      <c r="EM222" s="205"/>
      <c r="EN222" s="205"/>
      <c r="EO222" s="205"/>
      <c r="EP222" s="205"/>
      <c r="EQ222" s="205"/>
      <c r="ER222" s="205"/>
      <c r="ES222" s="205"/>
      <c r="ET222" s="205"/>
      <c r="EU222" s="205"/>
      <c r="EV222" s="205"/>
      <c r="EW222" s="205"/>
      <c r="EX222" s="205"/>
      <c r="EY222" s="205"/>
      <c r="EZ222" s="205"/>
      <c r="FA222" s="205"/>
      <c r="FB222" s="205"/>
      <c r="FC222" s="205"/>
      <c r="FD222" s="205"/>
      <c r="FE222" s="205"/>
      <c r="FF222" s="205"/>
      <c r="FG222" s="205"/>
      <c r="FH222" s="205"/>
      <c r="FI222" s="205"/>
      <c r="FJ222" s="205"/>
      <c r="FK222" s="205"/>
      <c r="FL222" s="205"/>
      <c r="FM222" s="205"/>
      <c r="FN222" s="205"/>
      <c r="FO222" s="205"/>
      <c r="FP222" s="205"/>
      <c r="FQ222" s="205"/>
      <c r="FR222" s="205"/>
      <c r="FS222" s="205"/>
      <c r="FT222" s="205"/>
      <c r="FU222" s="205"/>
      <c r="FV222" s="205"/>
      <c r="FW222" s="205"/>
      <c r="FX222" s="205"/>
      <c r="FY222" s="205"/>
      <c r="FZ222" s="205"/>
      <c r="GA222" s="205"/>
      <c r="GB222" s="205"/>
      <c r="GC222" s="205"/>
      <c r="GD222" s="205"/>
      <c r="GE222" s="205"/>
      <c r="GF222" s="205"/>
      <c r="GG222" s="205"/>
      <c r="GH222" s="205"/>
      <c r="GI222" s="205"/>
      <c r="GJ222" s="205"/>
      <c r="GK222" s="205"/>
      <c r="GL222" s="205"/>
      <c r="GM222" s="205"/>
      <c r="GN222" s="205"/>
      <c r="GO222" s="205"/>
      <c r="GP222" s="205"/>
      <c r="GQ222" s="205"/>
      <c r="GR222" s="205"/>
      <c r="GS222" s="205"/>
      <c r="GT222" s="205"/>
      <c r="GU222" s="205"/>
      <c r="GV222" s="205"/>
      <c r="GW222" s="205"/>
      <c r="GX222" s="205"/>
      <c r="GY222" s="205"/>
      <c r="GZ222" s="205"/>
      <c r="HA222" s="205"/>
      <c r="HB222" s="205"/>
      <c r="HC222" s="205"/>
      <c r="HD222" s="205"/>
      <c r="HE222" s="205"/>
      <c r="HF222" s="205"/>
      <c r="HG222" s="205"/>
      <c r="HH222" s="205"/>
      <c r="HI222" s="205"/>
      <c r="HJ222" s="205"/>
      <c r="HK222" s="205"/>
      <c r="HL222" s="205"/>
      <c r="HM222" s="205"/>
      <c r="HN222" s="205"/>
      <c r="HO222" s="205"/>
      <c r="HP222" s="205"/>
      <c r="HQ222" s="205"/>
      <c r="HR222" s="205"/>
      <c r="HS222" s="205"/>
      <c r="HT222" s="205"/>
      <c r="HU222" s="205"/>
      <c r="HV222" s="205"/>
      <c r="HW222" s="205"/>
      <c r="HX222" s="205"/>
      <c r="HY222" s="205"/>
      <c r="HZ222" s="205"/>
      <c r="IA222" s="205"/>
      <c r="IB222" s="205"/>
      <c r="IC222" s="205"/>
      <c r="ID222" s="205"/>
      <c r="IE222" s="205"/>
      <c r="IF222" s="205"/>
      <c r="IG222" s="205"/>
      <c r="IH222" s="205"/>
      <c r="II222" s="205"/>
      <c r="IJ222" s="205"/>
      <c r="IK222" s="205"/>
      <c r="IL222" s="205"/>
      <c r="IM222" s="205"/>
      <c r="IN222" s="205"/>
      <c r="IO222" s="205"/>
      <c r="IP222" s="205"/>
      <c r="IQ222" s="205"/>
      <c r="IR222" s="205"/>
      <c r="IS222" s="205"/>
      <c r="IT222" s="205"/>
      <c r="IU222" s="205"/>
      <c r="IV222" s="205"/>
      <c r="IW222" s="205"/>
      <c r="IX222" s="205"/>
    </row>
    <row r="223" spans="1:258" ht="12.75" customHeight="1" x14ac:dyDescent="0.2">
      <c r="A223" s="330">
        <f t="shared" si="11"/>
        <v>45504</v>
      </c>
      <c r="B223" s="355" t="str" cm="1">
        <f t="array" ref="B223">IF(SUMPRODUCT($I223:$IX223,IF($I$9:$IX$9=B$9,1,0))&gt;0,SUMPRODUCT($I223:$IX223,IF($I$9:$IX$9=B$9,1,0)),"")</f>
        <v/>
      </c>
      <c r="C223" s="355" t="str" cm="1">
        <f t="array" ref="C223">IF(SUMPRODUCT($I223:$IX223,IF($I$9:$IX$9=C$9,1,0))&gt;0,SUMPRODUCT($I223:$IX223,IF($I$9:$IX$9=C$9,1,0)),"")</f>
        <v/>
      </c>
      <c r="D223" s="355" t="str" cm="1">
        <f t="array" ref="D223">IF(SUMPRODUCT($I223:$IX223,IF($I$9:$IX$9=D$9,1,0))&gt;0,SUMPRODUCT($I223:$IX223,IF($I$9:$IX$9=D$9,1,0)),"")</f>
        <v/>
      </c>
      <c r="E223" s="355" t="str" cm="1">
        <f t="array" ref="E223">IF(SUMPRODUCT($I223:$IX223,IF($I$9:$IX$9=E$9,1,0))&gt;0,SUMPRODUCT($I223:$IX223,IF($I$9:$IX$9=E$9,1,0)),"")</f>
        <v/>
      </c>
      <c r="F223" s="355" t="str" cm="1">
        <f t="array" ref="F223">IF(SUMPRODUCT($I223:$IX223,IF($I$9:$IX$9=F$9,1,0))&gt;0,SUMPRODUCT($I223:$IX223,IF($I$9:$IX$9=F$9,1,0)),"")</f>
        <v/>
      </c>
      <c r="G223" s="355" t="str" cm="1">
        <f t="array" ref="G223">IF(SUMPRODUCT($I223:$IX223,IF($I$9:$IX$9=G$9,1,0))&gt;0,SUMPRODUCT($I223:$IX223,IF($I$9:$IX$9=G$9,1,0)),"")</f>
        <v/>
      </c>
      <c r="H223" s="329">
        <f t="shared" si="10"/>
        <v>0</v>
      </c>
      <c r="I223" s="205"/>
      <c r="J223" s="205"/>
      <c r="K223" s="205"/>
      <c r="L223" s="205"/>
      <c r="M223" s="205"/>
      <c r="N223" s="205"/>
      <c r="O223" s="205"/>
      <c r="P223" s="205"/>
      <c r="Q223" s="205"/>
      <c r="R223" s="205"/>
      <c r="S223" s="205"/>
      <c r="T223" s="205"/>
      <c r="U223" s="205"/>
      <c r="V223" s="205"/>
      <c r="W223" s="205"/>
      <c r="X223" s="205"/>
      <c r="Y223" s="205"/>
      <c r="Z223" s="205"/>
      <c r="AA223" s="205"/>
      <c r="AB223" s="205"/>
      <c r="AC223" s="205"/>
      <c r="AD223" s="205"/>
      <c r="AE223" s="205"/>
      <c r="AF223" s="205"/>
      <c r="AG223" s="205"/>
      <c r="AH223" s="205"/>
      <c r="AI223" s="205"/>
      <c r="AJ223" s="205"/>
      <c r="AK223" s="205"/>
      <c r="AL223" s="205"/>
      <c r="AM223" s="205"/>
      <c r="AN223" s="205"/>
      <c r="AO223" s="205"/>
      <c r="AP223" s="205"/>
      <c r="AQ223" s="205"/>
      <c r="AR223" s="205"/>
      <c r="AS223" s="205"/>
      <c r="AT223" s="205"/>
      <c r="AU223" s="205"/>
      <c r="AV223" s="205"/>
      <c r="AW223" s="205"/>
      <c r="AX223" s="205"/>
      <c r="AY223" s="205"/>
      <c r="AZ223" s="205"/>
      <c r="BA223" s="205"/>
      <c r="BB223" s="205"/>
      <c r="BC223" s="205"/>
      <c r="BD223" s="205"/>
      <c r="BE223" s="205"/>
      <c r="BF223" s="205"/>
      <c r="BG223" s="205"/>
      <c r="BH223" s="205"/>
      <c r="BI223" s="205"/>
      <c r="BJ223" s="205"/>
      <c r="BK223" s="205"/>
      <c r="BL223" s="205"/>
      <c r="BM223" s="205"/>
      <c r="BN223" s="205"/>
      <c r="BO223" s="205"/>
      <c r="BP223" s="205"/>
      <c r="BQ223" s="205"/>
      <c r="BR223" s="205"/>
      <c r="BS223" s="205"/>
      <c r="BT223" s="205"/>
      <c r="BU223" s="205"/>
      <c r="BV223" s="205"/>
      <c r="BW223" s="205"/>
      <c r="BX223" s="205"/>
      <c r="BY223" s="205"/>
      <c r="BZ223" s="205"/>
      <c r="CA223" s="205"/>
      <c r="CB223" s="205"/>
      <c r="CC223" s="205"/>
      <c r="CD223" s="205"/>
      <c r="CE223" s="205"/>
      <c r="CF223" s="205"/>
      <c r="CG223" s="205"/>
      <c r="CH223" s="205"/>
      <c r="CI223" s="205"/>
      <c r="CJ223" s="205"/>
      <c r="CK223" s="205"/>
      <c r="CL223" s="205"/>
      <c r="CM223" s="205"/>
      <c r="CN223" s="205"/>
      <c r="CO223" s="205"/>
      <c r="CP223" s="205"/>
      <c r="CQ223" s="205"/>
      <c r="CR223" s="205"/>
      <c r="CS223" s="205"/>
      <c r="CT223" s="205"/>
      <c r="CU223" s="205"/>
      <c r="CV223" s="205"/>
      <c r="CW223" s="205"/>
      <c r="CX223" s="205"/>
      <c r="CY223" s="205"/>
      <c r="CZ223" s="205"/>
      <c r="DA223" s="205"/>
      <c r="DB223" s="205"/>
      <c r="DC223" s="205"/>
      <c r="DD223" s="205"/>
      <c r="DE223" s="205"/>
      <c r="DF223" s="205"/>
      <c r="DG223" s="205"/>
      <c r="DH223" s="205"/>
      <c r="DI223" s="205"/>
      <c r="DJ223" s="205"/>
      <c r="DK223" s="205"/>
      <c r="DL223" s="205"/>
      <c r="DM223" s="205"/>
      <c r="DN223" s="205"/>
      <c r="DO223" s="205"/>
      <c r="DP223" s="205"/>
      <c r="DQ223" s="205"/>
      <c r="DR223" s="205"/>
      <c r="DS223" s="205"/>
      <c r="DT223" s="205"/>
      <c r="DU223" s="205"/>
      <c r="DV223" s="205"/>
      <c r="DW223" s="205"/>
      <c r="DX223" s="205"/>
      <c r="DY223" s="205"/>
      <c r="DZ223" s="205"/>
      <c r="EA223" s="205"/>
      <c r="EB223" s="205"/>
      <c r="EC223" s="205"/>
      <c r="ED223" s="205"/>
      <c r="EE223" s="205"/>
      <c r="EF223" s="205"/>
      <c r="EG223" s="205"/>
      <c r="EH223" s="205"/>
      <c r="EI223" s="205"/>
      <c r="EJ223" s="205"/>
      <c r="EK223" s="205"/>
      <c r="EL223" s="205"/>
      <c r="EM223" s="205"/>
      <c r="EN223" s="205"/>
      <c r="EO223" s="205"/>
      <c r="EP223" s="205"/>
      <c r="EQ223" s="205"/>
      <c r="ER223" s="205"/>
      <c r="ES223" s="205"/>
      <c r="ET223" s="205"/>
      <c r="EU223" s="205"/>
      <c r="EV223" s="205"/>
      <c r="EW223" s="205"/>
      <c r="EX223" s="205"/>
      <c r="EY223" s="205"/>
      <c r="EZ223" s="205"/>
      <c r="FA223" s="205"/>
      <c r="FB223" s="205"/>
      <c r="FC223" s="205"/>
      <c r="FD223" s="205"/>
      <c r="FE223" s="205"/>
      <c r="FF223" s="205"/>
      <c r="FG223" s="205"/>
      <c r="FH223" s="205"/>
      <c r="FI223" s="205"/>
      <c r="FJ223" s="205"/>
      <c r="FK223" s="205"/>
      <c r="FL223" s="205"/>
      <c r="FM223" s="205"/>
      <c r="FN223" s="205"/>
      <c r="FO223" s="205"/>
      <c r="FP223" s="205"/>
      <c r="FQ223" s="205"/>
      <c r="FR223" s="205"/>
      <c r="FS223" s="205"/>
      <c r="FT223" s="205"/>
      <c r="FU223" s="205"/>
      <c r="FV223" s="205"/>
      <c r="FW223" s="205"/>
      <c r="FX223" s="205"/>
      <c r="FY223" s="205"/>
      <c r="FZ223" s="205"/>
      <c r="GA223" s="205"/>
      <c r="GB223" s="205"/>
      <c r="GC223" s="205"/>
      <c r="GD223" s="205"/>
      <c r="GE223" s="205"/>
      <c r="GF223" s="205"/>
      <c r="GG223" s="205"/>
      <c r="GH223" s="205"/>
      <c r="GI223" s="205"/>
      <c r="GJ223" s="205"/>
      <c r="GK223" s="205"/>
      <c r="GL223" s="205"/>
      <c r="GM223" s="205"/>
      <c r="GN223" s="205"/>
      <c r="GO223" s="205"/>
      <c r="GP223" s="205"/>
      <c r="GQ223" s="205"/>
      <c r="GR223" s="205"/>
      <c r="GS223" s="205"/>
      <c r="GT223" s="205"/>
      <c r="GU223" s="205"/>
      <c r="GV223" s="205"/>
      <c r="GW223" s="205"/>
      <c r="GX223" s="205"/>
      <c r="GY223" s="205"/>
      <c r="GZ223" s="205"/>
      <c r="HA223" s="205"/>
      <c r="HB223" s="205"/>
      <c r="HC223" s="205"/>
      <c r="HD223" s="205"/>
      <c r="HE223" s="205"/>
      <c r="HF223" s="205"/>
      <c r="HG223" s="205"/>
      <c r="HH223" s="205"/>
      <c r="HI223" s="205"/>
      <c r="HJ223" s="205"/>
      <c r="HK223" s="205"/>
      <c r="HL223" s="205"/>
      <c r="HM223" s="205"/>
      <c r="HN223" s="205"/>
      <c r="HO223" s="205"/>
      <c r="HP223" s="205"/>
      <c r="HQ223" s="205"/>
      <c r="HR223" s="205"/>
      <c r="HS223" s="205"/>
      <c r="HT223" s="205"/>
      <c r="HU223" s="205"/>
      <c r="HV223" s="205"/>
      <c r="HW223" s="205"/>
      <c r="HX223" s="205"/>
      <c r="HY223" s="205"/>
      <c r="HZ223" s="205"/>
      <c r="IA223" s="205"/>
      <c r="IB223" s="205"/>
      <c r="IC223" s="205"/>
      <c r="ID223" s="205"/>
      <c r="IE223" s="205"/>
      <c r="IF223" s="205"/>
      <c r="IG223" s="205"/>
      <c r="IH223" s="205"/>
      <c r="II223" s="205"/>
      <c r="IJ223" s="205"/>
      <c r="IK223" s="205"/>
      <c r="IL223" s="205"/>
      <c r="IM223" s="205"/>
      <c r="IN223" s="205"/>
      <c r="IO223" s="205"/>
      <c r="IP223" s="205"/>
      <c r="IQ223" s="205"/>
      <c r="IR223" s="205"/>
      <c r="IS223" s="205"/>
      <c r="IT223" s="205"/>
      <c r="IU223" s="205"/>
      <c r="IV223" s="205"/>
      <c r="IW223" s="205"/>
      <c r="IX223" s="205"/>
    </row>
    <row r="224" spans="1:258" ht="12.75" customHeight="1" x14ac:dyDescent="0.2">
      <c r="A224" s="330">
        <f t="shared" si="11"/>
        <v>45505</v>
      </c>
      <c r="B224" s="355" t="str" cm="1">
        <f t="array" ref="B224">IF(SUMPRODUCT($I224:$IX224,IF($I$9:$IX$9=B$9,1,0))&gt;0,SUMPRODUCT($I224:$IX224,IF($I$9:$IX$9=B$9,1,0)),"")</f>
        <v/>
      </c>
      <c r="C224" s="355" t="str" cm="1">
        <f t="array" ref="C224">IF(SUMPRODUCT($I224:$IX224,IF($I$9:$IX$9=C$9,1,0))&gt;0,SUMPRODUCT($I224:$IX224,IF($I$9:$IX$9=C$9,1,0)),"")</f>
        <v/>
      </c>
      <c r="D224" s="355" t="str" cm="1">
        <f t="array" ref="D224">IF(SUMPRODUCT($I224:$IX224,IF($I$9:$IX$9=D$9,1,0))&gt;0,SUMPRODUCT($I224:$IX224,IF($I$9:$IX$9=D$9,1,0)),"")</f>
        <v/>
      </c>
      <c r="E224" s="355" t="str" cm="1">
        <f t="array" ref="E224">IF(SUMPRODUCT($I224:$IX224,IF($I$9:$IX$9=E$9,1,0))&gt;0,SUMPRODUCT($I224:$IX224,IF($I$9:$IX$9=E$9,1,0)),"")</f>
        <v/>
      </c>
      <c r="F224" s="355" t="str" cm="1">
        <f t="array" ref="F224">IF(SUMPRODUCT($I224:$IX224,IF($I$9:$IX$9=F$9,1,0))&gt;0,SUMPRODUCT($I224:$IX224,IF($I$9:$IX$9=F$9,1,0)),"")</f>
        <v/>
      </c>
      <c r="G224" s="355" t="str" cm="1">
        <f t="array" ref="G224">IF(SUMPRODUCT($I224:$IX224,IF($I$9:$IX$9=G$9,1,0))&gt;0,SUMPRODUCT($I224:$IX224,IF($I$9:$IX$9=G$9,1,0)),"")</f>
        <v/>
      </c>
      <c r="H224" s="329">
        <f t="shared" si="10"/>
        <v>0</v>
      </c>
      <c r="I224" s="205"/>
      <c r="J224" s="205"/>
      <c r="K224" s="205"/>
      <c r="L224" s="205"/>
      <c r="M224" s="205"/>
      <c r="N224" s="205"/>
      <c r="O224" s="205"/>
      <c r="P224" s="205"/>
      <c r="Q224" s="205"/>
      <c r="R224" s="205"/>
      <c r="S224" s="205"/>
      <c r="T224" s="205"/>
      <c r="U224" s="205"/>
      <c r="V224" s="205"/>
      <c r="W224" s="205"/>
      <c r="X224" s="205"/>
      <c r="Y224" s="205"/>
      <c r="Z224" s="205"/>
      <c r="AA224" s="205"/>
      <c r="AB224" s="205"/>
      <c r="AC224" s="205"/>
      <c r="AD224" s="205"/>
      <c r="AE224" s="205"/>
      <c r="AF224" s="205"/>
      <c r="AG224" s="205"/>
      <c r="AH224" s="205"/>
      <c r="AI224" s="205"/>
      <c r="AJ224" s="205"/>
      <c r="AK224" s="205"/>
      <c r="AL224" s="205"/>
      <c r="AM224" s="205"/>
      <c r="AN224" s="205"/>
      <c r="AO224" s="205"/>
      <c r="AP224" s="205"/>
      <c r="AQ224" s="205"/>
      <c r="AR224" s="205"/>
      <c r="AS224" s="205"/>
      <c r="AT224" s="205"/>
      <c r="AU224" s="205"/>
      <c r="AV224" s="205"/>
      <c r="AW224" s="205"/>
      <c r="AX224" s="205"/>
      <c r="AY224" s="205"/>
      <c r="AZ224" s="205"/>
      <c r="BA224" s="205"/>
      <c r="BB224" s="205"/>
      <c r="BC224" s="205"/>
      <c r="BD224" s="205"/>
      <c r="BE224" s="205"/>
      <c r="BF224" s="205"/>
      <c r="BG224" s="205"/>
      <c r="BH224" s="205"/>
      <c r="BI224" s="205"/>
      <c r="BJ224" s="205"/>
      <c r="BK224" s="205"/>
      <c r="BL224" s="205"/>
      <c r="BM224" s="205"/>
      <c r="BN224" s="205"/>
      <c r="BO224" s="205"/>
      <c r="BP224" s="205"/>
      <c r="BQ224" s="205"/>
      <c r="BR224" s="205"/>
      <c r="BS224" s="205"/>
      <c r="BT224" s="205"/>
      <c r="BU224" s="205"/>
      <c r="BV224" s="205"/>
      <c r="BW224" s="205"/>
      <c r="BX224" s="205"/>
      <c r="BY224" s="205"/>
      <c r="BZ224" s="205"/>
      <c r="CA224" s="205"/>
      <c r="CB224" s="205"/>
      <c r="CC224" s="205"/>
      <c r="CD224" s="205"/>
      <c r="CE224" s="205"/>
      <c r="CF224" s="205"/>
      <c r="CG224" s="205"/>
      <c r="CH224" s="205"/>
      <c r="CI224" s="205"/>
      <c r="CJ224" s="205"/>
      <c r="CK224" s="205"/>
      <c r="CL224" s="205"/>
      <c r="CM224" s="205"/>
      <c r="CN224" s="205"/>
      <c r="CO224" s="205"/>
      <c r="CP224" s="205"/>
      <c r="CQ224" s="205"/>
      <c r="CR224" s="205"/>
      <c r="CS224" s="205"/>
      <c r="CT224" s="205"/>
      <c r="CU224" s="205"/>
      <c r="CV224" s="205"/>
      <c r="CW224" s="205"/>
      <c r="CX224" s="205"/>
      <c r="CY224" s="205"/>
      <c r="CZ224" s="205"/>
      <c r="DA224" s="205"/>
      <c r="DB224" s="205"/>
      <c r="DC224" s="205"/>
      <c r="DD224" s="205"/>
      <c r="DE224" s="205"/>
      <c r="DF224" s="205"/>
      <c r="DG224" s="205"/>
      <c r="DH224" s="205"/>
      <c r="DI224" s="205"/>
      <c r="DJ224" s="205"/>
      <c r="DK224" s="205"/>
      <c r="DL224" s="205"/>
      <c r="DM224" s="205"/>
      <c r="DN224" s="205"/>
      <c r="DO224" s="205"/>
      <c r="DP224" s="205"/>
      <c r="DQ224" s="205"/>
      <c r="DR224" s="205"/>
      <c r="DS224" s="205"/>
      <c r="DT224" s="205"/>
      <c r="DU224" s="205"/>
      <c r="DV224" s="205"/>
      <c r="DW224" s="205"/>
      <c r="DX224" s="205"/>
      <c r="DY224" s="205"/>
      <c r="DZ224" s="205"/>
      <c r="EA224" s="205"/>
      <c r="EB224" s="205"/>
      <c r="EC224" s="205"/>
      <c r="ED224" s="205"/>
      <c r="EE224" s="205"/>
      <c r="EF224" s="205"/>
      <c r="EG224" s="205"/>
      <c r="EH224" s="205"/>
      <c r="EI224" s="205"/>
      <c r="EJ224" s="205"/>
      <c r="EK224" s="205"/>
      <c r="EL224" s="205"/>
      <c r="EM224" s="205"/>
      <c r="EN224" s="205"/>
      <c r="EO224" s="205"/>
      <c r="EP224" s="205"/>
      <c r="EQ224" s="205"/>
      <c r="ER224" s="205"/>
      <c r="ES224" s="205"/>
      <c r="ET224" s="205"/>
      <c r="EU224" s="205"/>
      <c r="EV224" s="205"/>
      <c r="EW224" s="205"/>
      <c r="EX224" s="205"/>
      <c r="EY224" s="205"/>
      <c r="EZ224" s="205"/>
      <c r="FA224" s="205"/>
      <c r="FB224" s="205"/>
      <c r="FC224" s="205"/>
      <c r="FD224" s="205"/>
      <c r="FE224" s="205"/>
      <c r="FF224" s="205"/>
      <c r="FG224" s="205"/>
      <c r="FH224" s="205"/>
      <c r="FI224" s="205"/>
      <c r="FJ224" s="205"/>
      <c r="FK224" s="205"/>
      <c r="FL224" s="205"/>
      <c r="FM224" s="205"/>
      <c r="FN224" s="205"/>
      <c r="FO224" s="205"/>
      <c r="FP224" s="205"/>
      <c r="FQ224" s="205"/>
      <c r="FR224" s="205"/>
      <c r="FS224" s="205"/>
      <c r="FT224" s="205"/>
      <c r="FU224" s="205"/>
      <c r="FV224" s="205"/>
      <c r="FW224" s="205"/>
      <c r="FX224" s="205"/>
      <c r="FY224" s="205"/>
      <c r="FZ224" s="205"/>
      <c r="GA224" s="205"/>
      <c r="GB224" s="205"/>
      <c r="GC224" s="205"/>
      <c r="GD224" s="205"/>
      <c r="GE224" s="205"/>
      <c r="GF224" s="205"/>
      <c r="GG224" s="205"/>
      <c r="GH224" s="205"/>
      <c r="GI224" s="205"/>
      <c r="GJ224" s="205"/>
      <c r="GK224" s="205"/>
      <c r="GL224" s="205"/>
      <c r="GM224" s="205"/>
      <c r="GN224" s="205"/>
      <c r="GO224" s="205"/>
      <c r="GP224" s="205"/>
      <c r="GQ224" s="205"/>
      <c r="GR224" s="205"/>
      <c r="GS224" s="205"/>
      <c r="GT224" s="205"/>
      <c r="GU224" s="205"/>
      <c r="GV224" s="205"/>
      <c r="GW224" s="205"/>
      <c r="GX224" s="205"/>
      <c r="GY224" s="205"/>
      <c r="GZ224" s="205"/>
      <c r="HA224" s="205"/>
      <c r="HB224" s="205"/>
      <c r="HC224" s="205"/>
      <c r="HD224" s="205"/>
      <c r="HE224" s="205"/>
      <c r="HF224" s="205"/>
      <c r="HG224" s="205"/>
      <c r="HH224" s="205"/>
      <c r="HI224" s="205"/>
      <c r="HJ224" s="205"/>
      <c r="HK224" s="205"/>
      <c r="HL224" s="205"/>
      <c r="HM224" s="205"/>
      <c r="HN224" s="205"/>
      <c r="HO224" s="205"/>
      <c r="HP224" s="205"/>
      <c r="HQ224" s="205"/>
      <c r="HR224" s="205"/>
      <c r="HS224" s="205"/>
      <c r="HT224" s="205"/>
      <c r="HU224" s="205"/>
      <c r="HV224" s="205"/>
      <c r="HW224" s="205"/>
      <c r="HX224" s="205"/>
      <c r="HY224" s="205"/>
      <c r="HZ224" s="205"/>
      <c r="IA224" s="205"/>
      <c r="IB224" s="205"/>
      <c r="IC224" s="205"/>
      <c r="ID224" s="205"/>
      <c r="IE224" s="205"/>
      <c r="IF224" s="205"/>
      <c r="IG224" s="205"/>
      <c r="IH224" s="205"/>
      <c r="II224" s="205"/>
      <c r="IJ224" s="205"/>
      <c r="IK224" s="205"/>
      <c r="IL224" s="205"/>
      <c r="IM224" s="205"/>
      <c r="IN224" s="205"/>
      <c r="IO224" s="205"/>
      <c r="IP224" s="205"/>
      <c r="IQ224" s="205"/>
      <c r="IR224" s="205"/>
      <c r="IS224" s="205"/>
      <c r="IT224" s="205"/>
      <c r="IU224" s="205"/>
      <c r="IV224" s="205"/>
      <c r="IW224" s="205"/>
      <c r="IX224" s="205"/>
    </row>
    <row r="225" spans="1:258" ht="12.75" customHeight="1" x14ac:dyDescent="0.2">
      <c r="A225" s="330">
        <f t="shared" si="11"/>
        <v>45506</v>
      </c>
      <c r="B225" s="355" t="str" cm="1">
        <f t="array" ref="B225">IF(SUMPRODUCT($I225:$IX225,IF($I$9:$IX$9=B$9,1,0))&gt;0,SUMPRODUCT($I225:$IX225,IF($I$9:$IX$9=B$9,1,0)),"")</f>
        <v/>
      </c>
      <c r="C225" s="355" t="str" cm="1">
        <f t="array" ref="C225">IF(SUMPRODUCT($I225:$IX225,IF($I$9:$IX$9=C$9,1,0))&gt;0,SUMPRODUCT($I225:$IX225,IF($I$9:$IX$9=C$9,1,0)),"")</f>
        <v/>
      </c>
      <c r="D225" s="355" t="str" cm="1">
        <f t="array" ref="D225">IF(SUMPRODUCT($I225:$IX225,IF($I$9:$IX$9=D$9,1,0))&gt;0,SUMPRODUCT($I225:$IX225,IF($I$9:$IX$9=D$9,1,0)),"")</f>
        <v/>
      </c>
      <c r="E225" s="355" t="str" cm="1">
        <f t="array" ref="E225">IF(SUMPRODUCT($I225:$IX225,IF($I$9:$IX$9=E$9,1,0))&gt;0,SUMPRODUCT($I225:$IX225,IF($I$9:$IX$9=E$9,1,0)),"")</f>
        <v/>
      </c>
      <c r="F225" s="355" t="str" cm="1">
        <f t="array" ref="F225">IF(SUMPRODUCT($I225:$IX225,IF($I$9:$IX$9=F$9,1,0))&gt;0,SUMPRODUCT($I225:$IX225,IF($I$9:$IX$9=F$9,1,0)),"")</f>
        <v/>
      </c>
      <c r="G225" s="355" t="str" cm="1">
        <f t="array" ref="G225">IF(SUMPRODUCT($I225:$IX225,IF($I$9:$IX$9=G$9,1,0))&gt;0,SUMPRODUCT($I225:$IX225,IF($I$9:$IX$9=G$9,1,0)),"")</f>
        <v/>
      </c>
      <c r="H225" s="329">
        <f t="shared" si="10"/>
        <v>0</v>
      </c>
      <c r="I225" s="205"/>
      <c r="J225" s="205"/>
      <c r="K225" s="205"/>
      <c r="L225" s="205"/>
      <c r="M225" s="205"/>
      <c r="N225" s="205"/>
      <c r="O225" s="205"/>
      <c r="P225" s="205"/>
      <c r="Q225" s="205"/>
      <c r="R225" s="205"/>
      <c r="S225" s="205"/>
      <c r="T225" s="205"/>
      <c r="U225" s="205"/>
      <c r="V225" s="205"/>
      <c r="W225" s="205"/>
      <c r="X225" s="205"/>
      <c r="Y225" s="205"/>
      <c r="Z225" s="205"/>
      <c r="AA225" s="205"/>
      <c r="AB225" s="205"/>
      <c r="AC225" s="205"/>
      <c r="AD225" s="205"/>
      <c r="AE225" s="205"/>
      <c r="AF225" s="205"/>
      <c r="AG225" s="205"/>
      <c r="AH225" s="205"/>
      <c r="AI225" s="205"/>
      <c r="AJ225" s="205"/>
      <c r="AK225" s="205"/>
      <c r="AL225" s="205"/>
      <c r="AM225" s="205"/>
      <c r="AN225" s="205"/>
      <c r="AO225" s="205"/>
      <c r="AP225" s="205"/>
      <c r="AQ225" s="205"/>
      <c r="AR225" s="205"/>
      <c r="AS225" s="205"/>
      <c r="AT225" s="205"/>
      <c r="AU225" s="205"/>
      <c r="AV225" s="205"/>
      <c r="AW225" s="205"/>
      <c r="AX225" s="205"/>
      <c r="AY225" s="205"/>
      <c r="AZ225" s="205"/>
      <c r="BA225" s="205"/>
      <c r="BB225" s="205"/>
      <c r="BC225" s="205"/>
      <c r="BD225" s="205"/>
      <c r="BE225" s="205"/>
      <c r="BF225" s="205"/>
      <c r="BG225" s="205"/>
      <c r="BH225" s="205"/>
      <c r="BI225" s="205"/>
      <c r="BJ225" s="205"/>
      <c r="BK225" s="205"/>
      <c r="BL225" s="205"/>
      <c r="BM225" s="205"/>
      <c r="BN225" s="205"/>
      <c r="BO225" s="205"/>
      <c r="BP225" s="205"/>
      <c r="BQ225" s="205"/>
      <c r="BR225" s="205"/>
      <c r="BS225" s="205"/>
      <c r="BT225" s="205"/>
      <c r="BU225" s="205"/>
      <c r="BV225" s="205"/>
      <c r="BW225" s="205"/>
      <c r="BX225" s="205"/>
      <c r="BY225" s="205"/>
      <c r="BZ225" s="205"/>
      <c r="CA225" s="205"/>
      <c r="CB225" s="205"/>
      <c r="CC225" s="205"/>
      <c r="CD225" s="205"/>
      <c r="CE225" s="205"/>
      <c r="CF225" s="205"/>
      <c r="CG225" s="205"/>
      <c r="CH225" s="205"/>
      <c r="CI225" s="205"/>
      <c r="CJ225" s="205"/>
      <c r="CK225" s="205"/>
      <c r="CL225" s="205"/>
      <c r="CM225" s="205"/>
      <c r="CN225" s="205"/>
      <c r="CO225" s="205"/>
      <c r="CP225" s="205"/>
      <c r="CQ225" s="205"/>
      <c r="CR225" s="205"/>
      <c r="CS225" s="205"/>
      <c r="CT225" s="205"/>
      <c r="CU225" s="205"/>
      <c r="CV225" s="205"/>
      <c r="CW225" s="205"/>
      <c r="CX225" s="205"/>
      <c r="CY225" s="205"/>
      <c r="CZ225" s="205"/>
      <c r="DA225" s="205"/>
      <c r="DB225" s="205"/>
      <c r="DC225" s="205"/>
      <c r="DD225" s="205"/>
      <c r="DE225" s="205"/>
      <c r="DF225" s="205"/>
      <c r="DG225" s="205"/>
      <c r="DH225" s="205"/>
      <c r="DI225" s="205"/>
      <c r="DJ225" s="205"/>
      <c r="DK225" s="205"/>
      <c r="DL225" s="205"/>
      <c r="DM225" s="205"/>
      <c r="DN225" s="205"/>
      <c r="DO225" s="205"/>
      <c r="DP225" s="205"/>
      <c r="DQ225" s="205"/>
      <c r="DR225" s="205"/>
      <c r="DS225" s="205"/>
      <c r="DT225" s="205"/>
      <c r="DU225" s="205"/>
      <c r="DV225" s="205"/>
      <c r="DW225" s="205"/>
      <c r="DX225" s="205"/>
      <c r="DY225" s="205"/>
      <c r="DZ225" s="205"/>
      <c r="EA225" s="205"/>
      <c r="EB225" s="205"/>
      <c r="EC225" s="205"/>
      <c r="ED225" s="205"/>
      <c r="EE225" s="205"/>
      <c r="EF225" s="205"/>
      <c r="EG225" s="205"/>
      <c r="EH225" s="205"/>
      <c r="EI225" s="205"/>
      <c r="EJ225" s="205"/>
      <c r="EK225" s="205"/>
      <c r="EL225" s="205"/>
      <c r="EM225" s="205"/>
      <c r="EN225" s="205"/>
      <c r="EO225" s="205"/>
      <c r="EP225" s="205"/>
      <c r="EQ225" s="205"/>
      <c r="ER225" s="205"/>
      <c r="ES225" s="205"/>
      <c r="ET225" s="205"/>
      <c r="EU225" s="205"/>
      <c r="EV225" s="205"/>
      <c r="EW225" s="205"/>
      <c r="EX225" s="205"/>
      <c r="EY225" s="205"/>
      <c r="EZ225" s="205"/>
      <c r="FA225" s="205"/>
      <c r="FB225" s="205"/>
      <c r="FC225" s="205"/>
      <c r="FD225" s="205"/>
      <c r="FE225" s="205"/>
      <c r="FF225" s="205"/>
      <c r="FG225" s="205"/>
      <c r="FH225" s="205"/>
      <c r="FI225" s="205"/>
      <c r="FJ225" s="205"/>
      <c r="FK225" s="205"/>
      <c r="FL225" s="205"/>
      <c r="FM225" s="205"/>
      <c r="FN225" s="205"/>
      <c r="FO225" s="205"/>
      <c r="FP225" s="205"/>
      <c r="FQ225" s="205"/>
      <c r="FR225" s="205"/>
      <c r="FS225" s="205"/>
      <c r="FT225" s="205"/>
      <c r="FU225" s="205"/>
      <c r="FV225" s="205"/>
      <c r="FW225" s="205"/>
      <c r="FX225" s="205"/>
      <c r="FY225" s="205"/>
      <c r="FZ225" s="205"/>
      <c r="GA225" s="205"/>
      <c r="GB225" s="205"/>
      <c r="GC225" s="205"/>
      <c r="GD225" s="205"/>
      <c r="GE225" s="205"/>
      <c r="GF225" s="205"/>
      <c r="GG225" s="205"/>
      <c r="GH225" s="205"/>
      <c r="GI225" s="205"/>
      <c r="GJ225" s="205"/>
      <c r="GK225" s="205"/>
      <c r="GL225" s="205"/>
      <c r="GM225" s="205"/>
      <c r="GN225" s="205"/>
      <c r="GO225" s="205"/>
      <c r="GP225" s="205"/>
      <c r="GQ225" s="205"/>
      <c r="GR225" s="205"/>
      <c r="GS225" s="205"/>
      <c r="GT225" s="205"/>
      <c r="GU225" s="205"/>
      <c r="GV225" s="205"/>
      <c r="GW225" s="205"/>
      <c r="GX225" s="205"/>
      <c r="GY225" s="205"/>
      <c r="GZ225" s="205"/>
      <c r="HA225" s="205"/>
      <c r="HB225" s="205"/>
      <c r="HC225" s="205"/>
      <c r="HD225" s="205"/>
      <c r="HE225" s="205"/>
      <c r="HF225" s="205"/>
      <c r="HG225" s="205"/>
      <c r="HH225" s="205"/>
      <c r="HI225" s="205"/>
      <c r="HJ225" s="205"/>
      <c r="HK225" s="205"/>
      <c r="HL225" s="205"/>
      <c r="HM225" s="205"/>
      <c r="HN225" s="205"/>
      <c r="HO225" s="205"/>
      <c r="HP225" s="205"/>
      <c r="HQ225" s="205"/>
      <c r="HR225" s="205"/>
      <c r="HS225" s="205"/>
      <c r="HT225" s="205"/>
      <c r="HU225" s="205"/>
      <c r="HV225" s="205"/>
      <c r="HW225" s="205"/>
      <c r="HX225" s="205"/>
      <c r="HY225" s="205"/>
      <c r="HZ225" s="205"/>
      <c r="IA225" s="205"/>
      <c r="IB225" s="205"/>
      <c r="IC225" s="205"/>
      <c r="ID225" s="205"/>
      <c r="IE225" s="205"/>
      <c r="IF225" s="205"/>
      <c r="IG225" s="205"/>
      <c r="IH225" s="205"/>
      <c r="II225" s="205"/>
      <c r="IJ225" s="205"/>
      <c r="IK225" s="205"/>
      <c r="IL225" s="205"/>
      <c r="IM225" s="205"/>
      <c r="IN225" s="205"/>
      <c r="IO225" s="205"/>
      <c r="IP225" s="205"/>
      <c r="IQ225" s="205"/>
      <c r="IR225" s="205"/>
      <c r="IS225" s="205"/>
      <c r="IT225" s="205"/>
      <c r="IU225" s="205"/>
      <c r="IV225" s="205"/>
      <c r="IW225" s="205"/>
      <c r="IX225" s="205"/>
    </row>
    <row r="226" spans="1:258" ht="12.75" customHeight="1" x14ac:dyDescent="0.2">
      <c r="A226" s="330">
        <f t="shared" si="11"/>
        <v>45507</v>
      </c>
      <c r="B226" s="355" t="str" cm="1">
        <f t="array" ref="B226">IF(SUMPRODUCT($I226:$IX226,IF($I$9:$IX$9=B$9,1,0))&gt;0,SUMPRODUCT($I226:$IX226,IF($I$9:$IX$9=B$9,1,0)),"")</f>
        <v/>
      </c>
      <c r="C226" s="355" t="str" cm="1">
        <f t="array" ref="C226">IF(SUMPRODUCT($I226:$IX226,IF($I$9:$IX$9=C$9,1,0))&gt;0,SUMPRODUCT($I226:$IX226,IF($I$9:$IX$9=C$9,1,0)),"")</f>
        <v/>
      </c>
      <c r="D226" s="355" t="str" cm="1">
        <f t="array" ref="D226">IF(SUMPRODUCT($I226:$IX226,IF($I$9:$IX$9=D$9,1,0))&gt;0,SUMPRODUCT($I226:$IX226,IF($I$9:$IX$9=D$9,1,0)),"")</f>
        <v/>
      </c>
      <c r="E226" s="355" t="str" cm="1">
        <f t="array" ref="E226">IF(SUMPRODUCT($I226:$IX226,IF($I$9:$IX$9=E$9,1,0))&gt;0,SUMPRODUCT($I226:$IX226,IF($I$9:$IX$9=E$9,1,0)),"")</f>
        <v/>
      </c>
      <c r="F226" s="355" t="str" cm="1">
        <f t="array" ref="F226">IF(SUMPRODUCT($I226:$IX226,IF($I$9:$IX$9=F$9,1,0))&gt;0,SUMPRODUCT($I226:$IX226,IF($I$9:$IX$9=F$9,1,0)),"")</f>
        <v/>
      </c>
      <c r="G226" s="355" t="str" cm="1">
        <f t="array" ref="G226">IF(SUMPRODUCT($I226:$IX226,IF($I$9:$IX$9=G$9,1,0))&gt;0,SUMPRODUCT($I226:$IX226,IF($I$9:$IX$9=G$9,1,0)),"")</f>
        <v/>
      </c>
      <c r="H226" s="329">
        <f t="shared" si="10"/>
        <v>0</v>
      </c>
      <c r="I226" s="205"/>
      <c r="J226" s="205"/>
      <c r="K226" s="205"/>
      <c r="L226" s="205"/>
      <c r="M226" s="205"/>
      <c r="N226" s="205"/>
      <c r="O226" s="205"/>
      <c r="P226" s="205"/>
      <c r="Q226" s="205"/>
      <c r="R226" s="205"/>
      <c r="S226" s="205"/>
      <c r="T226" s="205"/>
      <c r="U226" s="205"/>
      <c r="V226" s="205"/>
      <c r="W226" s="205"/>
      <c r="X226" s="205"/>
      <c r="Y226" s="205"/>
      <c r="Z226" s="205"/>
      <c r="AA226" s="205"/>
      <c r="AB226" s="205"/>
      <c r="AC226" s="205"/>
      <c r="AD226" s="205"/>
      <c r="AE226" s="205"/>
      <c r="AF226" s="205"/>
      <c r="AG226" s="205"/>
      <c r="AH226" s="205"/>
      <c r="AI226" s="205"/>
      <c r="AJ226" s="205"/>
      <c r="AK226" s="205"/>
      <c r="AL226" s="205"/>
      <c r="AM226" s="205"/>
      <c r="AN226" s="205"/>
      <c r="AO226" s="205"/>
      <c r="AP226" s="205"/>
      <c r="AQ226" s="205"/>
      <c r="AR226" s="205"/>
      <c r="AS226" s="205"/>
      <c r="AT226" s="205"/>
      <c r="AU226" s="205"/>
      <c r="AV226" s="205"/>
      <c r="AW226" s="205"/>
      <c r="AX226" s="205"/>
      <c r="AY226" s="205"/>
      <c r="AZ226" s="205"/>
      <c r="BA226" s="205"/>
      <c r="BB226" s="205"/>
      <c r="BC226" s="205"/>
      <c r="BD226" s="205"/>
      <c r="BE226" s="205"/>
      <c r="BF226" s="205"/>
      <c r="BG226" s="205"/>
      <c r="BH226" s="205"/>
      <c r="BI226" s="205"/>
      <c r="BJ226" s="205"/>
      <c r="BK226" s="205"/>
      <c r="BL226" s="205"/>
      <c r="BM226" s="205"/>
      <c r="BN226" s="205"/>
      <c r="BO226" s="205"/>
      <c r="BP226" s="205"/>
      <c r="BQ226" s="205"/>
      <c r="BR226" s="205"/>
      <c r="BS226" s="205"/>
      <c r="BT226" s="205"/>
      <c r="BU226" s="205"/>
      <c r="BV226" s="205"/>
      <c r="BW226" s="205"/>
      <c r="BX226" s="205"/>
      <c r="BY226" s="205"/>
      <c r="BZ226" s="205"/>
      <c r="CA226" s="205"/>
      <c r="CB226" s="205"/>
      <c r="CC226" s="205"/>
      <c r="CD226" s="205"/>
      <c r="CE226" s="205"/>
      <c r="CF226" s="205"/>
      <c r="CG226" s="205"/>
      <c r="CH226" s="205"/>
      <c r="CI226" s="205"/>
      <c r="CJ226" s="205"/>
      <c r="CK226" s="205"/>
      <c r="CL226" s="205"/>
      <c r="CM226" s="205"/>
      <c r="CN226" s="205"/>
      <c r="CO226" s="205"/>
      <c r="CP226" s="205"/>
      <c r="CQ226" s="205"/>
      <c r="CR226" s="205"/>
      <c r="CS226" s="205"/>
      <c r="CT226" s="205"/>
      <c r="CU226" s="205"/>
      <c r="CV226" s="205"/>
      <c r="CW226" s="205"/>
      <c r="CX226" s="205"/>
      <c r="CY226" s="205"/>
      <c r="CZ226" s="205"/>
      <c r="DA226" s="205"/>
      <c r="DB226" s="205"/>
      <c r="DC226" s="205"/>
      <c r="DD226" s="205"/>
      <c r="DE226" s="205"/>
      <c r="DF226" s="205"/>
      <c r="DG226" s="205"/>
      <c r="DH226" s="205"/>
      <c r="DI226" s="205"/>
      <c r="DJ226" s="205"/>
      <c r="DK226" s="205"/>
      <c r="DL226" s="205"/>
      <c r="DM226" s="205"/>
      <c r="DN226" s="205"/>
      <c r="DO226" s="205"/>
      <c r="DP226" s="205"/>
      <c r="DQ226" s="205"/>
      <c r="DR226" s="205"/>
      <c r="DS226" s="205"/>
      <c r="DT226" s="205"/>
      <c r="DU226" s="205"/>
      <c r="DV226" s="205"/>
      <c r="DW226" s="205"/>
      <c r="DX226" s="205"/>
      <c r="DY226" s="205"/>
      <c r="DZ226" s="205"/>
      <c r="EA226" s="205"/>
      <c r="EB226" s="205"/>
      <c r="EC226" s="205"/>
      <c r="ED226" s="205"/>
      <c r="EE226" s="205"/>
      <c r="EF226" s="205"/>
      <c r="EG226" s="205"/>
      <c r="EH226" s="205"/>
      <c r="EI226" s="205"/>
      <c r="EJ226" s="205"/>
      <c r="EK226" s="205"/>
      <c r="EL226" s="205"/>
      <c r="EM226" s="205"/>
      <c r="EN226" s="205"/>
      <c r="EO226" s="205"/>
      <c r="EP226" s="205"/>
      <c r="EQ226" s="205"/>
      <c r="ER226" s="205"/>
      <c r="ES226" s="205"/>
      <c r="ET226" s="205"/>
      <c r="EU226" s="205"/>
      <c r="EV226" s="205"/>
      <c r="EW226" s="205"/>
      <c r="EX226" s="205"/>
      <c r="EY226" s="205"/>
      <c r="EZ226" s="205"/>
      <c r="FA226" s="205"/>
      <c r="FB226" s="205"/>
      <c r="FC226" s="205"/>
      <c r="FD226" s="205"/>
      <c r="FE226" s="205"/>
      <c r="FF226" s="205"/>
      <c r="FG226" s="205"/>
      <c r="FH226" s="205"/>
      <c r="FI226" s="205"/>
      <c r="FJ226" s="205"/>
      <c r="FK226" s="205"/>
      <c r="FL226" s="205"/>
      <c r="FM226" s="205"/>
      <c r="FN226" s="205"/>
      <c r="FO226" s="205"/>
      <c r="FP226" s="205"/>
      <c r="FQ226" s="205"/>
      <c r="FR226" s="205"/>
      <c r="FS226" s="205"/>
      <c r="FT226" s="205"/>
      <c r="FU226" s="205"/>
      <c r="FV226" s="205"/>
      <c r="FW226" s="205"/>
      <c r="FX226" s="205"/>
      <c r="FY226" s="205"/>
      <c r="FZ226" s="205"/>
      <c r="GA226" s="205"/>
      <c r="GB226" s="205"/>
      <c r="GC226" s="205"/>
      <c r="GD226" s="205"/>
      <c r="GE226" s="205"/>
      <c r="GF226" s="205"/>
      <c r="GG226" s="205"/>
      <c r="GH226" s="205"/>
      <c r="GI226" s="205"/>
      <c r="GJ226" s="205"/>
      <c r="GK226" s="205"/>
      <c r="GL226" s="205"/>
      <c r="GM226" s="205"/>
      <c r="GN226" s="205"/>
      <c r="GO226" s="205"/>
      <c r="GP226" s="205"/>
      <c r="GQ226" s="205"/>
      <c r="GR226" s="205"/>
      <c r="GS226" s="205"/>
      <c r="GT226" s="205"/>
      <c r="GU226" s="205"/>
      <c r="GV226" s="205"/>
      <c r="GW226" s="205"/>
      <c r="GX226" s="205"/>
      <c r="GY226" s="205"/>
      <c r="GZ226" s="205"/>
      <c r="HA226" s="205"/>
      <c r="HB226" s="205"/>
      <c r="HC226" s="205"/>
      <c r="HD226" s="205"/>
      <c r="HE226" s="205"/>
      <c r="HF226" s="205"/>
      <c r="HG226" s="205"/>
      <c r="HH226" s="205"/>
      <c r="HI226" s="205"/>
      <c r="HJ226" s="205"/>
      <c r="HK226" s="205"/>
      <c r="HL226" s="205"/>
      <c r="HM226" s="205"/>
      <c r="HN226" s="205"/>
      <c r="HO226" s="205"/>
      <c r="HP226" s="205"/>
      <c r="HQ226" s="205"/>
      <c r="HR226" s="205"/>
      <c r="HS226" s="205"/>
      <c r="HT226" s="205"/>
      <c r="HU226" s="205"/>
      <c r="HV226" s="205"/>
      <c r="HW226" s="205"/>
      <c r="HX226" s="205"/>
      <c r="HY226" s="205"/>
      <c r="HZ226" s="205"/>
      <c r="IA226" s="205"/>
      <c r="IB226" s="205"/>
      <c r="IC226" s="205"/>
      <c r="ID226" s="205"/>
      <c r="IE226" s="205"/>
      <c r="IF226" s="205"/>
      <c r="IG226" s="205"/>
      <c r="IH226" s="205"/>
      <c r="II226" s="205"/>
      <c r="IJ226" s="205"/>
      <c r="IK226" s="205"/>
      <c r="IL226" s="205"/>
      <c r="IM226" s="205"/>
      <c r="IN226" s="205"/>
      <c r="IO226" s="205"/>
      <c r="IP226" s="205"/>
      <c r="IQ226" s="205"/>
      <c r="IR226" s="205"/>
      <c r="IS226" s="205"/>
      <c r="IT226" s="205"/>
      <c r="IU226" s="205"/>
      <c r="IV226" s="205"/>
      <c r="IW226" s="205"/>
      <c r="IX226" s="205"/>
    </row>
    <row r="227" spans="1:258" ht="12.75" customHeight="1" x14ac:dyDescent="0.2">
      <c r="A227" s="330">
        <f t="shared" si="11"/>
        <v>45508</v>
      </c>
      <c r="B227" s="355" t="str" cm="1">
        <f t="array" ref="B227">IF(SUMPRODUCT($I227:$IX227,IF($I$9:$IX$9=B$9,1,0))&gt;0,SUMPRODUCT($I227:$IX227,IF($I$9:$IX$9=B$9,1,0)),"")</f>
        <v/>
      </c>
      <c r="C227" s="355" t="str" cm="1">
        <f t="array" ref="C227">IF(SUMPRODUCT($I227:$IX227,IF($I$9:$IX$9=C$9,1,0))&gt;0,SUMPRODUCT($I227:$IX227,IF($I$9:$IX$9=C$9,1,0)),"")</f>
        <v/>
      </c>
      <c r="D227" s="355" t="str" cm="1">
        <f t="array" ref="D227">IF(SUMPRODUCT($I227:$IX227,IF($I$9:$IX$9=D$9,1,0))&gt;0,SUMPRODUCT($I227:$IX227,IF($I$9:$IX$9=D$9,1,0)),"")</f>
        <v/>
      </c>
      <c r="E227" s="355" t="str" cm="1">
        <f t="array" ref="E227">IF(SUMPRODUCT($I227:$IX227,IF($I$9:$IX$9=E$9,1,0))&gt;0,SUMPRODUCT($I227:$IX227,IF($I$9:$IX$9=E$9,1,0)),"")</f>
        <v/>
      </c>
      <c r="F227" s="355" t="str" cm="1">
        <f t="array" ref="F227">IF(SUMPRODUCT($I227:$IX227,IF($I$9:$IX$9=F$9,1,0))&gt;0,SUMPRODUCT($I227:$IX227,IF($I$9:$IX$9=F$9,1,0)),"")</f>
        <v/>
      </c>
      <c r="G227" s="355" t="str" cm="1">
        <f t="array" ref="G227">IF(SUMPRODUCT($I227:$IX227,IF($I$9:$IX$9=G$9,1,0))&gt;0,SUMPRODUCT($I227:$IX227,IF($I$9:$IX$9=G$9,1,0)),"")</f>
        <v/>
      </c>
      <c r="H227" s="329">
        <f t="shared" si="10"/>
        <v>0</v>
      </c>
      <c r="I227" s="205"/>
      <c r="J227" s="205"/>
      <c r="K227" s="205"/>
      <c r="L227" s="205"/>
      <c r="M227" s="205"/>
      <c r="N227" s="205"/>
      <c r="O227" s="205"/>
      <c r="P227" s="205"/>
      <c r="Q227" s="205"/>
      <c r="R227" s="205"/>
      <c r="S227" s="205"/>
      <c r="T227" s="205"/>
      <c r="U227" s="205"/>
      <c r="V227" s="205"/>
      <c r="W227" s="205"/>
      <c r="X227" s="205"/>
      <c r="Y227" s="205"/>
      <c r="Z227" s="205"/>
      <c r="AA227" s="205"/>
      <c r="AB227" s="205"/>
      <c r="AC227" s="205"/>
      <c r="AD227" s="205"/>
      <c r="AE227" s="205"/>
      <c r="AF227" s="205"/>
      <c r="AG227" s="205"/>
      <c r="AH227" s="205"/>
      <c r="AI227" s="205"/>
      <c r="AJ227" s="205"/>
      <c r="AK227" s="205"/>
      <c r="AL227" s="205"/>
      <c r="AM227" s="205"/>
      <c r="AN227" s="205"/>
      <c r="AO227" s="205"/>
      <c r="AP227" s="205"/>
      <c r="AQ227" s="205"/>
      <c r="AR227" s="205"/>
      <c r="AS227" s="205"/>
      <c r="AT227" s="205"/>
      <c r="AU227" s="205"/>
      <c r="AV227" s="205"/>
      <c r="AW227" s="205"/>
      <c r="AX227" s="205"/>
      <c r="AY227" s="205"/>
      <c r="AZ227" s="205"/>
      <c r="BA227" s="205"/>
      <c r="BB227" s="205"/>
      <c r="BC227" s="205"/>
      <c r="BD227" s="205"/>
      <c r="BE227" s="205"/>
      <c r="BF227" s="205"/>
      <c r="BG227" s="205"/>
      <c r="BH227" s="205"/>
      <c r="BI227" s="205"/>
      <c r="BJ227" s="205"/>
      <c r="BK227" s="205"/>
      <c r="BL227" s="205"/>
      <c r="BM227" s="205"/>
      <c r="BN227" s="205"/>
      <c r="BO227" s="205"/>
      <c r="BP227" s="205"/>
      <c r="BQ227" s="205"/>
      <c r="BR227" s="205"/>
      <c r="BS227" s="205"/>
      <c r="BT227" s="205"/>
      <c r="BU227" s="205"/>
      <c r="BV227" s="205"/>
      <c r="BW227" s="205"/>
      <c r="BX227" s="205"/>
      <c r="BY227" s="205"/>
      <c r="BZ227" s="205"/>
      <c r="CA227" s="205"/>
      <c r="CB227" s="205"/>
      <c r="CC227" s="205"/>
      <c r="CD227" s="205"/>
      <c r="CE227" s="205"/>
      <c r="CF227" s="205"/>
      <c r="CG227" s="205"/>
      <c r="CH227" s="205"/>
      <c r="CI227" s="205"/>
      <c r="CJ227" s="205"/>
      <c r="CK227" s="205"/>
      <c r="CL227" s="205"/>
      <c r="CM227" s="205"/>
      <c r="CN227" s="205"/>
      <c r="CO227" s="205"/>
      <c r="CP227" s="205"/>
      <c r="CQ227" s="205"/>
      <c r="CR227" s="205"/>
      <c r="CS227" s="205"/>
      <c r="CT227" s="205"/>
      <c r="CU227" s="205"/>
      <c r="CV227" s="205"/>
      <c r="CW227" s="205"/>
      <c r="CX227" s="205"/>
      <c r="CY227" s="205"/>
      <c r="CZ227" s="205"/>
      <c r="DA227" s="205"/>
      <c r="DB227" s="205"/>
      <c r="DC227" s="205"/>
      <c r="DD227" s="205"/>
      <c r="DE227" s="205"/>
      <c r="DF227" s="205"/>
      <c r="DG227" s="205"/>
      <c r="DH227" s="205"/>
      <c r="DI227" s="205"/>
      <c r="DJ227" s="205"/>
      <c r="DK227" s="205"/>
      <c r="DL227" s="205"/>
      <c r="DM227" s="205"/>
      <c r="DN227" s="205"/>
      <c r="DO227" s="205"/>
      <c r="DP227" s="205"/>
      <c r="DQ227" s="205"/>
      <c r="DR227" s="205"/>
      <c r="DS227" s="205"/>
      <c r="DT227" s="205"/>
      <c r="DU227" s="205"/>
      <c r="DV227" s="205"/>
      <c r="DW227" s="205"/>
      <c r="DX227" s="205"/>
      <c r="DY227" s="205"/>
      <c r="DZ227" s="205"/>
      <c r="EA227" s="205"/>
      <c r="EB227" s="205"/>
      <c r="EC227" s="205"/>
      <c r="ED227" s="205"/>
      <c r="EE227" s="205"/>
      <c r="EF227" s="205"/>
      <c r="EG227" s="205"/>
      <c r="EH227" s="205"/>
      <c r="EI227" s="205"/>
      <c r="EJ227" s="205"/>
      <c r="EK227" s="205"/>
      <c r="EL227" s="205"/>
      <c r="EM227" s="205"/>
      <c r="EN227" s="205"/>
      <c r="EO227" s="205"/>
      <c r="EP227" s="205"/>
      <c r="EQ227" s="205"/>
      <c r="ER227" s="205"/>
      <c r="ES227" s="205"/>
      <c r="ET227" s="205"/>
      <c r="EU227" s="205"/>
      <c r="EV227" s="205"/>
      <c r="EW227" s="205"/>
      <c r="EX227" s="205"/>
      <c r="EY227" s="205"/>
      <c r="EZ227" s="205"/>
      <c r="FA227" s="205"/>
      <c r="FB227" s="205"/>
      <c r="FC227" s="205"/>
      <c r="FD227" s="205"/>
      <c r="FE227" s="205"/>
      <c r="FF227" s="205"/>
      <c r="FG227" s="205"/>
      <c r="FH227" s="205"/>
      <c r="FI227" s="205"/>
      <c r="FJ227" s="205"/>
      <c r="FK227" s="205"/>
      <c r="FL227" s="205"/>
      <c r="FM227" s="205"/>
      <c r="FN227" s="205"/>
      <c r="FO227" s="205"/>
      <c r="FP227" s="205"/>
      <c r="FQ227" s="205"/>
      <c r="FR227" s="205"/>
      <c r="FS227" s="205"/>
      <c r="FT227" s="205"/>
      <c r="FU227" s="205"/>
      <c r="FV227" s="205"/>
      <c r="FW227" s="205"/>
      <c r="FX227" s="205"/>
      <c r="FY227" s="205"/>
      <c r="FZ227" s="205"/>
      <c r="GA227" s="205"/>
      <c r="GB227" s="205"/>
      <c r="GC227" s="205"/>
      <c r="GD227" s="205"/>
      <c r="GE227" s="205"/>
      <c r="GF227" s="205"/>
      <c r="GG227" s="205"/>
      <c r="GH227" s="205"/>
      <c r="GI227" s="205"/>
      <c r="GJ227" s="205"/>
      <c r="GK227" s="205"/>
      <c r="GL227" s="205"/>
      <c r="GM227" s="205"/>
      <c r="GN227" s="205"/>
      <c r="GO227" s="205"/>
      <c r="GP227" s="205"/>
      <c r="GQ227" s="205"/>
      <c r="GR227" s="205"/>
      <c r="GS227" s="205"/>
      <c r="GT227" s="205"/>
      <c r="GU227" s="205"/>
      <c r="GV227" s="205"/>
      <c r="GW227" s="205"/>
      <c r="GX227" s="205"/>
      <c r="GY227" s="205"/>
      <c r="GZ227" s="205"/>
      <c r="HA227" s="205"/>
      <c r="HB227" s="205"/>
      <c r="HC227" s="205"/>
      <c r="HD227" s="205"/>
      <c r="HE227" s="205"/>
      <c r="HF227" s="205"/>
      <c r="HG227" s="205"/>
      <c r="HH227" s="205"/>
      <c r="HI227" s="205"/>
      <c r="HJ227" s="205"/>
      <c r="HK227" s="205"/>
      <c r="HL227" s="205"/>
      <c r="HM227" s="205"/>
      <c r="HN227" s="205"/>
      <c r="HO227" s="205"/>
      <c r="HP227" s="205"/>
      <c r="HQ227" s="205"/>
      <c r="HR227" s="205"/>
      <c r="HS227" s="205"/>
      <c r="HT227" s="205"/>
      <c r="HU227" s="205"/>
      <c r="HV227" s="205"/>
      <c r="HW227" s="205"/>
      <c r="HX227" s="205"/>
      <c r="HY227" s="205"/>
      <c r="HZ227" s="205"/>
      <c r="IA227" s="205"/>
      <c r="IB227" s="205"/>
      <c r="IC227" s="205"/>
      <c r="ID227" s="205"/>
      <c r="IE227" s="205"/>
      <c r="IF227" s="205"/>
      <c r="IG227" s="205"/>
      <c r="IH227" s="205"/>
      <c r="II227" s="205"/>
      <c r="IJ227" s="205"/>
      <c r="IK227" s="205"/>
      <c r="IL227" s="205"/>
      <c r="IM227" s="205"/>
      <c r="IN227" s="205"/>
      <c r="IO227" s="205"/>
      <c r="IP227" s="205"/>
      <c r="IQ227" s="205"/>
      <c r="IR227" s="205"/>
      <c r="IS227" s="205"/>
      <c r="IT227" s="205"/>
      <c r="IU227" s="205"/>
      <c r="IV227" s="205"/>
      <c r="IW227" s="205"/>
      <c r="IX227" s="205"/>
    </row>
    <row r="228" spans="1:258" ht="12.75" customHeight="1" x14ac:dyDescent="0.2">
      <c r="A228" s="330">
        <f t="shared" si="11"/>
        <v>45509</v>
      </c>
      <c r="B228" s="355" t="str" cm="1">
        <f t="array" ref="B228">IF(SUMPRODUCT($I228:$IX228,IF($I$9:$IX$9=B$9,1,0))&gt;0,SUMPRODUCT($I228:$IX228,IF($I$9:$IX$9=B$9,1,0)),"")</f>
        <v/>
      </c>
      <c r="C228" s="355" t="str" cm="1">
        <f t="array" ref="C228">IF(SUMPRODUCT($I228:$IX228,IF($I$9:$IX$9=C$9,1,0))&gt;0,SUMPRODUCT($I228:$IX228,IF($I$9:$IX$9=C$9,1,0)),"")</f>
        <v/>
      </c>
      <c r="D228" s="355" t="str" cm="1">
        <f t="array" ref="D228">IF(SUMPRODUCT($I228:$IX228,IF($I$9:$IX$9=D$9,1,0))&gt;0,SUMPRODUCT($I228:$IX228,IF($I$9:$IX$9=D$9,1,0)),"")</f>
        <v/>
      </c>
      <c r="E228" s="355" t="str" cm="1">
        <f t="array" ref="E228">IF(SUMPRODUCT($I228:$IX228,IF($I$9:$IX$9=E$9,1,0))&gt;0,SUMPRODUCT($I228:$IX228,IF($I$9:$IX$9=E$9,1,0)),"")</f>
        <v/>
      </c>
      <c r="F228" s="355" t="str" cm="1">
        <f t="array" ref="F228">IF(SUMPRODUCT($I228:$IX228,IF($I$9:$IX$9=F$9,1,0))&gt;0,SUMPRODUCT($I228:$IX228,IF($I$9:$IX$9=F$9,1,0)),"")</f>
        <v/>
      </c>
      <c r="G228" s="355" t="str" cm="1">
        <f t="array" ref="G228">IF(SUMPRODUCT($I228:$IX228,IF($I$9:$IX$9=G$9,1,0))&gt;0,SUMPRODUCT($I228:$IX228,IF($I$9:$IX$9=G$9,1,0)),"")</f>
        <v/>
      </c>
      <c r="H228" s="329">
        <f t="shared" si="10"/>
        <v>0</v>
      </c>
      <c r="I228" s="205"/>
      <c r="J228" s="205"/>
      <c r="K228" s="205"/>
      <c r="L228" s="205"/>
      <c r="M228" s="205"/>
      <c r="N228" s="205"/>
      <c r="O228" s="205"/>
      <c r="P228" s="205"/>
      <c r="Q228" s="205"/>
      <c r="R228" s="205"/>
      <c r="S228" s="205"/>
      <c r="T228" s="205"/>
      <c r="U228" s="205"/>
      <c r="V228" s="205"/>
      <c r="W228" s="205"/>
      <c r="X228" s="205"/>
      <c r="Y228" s="205"/>
      <c r="Z228" s="205"/>
      <c r="AA228" s="205"/>
      <c r="AB228" s="205"/>
      <c r="AC228" s="205"/>
      <c r="AD228" s="205"/>
      <c r="AE228" s="205"/>
      <c r="AF228" s="205"/>
      <c r="AG228" s="205"/>
      <c r="AH228" s="205"/>
      <c r="AI228" s="205"/>
      <c r="AJ228" s="205"/>
      <c r="AK228" s="205"/>
      <c r="AL228" s="205"/>
      <c r="AM228" s="205"/>
      <c r="AN228" s="205"/>
      <c r="AO228" s="205"/>
      <c r="AP228" s="205"/>
      <c r="AQ228" s="205"/>
      <c r="AR228" s="205"/>
      <c r="AS228" s="205"/>
      <c r="AT228" s="205"/>
      <c r="AU228" s="205"/>
      <c r="AV228" s="205"/>
      <c r="AW228" s="205"/>
      <c r="AX228" s="205"/>
      <c r="AY228" s="205"/>
      <c r="AZ228" s="205"/>
      <c r="BA228" s="205"/>
      <c r="BB228" s="205"/>
      <c r="BC228" s="205"/>
      <c r="BD228" s="205"/>
      <c r="BE228" s="205"/>
      <c r="BF228" s="205"/>
      <c r="BG228" s="205"/>
      <c r="BH228" s="205"/>
      <c r="BI228" s="205"/>
      <c r="BJ228" s="205"/>
      <c r="BK228" s="205"/>
      <c r="BL228" s="205"/>
      <c r="BM228" s="205"/>
      <c r="BN228" s="205"/>
      <c r="BO228" s="205"/>
      <c r="BP228" s="205"/>
      <c r="BQ228" s="205"/>
      <c r="BR228" s="205"/>
      <c r="BS228" s="205"/>
      <c r="BT228" s="205"/>
      <c r="BU228" s="205"/>
      <c r="BV228" s="205"/>
      <c r="BW228" s="205"/>
      <c r="BX228" s="205"/>
      <c r="BY228" s="205"/>
      <c r="BZ228" s="205"/>
      <c r="CA228" s="205"/>
      <c r="CB228" s="205"/>
      <c r="CC228" s="205"/>
      <c r="CD228" s="205"/>
      <c r="CE228" s="205"/>
      <c r="CF228" s="205"/>
      <c r="CG228" s="205"/>
      <c r="CH228" s="205"/>
      <c r="CI228" s="205"/>
      <c r="CJ228" s="205"/>
      <c r="CK228" s="205"/>
      <c r="CL228" s="205"/>
      <c r="CM228" s="205"/>
      <c r="CN228" s="205"/>
      <c r="CO228" s="205"/>
      <c r="CP228" s="205"/>
      <c r="CQ228" s="205"/>
      <c r="CR228" s="205"/>
      <c r="CS228" s="205"/>
      <c r="CT228" s="205"/>
      <c r="CU228" s="205"/>
      <c r="CV228" s="205"/>
      <c r="CW228" s="205"/>
      <c r="CX228" s="205"/>
      <c r="CY228" s="205"/>
      <c r="CZ228" s="205"/>
      <c r="DA228" s="205"/>
      <c r="DB228" s="205"/>
      <c r="DC228" s="205"/>
      <c r="DD228" s="205"/>
      <c r="DE228" s="205"/>
      <c r="DF228" s="205"/>
      <c r="DG228" s="205"/>
      <c r="DH228" s="205"/>
      <c r="DI228" s="205"/>
      <c r="DJ228" s="205"/>
      <c r="DK228" s="205"/>
      <c r="DL228" s="205"/>
      <c r="DM228" s="205"/>
      <c r="DN228" s="205"/>
      <c r="DO228" s="205"/>
      <c r="DP228" s="205"/>
      <c r="DQ228" s="205"/>
      <c r="DR228" s="205"/>
      <c r="DS228" s="205"/>
      <c r="DT228" s="205"/>
      <c r="DU228" s="205"/>
      <c r="DV228" s="205"/>
      <c r="DW228" s="205"/>
      <c r="DX228" s="205"/>
      <c r="DY228" s="205"/>
      <c r="DZ228" s="205"/>
      <c r="EA228" s="205"/>
      <c r="EB228" s="205"/>
      <c r="EC228" s="205"/>
      <c r="ED228" s="205"/>
      <c r="EE228" s="205"/>
      <c r="EF228" s="205"/>
      <c r="EG228" s="205"/>
      <c r="EH228" s="205"/>
      <c r="EI228" s="205"/>
      <c r="EJ228" s="205"/>
      <c r="EK228" s="205"/>
      <c r="EL228" s="205"/>
      <c r="EM228" s="205"/>
      <c r="EN228" s="205"/>
      <c r="EO228" s="205"/>
      <c r="EP228" s="205"/>
      <c r="EQ228" s="205"/>
      <c r="ER228" s="205"/>
      <c r="ES228" s="205"/>
      <c r="ET228" s="205"/>
      <c r="EU228" s="205"/>
      <c r="EV228" s="205"/>
      <c r="EW228" s="205"/>
      <c r="EX228" s="205"/>
      <c r="EY228" s="205"/>
      <c r="EZ228" s="205"/>
      <c r="FA228" s="205"/>
      <c r="FB228" s="205"/>
      <c r="FC228" s="205"/>
      <c r="FD228" s="205"/>
      <c r="FE228" s="205"/>
      <c r="FF228" s="205"/>
      <c r="FG228" s="205"/>
      <c r="FH228" s="205"/>
      <c r="FI228" s="205"/>
      <c r="FJ228" s="205"/>
      <c r="FK228" s="205"/>
      <c r="FL228" s="205"/>
      <c r="FM228" s="205"/>
      <c r="FN228" s="205"/>
      <c r="FO228" s="205"/>
      <c r="FP228" s="205"/>
      <c r="FQ228" s="205"/>
      <c r="FR228" s="205"/>
      <c r="FS228" s="205"/>
      <c r="FT228" s="205"/>
      <c r="FU228" s="205"/>
      <c r="FV228" s="205"/>
      <c r="FW228" s="205"/>
      <c r="FX228" s="205"/>
      <c r="FY228" s="205"/>
      <c r="FZ228" s="205"/>
      <c r="GA228" s="205"/>
      <c r="GB228" s="205"/>
      <c r="GC228" s="205"/>
      <c r="GD228" s="205"/>
      <c r="GE228" s="205"/>
      <c r="GF228" s="205"/>
      <c r="GG228" s="205"/>
      <c r="GH228" s="205"/>
      <c r="GI228" s="205"/>
      <c r="GJ228" s="205"/>
      <c r="GK228" s="205"/>
      <c r="GL228" s="205"/>
      <c r="GM228" s="205"/>
      <c r="GN228" s="205"/>
      <c r="GO228" s="205"/>
      <c r="GP228" s="205"/>
      <c r="GQ228" s="205"/>
      <c r="GR228" s="205"/>
      <c r="GS228" s="205"/>
      <c r="GT228" s="205"/>
      <c r="GU228" s="205"/>
      <c r="GV228" s="205"/>
      <c r="GW228" s="205"/>
      <c r="GX228" s="205"/>
      <c r="GY228" s="205"/>
      <c r="GZ228" s="205"/>
      <c r="HA228" s="205"/>
      <c r="HB228" s="205"/>
      <c r="HC228" s="205"/>
      <c r="HD228" s="205"/>
      <c r="HE228" s="205"/>
      <c r="HF228" s="205"/>
      <c r="HG228" s="205"/>
      <c r="HH228" s="205"/>
      <c r="HI228" s="205"/>
      <c r="HJ228" s="205"/>
      <c r="HK228" s="205"/>
      <c r="HL228" s="205"/>
      <c r="HM228" s="205"/>
      <c r="HN228" s="205"/>
      <c r="HO228" s="205"/>
      <c r="HP228" s="205"/>
      <c r="HQ228" s="205"/>
      <c r="HR228" s="205"/>
      <c r="HS228" s="205"/>
      <c r="HT228" s="205"/>
      <c r="HU228" s="205"/>
      <c r="HV228" s="205"/>
      <c r="HW228" s="205"/>
      <c r="HX228" s="205"/>
      <c r="HY228" s="205"/>
      <c r="HZ228" s="205"/>
      <c r="IA228" s="205"/>
      <c r="IB228" s="205"/>
      <c r="IC228" s="205"/>
      <c r="ID228" s="205"/>
      <c r="IE228" s="205"/>
      <c r="IF228" s="205"/>
      <c r="IG228" s="205"/>
      <c r="IH228" s="205"/>
      <c r="II228" s="205"/>
      <c r="IJ228" s="205"/>
      <c r="IK228" s="205"/>
      <c r="IL228" s="205"/>
      <c r="IM228" s="205"/>
      <c r="IN228" s="205"/>
      <c r="IO228" s="205"/>
      <c r="IP228" s="205"/>
      <c r="IQ228" s="205"/>
      <c r="IR228" s="205"/>
      <c r="IS228" s="205"/>
      <c r="IT228" s="205"/>
      <c r="IU228" s="205"/>
      <c r="IV228" s="205"/>
      <c r="IW228" s="205"/>
      <c r="IX228" s="205"/>
    </row>
    <row r="229" spans="1:258" ht="12.75" customHeight="1" x14ac:dyDescent="0.2">
      <c r="A229" s="330">
        <f t="shared" si="11"/>
        <v>45510</v>
      </c>
      <c r="B229" s="355" t="str" cm="1">
        <f t="array" ref="B229">IF(SUMPRODUCT($I229:$IX229,IF($I$9:$IX$9=B$9,1,0))&gt;0,SUMPRODUCT($I229:$IX229,IF($I$9:$IX$9=B$9,1,0)),"")</f>
        <v/>
      </c>
      <c r="C229" s="355" t="str" cm="1">
        <f t="array" ref="C229">IF(SUMPRODUCT($I229:$IX229,IF($I$9:$IX$9=C$9,1,0))&gt;0,SUMPRODUCT($I229:$IX229,IF($I$9:$IX$9=C$9,1,0)),"")</f>
        <v/>
      </c>
      <c r="D229" s="355" t="str" cm="1">
        <f t="array" ref="D229">IF(SUMPRODUCT($I229:$IX229,IF($I$9:$IX$9=D$9,1,0))&gt;0,SUMPRODUCT($I229:$IX229,IF($I$9:$IX$9=D$9,1,0)),"")</f>
        <v/>
      </c>
      <c r="E229" s="355" t="str" cm="1">
        <f t="array" ref="E229">IF(SUMPRODUCT($I229:$IX229,IF($I$9:$IX$9=E$9,1,0))&gt;0,SUMPRODUCT($I229:$IX229,IF($I$9:$IX$9=E$9,1,0)),"")</f>
        <v/>
      </c>
      <c r="F229" s="355" t="str" cm="1">
        <f t="array" ref="F229">IF(SUMPRODUCT($I229:$IX229,IF($I$9:$IX$9=F$9,1,0))&gt;0,SUMPRODUCT($I229:$IX229,IF($I$9:$IX$9=F$9,1,0)),"")</f>
        <v/>
      </c>
      <c r="G229" s="355" t="str" cm="1">
        <f t="array" ref="G229">IF(SUMPRODUCT($I229:$IX229,IF($I$9:$IX$9=G$9,1,0))&gt;0,SUMPRODUCT($I229:$IX229,IF($I$9:$IX$9=G$9,1,0)),"")</f>
        <v/>
      </c>
      <c r="H229" s="329">
        <f t="shared" si="10"/>
        <v>0</v>
      </c>
      <c r="I229" s="205"/>
      <c r="J229" s="205"/>
      <c r="K229" s="205"/>
      <c r="L229" s="205"/>
      <c r="M229" s="205"/>
      <c r="N229" s="205"/>
      <c r="O229" s="205"/>
      <c r="P229" s="205"/>
      <c r="Q229" s="205"/>
      <c r="R229" s="205"/>
      <c r="S229" s="205"/>
      <c r="T229" s="205"/>
      <c r="U229" s="205"/>
      <c r="V229" s="205"/>
      <c r="W229" s="205"/>
      <c r="X229" s="205"/>
      <c r="Y229" s="205"/>
      <c r="Z229" s="205"/>
      <c r="AA229" s="205"/>
      <c r="AB229" s="205"/>
      <c r="AC229" s="205"/>
      <c r="AD229" s="205"/>
      <c r="AE229" s="205"/>
      <c r="AF229" s="205"/>
      <c r="AG229" s="205"/>
      <c r="AH229" s="205"/>
      <c r="AI229" s="205"/>
      <c r="AJ229" s="205"/>
      <c r="AK229" s="205"/>
      <c r="AL229" s="205"/>
      <c r="AM229" s="205"/>
      <c r="AN229" s="205"/>
      <c r="AO229" s="205"/>
      <c r="AP229" s="205"/>
      <c r="AQ229" s="205"/>
      <c r="AR229" s="205"/>
      <c r="AS229" s="205"/>
      <c r="AT229" s="205"/>
      <c r="AU229" s="205"/>
      <c r="AV229" s="205"/>
      <c r="AW229" s="205"/>
      <c r="AX229" s="205"/>
      <c r="AY229" s="205"/>
      <c r="AZ229" s="205"/>
      <c r="BA229" s="205"/>
      <c r="BB229" s="205"/>
      <c r="BC229" s="205"/>
      <c r="BD229" s="205"/>
      <c r="BE229" s="205"/>
      <c r="BF229" s="205"/>
      <c r="BG229" s="205"/>
      <c r="BH229" s="205"/>
      <c r="BI229" s="205"/>
      <c r="BJ229" s="205"/>
      <c r="BK229" s="205"/>
      <c r="BL229" s="205"/>
      <c r="BM229" s="205"/>
      <c r="BN229" s="205"/>
      <c r="BO229" s="205"/>
      <c r="BP229" s="205"/>
      <c r="BQ229" s="205"/>
      <c r="BR229" s="205"/>
      <c r="BS229" s="205"/>
      <c r="BT229" s="205"/>
      <c r="BU229" s="205"/>
      <c r="BV229" s="205"/>
      <c r="BW229" s="205"/>
      <c r="BX229" s="205"/>
      <c r="BY229" s="205"/>
      <c r="BZ229" s="205"/>
      <c r="CA229" s="205"/>
      <c r="CB229" s="205"/>
      <c r="CC229" s="205"/>
      <c r="CD229" s="205"/>
      <c r="CE229" s="205"/>
      <c r="CF229" s="205"/>
      <c r="CG229" s="205"/>
      <c r="CH229" s="205"/>
      <c r="CI229" s="205"/>
      <c r="CJ229" s="205"/>
      <c r="CK229" s="205"/>
      <c r="CL229" s="205"/>
      <c r="CM229" s="205"/>
      <c r="CN229" s="205"/>
      <c r="CO229" s="205"/>
      <c r="CP229" s="205"/>
      <c r="CQ229" s="205"/>
      <c r="CR229" s="205"/>
      <c r="CS229" s="205"/>
      <c r="CT229" s="205"/>
      <c r="CU229" s="205"/>
      <c r="CV229" s="205"/>
      <c r="CW229" s="205"/>
      <c r="CX229" s="205"/>
      <c r="CY229" s="205"/>
      <c r="CZ229" s="205"/>
      <c r="DA229" s="205"/>
      <c r="DB229" s="205"/>
      <c r="DC229" s="205"/>
      <c r="DD229" s="205"/>
      <c r="DE229" s="205"/>
      <c r="DF229" s="205"/>
      <c r="DG229" s="205"/>
      <c r="DH229" s="205"/>
      <c r="DI229" s="205"/>
      <c r="DJ229" s="205"/>
      <c r="DK229" s="205"/>
      <c r="DL229" s="205"/>
      <c r="DM229" s="205"/>
      <c r="DN229" s="205"/>
      <c r="DO229" s="205"/>
      <c r="DP229" s="205"/>
      <c r="DQ229" s="205"/>
      <c r="DR229" s="205"/>
      <c r="DS229" s="205"/>
      <c r="DT229" s="205"/>
      <c r="DU229" s="205"/>
      <c r="DV229" s="205"/>
      <c r="DW229" s="205"/>
      <c r="DX229" s="205"/>
      <c r="DY229" s="205"/>
      <c r="DZ229" s="205"/>
      <c r="EA229" s="205"/>
      <c r="EB229" s="205"/>
      <c r="EC229" s="205"/>
      <c r="ED229" s="205"/>
      <c r="EE229" s="205"/>
      <c r="EF229" s="205"/>
      <c r="EG229" s="205"/>
      <c r="EH229" s="205"/>
      <c r="EI229" s="205"/>
      <c r="EJ229" s="205"/>
      <c r="EK229" s="205"/>
      <c r="EL229" s="205"/>
      <c r="EM229" s="205"/>
      <c r="EN229" s="205"/>
      <c r="EO229" s="205"/>
      <c r="EP229" s="205"/>
      <c r="EQ229" s="205"/>
      <c r="ER229" s="205"/>
      <c r="ES229" s="205"/>
      <c r="ET229" s="205"/>
      <c r="EU229" s="205"/>
      <c r="EV229" s="205"/>
      <c r="EW229" s="205"/>
      <c r="EX229" s="205"/>
      <c r="EY229" s="205"/>
      <c r="EZ229" s="205"/>
      <c r="FA229" s="205"/>
      <c r="FB229" s="205"/>
      <c r="FC229" s="205"/>
      <c r="FD229" s="205"/>
      <c r="FE229" s="205"/>
      <c r="FF229" s="205"/>
      <c r="FG229" s="205"/>
      <c r="FH229" s="205"/>
      <c r="FI229" s="205"/>
      <c r="FJ229" s="205"/>
      <c r="FK229" s="205"/>
      <c r="FL229" s="205"/>
      <c r="FM229" s="205"/>
      <c r="FN229" s="205"/>
      <c r="FO229" s="205"/>
      <c r="FP229" s="205"/>
      <c r="FQ229" s="205"/>
      <c r="FR229" s="205"/>
      <c r="FS229" s="205"/>
      <c r="FT229" s="205"/>
      <c r="FU229" s="205"/>
      <c r="FV229" s="205"/>
      <c r="FW229" s="205"/>
      <c r="FX229" s="205"/>
      <c r="FY229" s="205"/>
      <c r="FZ229" s="205"/>
      <c r="GA229" s="205"/>
      <c r="GB229" s="205"/>
      <c r="GC229" s="205"/>
      <c r="GD229" s="205"/>
      <c r="GE229" s="205"/>
      <c r="GF229" s="205"/>
      <c r="GG229" s="205"/>
      <c r="GH229" s="205"/>
      <c r="GI229" s="205"/>
      <c r="GJ229" s="205"/>
      <c r="GK229" s="205"/>
      <c r="GL229" s="205"/>
      <c r="GM229" s="205"/>
      <c r="GN229" s="205"/>
      <c r="GO229" s="205"/>
      <c r="GP229" s="205"/>
      <c r="GQ229" s="205"/>
      <c r="GR229" s="205"/>
      <c r="GS229" s="205"/>
      <c r="GT229" s="205"/>
      <c r="GU229" s="205"/>
      <c r="GV229" s="205"/>
      <c r="GW229" s="205"/>
      <c r="GX229" s="205"/>
      <c r="GY229" s="205"/>
      <c r="GZ229" s="205"/>
      <c r="HA229" s="205"/>
      <c r="HB229" s="205"/>
      <c r="HC229" s="205"/>
      <c r="HD229" s="205"/>
      <c r="HE229" s="205"/>
      <c r="HF229" s="205"/>
      <c r="HG229" s="205"/>
      <c r="HH229" s="205"/>
      <c r="HI229" s="205"/>
      <c r="HJ229" s="205"/>
      <c r="HK229" s="205"/>
      <c r="HL229" s="205"/>
      <c r="HM229" s="205"/>
      <c r="HN229" s="205"/>
      <c r="HO229" s="205"/>
      <c r="HP229" s="205"/>
      <c r="HQ229" s="205"/>
      <c r="HR229" s="205"/>
      <c r="HS229" s="205"/>
      <c r="HT229" s="205"/>
      <c r="HU229" s="205"/>
      <c r="HV229" s="205"/>
      <c r="HW229" s="205"/>
      <c r="HX229" s="205"/>
      <c r="HY229" s="205"/>
      <c r="HZ229" s="205"/>
      <c r="IA229" s="205"/>
      <c r="IB229" s="205"/>
      <c r="IC229" s="205"/>
      <c r="ID229" s="205"/>
      <c r="IE229" s="205"/>
      <c r="IF229" s="205"/>
      <c r="IG229" s="205"/>
      <c r="IH229" s="205"/>
      <c r="II229" s="205"/>
      <c r="IJ229" s="205"/>
      <c r="IK229" s="205"/>
      <c r="IL229" s="205"/>
      <c r="IM229" s="205"/>
      <c r="IN229" s="205"/>
      <c r="IO229" s="205"/>
      <c r="IP229" s="205"/>
      <c r="IQ229" s="205"/>
      <c r="IR229" s="205"/>
      <c r="IS229" s="205"/>
      <c r="IT229" s="205"/>
      <c r="IU229" s="205"/>
      <c r="IV229" s="205"/>
      <c r="IW229" s="205"/>
      <c r="IX229" s="205"/>
    </row>
    <row r="230" spans="1:258" ht="12.75" customHeight="1" x14ac:dyDescent="0.2">
      <c r="A230" s="330">
        <f t="shared" si="11"/>
        <v>45511</v>
      </c>
      <c r="B230" s="355" t="str" cm="1">
        <f t="array" ref="B230">IF(SUMPRODUCT($I230:$IX230,IF($I$9:$IX$9=B$9,1,0))&gt;0,SUMPRODUCT($I230:$IX230,IF($I$9:$IX$9=B$9,1,0)),"")</f>
        <v/>
      </c>
      <c r="C230" s="355" t="str" cm="1">
        <f t="array" ref="C230">IF(SUMPRODUCT($I230:$IX230,IF($I$9:$IX$9=C$9,1,0))&gt;0,SUMPRODUCT($I230:$IX230,IF($I$9:$IX$9=C$9,1,0)),"")</f>
        <v/>
      </c>
      <c r="D230" s="355" t="str" cm="1">
        <f t="array" ref="D230">IF(SUMPRODUCT($I230:$IX230,IF($I$9:$IX$9=D$9,1,0))&gt;0,SUMPRODUCT($I230:$IX230,IF($I$9:$IX$9=D$9,1,0)),"")</f>
        <v/>
      </c>
      <c r="E230" s="355" t="str" cm="1">
        <f t="array" ref="E230">IF(SUMPRODUCT($I230:$IX230,IF($I$9:$IX$9=E$9,1,0))&gt;0,SUMPRODUCT($I230:$IX230,IF($I$9:$IX$9=E$9,1,0)),"")</f>
        <v/>
      </c>
      <c r="F230" s="355" t="str" cm="1">
        <f t="array" ref="F230">IF(SUMPRODUCT($I230:$IX230,IF($I$9:$IX$9=F$9,1,0))&gt;0,SUMPRODUCT($I230:$IX230,IF($I$9:$IX$9=F$9,1,0)),"")</f>
        <v/>
      </c>
      <c r="G230" s="355" t="str" cm="1">
        <f t="array" ref="G230">IF(SUMPRODUCT($I230:$IX230,IF($I$9:$IX$9=G$9,1,0))&gt;0,SUMPRODUCT($I230:$IX230,IF($I$9:$IX$9=G$9,1,0)),"")</f>
        <v/>
      </c>
      <c r="H230" s="329">
        <f t="shared" si="10"/>
        <v>0</v>
      </c>
      <c r="I230" s="205"/>
      <c r="J230" s="205"/>
      <c r="K230" s="205"/>
      <c r="L230" s="205"/>
      <c r="M230" s="205"/>
      <c r="N230" s="205"/>
      <c r="O230" s="205"/>
      <c r="P230" s="205"/>
      <c r="Q230" s="205"/>
      <c r="R230" s="205"/>
      <c r="S230" s="205"/>
      <c r="T230" s="205"/>
      <c r="U230" s="205"/>
      <c r="V230" s="205"/>
      <c r="W230" s="205"/>
      <c r="X230" s="205"/>
      <c r="Y230" s="205"/>
      <c r="Z230" s="205"/>
      <c r="AA230" s="205"/>
      <c r="AB230" s="205"/>
      <c r="AC230" s="205"/>
      <c r="AD230" s="205"/>
      <c r="AE230" s="205"/>
      <c r="AF230" s="205"/>
      <c r="AG230" s="205"/>
      <c r="AH230" s="205"/>
      <c r="AI230" s="205"/>
      <c r="AJ230" s="205"/>
      <c r="AK230" s="205"/>
      <c r="AL230" s="205"/>
      <c r="AM230" s="205"/>
      <c r="AN230" s="205"/>
      <c r="AO230" s="205"/>
      <c r="AP230" s="205"/>
      <c r="AQ230" s="205"/>
      <c r="AR230" s="205"/>
      <c r="AS230" s="205"/>
      <c r="AT230" s="205"/>
      <c r="AU230" s="205"/>
      <c r="AV230" s="205"/>
      <c r="AW230" s="205"/>
      <c r="AX230" s="205"/>
      <c r="AY230" s="205"/>
      <c r="AZ230" s="205"/>
      <c r="BA230" s="205"/>
      <c r="BB230" s="205"/>
      <c r="BC230" s="205"/>
      <c r="BD230" s="205"/>
      <c r="BE230" s="205"/>
      <c r="BF230" s="205"/>
      <c r="BG230" s="205"/>
      <c r="BH230" s="205"/>
      <c r="BI230" s="205"/>
      <c r="BJ230" s="205"/>
      <c r="BK230" s="205"/>
      <c r="BL230" s="205"/>
      <c r="BM230" s="205"/>
      <c r="BN230" s="205"/>
      <c r="BO230" s="205"/>
      <c r="BP230" s="205"/>
      <c r="BQ230" s="205"/>
      <c r="BR230" s="205"/>
      <c r="BS230" s="205"/>
      <c r="BT230" s="205"/>
      <c r="BU230" s="205"/>
      <c r="BV230" s="205"/>
      <c r="BW230" s="205"/>
      <c r="BX230" s="205"/>
      <c r="BY230" s="205"/>
      <c r="BZ230" s="205"/>
      <c r="CA230" s="205"/>
      <c r="CB230" s="205"/>
      <c r="CC230" s="205"/>
      <c r="CD230" s="205"/>
      <c r="CE230" s="205"/>
      <c r="CF230" s="205"/>
      <c r="CG230" s="205"/>
      <c r="CH230" s="205"/>
      <c r="CI230" s="205"/>
      <c r="CJ230" s="205"/>
      <c r="CK230" s="205"/>
      <c r="CL230" s="205"/>
      <c r="CM230" s="205"/>
      <c r="CN230" s="205"/>
      <c r="CO230" s="205"/>
      <c r="CP230" s="205"/>
      <c r="CQ230" s="205"/>
      <c r="CR230" s="205"/>
      <c r="CS230" s="205"/>
      <c r="CT230" s="205"/>
      <c r="CU230" s="205"/>
      <c r="CV230" s="205"/>
      <c r="CW230" s="205"/>
      <c r="CX230" s="205"/>
      <c r="CY230" s="205"/>
      <c r="CZ230" s="205"/>
      <c r="DA230" s="205"/>
      <c r="DB230" s="205"/>
      <c r="DC230" s="205"/>
      <c r="DD230" s="205"/>
      <c r="DE230" s="205"/>
      <c r="DF230" s="205"/>
      <c r="DG230" s="205"/>
      <c r="DH230" s="205"/>
      <c r="DI230" s="205"/>
      <c r="DJ230" s="205"/>
      <c r="DK230" s="205"/>
      <c r="DL230" s="205"/>
      <c r="DM230" s="205"/>
      <c r="DN230" s="205"/>
      <c r="DO230" s="205"/>
      <c r="DP230" s="205"/>
      <c r="DQ230" s="205"/>
      <c r="DR230" s="205"/>
      <c r="DS230" s="205"/>
      <c r="DT230" s="205"/>
      <c r="DU230" s="205"/>
      <c r="DV230" s="205"/>
      <c r="DW230" s="205"/>
      <c r="DX230" s="205"/>
      <c r="DY230" s="205"/>
      <c r="DZ230" s="205"/>
      <c r="EA230" s="205"/>
      <c r="EB230" s="205"/>
      <c r="EC230" s="205"/>
      <c r="ED230" s="205"/>
      <c r="EE230" s="205"/>
      <c r="EF230" s="205"/>
      <c r="EG230" s="205"/>
      <c r="EH230" s="205"/>
      <c r="EI230" s="205"/>
      <c r="EJ230" s="205"/>
      <c r="EK230" s="205"/>
      <c r="EL230" s="205"/>
      <c r="EM230" s="205"/>
      <c r="EN230" s="205"/>
      <c r="EO230" s="205"/>
      <c r="EP230" s="205"/>
      <c r="EQ230" s="205"/>
      <c r="ER230" s="205"/>
      <c r="ES230" s="205"/>
      <c r="ET230" s="205"/>
      <c r="EU230" s="205"/>
      <c r="EV230" s="205"/>
      <c r="EW230" s="205"/>
      <c r="EX230" s="205"/>
      <c r="EY230" s="205"/>
      <c r="EZ230" s="205"/>
      <c r="FA230" s="205"/>
      <c r="FB230" s="205"/>
      <c r="FC230" s="205"/>
      <c r="FD230" s="205"/>
      <c r="FE230" s="205"/>
      <c r="FF230" s="205"/>
      <c r="FG230" s="205"/>
      <c r="FH230" s="205"/>
      <c r="FI230" s="205"/>
      <c r="FJ230" s="205"/>
      <c r="FK230" s="205"/>
      <c r="FL230" s="205"/>
      <c r="FM230" s="205"/>
      <c r="FN230" s="205"/>
      <c r="FO230" s="205"/>
      <c r="FP230" s="205"/>
      <c r="FQ230" s="205"/>
      <c r="FR230" s="205"/>
      <c r="FS230" s="205"/>
      <c r="FT230" s="205"/>
      <c r="FU230" s="205"/>
      <c r="FV230" s="205"/>
      <c r="FW230" s="205"/>
      <c r="FX230" s="205"/>
      <c r="FY230" s="205"/>
      <c r="FZ230" s="205"/>
      <c r="GA230" s="205"/>
      <c r="GB230" s="205"/>
      <c r="GC230" s="205"/>
      <c r="GD230" s="205"/>
      <c r="GE230" s="205"/>
      <c r="GF230" s="205"/>
      <c r="GG230" s="205"/>
      <c r="GH230" s="205"/>
      <c r="GI230" s="205"/>
      <c r="GJ230" s="205"/>
      <c r="GK230" s="205"/>
      <c r="GL230" s="205"/>
      <c r="GM230" s="205"/>
      <c r="GN230" s="205"/>
      <c r="GO230" s="205"/>
      <c r="GP230" s="205"/>
      <c r="GQ230" s="205"/>
      <c r="GR230" s="205"/>
      <c r="GS230" s="205"/>
      <c r="GT230" s="205"/>
      <c r="GU230" s="205"/>
      <c r="GV230" s="205"/>
      <c r="GW230" s="205"/>
      <c r="GX230" s="205"/>
      <c r="GY230" s="205"/>
      <c r="GZ230" s="205"/>
      <c r="HA230" s="205"/>
      <c r="HB230" s="205"/>
      <c r="HC230" s="205"/>
      <c r="HD230" s="205"/>
      <c r="HE230" s="205"/>
      <c r="HF230" s="205"/>
      <c r="HG230" s="205"/>
      <c r="HH230" s="205"/>
      <c r="HI230" s="205"/>
      <c r="HJ230" s="205"/>
      <c r="HK230" s="205"/>
      <c r="HL230" s="205"/>
      <c r="HM230" s="205"/>
      <c r="HN230" s="205"/>
      <c r="HO230" s="205"/>
      <c r="HP230" s="205"/>
      <c r="HQ230" s="205"/>
      <c r="HR230" s="205"/>
      <c r="HS230" s="205"/>
      <c r="HT230" s="205"/>
      <c r="HU230" s="205"/>
      <c r="HV230" s="205"/>
      <c r="HW230" s="205"/>
      <c r="HX230" s="205"/>
      <c r="HY230" s="205"/>
      <c r="HZ230" s="205"/>
      <c r="IA230" s="205"/>
      <c r="IB230" s="205"/>
      <c r="IC230" s="205"/>
      <c r="ID230" s="205"/>
      <c r="IE230" s="205"/>
      <c r="IF230" s="205"/>
      <c r="IG230" s="205"/>
      <c r="IH230" s="205"/>
      <c r="II230" s="205"/>
      <c r="IJ230" s="205"/>
      <c r="IK230" s="205"/>
      <c r="IL230" s="205"/>
      <c r="IM230" s="205"/>
      <c r="IN230" s="205"/>
      <c r="IO230" s="205"/>
      <c r="IP230" s="205"/>
      <c r="IQ230" s="205"/>
      <c r="IR230" s="205"/>
      <c r="IS230" s="205"/>
      <c r="IT230" s="205"/>
      <c r="IU230" s="205"/>
      <c r="IV230" s="205"/>
      <c r="IW230" s="205"/>
      <c r="IX230" s="205"/>
    </row>
    <row r="231" spans="1:258" ht="12.75" customHeight="1" x14ac:dyDescent="0.2">
      <c r="A231" s="330">
        <f t="shared" si="11"/>
        <v>45512</v>
      </c>
      <c r="B231" s="355" t="str" cm="1">
        <f t="array" ref="B231">IF(SUMPRODUCT($I231:$IX231,IF($I$9:$IX$9=B$9,1,0))&gt;0,SUMPRODUCT($I231:$IX231,IF($I$9:$IX$9=B$9,1,0)),"")</f>
        <v/>
      </c>
      <c r="C231" s="355" t="str" cm="1">
        <f t="array" ref="C231">IF(SUMPRODUCT($I231:$IX231,IF($I$9:$IX$9=C$9,1,0))&gt;0,SUMPRODUCT($I231:$IX231,IF($I$9:$IX$9=C$9,1,0)),"")</f>
        <v/>
      </c>
      <c r="D231" s="355" t="str" cm="1">
        <f t="array" ref="D231">IF(SUMPRODUCT($I231:$IX231,IF($I$9:$IX$9=D$9,1,0))&gt;0,SUMPRODUCT($I231:$IX231,IF($I$9:$IX$9=D$9,1,0)),"")</f>
        <v/>
      </c>
      <c r="E231" s="355" t="str" cm="1">
        <f t="array" ref="E231">IF(SUMPRODUCT($I231:$IX231,IF($I$9:$IX$9=E$9,1,0))&gt;0,SUMPRODUCT($I231:$IX231,IF($I$9:$IX$9=E$9,1,0)),"")</f>
        <v/>
      </c>
      <c r="F231" s="355" t="str" cm="1">
        <f t="array" ref="F231">IF(SUMPRODUCT($I231:$IX231,IF($I$9:$IX$9=F$9,1,0))&gt;0,SUMPRODUCT($I231:$IX231,IF($I$9:$IX$9=F$9,1,0)),"")</f>
        <v/>
      </c>
      <c r="G231" s="355" t="str" cm="1">
        <f t="array" ref="G231">IF(SUMPRODUCT($I231:$IX231,IF($I$9:$IX$9=G$9,1,0))&gt;0,SUMPRODUCT($I231:$IX231,IF($I$9:$IX$9=G$9,1,0)),"")</f>
        <v/>
      </c>
      <c r="H231" s="329">
        <f t="shared" si="10"/>
        <v>0</v>
      </c>
      <c r="I231" s="205"/>
      <c r="J231" s="205"/>
      <c r="K231" s="205"/>
      <c r="L231" s="205"/>
      <c r="M231" s="205"/>
      <c r="N231" s="205"/>
      <c r="O231" s="205"/>
      <c r="P231" s="205"/>
      <c r="Q231" s="205"/>
      <c r="R231" s="205"/>
      <c r="S231" s="205"/>
      <c r="T231" s="205"/>
      <c r="U231" s="205"/>
      <c r="V231" s="205"/>
      <c r="W231" s="205"/>
      <c r="X231" s="205"/>
      <c r="Y231" s="205"/>
      <c r="Z231" s="205"/>
      <c r="AA231" s="205"/>
      <c r="AB231" s="205"/>
      <c r="AC231" s="205"/>
      <c r="AD231" s="205"/>
      <c r="AE231" s="205"/>
      <c r="AF231" s="205"/>
      <c r="AG231" s="205"/>
      <c r="AH231" s="205"/>
      <c r="AI231" s="205"/>
      <c r="AJ231" s="205"/>
      <c r="AK231" s="205"/>
      <c r="AL231" s="205"/>
      <c r="AM231" s="205"/>
      <c r="AN231" s="205"/>
      <c r="AO231" s="205"/>
      <c r="AP231" s="205"/>
      <c r="AQ231" s="205"/>
      <c r="AR231" s="205"/>
      <c r="AS231" s="205"/>
      <c r="AT231" s="205"/>
      <c r="AU231" s="205"/>
      <c r="AV231" s="205"/>
      <c r="AW231" s="205"/>
      <c r="AX231" s="205"/>
      <c r="AY231" s="205"/>
      <c r="AZ231" s="205"/>
      <c r="BA231" s="205"/>
      <c r="BB231" s="205"/>
      <c r="BC231" s="205"/>
      <c r="BD231" s="205"/>
      <c r="BE231" s="205"/>
      <c r="BF231" s="205"/>
      <c r="BG231" s="205"/>
      <c r="BH231" s="205"/>
      <c r="BI231" s="205"/>
      <c r="BJ231" s="205"/>
      <c r="BK231" s="205"/>
      <c r="BL231" s="205"/>
      <c r="BM231" s="205"/>
      <c r="BN231" s="205"/>
      <c r="BO231" s="205"/>
      <c r="BP231" s="205"/>
      <c r="BQ231" s="205"/>
      <c r="BR231" s="205"/>
      <c r="BS231" s="205"/>
      <c r="BT231" s="205"/>
      <c r="BU231" s="205"/>
      <c r="BV231" s="205"/>
      <c r="BW231" s="205"/>
      <c r="BX231" s="205"/>
      <c r="BY231" s="205"/>
      <c r="BZ231" s="205"/>
      <c r="CA231" s="205"/>
      <c r="CB231" s="205"/>
      <c r="CC231" s="205"/>
      <c r="CD231" s="205"/>
      <c r="CE231" s="205"/>
      <c r="CF231" s="205"/>
      <c r="CG231" s="205"/>
      <c r="CH231" s="205"/>
      <c r="CI231" s="205"/>
      <c r="CJ231" s="205"/>
      <c r="CK231" s="205"/>
      <c r="CL231" s="205"/>
      <c r="CM231" s="205"/>
      <c r="CN231" s="205"/>
      <c r="CO231" s="205"/>
      <c r="CP231" s="205"/>
      <c r="CQ231" s="205"/>
      <c r="CR231" s="205"/>
      <c r="CS231" s="205"/>
      <c r="CT231" s="205"/>
      <c r="CU231" s="205"/>
      <c r="CV231" s="205"/>
      <c r="CW231" s="205"/>
      <c r="CX231" s="205"/>
      <c r="CY231" s="205"/>
      <c r="CZ231" s="205"/>
      <c r="DA231" s="205"/>
      <c r="DB231" s="205"/>
      <c r="DC231" s="205"/>
      <c r="DD231" s="205"/>
      <c r="DE231" s="205"/>
      <c r="DF231" s="205"/>
      <c r="DG231" s="205"/>
      <c r="DH231" s="205"/>
      <c r="DI231" s="205"/>
      <c r="DJ231" s="205"/>
      <c r="DK231" s="205"/>
      <c r="DL231" s="205"/>
      <c r="DM231" s="205"/>
      <c r="DN231" s="205"/>
      <c r="DO231" s="205"/>
      <c r="DP231" s="205"/>
      <c r="DQ231" s="205"/>
      <c r="DR231" s="205"/>
      <c r="DS231" s="205"/>
      <c r="DT231" s="205"/>
      <c r="DU231" s="205"/>
      <c r="DV231" s="205"/>
      <c r="DW231" s="205"/>
      <c r="DX231" s="205"/>
      <c r="DY231" s="205"/>
      <c r="DZ231" s="205"/>
      <c r="EA231" s="205"/>
      <c r="EB231" s="205"/>
      <c r="EC231" s="205"/>
      <c r="ED231" s="205"/>
      <c r="EE231" s="205"/>
      <c r="EF231" s="205"/>
      <c r="EG231" s="205"/>
      <c r="EH231" s="205"/>
      <c r="EI231" s="205"/>
      <c r="EJ231" s="205"/>
      <c r="EK231" s="205"/>
      <c r="EL231" s="205"/>
      <c r="EM231" s="205"/>
      <c r="EN231" s="205"/>
      <c r="EO231" s="205"/>
      <c r="EP231" s="205"/>
      <c r="EQ231" s="205"/>
      <c r="ER231" s="205"/>
      <c r="ES231" s="205"/>
      <c r="ET231" s="205"/>
      <c r="EU231" s="205"/>
      <c r="EV231" s="205"/>
      <c r="EW231" s="205"/>
      <c r="EX231" s="205"/>
      <c r="EY231" s="205"/>
      <c r="EZ231" s="205"/>
      <c r="FA231" s="205"/>
      <c r="FB231" s="205"/>
      <c r="FC231" s="205"/>
      <c r="FD231" s="205"/>
      <c r="FE231" s="205"/>
      <c r="FF231" s="205"/>
      <c r="FG231" s="205"/>
      <c r="FH231" s="205"/>
      <c r="FI231" s="205"/>
      <c r="FJ231" s="205"/>
      <c r="FK231" s="205"/>
      <c r="FL231" s="205"/>
      <c r="FM231" s="205"/>
      <c r="FN231" s="205"/>
      <c r="FO231" s="205"/>
      <c r="FP231" s="205"/>
      <c r="FQ231" s="205"/>
      <c r="FR231" s="205"/>
      <c r="FS231" s="205"/>
      <c r="FT231" s="205"/>
      <c r="FU231" s="205"/>
      <c r="FV231" s="205"/>
      <c r="FW231" s="205"/>
      <c r="FX231" s="205"/>
      <c r="FY231" s="205"/>
      <c r="FZ231" s="205"/>
      <c r="GA231" s="205"/>
      <c r="GB231" s="205"/>
      <c r="GC231" s="205"/>
      <c r="GD231" s="205"/>
      <c r="GE231" s="205"/>
      <c r="GF231" s="205"/>
      <c r="GG231" s="205"/>
      <c r="GH231" s="205"/>
      <c r="GI231" s="205"/>
      <c r="GJ231" s="205"/>
      <c r="GK231" s="205"/>
      <c r="GL231" s="205"/>
      <c r="GM231" s="205"/>
      <c r="GN231" s="205"/>
      <c r="GO231" s="205"/>
      <c r="GP231" s="205"/>
      <c r="GQ231" s="205"/>
      <c r="GR231" s="205"/>
      <c r="GS231" s="205"/>
      <c r="GT231" s="205"/>
      <c r="GU231" s="205"/>
      <c r="GV231" s="205"/>
      <c r="GW231" s="205"/>
      <c r="GX231" s="205"/>
      <c r="GY231" s="205"/>
      <c r="GZ231" s="205"/>
      <c r="HA231" s="205"/>
      <c r="HB231" s="205"/>
      <c r="HC231" s="205"/>
      <c r="HD231" s="205"/>
      <c r="HE231" s="205"/>
      <c r="HF231" s="205"/>
      <c r="HG231" s="205"/>
      <c r="HH231" s="205"/>
      <c r="HI231" s="205"/>
      <c r="HJ231" s="205"/>
      <c r="HK231" s="205"/>
      <c r="HL231" s="205"/>
      <c r="HM231" s="205"/>
      <c r="HN231" s="205"/>
      <c r="HO231" s="205"/>
      <c r="HP231" s="205"/>
      <c r="HQ231" s="205"/>
      <c r="HR231" s="205"/>
      <c r="HS231" s="205"/>
      <c r="HT231" s="205"/>
      <c r="HU231" s="205"/>
      <c r="HV231" s="205"/>
      <c r="HW231" s="205"/>
      <c r="HX231" s="205"/>
      <c r="HY231" s="205"/>
      <c r="HZ231" s="205"/>
      <c r="IA231" s="205"/>
      <c r="IB231" s="205"/>
      <c r="IC231" s="205"/>
      <c r="ID231" s="205"/>
      <c r="IE231" s="205"/>
      <c r="IF231" s="205"/>
      <c r="IG231" s="205"/>
      <c r="IH231" s="205"/>
      <c r="II231" s="205"/>
      <c r="IJ231" s="205"/>
      <c r="IK231" s="205"/>
      <c r="IL231" s="205"/>
      <c r="IM231" s="205"/>
      <c r="IN231" s="205"/>
      <c r="IO231" s="205"/>
      <c r="IP231" s="205"/>
      <c r="IQ231" s="205"/>
      <c r="IR231" s="205"/>
      <c r="IS231" s="205"/>
      <c r="IT231" s="205"/>
      <c r="IU231" s="205"/>
      <c r="IV231" s="205"/>
      <c r="IW231" s="205"/>
      <c r="IX231" s="205"/>
    </row>
    <row r="232" spans="1:258" ht="12.75" customHeight="1" x14ac:dyDescent="0.2">
      <c r="A232" s="330">
        <f t="shared" si="11"/>
        <v>45513</v>
      </c>
      <c r="B232" s="355" t="str" cm="1">
        <f t="array" ref="B232">IF(SUMPRODUCT($I232:$IX232,IF($I$9:$IX$9=B$9,1,0))&gt;0,SUMPRODUCT($I232:$IX232,IF($I$9:$IX$9=B$9,1,0)),"")</f>
        <v/>
      </c>
      <c r="C232" s="355" t="str" cm="1">
        <f t="array" ref="C232">IF(SUMPRODUCT($I232:$IX232,IF($I$9:$IX$9=C$9,1,0))&gt;0,SUMPRODUCT($I232:$IX232,IF($I$9:$IX$9=C$9,1,0)),"")</f>
        <v/>
      </c>
      <c r="D232" s="355" t="str" cm="1">
        <f t="array" ref="D232">IF(SUMPRODUCT($I232:$IX232,IF($I$9:$IX$9=D$9,1,0))&gt;0,SUMPRODUCT($I232:$IX232,IF($I$9:$IX$9=D$9,1,0)),"")</f>
        <v/>
      </c>
      <c r="E232" s="355" t="str" cm="1">
        <f t="array" ref="E232">IF(SUMPRODUCT($I232:$IX232,IF($I$9:$IX$9=E$9,1,0))&gt;0,SUMPRODUCT($I232:$IX232,IF($I$9:$IX$9=E$9,1,0)),"")</f>
        <v/>
      </c>
      <c r="F232" s="355" t="str" cm="1">
        <f t="array" ref="F232">IF(SUMPRODUCT($I232:$IX232,IF($I$9:$IX$9=F$9,1,0))&gt;0,SUMPRODUCT($I232:$IX232,IF($I$9:$IX$9=F$9,1,0)),"")</f>
        <v/>
      </c>
      <c r="G232" s="355" t="str" cm="1">
        <f t="array" ref="G232">IF(SUMPRODUCT($I232:$IX232,IF($I$9:$IX$9=G$9,1,0))&gt;0,SUMPRODUCT($I232:$IX232,IF($I$9:$IX$9=G$9,1,0)),"")</f>
        <v/>
      </c>
      <c r="H232" s="329">
        <f t="shared" si="10"/>
        <v>0</v>
      </c>
      <c r="I232" s="205"/>
      <c r="J232" s="205"/>
      <c r="K232" s="205"/>
      <c r="L232" s="205"/>
      <c r="M232" s="205"/>
      <c r="N232" s="205"/>
      <c r="O232" s="205"/>
      <c r="P232" s="205"/>
      <c r="Q232" s="205"/>
      <c r="R232" s="205"/>
      <c r="S232" s="205"/>
      <c r="T232" s="205"/>
      <c r="U232" s="205"/>
      <c r="V232" s="205"/>
      <c r="W232" s="205"/>
      <c r="X232" s="205"/>
      <c r="Y232" s="205"/>
      <c r="Z232" s="205"/>
      <c r="AA232" s="205"/>
      <c r="AB232" s="205"/>
      <c r="AC232" s="205"/>
      <c r="AD232" s="205"/>
      <c r="AE232" s="205"/>
      <c r="AF232" s="205"/>
      <c r="AG232" s="205"/>
      <c r="AH232" s="205"/>
      <c r="AI232" s="205"/>
      <c r="AJ232" s="205"/>
      <c r="AK232" s="205"/>
      <c r="AL232" s="205"/>
      <c r="AM232" s="205"/>
      <c r="AN232" s="205"/>
      <c r="AO232" s="205"/>
      <c r="AP232" s="205"/>
      <c r="AQ232" s="205"/>
      <c r="AR232" s="205"/>
      <c r="AS232" s="205"/>
      <c r="AT232" s="205"/>
      <c r="AU232" s="205"/>
      <c r="AV232" s="205"/>
      <c r="AW232" s="205"/>
      <c r="AX232" s="205"/>
      <c r="AY232" s="205"/>
      <c r="AZ232" s="205"/>
      <c r="BA232" s="205"/>
      <c r="BB232" s="205"/>
      <c r="BC232" s="205"/>
      <c r="BD232" s="205"/>
      <c r="BE232" s="205"/>
      <c r="BF232" s="205"/>
      <c r="BG232" s="205"/>
      <c r="BH232" s="205"/>
      <c r="BI232" s="205"/>
      <c r="BJ232" s="205"/>
      <c r="BK232" s="205"/>
      <c r="BL232" s="205"/>
      <c r="BM232" s="205"/>
      <c r="BN232" s="205"/>
      <c r="BO232" s="205"/>
      <c r="BP232" s="205"/>
      <c r="BQ232" s="205"/>
      <c r="BR232" s="205"/>
      <c r="BS232" s="205"/>
      <c r="BT232" s="205"/>
      <c r="BU232" s="205"/>
      <c r="BV232" s="205"/>
      <c r="BW232" s="205"/>
      <c r="BX232" s="205"/>
      <c r="BY232" s="205"/>
      <c r="BZ232" s="205"/>
      <c r="CA232" s="205"/>
      <c r="CB232" s="205"/>
      <c r="CC232" s="205"/>
      <c r="CD232" s="205"/>
      <c r="CE232" s="205"/>
      <c r="CF232" s="205"/>
      <c r="CG232" s="205"/>
      <c r="CH232" s="205"/>
      <c r="CI232" s="205"/>
      <c r="CJ232" s="205"/>
      <c r="CK232" s="205"/>
      <c r="CL232" s="205"/>
      <c r="CM232" s="205"/>
      <c r="CN232" s="205"/>
      <c r="CO232" s="205"/>
      <c r="CP232" s="205"/>
      <c r="CQ232" s="205"/>
      <c r="CR232" s="205"/>
      <c r="CS232" s="205"/>
      <c r="CT232" s="205"/>
      <c r="CU232" s="205"/>
      <c r="CV232" s="205"/>
      <c r="CW232" s="205"/>
      <c r="CX232" s="205"/>
      <c r="CY232" s="205"/>
      <c r="CZ232" s="205"/>
      <c r="DA232" s="205"/>
      <c r="DB232" s="205"/>
      <c r="DC232" s="205"/>
      <c r="DD232" s="205"/>
      <c r="DE232" s="205"/>
      <c r="DF232" s="205"/>
      <c r="DG232" s="205"/>
      <c r="DH232" s="205"/>
      <c r="DI232" s="205"/>
      <c r="DJ232" s="205"/>
      <c r="DK232" s="205"/>
      <c r="DL232" s="205"/>
      <c r="DM232" s="205"/>
      <c r="DN232" s="205"/>
      <c r="DO232" s="205"/>
      <c r="DP232" s="205"/>
      <c r="DQ232" s="205"/>
      <c r="DR232" s="205"/>
      <c r="DS232" s="205"/>
      <c r="DT232" s="205"/>
      <c r="DU232" s="205"/>
      <c r="DV232" s="205"/>
      <c r="DW232" s="205"/>
      <c r="DX232" s="205"/>
      <c r="DY232" s="205"/>
      <c r="DZ232" s="205"/>
      <c r="EA232" s="205"/>
      <c r="EB232" s="205"/>
      <c r="EC232" s="205"/>
      <c r="ED232" s="205"/>
      <c r="EE232" s="205"/>
      <c r="EF232" s="205"/>
      <c r="EG232" s="205"/>
      <c r="EH232" s="205"/>
      <c r="EI232" s="205"/>
      <c r="EJ232" s="205"/>
      <c r="EK232" s="205"/>
      <c r="EL232" s="205"/>
      <c r="EM232" s="205"/>
      <c r="EN232" s="205"/>
      <c r="EO232" s="205"/>
      <c r="EP232" s="205"/>
      <c r="EQ232" s="205"/>
      <c r="ER232" s="205"/>
      <c r="ES232" s="205"/>
      <c r="ET232" s="205"/>
      <c r="EU232" s="205"/>
      <c r="EV232" s="205"/>
      <c r="EW232" s="205"/>
      <c r="EX232" s="205"/>
      <c r="EY232" s="205"/>
      <c r="EZ232" s="205"/>
      <c r="FA232" s="205"/>
      <c r="FB232" s="205"/>
      <c r="FC232" s="205"/>
      <c r="FD232" s="205"/>
      <c r="FE232" s="205"/>
      <c r="FF232" s="205"/>
      <c r="FG232" s="205"/>
      <c r="FH232" s="205"/>
      <c r="FI232" s="205"/>
      <c r="FJ232" s="205"/>
      <c r="FK232" s="205"/>
      <c r="FL232" s="205"/>
      <c r="FM232" s="205"/>
      <c r="FN232" s="205"/>
      <c r="FO232" s="205"/>
      <c r="FP232" s="205"/>
      <c r="FQ232" s="205"/>
      <c r="FR232" s="205"/>
      <c r="FS232" s="205"/>
      <c r="FT232" s="205"/>
      <c r="FU232" s="205"/>
      <c r="FV232" s="205"/>
      <c r="FW232" s="205"/>
      <c r="FX232" s="205"/>
      <c r="FY232" s="205"/>
      <c r="FZ232" s="205"/>
      <c r="GA232" s="205"/>
      <c r="GB232" s="205"/>
      <c r="GC232" s="205"/>
      <c r="GD232" s="205"/>
      <c r="GE232" s="205"/>
      <c r="GF232" s="205"/>
      <c r="GG232" s="205"/>
      <c r="GH232" s="205"/>
      <c r="GI232" s="205"/>
      <c r="GJ232" s="205"/>
      <c r="GK232" s="205"/>
      <c r="GL232" s="205"/>
      <c r="GM232" s="205"/>
      <c r="GN232" s="205"/>
      <c r="GO232" s="205"/>
      <c r="GP232" s="205"/>
      <c r="GQ232" s="205"/>
      <c r="GR232" s="205"/>
      <c r="GS232" s="205"/>
      <c r="GT232" s="205"/>
      <c r="GU232" s="205"/>
      <c r="GV232" s="205"/>
      <c r="GW232" s="205"/>
      <c r="GX232" s="205"/>
      <c r="GY232" s="205"/>
      <c r="GZ232" s="205"/>
      <c r="HA232" s="205"/>
      <c r="HB232" s="205"/>
      <c r="HC232" s="205"/>
      <c r="HD232" s="205"/>
      <c r="HE232" s="205"/>
      <c r="HF232" s="205"/>
      <c r="HG232" s="205"/>
      <c r="HH232" s="205"/>
      <c r="HI232" s="205"/>
      <c r="HJ232" s="205"/>
      <c r="HK232" s="205"/>
      <c r="HL232" s="205"/>
      <c r="HM232" s="205"/>
      <c r="HN232" s="205"/>
      <c r="HO232" s="205"/>
      <c r="HP232" s="205"/>
      <c r="HQ232" s="205"/>
      <c r="HR232" s="205"/>
      <c r="HS232" s="205"/>
      <c r="HT232" s="205"/>
      <c r="HU232" s="205"/>
      <c r="HV232" s="205"/>
      <c r="HW232" s="205"/>
      <c r="HX232" s="205"/>
      <c r="HY232" s="205"/>
      <c r="HZ232" s="205"/>
      <c r="IA232" s="205"/>
      <c r="IB232" s="205"/>
      <c r="IC232" s="205"/>
      <c r="ID232" s="205"/>
      <c r="IE232" s="205"/>
      <c r="IF232" s="205"/>
      <c r="IG232" s="205"/>
      <c r="IH232" s="205"/>
      <c r="II232" s="205"/>
      <c r="IJ232" s="205"/>
      <c r="IK232" s="205"/>
      <c r="IL232" s="205"/>
      <c r="IM232" s="205"/>
      <c r="IN232" s="205"/>
      <c r="IO232" s="205"/>
      <c r="IP232" s="205"/>
      <c r="IQ232" s="205"/>
      <c r="IR232" s="205"/>
      <c r="IS232" s="205"/>
      <c r="IT232" s="205"/>
      <c r="IU232" s="205"/>
      <c r="IV232" s="205"/>
      <c r="IW232" s="205"/>
      <c r="IX232" s="205"/>
    </row>
    <row r="233" spans="1:258" ht="12.75" customHeight="1" x14ac:dyDescent="0.2">
      <c r="A233" s="330">
        <f t="shared" si="11"/>
        <v>45514</v>
      </c>
      <c r="B233" s="355" t="str" cm="1">
        <f t="array" ref="B233">IF(SUMPRODUCT($I233:$IX233,IF($I$9:$IX$9=B$9,1,0))&gt;0,SUMPRODUCT($I233:$IX233,IF($I$9:$IX$9=B$9,1,0)),"")</f>
        <v/>
      </c>
      <c r="C233" s="355" t="str" cm="1">
        <f t="array" ref="C233">IF(SUMPRODUCT($I233:$IX233,IF($I$9:$IX$9=C$9,1,0))&gt;0,SUMPRODUCT($I233:$IX233,IF($I$9:$IX$9=C$9,1,0)),"")</f>
        <v/>
      </c>
      <c r="D233" s="355" t="str" cm="1">
        <f t="array" ref="D233">IF(SUMPRODUCT($I233:$IX233,IF($I$9:$IX$9=D$9,1,0))&gt;0,SUMPRODUCT($I233:$IX233,IF($I$9:$IX$9=D$9,1,0)),"")</f>
        <v/>
      </c>
      <c r="E233" s="355" t="str" cm="1">
        <f t="array" ref="E233">IF(SUMPRODUCT($I233:$IX233,IF($I$9:$IX$9=E$9,1,0))&gt;0,SUMPRODUCT($I233:$IX233,IF($I$9:$IX$9=E$9,1,0)),"")</f>
        <v/>
      </c>
      <c r="F233" s="355" t="str" cm="1">
        <f t="array" ref="F233">IF(SUMPRODUCT($I233:$IX233,IF($I$9:$IX$9=F$9,1,0))&gt;0,SUMPRODUCT($I233:$IX233,IF($I$9:$IX$9=F$9,1,0)),"")</f>
        <v/>
      </c>
      <c r="G233" s="355" t="str" cm="1">
        <f t="array" ref="G233">IF(SUMPRODUCT($I233:$IX233,IF($I$9:$IX$9=G$9,1,0))&gt;0,SUMPRODUCT($I233:$IX233,IF($I$9:$IX$9=G$9,1,0)),"")</f>
        <v/>
      </c>
      <c r="H233" s="329">
        <f t="shared" si="10"/>
        <v>0</v>
      </c>
      <c r="I233" s="205"/>
      <c r="J233" s="205"/>
      <c r="K233" s="205"/>
      <c r="L233" s="205"/>
      <c r="M233" s="205"/>
      <c r="N233" s="205"/>
      <c r="O233" s="205"/>
      <c r="P233" s="205"/>
      <c r="Q233" s="205"/>
      <c r="R233" s="205"/>
      <c r="S233" s="205"/>
      <c r="T233" s="205"/>
      <c r="U233" s="205"/>
      <c r="V233" s="205"/>
      <c r="W233" s="205"/>
      <c r="X233" s="205"/>
      <c r="Y233" s="205"/>
      <c r="Z233" s="205"/>
      <c r="AA233" s="205"/>
      <c r="AB233" s="205"/>
      <c r="AC233" s="205"/>
      <c r="AD233" s="205"/>
      <c r="AE233" s="205"/>
      <c r="AF233" s="205"/>
      <c r="AG233" s="205"/>
      <c r="AH233" s="205"/>
      <c r="AI233" s="205"/>
      <c r="AJ233" s="205"/>
      <c r="AK233" s="205"/>
      <c r="AL233" s="205"/>
      <c r="AM233" s="205"/>
      <c r="AN233" s="205"/>
      <c r="AO233" s="205"/>
      <c r="AP233" s="205"/>
      <c r="AQ233" s="205"/>
      <c r="AR233" s="205"/>
      <c r="AS233" s="205"/>
      <c r="AT233" s="205"/>
      <c r="AU233" s="205"/>
      <c r="AV233" s="205"/>
      <c r="AW233" s="205"/>
      <c r="AX233" s="205"/>
      <c r="AY233" s="205"/>
      <c r="AZ233" s="205"/>
      <c r="BA233" s="205"/>
      <c r="BB233" s="205"/>
      <c r="BC233" s="205"/>
      <c r="BD233" s="205"/>
      <c r="BE233" s="205"/>
      <c r="BF233" s="205"/>
      <c r="BG233" s="205"/>
      <c r="BH233" s="205"/>
      <c r="BI233" s="205"/>
      <c r="BJ233" s="205"/>
      <c r="BK233" s="205"/>
      <c r="BL233" s="205"/>
      <c r="BM233" s="205"/>
      <c r="BN233" s="205"/>
      <c r="BO233" s="205"/>
      <c r="BP233" s="205"/>
      <c r="BQ233" s="205"/>
      <c r="BR233" s="205"/>
      <c r="BS233" s="205"/>
      <c r="BT233" s="205"/>
      <c r="BU233" s="205"/>
      <c r="BV233" s="205"/>
      <c r="BW233" s="205"/>
      <c r="BX233" s="205"/>
      <c r="BY233" s="205"/>
      <c r="BZ233" s="205"/>
      <c r="CA233" s="205"/>
      <c r="CB233" s="205"/>
      <c r="CC233" s="205"/>
      <c r="CD233" s="205"/>
      <c r="CE233" s="205"/>
      <c r="CF233" s="205"/>
      <c r="CG233" s="205"/>
      <c r="CH233" s="205"/>
      <c r="CI233" s="205"/>
      <c r="CJ233" s="205"/>
      <c r="CK233" s="205"/>
      <c r="CL233" s="205"/>
      <c r="CM233" s="205"/>
      <c r="CN233" s="205"/>
      <c r="CO233" s="205"/>
      <c r="CP233" s="205"/>
      <c r="CQ233" s="205"/>
      <c r="CR233" s="205"/>
      <c r="CS233" s="205"/>
      <c r="CT233" s="205"/>
      <c r="CU233" s="205"/>
      <c r="CV233" s="205"/>
      <c r="CW233" s="205"/>
      <c r="CX233" s="205"/>
      <c r="CY233" s="205"/>
      <c r="CZ233" s="205"/>
      <c r="DA233" s="205"/>
      <c r="DB233" s="205"/>
      <c r="DC233" s="205"/>
      <c r="DD233" s="205"/>
      <c r="DE233" s="205"/>
      <c r="DF233" s="205"/>
      <c r="DG233" s="205"/>
      <c r="DH233" s="205"/>
      <c r="DI233" s="205"/>
      <c r="DJ233" s="205"/>
      <c r="DK233" s="205"/>
      <c r="DL233" s="205"/>
      <c r="DM233" s="205"/>
      <c r="DN233" s="205"/>
      <c r="DO233" s="205"/>
      <c r="DP233" s="205"/>
      <c r="DQ233" s="205"/>
      <c r="DR233" s="205"/>
      <c r="DS233" s="205"/>
      <c r="DT233" s="205"/>
      <c r="DU233" s="205"/>
      <c r="DV233" s="205"/>
      <c r="DW233" s="205"/>
      <c r="DX233" s="205"/>
      <c r="DY233" s="205"/>
      <c r="DZ233" s="205"/>
      <c r="EA233" s="205"/>
      <c r="EB233" s="205"/>
      <c r="EC233" s="205"/>
      <c r="ED233" s="205"/>
      <c r="EE233" s="205"/>
      <c r="EF233" s="205"/>
      <c r="EG233" s="205"/>
      <c r="EH233" s="205"/>
      <c r="EI233" s="205"/>
      <c r="EJ233" s="205"/>
      <c r="EK233" s="205"/>
      <c r="EL233" s="205"/>
      <c r="EM233" s="205"/>
      <c r="EN233" s="205"/>
      <c r="EO233" s="205"/>
      <c r="EP233" s="205"/>
      <c r="EQ233" s="205"/>
      <c r="ER233" s="205"/>
      <c r="ES233" s="205"/>
      <c r="ET233" s="205"/>
      <c r="EU233" s="205"/>
      <c r="EV233" s="205"/>
      <c r="EW233" s="205"/>
      <c r="EX233" s="205"/>
      <c r="EY233" s="205"/>
      <c r="EZ233" s="205"/>
      <c r="FA233" s="205"/>
      <c r="FB233" s="205"/>
      <c r="FC233" s="205"/>
      <c r="FD233" s="205"/>
      <c r="FE233" s="205"/>
      <c r="FF233" s="205"/>
      <c r="FG233" s="205"/>
      <c r="FH233" s="205"/>
      <c r="FI233" s="205"/>
      <c r="FJ233" s="205"/>
      <c r="FK233" s="205"/>
      <c r="FL233" s="205"/>
      <c r="FM233" s="205"/>
      <c r="FN233" s="205"/>
      <c r="FO233" s="205"/>
      <c r="FP233" s="205"/>
      <c r="FQ233" s="205"/>
      <c r="FR233" s="205"/>
      <c r="FS233" s="205"/>
      <c r="FT233" s="205"/>
      <c r="FU233" s="205"/>
      <c r="FV233" s="205"/>
      <c r="FW233" s="205"/>
      <c r="FX233" s="205"/>
      <c r="FY233" s="205"/>
      <c r="FZ233" s="205"/>
      <c r="GA233" s="205"/>
      <c r="GB233" s="205"/>
      <c r="GC233" s="205"/>
      <c r="GD233" s="205"/>
      <c r="GE233" s="205"/>
      <c r="GF233" s="205"/>
      <c r="GG233" s="205"/>
      <c r="GH233" s="205"/>
      <c r="GI233" s="205"/>
      <c r="GJ233" s="205"/>
      <c r="GK233" s="205"/>
      <c r="GL233" s="205"/>
      <c r="GM233" s="205"/>
      <c r="GN233" s="205"/>
      <c r="GO233" s="205"/>
      <c r="GP233" s="205"/>
      <c r="GQ233" s="205"/>
      <c r="GR233" s="205"/>
      <c r="GS233" s="205"/>
      <c r="GT233" s="205"/>
      <c r="GU233" s="205"/>
      <c r="GV233" s="205"/>
      <c r="GW233" s="205"/>
      <c r="GX233" s="205"/>
      <c r="GY233" s="205"/>
      <c r="GZ233" s="205"/>
      <c r="HA233" s="205"/>
      <c r="HB233" s="205"/>
      <c r="HC233" s="205"/>
      <c r="HD233" s="205"/>
      <c r="HE233" s="205"/>
      <c r="HF233" s="205"/>
      <c r="HG233" s="205"/>
      <c r="HH233" s="205"/>
      <c r="HI233" s="205"/>
      <c r="HJ233" s="205"/>
      <c r="HK233" s="205"/>
      <c r="HL233" s="205"/>
      <c r="HM233" s="205"/>
      <c r="HN233" s="205"/>
      <c r="HO233" s="205"/>
      <c r="HP233" s="205"/>
      <c r="HQ233" s="205"/>
      <c r="HR233" s="205"/>
      <c r="HS233" s="205"/>
      <c r="HT233" s="205"/>
      <c r="HU233" s="205"/>
      <c r="HV233" s="205"/>
      <c r="HW233" s="205"/>
      <c r="HX233" s="205"/>
      <c r="HY233" s="205"/>
      <c r="HZ233" s="205"/>
      <c r="IA233" s="205"/>
      <c r="IB233" s="205"/>
      <c r="IC233" s="205"/>
      <c r="ID233" s="205"/>
      <c r="IE233" s="205"/>
      <c r="IF233" s="205"/>
      <c r="IG233" s="205"/>
      <c r="IH233" s="205"/>
      <c r="II233" s="205"/>
      <c r="IJ233" s="205"/>
      <c r="IK233" s="205"/>
      <c r="IL233" s="205"/>
      <c r="IM233" s="205"/>
      <c r="IN233" s="205"/>
      <c r="IO233" s="205"/>
      <c r="IP233" s="205"/>
      <c r="IQ233" s="205"/>
      <c r="IR233" s="205"/>
      <c r="IS233" s="205"/>
      <c r="IT233" s="205"/>
      <c r="IU233" s="205"/>
      <c r="IV233" s="205"/>
      <c r="IW233" s="205"/>
      <c r="IX233" s="205"/>
    </row>
    <row r="234" spans="1:258" ht="12.75" customHeight="1" x14ac:dyDescent="0.2">
      <c r="A234" s="330">
        <f t="shared" si="11"/>
        <v>45515</v>
      </c>
      <c r="B234" s="355" t="str" cm="1">
        <f t="array" ref="B234">IF(SUMPRODUCT($I234:$IX234,IF($I$9:$IX$9=B$9,1,0))&gt;0,SUMPRODUCT($I234:$IX234,IF($I$9:$IX$9=B$9,1,0)),"")</f>
        <v/>
      </c>
      <c r="C234" s="355" t="str" cm="1">
        <f t="array" ref="C234">IF(SUMPRODUCT($I234:$IX234,IF($I$9:$IX$9=C$9,1,0))&gt;0,SUMPRODUCT($I234:$IX234,IF($I$9:$IX$9=C$9,1,0)),"")</f>
        <v/>
      </c>
      <c r="D234" s="355" t="str" cm="1">
        <f t="array" ref="D234">IF(SUMPRODUCT($I234:$IX234,IF($I$9:$IX$9=D$9,1,0))&gt;0,SUMPRODUCT($I234:$IX234,IF($I$9:$IX$9=D$9,1,0)),"")</f>
        <v/>
      </c>
      <c r="E234" s="355" t="str" cm="1">
        <f t="array" ref="E234">IF(SUMPRODUCT($I234:$IX234,IF($I$9:$IX$9=E$9,1,0))&gt;0,SUMPRODUCT($I234:$IX234,IF($I$9:$IX$9=E$9,1,0)),"")</f>
        <v/>
      </c>
      <c r="F234" s="355" t="str" cm="1">
        <f t="array" ref="F234">IF(SUMPRODUCT($I234:$IX234,IF($I$9:$IX$9=F$9,1,0))&gt;0,SUMPRODUCT($I234:$IX234,IF($I$9:$IX$9=F$9,1,0)),"")</f>
        <v/>
      </c>
      <c r="G234" s="355" t="str" cm="1">
        <f t="array" ref="G234">IF(SUMPRODUCT($I234:$IX234,IF($I$9:$IX$9=G$9,1,0))&gt;0,SUMPRODUCT($I234:$IX234,IF($I$9:$IX$9=G$9,1,0)),"")</f>
        <v/>
      </c>
      <c r="H234" s="329">
        <f t="shared" si="10"/>
        <v>0</v>
      </c>
      <c r="I234" s="205"/>
      <c r="J234" s="205"/>
      <c r="K234" s="205"/>
      <c r="L234" s="205"/>
      <c r="M234" s="205"/>
      <c r="N234" s="205"/>
      <c r="O234" s="205"/>
      <c r="P234" s="205"/>
      <c r="Q234" s="205"/>
      <c r="R234" s="205"/>
      <c r="S234" s="205"/>
      <c r="T234" s="205"/>
      <c r="U234" s="205"/>
      <c r="V234" s="205"/>
      <c r="W234" s="205"/>
      <c r="X234" s="205"/>
      <c r="Y234" s="205"/>
      <c r="Z234" s="205"/>
      <c r="AA234" s="205"/>
      <c r="AB234" s="205"/>
      <c r="AC234" s="205"/>
      <c r="AD234" s="205"/>
      <c r="AE234" s="205"/>
      <c r="AF234" s="205"/>
      <c r="AG234" s="205"/>
      <c r="AH234" s="205"/>
      <c r="AI234" s="205"/>
      <c r="AJ234" s="205"/>
      <c r="AK234" s="205"/>
      <c r="AL234" s="205"/>
      <c r="AM234" s="205"/>
      <c r="AN234" s="205"/>
      <c r="AO234" s="205"/>
      <c r="AP234" s="205"/>
      <c r="AQ234" s="205"/>
      <c r="AR234" s="205"/>
      <c r="AS234" s="205"/>
      <c r="AT234" s="205"/>
      <c r="AU234" s="205"/>
      <c r="AV234" s="205"/>
      <c r="AW234" s="205"/>
      <c r="AX234" s="205"/>
      <c r="AY234" s="205"/>
      <c r="AZ234" s="205"/>
      <c r="BA234" s="205"/>
      <c r="BB234" s="205"/>
      <c r="BC234" s="205"/>
      <c r="BD234" s="205"/>
      <c r="BE234" s="205"/>
      <c r="BF234" s="205"/>
      <c r="BG234" s="205"/>
      <c r="BH234" s="205"/>
      <c r="BI234" s="205"/>
      <c r="BJ234" s="205"/>
      <c r="BK234" s="205"/>
      <c r="BL234" s="205"/>
      <c r="BM234" s="205"/>
      <c r="BN234" s="205"/>
      <c r="BO234" s="205"/>
      <c r="BP234" s="205"/>
      <c r="BQ234" s="205"/>
      <c r="BR234" s="205"/>
      <c r="BS234" s="205"/>
      <c r="BT234" s="205"/>
      <c r="BU234" s="205"/>
      <c r="BV234" s="205"/>
      <c r="BW234" s="205"/>
      <c r="BX234" s="205"/>
      <c r="BY234" s="205"/>
      <c r="BZ234" s="205"/>
      <c r="CA234" s="205"/>
      <c r="CB234" s="205"/>
      <c r="CC234" s="205"/>
      <c r="CD234" s="205"/>
      <c r="CE234" s="205"/>
      <c r="CF234" s="205"/>
      <c r="CG234" s="205"/>
      <c r="CH234" s="205"/>
      <c r="CI234" s="205"/>
      <c r="CJ234" s="205"/>
      <c r="CK234" s="205"/>
      <c r="CL234" s="205"/>
      <c r="CM234" s="205"/>
      <c r="CN234" s="205"/>
      <c r="CO234" s="205"/>
      <c r="CP234" s="205"/>
      <c r="CQ234" s="205"/>
      <c r="CR234" s="205"/>
      <c r="CS234" s="205"/>
      <c r="CT234" s="205"/>
      <c r="CU234" s="205"/>
      <c r="CV234" s="205"/>
      <c r="CW234" s="205"/>
      <c r="CX234" s="205"/>
      <c r="CY234" s="205"/>
      <c r="CZ234" s="205"/>
      <c r="DA234" s="205"/>
      <c r="DB234" s="205"/>
      <c r="DC234" s="205"/>
      <c r="DD234" s="205"/>
      <c r="DE234" s="205"/>
      <c r="DF234" s="205"/>
      <c r="DG234" s="205"/>
      <c r="DH234" s="205"/>
      <c r="DI234" s="205"/>
      <c r="DJ234" s="205"/>
      <c r="DK234" s="205"/>
      <c r="DL234" s="205"/>
      <c r="DM234" s="205"/>
      <c r="DN234" s="205"/>
      <c r="DO234" s="205"/>
      <c r="DP234" s="205"/>
      <c r="DQ234" s="205"/>
      <c r="DR234" s="205"/>
      <c r="DS234" s="205"/>
      <c r="DT234" s="205"/>
      <c r="DU234" s="205"/>
      <c r="DV234" s="205"/>
      <c r="DW234" s="205"/>
      <c r="DX234" s="205"/>
      <c r="DY234" s="205"/>
      <c r="DZ234" s="205"/>
      <c r="EA234" s="205"/>
      <c r="EB234" s="205"/>
      <c r="EC234" s="205"/>
      <c r="ED234" s="205"/>
      <c r="EE234" s="205"/>
      <c r="EF234" s="205"/>
      <c r="EG234" s="205"/>
      <c r="EH234" s="205"/>
      <c r="EI234" s="205"/>
      <c r="EJ234" s="205"/>
      <c r="EK234" s="205"/>
      <c r="EL234" s="205"/>
      <c r="EM234" s="205"/>
      <c r="EN234" s="205"/>
      <c r="EO234" s="205"/>
      <c r="EP234" s="205"/>
      <c r="EQ234" s="205"/>
      <c r="ER234" s="205"/>
      <c r="ES234" s="205"/>
      <c r="ET234" s="205"/>
      <c r="EU234" s="205"/>
      <c r="EV234" s="205"/>
      <c r="EW234" s="205"/>
      <c r="EX234" s="205"/>
      <c r="EY234" s="205"/>
      <c r="EZ234" s="205"/>
      <c r="FA234" s="205"/>
      <c r="FB234" s="205"/>
      <c r="FC234" s="205"/>
      <c r="FD234" s="205"/>
      <c r="FE234" s="205"/>
      <c r="FF234" s="205"/>
      <c r="FG234" s="205"/>
      <c r="FH234" s="205"/>
      <c r="FI234" s="205"/>
      <c r="FJ234" s="205"/>
      <c r="FK234" s="205"/>
      <c r="FL234" s="205"/>
      <c r="FM234" s="205"/>
      <c r="FN234" s="205"/>
      <c r="FO234" s="205"/>
      <c r="FP234" s="205"/>
      <c r="FQ234" s="205"/>
      <c r="FR234" s="205"/>
      <c r="FS234" s="205"/>
      <c r="FT234" s="205"/>
      <c r="FU234" s="205"/>
      <c r="FV234" s="205"/>
      <c r="FW234" s="205"/>
      <c r="FX234" s="205"/>
      <c r="FY234" s="205"/>
      <c r="FZ234" s="205"/>
      <c r="GA234" s="205"/>
      <c r="GB234" s="205"/>
      <c r="GC234" s="205"/>
      <c r="GD234" s="205"/>
      <c r="GE234" s="205"/>
      <c r="GF234" s="205"/>
      <c r="GG234" s="205"/>
      <c r="GH234" s="205"/>
      <c r="GI234" s="205"/>
      <c r="GJ234" s="205"/>
      <c r="GK234" s="205"/>
      <c r="GL234" s="205"/>
      <c r="GM234" s="205"/>
      <c r="GN234" s="205"/>
      <c r="GO234" s="205"/>
      <c r="GP234" s="205"/>
      <c r="GQ234" s="205"/>
      <c r="GR234" s="205"/>
      <c r="GS234" s="205"/>
      <c r="GT234" s="205"/>
      <c r="GU234" s="205"/>
      <c r="GV234" s="205"/>
      <c r="GW234" s="205"/>
      <c r="GX234" s="205"/>
      <c r="GY234" s="205"/>
      <c r="GZ234" s="205"/>
      <c r="HA234" s="205"/>
      <c r="HB234" s="205"/>
      <c r="HC234" s="205"/>
      <c r="HD234" s="205"/>
      <c r="HE234" s="205"/>
      <c r="HF234" s="205"/>
      <c r="HG234" s="205"/>
      <c r="HH234" s="205"/>
      <c r="HI234" s="205"/>
      <c r="HJ234" s="205"/>
      <c r="HK234" s="205"/>
      <c r="HL234" s="205"/>
      <c r="HM234" s="205"/>
      <c r="HN234" s="205"/>
      <c r="HO234" s="205"/>
      <c r="HP234" s="205"/>
      <c r="HQ234" s="205"/>
      <c r="HR234" s="205"/>
      <c r="HS234" s="205"/>
      <c r="HT234" s="205"/>
      <c r="HU234" s="205"/>
      <c r="HV234" s="205"/>
      <c r="HW234" s="205"/>
      <c r="HX234" s="205"/>
      <c r="HY234" s="205"/>
      <c r="HZ234" s="205"/>
      <c r="IA234" s="205"/>
      <c r="IB234" s="205"/>
      <c r="IC234" s="205"/>
      <c r="ID234" s="205"/>
      <c r="IE234" s="205"/>
      <c r="IF234" s="205"/>
      <c r="IG234" s="205"/>
      <c r="IH234" s="205"/>
      <c r="II234" s="205"/>
      <c r="IJ234" s="205"/>
      <c r="IK234" s="205"/>
      <c r="IL234" s="205"/>
      <c r="IM234" s="205"/>
      <c r="IN234" s="205"/>
      <c r="IO234" s="205"/>
      <c r="IP234" s="205"/>
      <c r="IQ234" s="205"/>
      <c r="IR234" s="205"/>
      <c r="IS234" s="205"/>
      <c r="IT234" s="205"/>
      <c r="IU234" s="205"/>
      <c r="IV234" s="205"/>
      <c r="IW234" s="205"/>
      <c r="IX234" s="205"/>
    </row>
    <row r="235" spans="1:258" ht="12.75" customHeight="1" x14ac:dyDescent="0.2">
      <c r="A235" s="330">
        <f t="shared" si="11"/>
        <v>45516</v>
      </c>
      <c r="B235" s="355" t="str" cm="1">
        <f t="array" ref="B235">IF(SUMPRODUCT($I235:$IX235,IF($I$9:$IX$9=B$9,1,0))&gt;0,SUMPRODUCT($I235:$IX235,IF($I$9:$IX$9=B$9,1,0)),"")</f>
        <v/>
      </c>
      <c r="C235" s="355" t="str" cm="1">
        <f t="array" ref="C235">IF(SUMPRODUCT($I235:$IX235,IF($I$9:$IX$9=C$9,1,0))&gt;0,SUMPRODUCT($I235:$IX235,IF($I$9:$IX$9=C$9,1,0)),"")</f>
        <v/>
      </c>
      <c r="D235" s="355" t="str" cm="1">
        <f t="array" ref="D235">IF(SUMPRODUCT($I235:$IX235,IF($I$9:$IX$9=D$9,1,0))&gt;0,SUMPRODUCT($I235:$IX235,IF($I$9:$IX$9=D$9,1,0)),"")</f>
        <v/>
      </c>
      <c r="E235" s="355" t="str" cm="1">
        <f t="array" ref="E235">IF(SUMPRODUCT($I235:$IX235,IF($I$9:$IX$9=E$9,1,0))&gt;0,SUMPRODUCT($I235:$IX235,IF($I$9:$IX$9=E$9,1,0)),"")</f>
        <v/>
      </c>
      <c r="F235" s="355" t="str" cm="1">
        <f t="array" ref="F235">IF(SUMPRODUCT($I235:$IX235,IF($I$9:$IX$9=F$9,1,0))&gt;0,SUMPRODUCT($I235:$IX235,IF($I$9:$IX$9=F$9,1,0)),"")</f>
        <v/>
      </c>
      <c r="G235" s="355" t="str" cm="1">
        <f t="array" ref="G235">IF(SUMPRODUCT($I235:$IX235,IF($I$9:$IX$9=G$9,1,0))&gt;0,SUMPRODUCT($I235:$IX235,IF($I$9:$IX$9=G$9,1,0)),"")</f>
        <v/>
      </c>
      <c r="H235" s="329">
        <f t="shared" si="10"/>
        <v>0</v>
      </c>
      <c r="I235" s="205"/>
      <c r="J235" s="205"/>
      <c r="K235" s="205"/>
      <c r="L235" s="205"/>
      <c r="M235" s="205"/>
      <c r="N235" s="205"/>
      <c r="O235" s="205"/>
      <c r="P235" s="205"/>
      <c r="Q235" s="205"/>
      <c r="R235" s="205"/>
      <c r="S235" s="205"/>
      <c r="T235" s="205"/>
      <c r="U235" s="205"/>
      <c r="V235" s="205"/>
      <c r="W235" s="205"/>
      <c r="X235" s="205"/>
      <c r="Y235" s="205"/>
      <c r="Z235" s="205"/>
      <c r="AA235" s="205"/>
      <c r="AB235" s="205"/>
      <c r="AC235" s="205"/>
      <c r="AD235" s="205"/>
      <c r="AE235" s="205"/>
      <c r="AF235" s="205"/>
      <c r="AG235" s="205"/>
      <c r="AH235" s="205"/>
      <c r="AI235" s="205"/>
      <c r="AJ235" s="205"/>
      <c r="AK235" s="205"/>
      <c r="AL235" s="205"/>
      <c r="AM235" s="205"/>
      <c r="AN235" s="205"/>
      <c r="AO235" s="205"/>
      <c r="AP235" s="205"/>
      <c r="AQ235" s="205"/>
      <c r="AR235" s="205"/>
      <c r="AS235" s="205"/>
      <c r="AT235" s="205"/>
      <c r="AU235" s="205"/>
      <c r="AV235" s="205"/>
      <c r="AW235" s="205"/>
      <c r="AX235" s="205"/>
      <c r="AY235" s="205"/>
      <c r="AZ235" s="205"/>
      <c r="BA235" s="205"/>
      <c r="BB235" s="205"/>
      <c r="BC235" s="205"/>
      <c r="BD235" s="205"/>
      <c r="BE235" s="205"/>
      <c r="BF235" s="205"/>
      <c r="BG235" s="205"/>
      <c r="BH235" s="205"/>
      <c r="BI235" s="205"/>
      <c r="BJ235" s="205"/>
      <c r="BK235" s="205"/>
      <c r="BL235" s="205"/>
      <c r="BM235" s="205"/>
      <c r="BN235" s="205"/>
      <c r="BO235" s="205"/>
      <c r="BP235" s="205"/>
      <c r="BQ235" s="205"/>
      <c r="BR235" s="205"/>
      <c r="BS235" s="205"/>
      <c r="BT235" s="205"/>
      <c r="BU235" s="205"/>
      <c r="BV235" s="205"/>
      <c r="BW235" s="205"/>
      <c r="BX235" s="205"/>
      <c r="BY235" s="205"/>
      <c r="BZ235" s="205"/>
      <c r="CA235" s="205"/>
      <c r="CB235" s="205"/>
      <c r="CC235" s="205"/>
      <c r="CD235" s="205"/>
      <c r="CE235" s="205"/>
      <c r="CF235" s="205"/>
      <c r="CG235" s="205"/>
      <c r="CH235" s="205"/>
      <c r="CI235" s="205"/>
      <c r="CJ235" s="205"/>
      <c r="CK235" s="205"/>
      <c r="CL235" s="205"/>
      <c r="CM235" s="205"/>
      <c r="CN235" s="205"/>
      <c r="CO235" s="205"/>
      <c r="CP235" s="205"/>
      <c r="CQ235" s="205"/>
      <c r="CR235" s="205"/>
      <c r="CS235" s="205"/>
      <c r="CT235" s="205"/>
      <c r="CU235" s="205"/>
      <c r="CV235" s="205"/>
      <c r="CW235" s="205"/>
      <c r="CX235" s="205"/>
      <c r="CY235" s="205"/>
      <c r="CZ235" s="205"/>
      <c r="DA235" s="205"/>
      <c r="DB235" s="205"/>
      <c r="DC235" s="205"/>
      <c r="DD235" s="205"/>
      <c r="DE235" s="205"/>
      <c r="DF235" s="205"/>
      <c r="DG235" s="205"/>
      <c r="DH235" s="205"/>
      <c r="DI235" s="205"/>
      <c r="DJ235" s="205"/>
      <c r="DK235" s="205"/>
      <c r="DL235" s="205"/>
      <c r="DM235" s="205"/>
      <c r="DN235" s="205"/>
      <c r="DO235" s="205"/>
      <c r="DP235" s="205"/>
      <c r="DQ235" s="205"/>
      <c r="DR235" s="205"/>
      <c r="DS235" s="205"/>
      <c r="DT235" s="205"/>
      <c r="DU235" s="205"/>
      <c r="DV235" s="205"/>
      <c r="DW235" s="205"/>
      <c r="DX235" s="205"/>
      <c r="DY235" s="205"/>
      <c r="DZ235" s="205"/>
      <c r="EA235" s="205"/>
      <c r="EB235" s="205"/>
      <c r="EC235" s="205"/>
      <c r="ED235" s="205"/>
      <c r="EE235" s="205"/>
      <c r="EF235" s="205"/>
      <c r="EG235" s="205"/>
      <c r="EH235" s="205"/>
      <c r="EI235" s="205"/>
      <c r="EJ235" s="205"/>
      <c r="EK235" s="205"/>
      <c r="EL235" s="205"/>
      <c r="EM235" s="205"/>
      <c r="EN235" s="205"/>
      <c r="EO235" s="205"/>
      <c r="EP235" s="205"/>
      <c r="EQ235" s="205"/>
      <c r="ER235" s="205"/>
      <c r="ES235" s="205"/>
      <c r="ET235" s="205"/>
      <c r="EU235" s="205"/>
      <c r="EV235" s="205"/>
      <c r="EW235" s="205"/>
      <c r="EX235" s="205"/>
      <c r="EY235" s="205"/>
      <c r="EZ235" s="205"/>
      <c r="FA235" s="205"/>
      <c r="FB235" s="205"/>
      <c r="FC235" s="205"/>
      <c r="FD235" s="205"/>
      <c r="FE235" s="205"/>
      <c r="FF235" s="205"/>
      <c r="FG235" s="205"/>
      <c r="FH235" s="205"/>
      <c r="FI235" s="205"/>
      <c r="FJ235" s="205"/>
      <c r="FK235" s="205"/>
      <c r="FL235" s="205"/>
      <c r="FM235" s="205"/>
      <c r="FN235" s="205"/>
      <c r="FO235" s="205"/>
      <c r="FP235" s="205"/>
      <c r="FQ235" s="205"/>
      <c r="FR235" s="205"/>
      <c r="FS235" s="205"/>
      <c r="FT235" s="205"/>
      <c r="FU235" s="205"/>
      <c r="FV235" s="205"/>
      <c r="FW235" s="205"/>
      <c r="FX235" s="205"/>
      <c r="FY235" s="205"/>
      <c r="FZ235" s="205"/>
      <c r="GA235" s="205"/>
      <c r="GB235" s="205"/>
      <c r="GC235" s="205"/>
      <c r="GD235" s="205"/>
      <c r="GE235" s="205"/>
      <c r="GF235" s="205"/>
      <c r="GG235" s="205"/>
      <c r="GH235" s="205"/>
      <c r="GI235" s="205"/>
      <c r="GJ235" s="205"/>
      <c r="GK235" s="205"/>
      <c r="GL235" s="205"/>
      <c r="GM235" s="205"/>
      <c r="GN235" s="205"/>
      <c r="GO235" s="205"/>
      <c r="GP235" s="205"/>
      <c r="GQ235" s="205"/>
      <c r="GR235" s="205"/>
      <c r="GS235" s="205"/>
      <c r="GT235" s="205"/>
      <c r="GU235" s="205"/>
      <c r="GV235" s="205"/>
      <c r="GW235" s="205"/>
      <c r="GX235" s="205"/>
      <c r="GY235" s="205"/>
      <c r="GZ235" s="205"/>
      <c r="HA235" s="205"/>
      <c r="HB235" s="205"/>
      <c r="HC235" s="205"/>
      <c r="HD235" s="205"/>
      <c r="HE235" s="205"/>
      <c r="HF235" s="205"/>
      <c r="HG235" s="205"/>
      <c r="HH235" s="205"/>
      <c r="HI235" s="205"/>
      <c r="HJ235" s="205"/>
      <c r="HK235" s="205"/>
      <c r="HL235" s="205"/>
      <c r="HM235" s="205"/>
      <c r="HN235" s="205"/>
      <c r="HO235" s="205"/>
      <c r="HP235" s="205"/>
      <c r="HQ235" s="205"/>
      <c r="HR235" s="205"/>
      <c r="HS235" s="205"/>
      <c r="HT235" s="205"/>
      <c r="HU235" s="205"/>
      <c r="HV235" s="205"/>
      <c r="HW235" s="205"/>
      <c r="HX235" s="205"/>
      <c r="HY235" s="205"/>
      <c r="HZ235" s="205"/>
      <c r="IA235" s="205"/>
      <c r="IB235" s="205"/>
      <c r="IC235" s="205"/>
      <c r="ID235" s="205"/>
      <c r="IE235" s="205"/>
      <c r="IF235" s="205"/>
      <c r="IG235" s="205"/>
      <c r="IH235" s="205"/>
      <c r="II235" s="205"/>
      <c r="IJ235" s="205"/>
      <c r="IK235" s="205"/>
      <c r="IL235" s="205"/>
      <c r="IM235" s="205"/>
      <c r="IN235" s="205"/>
      <c r="IO235" s="205"/>
      <c r="IP235" s="205"/>
      <c r="IQ235" s="205"/>
      <c r="IR235" s="205"/>
      <c r="IS235" s="205"/>
      <c r="IT235" s="205"/>
      <c r="IU235" s="205"/>
      <c r="IV235" s="205"/>
      <c r="IW235" s="205"/>
      <c r="IX235" s="205"/>
    </row>
    <row r="236" spans="1:258" ht="12.75" customHeight="1" x14ac:dyDescent="0.2">
      <c r="A236" s="330">
        <f t="shared" si="11"/>
        <v>45517</v>
      </c>
      <c r="B236" s="355" t="str" cm="1">
        <f t="array" ref="B236">IF(SUMPRODUCT($I236:$IX236,IF($I$9:$IX$9=B$9,1,0))&gt;0,SUMPRODUCT($I236:$IX236,IF($I$9:$IX$9=B$9,1,0)),"")</f>
        <v/>
      </c>
      <c r="C236" s="355" t="str" cm="1">
        <f t="array" ref="C236">IF(SUMPRODUCT($I236:$IX236,IF($I$9:$IX$9=C$9,1,0))&gt;0,SUMPRODUCT($I236:$IX236,IF($I$9:$IX$9=C$9,1,0)),"")</f>
        <v/>
      </c>
      <c r="D236" s="355" t="str" cm="1">
        <f t="array" ref="D236">IF(SUMPRODUCT($I236:$IX236,IF($I$9:$IX$9=D$9,1,0))&gt;0,SUMPRODUCT($I236:$IX236,IF($I$9:$IX$9=D$9,1,0)),"")</f>
        <v/>
      </c>
      <c r="E236" s="355" t="str" cm="1">
        <f t="array" ref="E236">IF(SUMPRODUCT($I236:$IX236,IF($I$9:$IX$9=E$9,1,0))&gt;0,SUMPRODUCT($I236:$IX236,IF($I$9:$IX$9=E$9,1,0)),"")</f>
        <v/>
      </c>
      <c r="F236" s="355" t="str" cm="1">
        <f t="array" ref="F236">IF(SUMPRODUCT($I236:$IX236,IF($I$9:$IX$9=F$9,1,0))&gt;0,SUMPRODUCT($I236:$IX236,IF($I$9:$IX$9=F$9,1,0)),"")</f>
        <v/>
      </c>
      <c r="G236" s="355" t="str" cm="1">
        <f t="array" ref="G236">IF(SUMPRODUCT($I236:$IX236,IF($I$9:$IX$9=G$9,1,0))&gt;0,SUMPRODUCT($I236:$IX236,IF($I$9:$IX$9=G$9,1,0)),"")</f>
        <v/>
      </c>
      <c r="H236" s="329">
        <f t="shared" si="10"/>
        <v>0</v>
      </c>
      <c r="I236" s="205"/>
      <c r="J236" s="205"/>
      <c r="K236" s="205"/>
      <c r="L236" s="205"/>
      <c r="M236" s="205"/>
      <c r="N236" s="205"/>
      <c r="O236" s="205"/>
      <c r="P236" s="205"/>
      <c r="Q236" s="205"/>
      <c r="R236" s="205"/>
      <c r="S236" s="205"/>
      <c r="T236" s="205"/>
      <c r="U236" s="205"/>
      <c r="V236" s="205"/>
      <c r="W236" s="205"/>
      <c r="X236" s="205"/>
      <c r="Y236" s="205"/>
      <c r="Z236" s="205"/>
      <c r="AA236" s="205"/>
      <c r="AB236" s="205"/>
      <c r="AC236" s="205"/>
      <c r="AD236" s="205"/>
      <c r="AE236" s="205"/>
      <c r="AF236" s="205"/>
      <c r="AG236" s="205"/>
      <c r="AH236" s="205"/>
      <c r="AI236" s="205"/>
      <c r="AJ236" s="205"/>
      <c r="AK236" s="205"/>
      <c r="AL236" s="205"/>
      <c r="AM236" s="205"/>
      <c r="AN236" s="205"/>
      <c r="AO236" s="205"/>
      <c r="AP236" s="205"/>
      <c r="AQ236" s="205"/>
      <c r="AR236" s="205"/>
      <c r="AS236" s="205"/>
      <c r="AT236" s="205"/>
      <c r="AU236" s="205"/>
      <c r="AV236" s="205"/>
      <c r="AW236" s="205"/>
      <c r="AX236" s="205"/>
      <c r="AY236" s="205"/>
      <c r="AZ236" s="205"/>
      <c r="BA236" s="205"/>
      <c r="BB236" s="205"/>
      <c r="BC236" s="205"/>
      <c r="BD236" s="205"/>
      <c r="BE236" s="205"/>
      <c r="BF236" s="205"/>
      <c r="BG236" s="205"/>
      <c r="BH236" s="205"/>
      <c r="BI236" s="205"/>
      <c r="BJ236" s="205"/>
      <c r="BK236" s="205"/>
      <c r="BL236" s="205"/>
      <c r="BM236" s="205"/>
      <c r="BN236" s="205"/>
      <c r="BO236" s="205"/>
      <c r="BP236" s="205"/>
      <c r="BQ236" s="205"/>
      <c r="BR236" s="205"/>
      <c r="BS236" s="205"/>
      <c r="BT236" s="205"/>
      <c r="BU236" s="205"/>
      <c r="BV236" s="205"/>
      <c r="BW236" s="205"/>
      <c r="BX236" s="205"/>
      <c r="BY236" s="205"/>
      <c r="BZ236" s="205"/>
      <c r="CA236" s="205"/>
      <c r="CB236" s="205"/>
      <c r="CC236" s="205"/>
      <c r="CD236" s="205"/>
      <c r="CE236" s="205"/>
      <c r="CF236" s="205"/>
      <c r="CG236" s="205"/>
      <c r="CH236" s="205"/>
      <c r="CI236" s="205"/>
      <c r="CJ236" s="205"/>
      <c r="CK236" s="205"/>
      <c r="CL236" s="205"/>
      <c r="CM236" s="205"/>
      <c r="CN236" s="205"/>
      <c r="CO236" s="205"/>
      <c r="CP236" s="205"/>
      <c r="CQ236" s="205"/>
      <c r="CR236" s="205"/>
      <c r="CS236" s="205"/>
      <c r="CT236" s="205"/>
      <c r="CU236" s="205"/>
      <c r="CV236" s="205"/>
      <c r="CW236" s="205"/>
      <c r="CX236" s="205"/>
      <c r="CY236" s="205"/>
      <c r="CZ236" s="205"/>
      <c r="DA236" s="205"/>
      <c r="DB236" s="205"/>
      <c r="DC236" s="205"/>
      <c r="DD236" s="205"/>
      <c r="DE236" s="205"/>
      <c r="DF236" s="205"/>
      <c r="DG236" s="205"/>
      <c r="DH236" s="205"/>
      <c r="DI236" s="205"/>
      <c r="DJ236" s="205"/>
      <c r="DK236" s="205"/>
      <c r="DL236" s="205"/>
      <c r="DM236" s="205"/>
      <c r="DN236" s="205"/>
      <c r="DO236" s="205"/>
      <c r="DP236" s="205"/>
      <c r="DQ236" s="205"/>
      <c r="DR236" s="205"/>
      <c r="DS236" s="205"/>
      <c r="DT236" s="205"/>
      <c r="DU236" s="205"/>
      <c r="DV236" s="205"/>
      <c r="DW236" s="205"/>
      <c r="DX236" s="205"/>
      <c r="DY236" s="205"/>
      <c r="DZ236" s="205"/>
      <c r="EA236" s="205"/>
      <c r="EB236" s="205"/>
      <c r="EC236" s="205"/>
      <c r="ED236" s="205"/>
      <c r="EE236" s="205"/>
      <c r="EF236" s="205"/>
      <c r="EG236" s="205"/>
      <c r="EH236" s="205"/>
      <c r="EI236" s="205"/>
      <c r="EJ236" s="205"/>
      <c r="EK236" s="205"/>
      <c r="EL236" s="205"/>
      <c r="EM236" s="205"/>
      <c r="EN236" s="205"/>
      <c r="EO236" s="205"/>
      <c r="EP236" s="205"/>
      <c r="EQ236" s="205"/>
      <c r="ER236" s="205"/>
      <c r="ES236" s="205"/>
      <c r="ET236" s="205"/>
      <c r="EU236" s="205"/>
      <c r="EV236" s="205"/>
      <c r="EW236" s="205"/>
      <c r="EX236" s="205"/>
      <c r="EY236" s="205"/>
      <c r="EZ236" s="205"/>
      <c r="FA236" s="205"/>
      <c r="FB236" s="205"/>
      <c r="FC236" s="205"/>
      <c r="FD236" s="205"/>
      <c r="FE236" s="205"/>
      <c r="FF236" s="205"/>
      <c r="FG236" s="205"/>
      <c r="FH236" s="205"/>
      <c r="FI236" s="205"/>
      <c r="FJ236" s="205"/>
      <c r="FK236" s="205"/>
      <c r="FL236" s="205"/>
      <c r="FM236" s="205"/>
      <c r="FN236" s="205"/>
      <c r="FO236" s="205"/>
      <c r="FP236" s="205"/>
      <c r="FQ236" s="205"/>
      <c r="FR236" s="205"/>
      <c r="FS236" s="205"/>
      <c r="FT236" s="205"/>
      <c r="FU236" s="205"/>
      <c r="FV236" s="205"/>
      <c r="FW236" s="205"/>
      <c r="FX236" s="205"/>
      <c r="FY236" s="205"/>
      <c r="FZ236" s="205"/>
      <c r="GA236" s="205"/>
      <c r="GB236" s="205"/>
      <c r="GC236" s="205"/>
      <c r="GD236" s="205"/>
      <c r="GE236" s="205"/>
      <c r="GF236" s="205"/>
      <c r="GG236" s="205"/>
      <c r="GH236" s="205"/>
      <c r="GI236" s="205"/>
      <c r="GJ236" s="205"/>
      <c r="GK236" s="205"/>
      <c r="GL236" s="205"/>
      <c r="GM236" s="205"/>
      <c r="GN236" s="205"/>
      <c r="GO236" s="205"/>
      <c r="GP236" s="205"/>
      <c r="GQ236" s="205"/>
      <c r="GR236" s="205"/>
      <c r="GS236" s="205"/>
      <c r="GT236" s="205"/>
      <c r="GU236" s="205"/>
      <c r="GV236" s="205"/>
      <c r="GW236" s="205"/>
      <c r="GX236" s="205"/>
      <c r="GY236" s="205"/>
      <c r="GZ236" s="205"/>
      <c r="HA236" s="205"/>
      <c r="HB236" s="205"/>
      <c r="HC236" s="205"/>
      <c r="HD236" s="205"/>
      <c r="HE236" s="205"/>
      <c r="HF236" s="205"/>
      <c r="HG236" s="205"/>
      <c r="HH236" s="205"/>
      <c r="HI236" s="205"/>
      <c r="HJ236" s="205"/>
      <c r="HK236" s="205"/>
      <c r="HL236" s="205"/>
      <c r="HM236" s="205"/>
      <c r="HN236" s="205"/>
      <c r="HO236" s="205"/>
      <c r="HP236" s="205"/>
      <c r="HQ236" s="205"/>
      <c r="HR236" s="205"/>
      <c r="HS236" s="205"/>
      <c r="HT236" s="205"/>
      <c r="HU236" s="205"/>
      <c r="HV236" s="205"/>
      <c r="HW236" s="205"/>
      <c r="HX236" s="205"/>
      <c r="HY236" s="205"/>
      <c r="HZ236" s="205"/>
      <c r="IA236" s="205"/>
      <c r="IB236" s="205"/>
      <c r="IC236" s="205"/>
      <c r="ID236" s="205"/>
      <c r="IE236" s="205"/>
      <c r="IF236" s="205"/>
      <c r="IG236" s="205"/>
      <c r="IH236" s="205"/>
      <c r="II236" s="205"/>
      <c r="IJ236" s="205"/>
      <c r="IK236" s="205"/>
      <c r="IL236" s="205"/>
      <c r="IM236" s="205"/>
      <c r="IN236" s="205"/>
      <c r="IO236" s="205"/>
      <c r="IP236" s="205"/>
      <c r="IQ236" s="205"/>
      <c r="IR236" s="205"/>
      <c r="IS236" s="205"/>
      <c r="IT236" s="205"/>
      <c r="IU236" s="205"/>
      <c r="IV236" s="205"/>
      <c r="IW236" s="205"/>
      <c r="IX236" s="205"/>
    </row>
    <row r="237" spans="1:258" ht="12.75" customHeight="1" x14ac:dyDescent="0.2">
      <c r="A237" s="330">
        <f t="shared" si="11"/>
        <v>45518</v>
      </c>
      <c r="B237" s="355" t="str" cm="1">
        <f t="array" ref="B237">IF(SUMPRODUCT($I237:$IX237,IF($I$9:$IX$9=B$9,1,0))&gt;0,SUMPRODUCT($I237:$IX237,IF($I$9:$IX$9=B$9,1,0)),"")</f>
        <v/>
      </c>
      <c r="C237" s="355" t="str" cm="1">
        <f t="array" ref="C237">IF(SUMPRODUCT($I237:$IX237,IF($I$9:$IX$9=C$9,1,0))&gt;0,SUMPRODUCT($I237:$IX237,IF($I$9:$IX$9=C$9,1,0)),"")</f>
        <v/>
      </c>
      <c r="D237" s="355" t="str" cm="1">
        <f t="array" ref="D237">IF(SUMPRODUCT($I237:$IX237,IF($I$9:$IX$9=D$9,1,0))&gt;0,SUMPRODUCT($I237:$IX237,IF($I$9:$IX$9=D$9,1,0)),"")</f>
        <v/>
      </c>
      <c r="E237" s="355" t="str" cm="1">
        <f t="array" ref="E237">IF(SUMPRODUCT($I237:$IX237,IF($I$9:$IX$9=E$9,1,0))&gt;0,SUMPRODUCT($I237:$IX237,IF($I$9:$IX$9=E$9,1,0)),"")</f>
        <v/>
      </c>
      <c r="F237" s="355" t="str" cm="1">
        <f t="array" ref="F237">IF(SUMPRODUCT($I237:$IX237,IF($I$9:$IX$9=F$9,1,0))&gt;0,SUMPRODUCT($I237:$IX237,IF($I$9:$IX$9=F$9,1,0)),"")</f>
        <v/>
      </c>
      <c r="G237" s="355" t="str" cm="1">
        <f t="array" ref="G237">IF(SUMPRODUCT($I237:$IX237,IF($I$9:$IX$9=G$9,1,0))&gt;0,SUMPRODUCT($I237:$IX237,IF($I$9:$IX$9=G$9,1,0)),"")</f>
        <v/>
      </c>
      <c r="H237" s="329">
        <f t="shared" si="10"/>
        <v>0</v>
      </c>
      <c r="I237" s="205"/>
      <c r="J237" s="205"/>
      <c r="K237" s="205"/>
      <c r="L237" s="205"/>
      <c r="M237" s="205"/>
      <c r="N237" s="205"/>
      <c r="O237" s="205"/>
      <c r="P237" s="205"/>
      <c r="Q237" s="205"/>
      <c r="R237" s="205"/>
      <c r="S237" s="205"/>
      <c r="T237" s="205"/>
      <c r="U237" s="205"/>
      <c r="V237" s="205"/>
      <c r="W237" s="205"/>
      <c r="X237" s="205"/>
      <c r="Y237" s="205"/>
      <c r="Z237" s="205"/>
      <c r="AA237" s="205"/>
      <c r="AB237" s="205"/>
      <c r="AC237" s="205"/>
      <c r="AD237" s="205"/>
      <c r="AE237" s="205"/>
      <c r="AF237" s="205"/>
      <c r="AG237" s="205"/>
      <c r="AH237" s="205"/>
      <c r="AI237" s="205"/>
      <c r="AJ237" s="205"/>
      <c r="AK237" s="205"/>
      <c r="AL237" s="205"/>
      <c r="AM237" s="205"/>
      <c r="AN237" s="205"/>
      <c r="AO237" s="205"/>
      <c r="AP237" s="205"/>
      <c r="AQ237" s="205"/>
      <c r="AR237" s="205"/>
      <c r="AS237" s="205"/>
      <c r="AT237" s="205"/>
      <c r="AU237" s="205"/>
      <c r="AV237" s="205"/>
      <c r="AW237" s="205"/>
      <c r="AX237" s="205"/>
      <c r="AY237" s="205"/>
      <c r="AZ237" s="205"/>
      <c r="BA237" s="205"/>
      <c r="BB237" s="205"/>
      <c r="BC237" s="205"/>
      <c r="BD237" s="205"/>
      <c r="BE237" s="205"/>
      <c r="BF237" s="205"/>
      <c r="BG237" s="205"/>
      <c r="BH237" s="205"/>
      <c r="BI237" s="205"/>
      <c r="BJ237" s="205"/>
      <c r="BK237" s="205"/>
      <c r="BL237" s="205"/>
      <c r="BM237" s="205"/>
      <c r="BN237" s="205"/>
      <c r="BO237" s="205"/>
      <c r="BP237" s="205"/>
      <c r="BQ237" s="205"/>
      <c r="BR237" s="205"/>
      <c r="BS237" s="205"/>
      <c r="BT237" s="205"/>
      <c r="BU237" s="205"/>
      <c r="BV237" s="205"/>
      <c r="BW237" s="205"/>
      <c r="BX237" s="205"/>
      <c r="BY237" s="205"/>
      <c r="BZ237" s="205"/>
      <c r="CA237" s="205"/>
      <c r="CB237" s="205"/>
      <c r="CC237" s="205"/>
      <c r="CD237" s="205"/>
      <c r="CE237" s="205"/>
      <c r="CF237" s="205"/>
      <c r="CG237" s="205"/>
      <c r="CH237" s="205"/>
      <c r="CI237" s="205"/>
      <c r="CJ237" s="205"/>
      <c r="CK237" s="205"/>
      <c r="CL237" s="205"/>
      <c r="CM237" s="205"/>
      <c r="CN237" s="205"/>
      <c r="CO237" s="205"/>
      <c r="CP237" s="205"/>
      <c r="CQ237" s="205"/>
      <c r="CR237" s="205"/>
      <c r="CS237" s="205"/>
      <c r="CT237" s="205"/>
      <c r="CU237" s="205"/>
      <c r="CV237" s="205"/>
      <c r="CW237" s="205"/>
      <c r="CX237" s="205"/>
      <c r="CY237" s="205"/>
      <c r="CZ237" s="205"/>
      <c r="DA237" s="205"/>
      <c r="DB237" s="205"/>
      <c r="DC237" s="205"/>
      <c r="DD237" s="205"/>
      <c r="DE237" s="205"/>
      <c r="DF237" s="205"/>
      <c r="DG237" s="205"/>
      <c r="DH237" s="205"/>
      <c r="DI237" s="205"/>
      <c r="DJ237" s="205"/>
      <c r="DK237" s="205"/>
      <c r="DL237" s="205"/>
      <c r="DM237" s="205"/>
      <c r="DN237" s="205"/>
      <c r="DO237" s="205"/>
      <c r="DP237" s="205"/>
      <c r="DQ237" s="205"/>
      <c r="DR237" s="205"/>
      <c r="DS237" s="205"/>
      <c r="DT237" s="205"/>
      <c r="DU237" s="205"/>
      <c r="DV237" s="205"/>
      <c r="DW237" s="205"/>
      <c r="DX237" s="205"/>
      <c r="DY237" s="205"/>
      <c r="DZ237" s="205"/>
      <c r="EA237" s="205"/>
      <c r="EB237" s="205"/>
      <c r="EC237" s="205"/>
      <c r="ED237" s="205"/>
      <c r="EE237" s="205"/>
      <c r="EF237" s="205"/>
      <c r="EG237" s="205"/>
      <c r="EH237" s="205"/>
      <c r="EI237" s="205"/>
      <c r="EJ237" s="205"/>
      <c r="EK237" s="205"/>
      <c r="EL237" s="205"/>
      <c r="EM237" s="205"/>
      <c r="EN237" s="205"/>
      <c r="EO237" s="205"/>
      <c r="EP237" s="205"/>
      <c r="EQ237" s="205"/>
      <c r="ER237" s="205"/>
      <c r="ES237" s="205"/>
      <c r="ET237" s="205"/>
      <c r="EU237" s="205"/>
      <c r="EV237" s="205"/>
      <c r="EW237" s="205"/>
      <c r="EX237" s="205"/>
      <c r="EY237" s="205"/>
      <c r="EZ237" s="205"/>
      <c r="FA237" s="205"/>
      <c r="FB237" s="205"/>
      <c r="FC237" s="205"/>
      <c r="FD237" s="205"/>
      <c r="FE237" s="205"/>
      <c r="FF237" s="205"/>
      <c r="FG237" s="205"/>
      <c r="FH237" s="205"/>
      <c r="FI237" s="205"/>
      <c r="FJ237" s="205"/>
      <c r="FK237" s="205"/>
      <c r="FL237" s="205"/>
      <c r="FM237" s="205"/>
      <c r="FN237" s="205"/>
      <c r="FO237" s="205"/>
      <c r="FP237" s="205"/>
      <c r="FQ237" s="205"/>
      <c r="FR237" s="205"/>
      <c r="FS237" s="205"/>
      <c r="FT237" s="205"/>
      <c r="FU237" s="205"/>
      <c r="FV237" s="205"/>
      <c r="FW237" s="205"/>
      <c r="FX237" s="205"/>
      <c r="FY237" s="205"/>
      <c r="FZ237" s="205"/>
      <c r="GA237" s="205"/>
      <c r="GB237" s="205"/>
      <c r="GC237" s="205"/>
      <c r="GD237" s="205"/>
      <c r="GE237" s="205"/>
      <c r="GF237" s="205"/>
      <c r="GG237" s="205"/>
      <c r="GH237" s="205"/>
      <c r="GI237" s="205"/>
      <c r="GJ237" s="205"/>
      <c r="GK237" s="205"/>
      <c r="GL237" s="205"/>
      <c r="GM237" s="205"/>
      <c r="GN237" s="205"/>
      <c r="GO237" s="205"/>
      <c r="GP237" s="205"/>
      <c r="GQ237" s="205"/>
      <c r="GR237" s="205"/>
      <c r="GS237" s="205"/>
      <c r="GT237" s="205"/>
      <c r="GU237" s="205"/>
      <c r="GV237" s="205"/>
      <c r="GW237" s="205"/>
      <c r="GX237" s="205"/>
      <c r="GY237" s="205"/>
      <c r="GZ237" s="205"/>
      <c r="HA237" s="205"/>
      <c r="HB237" s="205"/>
      <c r="HC237" s="205"/>
      <c r="HD237" s="205"/>
      <c r="HE237" s="205"/>
      <c r="HF237" s="205"/>
      <c r="HG237" s="205"/>
      <c r="HH237" s="205"/>
      <c r="HI237" s="205"/>
      <c r="HJ237" s="205"/>
      <c r="HK237" s="205"/>
      <c r="HL237" s="205"/>
      <c r="HM237" s="205"/>
      <c r="HN237" s="205"/>
      <c r="HO237" s="205"/>
      <c r="HP237" s="205"/>
      <c r="HQ237" s="205"/>
      <c r="HR237" s="205"/>
      <c r="HS237" s="205"/>
      <c r="HT237" s="205"/>
      <c r="HU237" s="205"/>
      <c r="HV237" s="205"/>
      <c r="HW237" s="205"/>
      <c r="HX237" s="205"/>
      <c r="HY237" s="205"/>
      <c r="HZ237" s="205"/>
      <c r="IA237" s="205"/>
      <c r="IB237" s="205"/>
      <c r="IC237" s="205"/>
      <c r="ID237" s="205"/>
      <c r="IE237" s="205"/>
      <c r="IF237" s="205"/>
      <c r="IG237" s="205"/>
      <c r="IH237" s="205"/>
      <c r="II237" s="205"/>
      <c r="IJ237" s="205"/>
      <c r="IK237" s="205"/>
      <c r="IL237" s="205"/>
      <c r="IM237" s="205"/>
      <c r="IN237" s="205"/>
      <c r="IO237" s="205"/>
      <c r="IP237" s="205"/>
      <c r="IQ237" s="205"/>
      <c r="IR237" s="205"/>
      <c r="IS237" s="205"/>
      <c r="IT237" s="205"/>
      <c r="IU237" s="205"/>
      <c r="IV237" s="205"/>
      <c r="IW237" s="205"/>
      <c r="IX237" s="205"/>
    </row>
    <row r="238" spans="1:258" ht="12.75" customHeight="1" x14ac:dyDescent="0.2">
      <c r="A238" s="330">
        <f t="shared" si="11"/>
        <v>45519</v>
      </c>
      <c r="B238" s="355" t="str" cm="1">
        <f t="array" ref="B238">IF(SUMPRODUCT($I238:$IX238,IF($I$9:$IX$9=B$9,1,0))&gt;0,SUMPRODUCT($I238:$IX238,IF($I$9:$IX$9=B$9,1,0)),"")</f>
        <v/>
      </c>
      <c r="C238" s="355" t="str" cm="1">
        <f t="array" ref="C238">IF(SUMPRODUCT($I238:$IX238,IF($I$9:$IX$9=C$9,1,0))&gt;0,SUMPRODUCT($I238:$IX238,IF($I$9:$IX$9=C$9,1,0)),"")</f>
        <v/>
      </c>
      <c r="D238" s="355" t="str" cm="1">
        <f t="array" ref="D238">IF(SUMPRODUCT($I238:$IX238,IF($I$9:$IX$9=D$9,1,0))&gt;0,SUMPRODUCT($I238:$IX238,IF($I$9:$IX$9=D$9,1,0)),"")</f>
        <v/>
      </c>
      <c r="E238" s="355" t="str" cm="1">
        <f t="array" ref="E238">IF(SUMPRODUCT($I238:$IX238,IF($I$9:$IX$9=E$9,1,0))&gt;0,SUMPRODUCT($I238:$IX238,IF($I$9:$IX$9=E$9,1,0)),"")</f>
        <v/>
      </c>
      <c r="F238" s="355" t="str" cm="1">
        <f t="array" ref="F238">IF(SUMPRODUCT($I238:$IX238,IF($I$9:$IX$9=F$9,1,0))&gt;0,SUMPRODUCT($I238:$IX238,IF($I$9:$IX$9=F$9,1,0)),"")</f>
        <v/>
      </c>
      <c r="G238" s="355" t="str" cm="1">
        <f t="array" ref="G238">IF(SUMPRODUCT($I238:$IX238,IF($I$9:$IX$9=G$9,1,0))&gt;0,SUMPRODUCT($I238:$IX238,IF($I$9:$IX$9=G$9,1,0)),"")</f>
        <v/>
      </c>
      <c r="H238" s="329">
        <f t="shared" si="10"/>
        <v>0</v>
      </c>
      <c r="I238" s="205"/>
      <c r="J238" s="205"/>
      <c r="K238" s="205"/>
      <c r="L238" s="205"/>
      <c r="M238" s="205"/>
      <c r="N238" s="205"/>
      <c r="O238" s="205"/>
      <c r="P238" s="205"/>
      <c r="Q238" s="205"/>
      <c r="R238" s="205"/>
      <c r="S238" s="205"/>
      <c r="T238" s="205"/>
      <c r="U238" s="205"/>
      <c r="V238" s="205"/>
      <c r="W238" s="205"/>
      <c r="X238" s="205"/>
      <c r="Y238" s="205"/>
      <c r="Z238" s="205"/>
      <c r="AA238" s="205"/>
      <c r="AB238" s="205"/>
      <c r="AC238" s="205"/>
      <c r="AD238" s="205"/>
      <c r="AE238" s="205"/>
      <c r="AF238" s="205"/>
      <c r="AG238" s="205"/>
      <c r="AH238" s="205"/>
      <c r="AI238" s="205"/>
      <c r="AJ238" s="205"/>
      <c r="AK238" s="205"/>
      <c r="AL238" s="205"/>
      <c r="AM238" s="205"/>
      <c r="AN238" s="205"/>
      <c r="AO238" s="205"/>
      <c r="AP238" s="205"/>
      <c r="AQ238" s="205"/>
      <c r="AR238" s="205"/>
      <c r="AS238" s="205"/>
      <c r="AT238" s="205"/>
      <c r="AU238" s="205"/>
      <c r="AV238" s="205"/>
      <c r="AW238" s="205"/>
      <c r="AX238" s="205"/>
      <c r="AY238" s="205"/>
      <c r="AZ238" s="205"/>
      <c r="BA238" s="205"/>
      <c r="BB238" s="205"/>
      <c r="BC238" s="205"/>
      <c r="BD238" s="205"/>
      <c r="BE238" s="205"/>
      <c r="BF238" s="205"/>
      <c r="BG238" s="205"/>
      <c r="BH238" s="205"/>
      <c r="BI238" s="205"/>
      <c r="BJ238" s="205"/>
      <c r="BK238" s="205"/>
      <c r="BL238" s="205"/>
      <c r="BM238" s="205"/>
      <c r="BN238" s="205"/>
      <c r="BO238" s="205"/>
      <c r="BP238" s="205"/>
      <c r="BQ238" s="205"/>
      <c r="BR238" s="205"/>
      <c r="BS238" s="205"/>
      <c r="BT238" s="205"/>
      <c r="BU238" s="205"/>
      <c r="BV238" s="205"/>
      <c r="BW238" s="205"/>
      <c r="BX238" s="205"/>
      <c r="BY238" s="205"/>
      <c r="BZ238" s="205"/>
      <c r="CA238" s="205"/>
      <c r="CB238" s="205"/>
      <c r="CC238" s="205"/>
      <c r="CD238" s="205"/>
      <c r="CE238" s="205"/>
      <c r="CF238" s="205"/>
      <c r="CG238" s="205"/>
      <c r="CH238" s="205"/>
      <c r="CI238" s="205"/>
      <c r="CJ238" s="205"/>
      <c r="CK238" s="205"/>
      <c r="CL238" s="205"/>
      <c r="CM238" s="205"/>
      <c r="CN238" s="205"/>
      <c r="CO238" s="205"/>
      <c r="CP238" s="205"/>
      <c r="CQ238" s="205"/>
      <c r="CR238" s="205"/>
      <c r="CS238" s="205"/>
      <c r="CT238" s="205"/>
      <c r="CU238" s="205"/>
      <c r="CV238" s="205"/>
      <c r="CW238" s="205"/>
      <c r="CX238" s="205"/>
      <c r="CY238" s="205"/>
      <c r="CZ238" s="205"/>
      <c r="DA238" s="205"/>
      <c r="DB238" s="205"/>
      <c r="DC238" s="205"/>
      <c r="DD238" s="205"/>
      <c r="DE238" s="205"/>
      <c r="DF238" s="205"/>
      <c r="DG238" s="205"/>
      <c r="DH238" s="205"/>
      <c r="DI238" s="205"/>
      <c r="DJ238" s="205"/>
      <c r="DK238" s="205"/>
      <c r="DL238" s="205"/>
      <c r="DM238" s="205"/>
      <c r="DN238" s="205"/>
      <c r="DO238" s="205"/>
      <c r="DP238" s="205"/>
      <c r="DQ238" s="205"/>
      <c r="DR238" s="205"/>
      <c r="DS238" s="205"/>
      <c r="DT238" s="205"/>
      <c r="DU238" s="205"/>
      <c r="DV238" s="205"/>
      <c r="DW238" s="205"/>
      <c r="DX238" s="205"/>
      <c r="DY238" s="205"/>
      <c r="DZ238" s="205"/>
      <c r="EA238" s="205"/>
      <c r="EB238" s="205"/>
      <c r="EC238" s="205"/>
      <c r="ED238" s="205"/>
      <c r="EE238" s="205"/>
      <c r="EF238" s="205"/>
      <c r="EG238" s="205"/>
      <c r="EH238" s="205"/>
      <c r="EI238" s="205"/>
      <c r="EJ238" s="205"/>
      <c r="EK238" s="205"/>
      <c r="EL238" s="205"/>
      <c r="EM238" s="205"/>
      <c r="EN238" s="205"/>
      <c r="EO238" s="205"/>
      <c r="EP238" s="205"/>
      <c r="EQ238" s="205"/>
      <c r="ER238" s="205"/>
      <c r="ES238" s="205"/>
      <c r="ET238" s="205"/>
      <c r="EU238" s="205"/>
      <c r="EV238" s="205"/>
      <c r="EW238" s="205"/>
      <c r="EX238" s="205"/>
      <c r="EY238" s="205"/>
      <c r="EZ238" s="205"/>
      <c r="FA238" s="205"/>
      <c r="FB238" s="205"/>
      <c r="FC238" s="205"/>
      <c r="FD238" s="205"/>
      <c r="FE238" s="205"/>
      <c r="FF238" s="205"/>
      <c r="FG238" s="205"/>
      <c r="FH238" s="205"/>
      <c r="FI238" s="205"/>
      <c r="FJ238" s="205"/>
      <c r="FK238" s="205"/>
      <c r="FL238" s="205"/>
      <c r="FM238" s="205"/>
      <c r="FN238" s="205"/>
      <c r="FO238" s="205"/>
      <c r="FP238" s="205"/>
      <c r="FQ238" s="205"/>
      <c r="FR238" s="205"/>
      <c r="FS238" s="205"/>
      <c r="FT238" s="205"/>
      <c r="FU238" s="205"/>
      <c r="FV238" s="205"/>
      <c r="FW238" s="205"/>
      <c r="FX238" s="205"/>
      <c r="FY238" s="205"/>
      <c r="FZ238" s="205"/>
      <c r="GA238" s="205"/>
      <c r="GB238" s="205"/>
      <c r="GC238" s="205"/>
      <c r="GD238" s="205"/>
      <c r="GE238" s="205"/>
      <c r="GF238" s="205"/>
      <c r="GG238" s="205"/>
      <c r="GH238" s="205"/>
      <c r="GI238" s="205"/>
      <c r="GJ238" s="205"/>
      <c r="GK238" s="205"/>
      <c r="GL238" s="205"/>
      <c r="GM238" s="205"/>
      <c r="GN238" s="205"/>
      <c r="GO238" s="205"/>
      <c r="GP238" s="205"/>
      <c r="GQ238" s="205"/>
      <c r="GR238" s="205"/>
      <c r="GS238" s="205"/>
      <c r="GT238" s="205"/>
      <c r="GU238" s="205"/>
      <c r="GV238" s="205"/>
      <c r="GW238" s="205"/>
      <c r="GX238" s="205"/>
      <c r="GY238" s="205"/>
      <c r="GZ238" s="205"/>
      <c r="HA238" s="205"/>
      <c r="HB238" s="205"/>
      <c r="HC238" s="205"/>
      <c r="HD238" s="205"/>
      <c r="HE238" s="205"/>
      <c r="HF238" s="205"/>
      <c r="HG238" s="205"/>
      <c r="HH238" s="205"/>
      <c r="HI238" s="205"/>
      <c r="HJ238" s="205"/>
      <c r="HK238" s="205"/>
      <c r="HL238" s="205"/>
      <c r="HM238" s="205"/>
      <c r="HN238" s="205"/>
      <c r="HO238" s="205"/>
      <c r="HP238" s="205"/>
      <c r="HQ238" s="205"/>
      <c r="HR238" s="205"/>
      <c r="HS238" s="205"/>
      <c r="HT238" s="205"/>
      <c r="HU238" s="205"/>
      <c r="HV238" s="205"/>
      <c r="HW238" s="205"/>
      <c r="HX238" s="205"/>
      <c r="HY238" s="205"/>
      <c r="HZ238" s="205"/>
      <c r="IA238" s="205"/>
      <c r="IB238" s="205"/>
      <c r="IC238" s="205"/>
      <c r="ID238" s="205"/>
      <c r="IE238" s="205"/>
      <c r="IF238" s="205"/>
      <c r="IG238" s="205"/>
      <c r="IH238" s="205"/>
      <c r="II238" s="205"/>
      <c r="IJ238" s="205"/>
      <c r="IK238" s="205"/>
      <c r="IL238" s="205"/>
      <c r="IM238" s="205"/>
      <c r="IN238" s="205"/>
      <c r="IO238" s="205"/>
      <c r="IP238" s="205"/>
      <c r="IQ238" s="205"/>
      <c r="IR238" s="205"/>
      <c r="IS238" s="205"/>
      <c r="IT238" s="205"/>
      <c r="IU238" s="205"/>
      <c r="IV238" s="205"/>
      <c r="IW238" s="205"/>
      <c r="IX238" s="205"/>
    </row>
    <row r="239" spans="1:258" ht="12.75" customHeight="1" x14ac:dyDescent="0.2">
      <c r="A239" s="330">
        <f t="shared" si="11"/>
        <v>45520</v>
      </c>
      <c r="B239" s="355" t="str" cm="1">
        <f t="array" ref="B239">IF(SUMPRODUCT($I239:$IX239,IF($I$9:$IX$9=B$9,1,0))&gt;0,SUMPRODUCT($I239:$IX239,IF($I$9:$IX$9=B$9,1,0)),"")</f>
        <v/>
      </c>
      <c r="C239" s="355" t="str" cm="1">
        <f t="array" ref="C239">IF(SUMPRODUCT($I239:$IX239,IF($I$9:$IX$9=C$9,1,0))&gt;0,SUMPRODUCT($I239:$IX239,IF($I$9:$IX$9=C$9,1,0)),"")</f>
        <v/>
      </c>
      <c r="D239" s="355" t="str" cm="1">
        <f t="array" ref="D239">IF(SUMPRODUCT($I239:$IX239,IF($I$9:$IX$9=D$9,1,0))&gt;0,SUMPRODUCT($I239:$IX239,IF($I$9:$IX$9=D$9,1,0)),"")</f>
        <v/>
      </c>
      <c r="E239" s="355" t="str" cm="1">
        <f t="array" ref="E239">IF(SUMPRODUCT($I239:$IX239,IF($I$9:$IX$9=E$9,1,0))&gt;0,SUMPRODUCT($I239:$IX239,IF($I$9:$IX$9=E$9,1,0)),"")</f>
        <v/>
      </c>
      <c r="F239" s="355" t="str" cm="1">
        <f t="array" ref="F239">IF(SUMPRODUCT($I239:$IX239,IF($I$9:$IX$9=F$9,1,0))&gt;0,SUMPRODUCT($I239:$IX239,IF($I$9:$IX$9=F$9,1,0)),"")</f>
        <v/>
      </c>
      <c r="G239" s="355" t="str" cm="1">
        <f t="array" ref="G239">IF(SUMPRODUCT($I239:$IX239,IF($I$9:$IX$9=G$9,1,0))&gt;0,SUMPRODUCT($I239:$IX239,IF($I$9:$IX$9=G$9,1,0)),"")</f>
        <v/>
      </c>
      <c r="H239" s="329">
        <f t="shared" si="10"/>
        <v>0</v>
      </c>
      <c r="I239" s="205"/>
      <c r="J239" s="205"/>
      <c r="K239" s="205"/>
      <c r="L239" s="205"/>
      <c r="M239" s="205"/>
      <c r="N239" s="205"/>
      <c r="O239" s="205"/>
      <c r="P239" s="205"/>
      <c r="Q239" s="205"/>
      <c r="R239" s="205"/>
      <c r="S239" s="205"/>
      <c r="T239" s="205"/>
      <c r="U239" s="205"/>
      <c r="V239" s="205"/>
      <c r="W239" s="205"/>
      <c r="X239" s="205"/>
      <c r="Y239" s="205"/>
      <c r="Z239" s="205"/>
      <c r="AA239" s="205"/>
      <c r="AB239" s="205"/>
      <c r="AC239" s="205"/>
      <c r="AD239" s="205"/>
      <c r="AE239" s="205"/>
      <c r="AF239" s="205"/>
      <c r="AG239" s="205"/>
      <c r="AH239" s="205"/>
      <c r="AI239" s="205"/>
      <c r="AJ239" s="205"/>
      <c r="AK239" s="205"/>
      <c r="AL239" s="205"/>
      <c r="AM239" s="205"/>
      <c r="AN239" s="205"/>
      <c r="AO239" s="205"/>
      <c r="AP239" s="205"/>
      <c r="AQ239" s="205"/>
      <c r="AR239" s="205"/>
      <c r="AS239" s="205"/>
      <c r="AT239" s="205"/>
      <c r="AU239" s="205"/>
      <c r="AV239" s="205"/>
      <c r="AW239" s="205"/>
      <c r="AX239" s="205"/>
      <c r="AY239" s="205"/>
      <c r="AZ239" s="205"/>
      <c r="BA239" s="205"/>
      <c r="BB239" s="205"/>
      <c r="BC239" s="205"/>
      <c r="BD239" s="205"/>
      <c r="BE239" s="205"/>
      <c r="BF239" s="205"/>
      <c r="BG239" s="205"/>
      <c r="BH239" s="205"/>
      <c r="BI239" s="205"/>
      <c r="BJ239" s="205"/>
      <c r="BK239" s="205"/>
      <c r="BL239" s="205"/>
      <c r="BM239" s="205"/>
      <c r="BN239" s="205"/>
      <c r="BO239" s="205"/>
      <c r="BP239" s="205"/>
      <c r="BQ239" s="205"/>
      <c r="BR239" s="205"/>
      <c r="BS239" s="205"/>
      <c r="BT239" s="205"/>
      <c r="BU239" s="205"/>
      <c r="BV239" s="205"/>
      <c r="BW239" s="205"/>
      <c r="BX239" s="205"/>
      <c r="BY239" s="205"/>
      <c r="BZ239" s="205"/>
      <c r="CA239" s="205"/>
      <c r="CB239" s="205"/>
      <c r="CC239" s="205"/>
      <c r="CD239" s="205"/>
      <c r="CE239" s="205"/>
      <c r="CF239" s="205"/>
      <c r="CG239" s="205"/>
      <c r="CH239" s="205"/>
      <c r="CI239" s="205"/>
      <c r="CJ239" s="205"/>
      <c r="CK239" s="205"/>
      <c r="CL239" s="205"/>
      <c r="CM239" s="205"/>
      <c r="CN239" s="205"/>
      <c r="CO239" s="205"/>
      <c r="CP239" s="205"/>
      <c r="CQ239" s="205"/>
      <c r="CR239" s="205"/>
      <c r="CS239" s="205"/>
      <c r="CT239" s="205"/>
      <c r="CU239" s="205"/>
      <c r="CV239" s="205"/>
      <c r="CW239" s="205"/>
      <c r="CX239" s="205"/>
      <c r="CY239" s="205"/>
      <c r="CZ239" s="205"/>
      <c r="DA239" s="205"/>
      <c r="DB239" s="205"/>
      <c r="DC239" s="205"/>
      <c r="DD239" s="205"/>
      <c r="DE239" s="205"/>
      <c r="DF239" s="205"/>
      <c r="DG239" s="205"/>
      <c r="DH239" s="205"/>
      <c r="DI239" s="205"/>
      <c r="DJ239" s="205"/>
      <c r="DK239" s="205"/>
      <c r="DL239" s="205"/>
      <c r="DM239" s="205"/>
      <c r="DN239" s="205"/>
      <c r="DO239" s="205"/>
      <c r="DP239" s="205"/>
      <c r="DQ239" s="205"/>
      <c r="DR239" s="205"/>
      <c r="DS239" s="205"/>
      <c r="DT239" s="205"/>
      <c r="DU239" s="205"/>
      <c r="DV239" s="205"/>
      <c r="DW239" s="205"/>
      <c r="DX239" s="205"/>
      <c r="DY239" s="205"/>
      <c r="DZ239" s="205"/>
      <c r="EA239" s="205"/>
      <c r="EB239" s="205"/>
      <c r="EC239" s="205"/>
      <c r="ED239" s="205"/>
      <c r="EE239" s="205"/>
      <c r="EF239" s="205"/>
      <c r="EG239" s="205"/>
      <c r="EH239" s="205"/>
      <c r="EI239" s="205"/>
      <c r="EJ239" s="205"/>
      <c r="EK239" s="205"/>
      <c r="EL239" s="205"/>
      <c r="EM239" s="205"/>
      <c r="EN239" s="205"/>
      <c r="EO239" s="205"/>
      <c r="EP239" s="205"/>
      <c r="EQ239" s="205"/>
      <c r="ER239" s="205"/>
      <c r="ES239" s="205"/>
      <c r="ET239" s="205"/>
      <c r="EU239" s="205"/>
      <c r="EV239" s="205"/>
      <c r="EW239" s="205"/>
      <c r="EX239" s="205"/>
      <c r="EY239" s="205"/>
      <c r="EZ239" s="205"/>
      <c r="FA239" s="205"/>
      <c r="FB239" s="205"/>
      <c r="FC239" s="205"/>
      <c r="FD239" s="205"/>
      <c r="FE239" s="205"/>
      <c r="FF239" s="205"/>
      <c r="FG239" s="205"/>
      <c r="FH239" s="205"/>
      <c r="FI239" s="205"/>
      <c r="FJ239" s="205"/>
      <c r="FK239" s="205"/>
      <c r="FL239" s="205"/>
      <c r="FM239" s="205"/>
      <c r="FN239" s="205"/>
      <c r="FO239" s="205"/>
      <c r="FP239" s="205"/>
      <c r="FQ239" s="205"/>
      <c r="FR239" s="205"/>
      <c r="FS239" s="205"/>
      <c r="FT239" s="205"/>
      <c r="FU239" s="205"/>
      <c r="FV239" s="205"/>
      <c r="FW239" s="205"/>
      <c r="FX239" s="205"/>
      <c r="FY239" s="205"/>
      <c r="FZ239" s="205"/>
      <c r="GA239" s="205"/>
      <c r="GB239" s="205"/>
      <c r="GC239" s="205"/>
      <c r="GD239" s="205"/>
      <c r="GE239" s="205"/>
      <c r="GF239" s="205"/>
      <c r="GG239" s="205"/>
      <c r="GH239" s="205"/>
      <c r="GI239" s="205"/>
      <c r="GJ239" s="205"/>
      <c r="GK239" s="205"/>
      <c r="GL239" s="205"/>
      <c r="GM239" s="205"/>
      <c r="GN239" s="205"/>
      <c r="GO239" s="205"/>
      <c r="GP239" s="205"/>
      <c r="GQ239" s="205"/>
      <c r="GR239" s="205"/>
      <c r="GS239" s="205"/>
      <c r="GT239" s="205"/>
      <c r="GU239" s="205"/>
      <c r="GV239" s="205"/>
      <c r="GW239" s="205"/>
      <c r="GX239" s="205"/>
      <c r="GY239" s="205"/>
      <c r="GZ239" s="205"/>
      <c r="HA239" s="205"/>
      <c r="HB239" s="205"/>
      <c r="HC239" s="205"/>
      <c r="HD239" s="205"/>
      <c r="HE239" s="205"/>
      <c r="HF239" s="205"/>
      <c r="HG239" s="205"/>
      <c r="HH239" s="205"/>
      <c r="HI239" s="205"/>
      <c r="HJ239" s="205"/>
      <c r="HK239" s="205"/>
      <c r="HL239" s="205"/>
      <c r="HM239" s="205"/>
      <c r="HN239" s="205"/>
      <c r="HO239" s="205"/>
      <c r="HP239" s="205"/>
      <c r="HQ239" s="205"/>
      <c r="HR239" s="205"/>
      <c r="HS239" s="205"/>
      <c r="HT239" s="205"/>
      <c r="HU239" s="205"/>
      <c r="HV239" s="205"/>
      <c r="HW239" s="205"/>
      <c r="HX239" s="205"/>
      <c r="HY239" s="205"/>
      <c r="HZ239" s="205"/>
      <c r="IA239" s="205"/>
      <c r="IB239" s="205"/>
      <c r="IC239" s="205"/>
      <c r="ID239" s="205"/>
      <c r="IE239" s="205"/>
      <c r="IF239" s="205"/>
      <c r="IG239" s="205"/>
      <c r="IH239" s="205"/>
      <c r="II239" s="205"/>
      <c r="IJ239" s="205"/>
      <c r="IK239" s="205"/>
      <c r="IL239" s="205"/>
      <c r="IM239" s="205"/>
      <c r="IN239" s="205"/>
      <c r="IO239" s="205"/>
      <c r="IP239" s="205"/>
      <c r="IQ239" s="205"/>
      <c r="IR239" s="205"/>
      <c r="IS239" s="205"/>
      <c r="IT239" s="205"/>
      <c r="IU239" s="205"/>
      <c r="IV239" s="205"/>
      <c r="IW239" s="205"/>
      <c r="IX239" s="205"/>
    </row>
    <row r="240" spans="1:258" ht="12.75" customHeight="1" x14ac:dyDescent="0.2">
      <c r="A240" s="330">
        <f t="shared" si="11"/>
        <v>45521</v>
      </c>
      <c r="B240" s="355" t="str" cm="1">
        <f t="array" ref="B240">IF(SUMPRODUCT($I240:$IX240,IF($I$9:$IX$9=B$9,1,0))&gt;0,SUMPRODUCT($I240:$IX240,IF($I$9:$IX$9=B$9,1,0)),"")</f>
        <v/>
      </c>
      <c r="C240" s="355" t="str" cm="1">
        <f t="array" ref="C240">IF(SUMPRODUCT($I240:$IX240,IF($I$9:$IX$9=C$9,1,0))&gt;0,SUMPRODUCT($I240:$IX240,IF($I$9:$IX$9=C$9,1,0)),"")</f>
        <v/>
      </c>
      <c r="D240" s="355" t="str" cm="1">
        <f t="array" ref="D240">IF(SUMPRODUCT($I240:$IX240,IF($I$9:$IX$9=D$9,1,0))&gt;0,SUMPRODUCT($I240:$IX240,IF($I$9:$IX$9=D$9,1,0)),"")</f>
        <v/>
      </c>
      <c r="E240" s="355" t="str" cm="1">
        <f t="array" ref="E240">IF(SUMPRODUCT($I240:$IX240,IF($I$9:$IX$9=E$9,1,0))&gt;0,SUMPRODUCT($I240:$IX240,IF($I$9:$IX$9=E$9,1,0)),"")</f>
        <v/>
      </c>
      <c r="F240" s="355" t="str" cm="1">
        <f t="array" ref="F240">IF(SUMPRODUCT($I240:$IX240,IF($I$9:$IX$9=F$9,1,0))&gt;0,SUMPRODUCT($I240:$IX240,IF($I$9:$IX$9=F$9,1,0)),"")</f>
        <v/>
      </c>
      <c r="G240" s="355" t="str" cm="1">
        <f t="array" ref="G240">IF(SUMPRODUCT($I240:$IX240,IF($I$9:$IX$9=G$9,1,0))&gt;0,SUMPRODUCT($I240:$IX240,IF($I$9:$IX$9=G$9,1,0)),"")</f>
        <v/>
      </c>
      <c r="H240" s="329">
        <f t="shared" si="10"/>
        <v>0</v>
      </c>
      <c r="I240" s="205"/>
      <c r="J240" s="205"/>
      <c r="K240" s="205"/>
      <c r="L240" s="205"/>
      <c r="M240" s="205"/>
      <c r="N240" s="205"/>
      <c r="O240" s="205"/>
      <c r="P240" s="205"/>
      <c r="Q240" s="205"/>
      <c r="R240" s="205"/>
      <c r="S240" s="205"/>
      <c r="T240" s="205"/>
      <c r="U240" s="205"/>
      <c r="V240" s="205"/>
      <c r="W240" s="205"/>
      <c r="X240" s="205"/>
      <c r="Y240" s="205"/>
      <c r="Z240" s="205"/>
      <c r="AA240" s="205"/>
      <c r="AB240" s="205"/>
      <c r="AC240" s="205"/>
      <c r="AD240" s="205"/>
      <c r="AE240" s="205"/>
      <c r="AF240" s="205"/>
      <c r="AG240" s="205"/>
      <c r="AH240" s="205"/>
      <c r="AI240" s="205"/>
      <c r="AJ240" s="205"/>
      <c r="AK240" s="205"/>
      <c r="AL240" s="205"/>
      <c r="AM240" s="205"/>
      <c r="AN240" s="205"/>
      <c r="AO240" s="205"/>
      <c r="AP240" s="205"/>
      <c r="AQ240" s="205"/>
      <c r="AR240" s="205"/>
      <c r="AS240" s="205"/>
      <c r="AT240" s="205"/>
      <c r="AU240" s="205"/>
      <c r="AV240" s="205"/>
      <c r="AW240" s="205"/>
      <c r="AX240" s="205"/>
      <c r="AY240" s="205"/>
      <c r="AZ240" s="205"/>
      <c r="BA240" s="205"/>
      <c r="BB240" s="205"/>
      <c r="BC240" s="205"/>
      <c r="BD240" s="205"/>
      <c r="BE240" s="205"/>
      <c r="BF240" s="205"/>
      <c r="BG240" s="205"/>
      <c r="BH240" s="205"/>
      <c r="BI240" s="205"/>
      <c r="BJ240" s="205"/>
      <c r="BK240" s="205"/>
      <c r="BL240" s="205"/>
      <c r="BM240" s="205"/>
      <c r="BN240" s="205"/>
      <c r="BO240" s="205"/>
      <c r="BP240" s="205"/>
      <c r="BQ240" s="205"/>
      <c r="BR240" s="205"/>
      <c r="BS240" s="205"/>
      <c r="BT240" s="205"/>
      <c r="BU240" s="205"/>
      <c r="BV240" s="205"/>
      <c r="BW240" s="205"/>
      <c r="BX240" s="205"/>
      <c r="BY240" s="205"/>
      <c r="BZ240" s="205"/>
      <c r="CA240" s="205"/>
      <c r="CB240" s="205"/>
      <c r="CC240" s="205"/>
      <c r="CD240" s="205"/>
      <c r="CE240" s="205"/>
      <c r="CF240" s="205"/>
      <c r="CG240" s="205"/>
      <c r="CH240" s="205"/>
      <c r="CI240" s="205"/>
      <c r="CJ240" s="205"/>
      <c r="CK240" s="205"/>
      <c r="CL240" s="205"/>
      <c r="CM240" s="205"/>
      <c r="CN240" s="205"/>
      <c r="CO240" s="205"/>
      <c r="CP240" s="205"/>
      <c r="CQ240" s="205"/>
      <c r="CR240" s="205"/>
      <c r="CS240" s="205"/>
      <c r="CT240" s="205"/>
      <c r="CU240" s="205"/>
      <c r="CV240" s="205"/>
      <c r="CW240" s="205"/>
      <c r="CX240" s="205"/>
      <c r="CY240" s="205"/>
      <c r="CZ240" s="205"/>
      <c r="DA240" s="205"/>
      <c r="DB240" s="205"/>
      <c r="DC240" s="205"/>
      <c r="DD240" s="205"/>
      <c r="DE240" s="205"/>
      <c r="DF240" s="205"/>
      <c r="DG240" s="205"/>
      <c r="DH240" s="205"/>
      <c r="DI240" s="205"/>
      <c r="DJ240" s="205"/>
      <c r="DK240" s="205"/>
      <c r="DL240" s="205"/>
      <c r="DM240" s="205"/>
      <c r="DN240" s="205"/>
      <c r="DO240" s="205"/>
      <c r="DP240" s="205"/>
      <c r="DQ240" s="205"/>
      <c r="DR240" s="205"/>
      <c r="DS240" s="205"/>
      <c r="DT240" s="205"/>
      <c r="DU240" s="205"/>
      <c r="DV240" s="205"/>
      <c r="DW240" s="205"/>
      <c r="DX240" s="205"/>
      <c r="DY240" s="205"/>
      <c r="DZ240" s="205"/>
      <c r="EA240" s="205"/>
      <c r="EB240" s="205"/>
      <c r="EC240" s="205"/>
      <c r="ED240" s="205"/>
      <c r="EE240" s="205"/>
      <c r="EF240" s="205"/>
      <c r="EG240" s="205"/>
      <c r="EH240" s="205"/>
      <c r="EI240" s="205"/>
      <c r="EJ240" s="205"/>
      <c r="EK240" s="205"/>
      <c r="EL240" s="205"/>
      <c r="EM240" s="205"/>
      <c r="EN240" s="205"/>
      <c r="EO240" s="205"/>
      <c r="EP240" s="205"/>
      <c r="EQ240" s="205"/>
      <c r="ER240" s="205"/>
      <c r="ES240" s="205"/>
      <c r="ET240" s="205"/>
      <c r="EU240" s="205"/>
      <c r="EV240" s="205"/>
      <c r="EW240" s="205"/>
      <c r="EX240" s="205"/>
      <c r="EY240" s="205"/>
      <c r="EZ240" s="205"/>
      <c r="FA240" s="205"/>
      <c r="FB240" s="205"/>
      <c r="FC240" s="205"/>
      <c r="FD240" s="205"/>
      <c r="FE240" s="205"/>
      <c r="FF240" s="205"/>
      <c r="FG240" s="205"/>
      <c r="FH240" s="205"/>
      <c r="FI240" s="205"/>
      <c r="FJ240" s="205"/>
      <c r="FK240" s="205"/>
      <c r="FL240" s="205"/>
      <c r="FM240" s="205"/>
      <c r="FN240" s="205"/>
      <c r="FO240" s="205"/>
      <c r="FP240" s="205"/>
      <c r="FQ240" s="205"/>
      <c r="FR240" s="205"/>
      <c r="FS240" s="205"/>
      <c r="FT240" s="205"/>
      <c r="FU240" s="205"/>
      <c r="FV240" s="205"/>
      <c r="FW240" s="205"/>
      <c r="FX240" s="205"/>
      <c r="FY240" s="205"/>
      <c r="FZ240" s="205"/>
      <c r="GA240" s="205"/>
      <c r="GB240" s="205"/>
      <c r="GC240" s="205"/>
      <c r="GD240" s="205"/>
      <c r="GE240" s="205"/>
      <c r="GF240" s="205"/>
      <c r="GG240" s="205"/>
      <c r="GH240" s="205"/>
      <c r="GI240" s="205"/>
      <c r="GJ240" s="205"/>
      <c r="GK240" s="205"/>
      <c r="GL240" s="205"/>
      <c r="GM240" s="205"/>
      <c r="GN240" s="205"/>
      <c r="GO240" s="205"/>
      <c r="GP240" s="205"/>
      <c r="GQ240" s="205"/>
      <c r="GR240" s="205"/>
      <c r="GS240" s="205"/>
      <c r="GT240" s="205"/>
      <c r="GU240" s="205"/>
      <c r="GV240" s="205"/>
      <c r="GW240" s="205"/>
      <c r="GX240" s="205"/>
      <c r="GY240" s="205"/>
      <c r="GZ240" s="205"/>
      <c r="HA240" s="205"/>
      <c r="HB240" s="205"/>
      <c r="HC240" s="205"/>
      <c r="HD240" s="205"/>
      <c r="HE240" s="205"/>
      <c r="HF240" s="205"/>
      <c r="HG240" s="205"/>
      <c r="HH240" s="205"/>
      <c r="HI240" s="205"/>
      <c r="HJ240" s="205"/>
      <c r="HK240" s="205"/>
      <c r="HL240" s="205"/>
      <c r="HM240" s="205"/>
      <c r="HN240" s="205"/>
      <c r="HO240" s="205"/>
      <c r="HP240" s="205"/>
      <c r="HQ240" s="205"/>
      <c r="HR240" s="205"/>
      <c r="HS240" s="205"/>
      <c r="HT240" s="205"/>
      <c r="HU240" s="205"/>
      <c r="HV240" s="205"/>
      <c r="HW240" s="205"/>
      <c r="HX240" s="205"/>
      <c r="HY240" s="205"/>
      <c r="HZ240" s="205"/>
      <c r="IA240" s="205"/>
      <c r="IB240" s="205"/>
      <c r="IC240" s="205"/>
      <c r="ID240" s="205"/>
      <c r="IE240" s="205"/>
      <c r="IF240" s="205"/>
      <c r="IG240" s="205"/>
      <c r="IH240" s="205"/>
      <c r="II240" s="205"/>
      <c r="IJ240" s="205"/>
      <c r="IK240" s="205"/>
      <c r="IL240" s="205"/>
      <c r="IM240" s="205"/>
      <c r="IN240" s="205"/>
      <c r="IO240" s="205"/>
      <c r="IP240" s="205"/>
      <c r="IQ240" s="205"/>
      <c r="IR240" s="205"/>
      <c r="IS240" s="205"/>
      <c r="IT240" s="205"/>
      <c r="IU240" s="205"/>
      <c r="IV240" s="205"/>
      <c r="IW240" s="205"/>
      <c r="IX240" s="205"/>
    </row>
    <row r="241" spans="1:258" ht="12.75" customHeight="1" x14ac:dyDescent="0.2">
      <c r="A241" s="330">
        <f t="shared" si="11"/>
        <v>45522</v>
      </c>
      <c r="B241" s="355" t="str" cm="1">
        <f t="array" ref="B241">IF(SUMPRODUCT($I241:$IX241,IF($I$9:$IX$9=B$9,1,0))&gt;0,SUMPRODUCT($I241:$IX241,IF($I$9:$IX$9=B$9,1,0)),"")</f>
        <v/>
      </c>
      <c r="C241" s="355" t="str" cm="1">
        <f t="array" ref="C241">IF(SUMPRODUCT($I241:$IX241,IF($I$9:$IX$9=C$9,1,0))&gt;0,SUMPRODUCT($I241:$IX241,IF($I$9:$IX$9=C$9,1,0)),"")</f>
        <v/>
      </c>
      <c r="D241" s="355" t="str" cm="1">
        <f t="array" ref="D241">IF(SUMPRODUCT($I241:$IX241,IF($I$9:$IX$9=D$9,1,0))&gt;0,SUMPRODUCT($I241:$IX241,IF($I$9:$IX$9=D$9,1,0)),"")</f>
        <v/>
      </c>
      <c r="E241" s="355" t="str" cm="1">
        <f t="array" ref="E241">IF(SUMPRODUCT($I241:$IX241,IF($I$9:$IX$9=E$9,1,0))&gt;0,SUMPRODUCT($I241:$IX241,IF($I$9:$IX$9=E$9,1,0)),"")</f>
        <v/>
      </c>
      <c r="F241" s="355" t="str" cm="1">
        <f t="array" ref="F241">IF(SUMPRODUCT($I241:$IX241,IF($I$9:$IX$9=F$9,1,0))&gt;0,SUMPRODUCT($I241:$IX241,IF($I$9:$IX$9=F$9,1,0)),"")</f>
        <v/>
      </c>
      <c r="G241" s="355" t="str" cm="1">
        <f t="array" ref="G241">IF(SUMPRODUCT($I241:$IX241,IF($I$9:$IX$9=G$9,1,0))&gt;0,SUMPRODUCT($I241:$IX241,IF($I$9:$IX$9=G$9,1,0)),"")</f>
        <v/>
      </c>
      <c r="H241" s="329">
        <f t="shared" si="10"/>
        <v>0</v>
      </c>
      <c r="I241" s="205"/>
      <c r="J241" s="205"/>
      <c r="K241" s="205"/>
      <c r="L241" s="205"/>
      <c r="M241" s="205"/>
      <c r="N241" s="205"/>
      <c r="O241" s="205"/>
      <c r="P241" s="205"/>
      <c r="Q241" s="205"/>
      <c r="R241" s="205"/>
      <c r="S241" s="205"/>
      <c r="T241" s="205"/>
      <c r="U241" s="205"/>
      <c r="V241" s="205"/>
      <c r="W241" s="205"/>
      <c r="X241" s="205"/>
      <c r="Y241" s="205"/>
      <c r="Z241" s="205"/>
      <c r="AA241" s="205"/>
      <c r="AB241" s="205"/>
      <c r="AC241" s="205"/>
      <c r="AD241" s="205"/>
      <c r="AE241" s="205"/>
      <c r="AF241" s="205"/>
      <c r="AG241" s="205"/>
      <c r="AH241" s="205"/>
      <c r="AI241" s="205"/>
      <c r="AJ241" s="205"/>
      <c r="AK241" s="205"/>
      <c r="AL241" s="205"/>
      <c r="AM241" s="205"/>
      <c r="AN241" s="205"/>
      <c r="AO241" s="205"/>
      <c r="AP241" s="205"/>
      <c r="AQ241" s="205"/>
      <c r="AR241" s="205"/>
      <c r="AS241" s="205"/>
      <c r="AT241" s="205"/>
      <c r="AU241" s="205"/>
      <c r="AV241" s="205"/>
      <c r="AW241" s="205"/>
      <c r="AX241" s="205"/>
      <c r="AY241" s="205"/>
      <c r="AZ241" s="205"/>
      <c r="BA241" s="205"/>
      <c r="BB241" s="205"/>
      <c r="BC241" s="205"/>
      <c r="BD241" s="205"/>
      <c r="BE241" s="205"/>
      <c r="BF241" s="205"/>
      <c r="BG241" s="205"/>
      <c r="BH241" s="205"/>
      <c r="BI241" s="205"/>
      <c r="BJ241" s="205"/>
      <c r="BK241" s="205"/>
      <c r="BL241" s="205"/>
      <c r="BM241" s="205"/>
      <c r="BN241" s="205"/>
      <c r="BO241" s="205"/>
      <c r="BP241" s="205"/>
      <c r="BQ241" s="205"/>
      <c r="BR241" s="205"/>
      <c r="BS241" s="205"/>
      <c r="BT241" s="205"/>
      <c r="BU241" s="205"/>
      <c r="BV241" s="205"/>
      <c r="BW241" s="205"/>
      <c r="BX241" s="205"/>
      <c r="BY241" s="205"/>
      <c r="BZ241" s="205"/>
      <c r="CA241" s="205"/>
      <c r="CB241" s="205"/>
      <c r="CC241" s="205"/>
      <c r="CD241" s="205"/>
      <c r="CE241" s="205"/>
      <c r="CF241" s="205"/>
      <c r="CG241" s="205"/>
      <c r="CH241" s="205"/>
      <c r="CI241" s="205"/>
      <c r="CJ241" s="205"/>
      <c r="CK241" s="205"/>
      <c r="CL241" s="205"/>
      <c r="CM241" s="205"/>
      <c r="CN241" s="205"/>
      <c r="CO241" s="205"/>
      <c r="CP241" s="205"/>
      <c r="CQ241" s="205"/>
      <c r="CR241" s="205"/>
      <c r="CS241" s="205"/>
      <c r="CT241" s="205"/>
      <c r="CU241" s="205"/>
      <c r="CV241" s="205"/>
      <c r="CW241" s="205"/>
      <c r="CX241" s="205"/>
      <c r="CY241" s="205"/>
      <c r="CZ241" s="205"/>
      <c r="DA241" s="205"/>
      <c r="DB241" s="205"/>
      <c r="DC241" s="205"/>
      <c r="DD241" s="205"/>
      <c r="DE241" s="205"/>
      <c r="DF241" s="205"/>
      <c r="DG241" s="205"/>
      <c r="DH241" s="205"/>
      <c r="DI241" s="205"/>
      <c r="DJ241" s="205"/>
      <c r="DK241" s="205"/>
      <c r="DL241" s="205"/>
      <c r="DM241" s="205"/>
      <c r="DN241" s="205"/>
      <c r="DO241" s="205"/>
      <c r="DP241" s="205"/>
      <c r="DQ241" s="205"/>
      <c r="DR241" s="205"/>
      <c r="DS241" s="205"/>
      <c r="DT241" s="205"/>
      <c r="DU241" s="205"/>
      <c r="DV241" s="205"/>
      <c r="DW241" s="205"/>
      <c r="DX241" s="205"/>
      <c r="DY241" s="205"/>
      <c r="DZ241" s="205"/>
      <c r="EA241" s="205"/>
      <c r="EB241" s="205"/>
      <c r="EC241" s="205"/>
      <c r="ED241" s="205"/>
      <c r="EE241" s="205"/>
      <c r="EF241" s="205"/>
      <c r="EG241" s="205"/>
      <c r="EH241" s="205"/>
      <c r="EI241" s="205"/>
      <c r="EJ241" s="205"/>
      <c r="EK241" s="205"/>
      <c r="EL241" s="205"/>
      <c r="EM241" s="205"/>
      <c r="EN241" s="205"/>
      <c r="EO241" s="205"/>
      <c r="EP241" s="205"/>
      <c r="EQ241" s="205"/>
      <c r="ER241" s="205"/>
      <c r="ES241" s="205"/>
      <c r="ET241" s="205"/>
      <c r="EU241" s="205"/>
      <c r="EV241" s="205"/>
      <c r="EW241" s="205"/>
      <c r="EX241" s="205"/>
      <c r="EY241" s="205"/>
      <c r="EZ241" s="205"/>
      <c r="FA241" s="205"/>
      <c r="FB241" s="205"/>
      <c r="FC241" s="205"/>
      <c r="FD241" s="205"/>
      <c r="FE241" s="205"/>
      <c r="FF241" s="205"/>
      <c r="FG241" s="205"/>
      <c r="FH241" s="205"/>
      <c r="FI241" s="205"/>
      <c r="FJ241" s="205"/>
      <c r="FK241" s="205"/>
      <c r="FL241" s="205"/>
      <c r="FM241" s="205"/>
      <c r="FN241" s="205"/>
      <c r="FO241" s="205"/>
      <c r="FP241" s="205"/>
      <c r="FQ241" s="205"/>
      <c r="FR241" s="205"/>
      <c r="FS241" s="205"/>
      <c r="FT241" s="205"/>
      <c r="FU241" s="205"/>
      <c r="FV241" s="205"/>
      <c r="FW241" s="205"/>
      <c r="FX241" s="205"/>
      <c r="FY241" s="205"/>
      <c r="FZ241" s="205"/>
      <c r="GA241" s="205"/>
      <c r="GB241" s="205"/>
      <c r="GC241" s="205"/>
      <c r="GD241" s="205"/>
      <c r="GE241" s="205"/>
      <c r="GF241" s="205"/>
      <c r="GG241" s="205"/>
      <c r="GH241" s="205"/>
      <c r="GI241" s="205"/>
      <c r="GJ241" s="205"/>
      <c r="GK241" s="205"/>
      <c r="GL241" s="205"/>
      <c r="GM241" s="205"/>
      <c r="GN241" s="205"/>
      <c r="GO241" s="205"/>
      <c r="GP241" s="205"/>
      <c r="GQ241" s="205"/>
      <c r="GR241" s="205"/>
      <c r="GS241" s="205"/>
      <c r="GT241" s="205"/>
      <c r="GU241" s="205"/>
      <c r="GV241" s="205"/>
      <c r="GW241" s="205"/>
      <c r="GX241" s="205"/>
      <c r="GY241" s="205"/>
      <c r="GZ241" s="205"/>
      <c r="HA241" s="205"/>
      <c r="HB241" s="205"/>
      <c r="HC241" s="205"/>
      <c r="HD241" s="205"/>
      <c r="HE241" s="205"/>
      <c r="HF241" s="205"/>
      <c r="HG241" s="205"/>
      <c r="HH241" s="205"/>
      <c r="HI241" s="205"/>
      <c r="HJ241" s="205"/>
      <c r="HK241" s="205"/>
      <c r="HL241" s="205"/>
      <c r="HM241" s="205"/>
      <c r="HN241" s="205"/>
      <c r="HO241" s="205"/>
      <c r="HP241" s="205"/>
      <c r="HQ241" s="205"/>
      <c r="HR241" s="205"/>
      <c r="HS241" s="205"/>
      <c r="HT241" s="205"/>
      <c r="HU241" s="205"/>
      <c r="HV241" s="205"/>
      <c r="HW241" s="205"/>
      <c r="HX241" s="205"/>
      <c r="HY241" s="205"/>
      <c r="HZ241" s="205"/>
      <c r="IA241" s="205"/>
      <c r="IB241" s="205"/>
      <c r="IC241" s="205"/>
      <c r="ID241" s="205"/>
      <c r="IE241" s="205"/>
      <c r="IF241" s="205"/>
      <c r="IG241" s="205"/>
      <c r="IH241" s="205"/>
      <c r="II241" s="205"/>
      <c r="IJ241" s="205"/>
      <c r="IK241" s="205"/>
      <c r="IL241" s="205"/>
      <c r="IM241" s="205"/>
      <c r="IN241" s="205"/>
      <c r="IO241" s="205"/>
      <c r="IP241" s="205"/>
      <c r="IQ241" s="205"/>
      <c r="IR241" s="205"/>
      <c r="IS241" s="205"/>
      <c r="IT241" s="205"/>
      <c r="IU241" s="205"/>
      <c r="IV241" s="205"/>
      <c r="IW241" s="205"/>
      <c r="IX241" s="205"/>
    </row>
    <row r="242" spans="1:258" ht="12.75" customHeight="1" x14ac:dyDescent="0.2">
      <c r="A242" s="330">
        <f t="shared" si="11"/>
        <v>45523</v>
      </c>
      <c r="B242" s="355" t="str" cm="1">
        <f t="array" ref="B242">IF(SUMPRODUCT($I242:$IX242,IF($I$9:$IX$9=B$9,1,0))&gt;0,SUMPRODUCT($I242:$IX242,IF($I$9:$IX$9=B$9,1,0)),"")</f>
        <v/>
      </c>
      <c r="C242" s="355" t="str" cm="1">
        <f t="array" ref="C242">IF(SUMPRODUCT($I242:$IX242,IF($I$9:$IX$9=C$9,1,0))&gt;0,SUMPRODUCT($I242:$IX242,IF($I$9:$IX$9=C$9,1,0)),"")</f>
        <v/>
      </c>
      <c r="D242" s="355" t="str" cm="1">
        <f t="array" ref="D242">IF(SUMPRODUCT($I242:$IX242,IF($I$9:$IX$9=D$9,1,0))&gt;0,SUMPRODUCT($I242:$IX242,IF($I$9:$IX$9=D$9,1,0)),"")</f>
        <v/>
      </c>
      <c r="E242" s="355" t="str" cm="1">
        <f t="array" ref="E242">IF(SUMPRODUCT($I242:$IX242,IF($I$9:$IX$9=E$9,1,0))&gt;0,SUMPRODUCT($I242:$IX242,IF($I$9:$IX$9=E$9,1,0)),"")</f>
        <v/>
      </c>
      <c r="F242" s="355" t="str" cm="1">
        <f t="array" ref="F242">IF(SUMPRODUCT($I242:$IX242,IF($I$9:$IX$9=F$9,1,0))&gt;0,SUMPRODUCT($I242:$IX242,IF($I$9:$IX$9=F$9,1,0)),"")</f>
        <v/>
      </c>
      <c r="G242" s="355" t="str" cm="1">
        <f t="array" ref="G242">IF(SUMPRODUCT($I242:$IX242,IF($I$9:$IX$9=G$9,1,0))&gt;0,SUMPRODUCT($I242:$IX242,IF($I$9:$IX$9=G$9,1,0)),"")</f>
        <v/>
      </c>
      <c r="H242" s="329">
        <f t="shared" si="10"/>
        <v>0</v>
      </c>
      <c r="I242" s="205"/>
      <c r="J242" s="205"/>
      <c r="K242" s="205"/>
      <c r="L242" s="205"/>
      <c r="M242" s="205"/>
      <c r="N242" s="205"/>
      <c r="O242" s="205"/>
      <c r="P242" s="205"/>
      <c r="Q242" s="205"/>
      <c r="R242" s="205"/>
      <c r="S242" s="205"/>
      <c r="T242" s="205"/>
      <c r="U242" s="205"/>
      <c r="V242" s="205"/>
      <c r="W242" s="205"/>
      <c r="X242" s="205"/>
      <c r="Y242" s="205"/>
      <c r="Z242" s="205"/>
      <c r="AA242" s="205"/>
      <c r="AB242" s="205"/>
      <c r="AC242" s="205"/>
      <c r="AD242" s="205"/>
      <c r="AE242" s="205"/>
      <c r="AF242" s="205"/>
      <c r="AG242" s="205"/>
      <c r="AH242" s="205"/>
      <c r="AI242" s="205"/>
      <c r="AJ242" s="205"/>
      <c r="AK242" s="205"/>
      <c r="AL242" s="205"/>
      <c r="AM242" s="205"/>
      <c r="AN242" s="205"/>
      <c r="AO242" s="205"/>
      <c r="AP242" s="205"/>
      <c r="AQ242" s="205"/>
      <c r="AR242" s="205"/>
      <c r="AS242" s="205"/>
      <c r="AT242" s="205"/>
      <c r="AU242" s="205"/>
      <c r="AV242" s="205"/>
      <c r="AW242" s="205"/>
      <c r="AX242" s="205"/>
      <c r="AY242" s="205"/>
      <c r="AZ242" s="205"/>
      <c r="BA242" s="205"/>
      <c r="BB242" s="205"/>
      <c r="BC242" s="205"/>
      <c r="BD242" s="205"/>
      <c r="BE242" s="205"/>
      <c r="BF242" s="205"/>
      <c r="BG242" s="205"/>
      <c r="BH242" s="205"/>
      <c r="BI242" s="205"/>
      <c r="BJ242" s="205"/>
      <c r="BK242" s="205"/>
      <c r="BL242" s="205"/>
      <c r="BM242" s="205"/>
      <c r="BN242" s="205"/>
      <c r="BO242" s="205"/>
      <c r="BP242" s="205"/>
      <c r="BQ242" s="205"/>
      <c r="BR242" s="205"/>
      <c r="BS242" s="205"/>
      <c r="BT242" s="205"/>
      <c r="BU242" s="205"/>
      <c r="BV242" s="205"/>
      <c r="BW242" s="205"/>
      <c r="BX242" s="205"/>
      <c r="BY242" s="205"/>
      <c r="BZ242" s="205"/>
      <c r="CA242" s="205"/>
      <c r="CB242" s="205"/>
      <c r="CC242" s="205"/>
      <c r="CD242" s="205"/>
      <c r="CE242" s="205"/>
      <c r="CF242" s="205"/>
      <c r="CG242" s="205"/>
      <c r="CH242" s="205"/>
      <c r="CI242" s="205"/>
      <c r="CJ242" s="205"/>
      <c r="CK242" s="205"/>
      <c r="CL242" s="205"/>
      <c r="CM242" s="205"/>
      <c r="CN242" s="205"/>
      <c r="CO242" s="205"/>
      <c r="CP242" s="205"/>
      <c r="CQ242" s="205"/>
      <c r="CR242" s="205"/>
      <c r="CS242" s="205"/>
      <c r="CT242" s="205"/>
      <c r="CU242" s="205"/>
      <c r="CV242" s="205"/>
      <c r="CW242" s="205"/>
      <c r="CX242" s="205"/>
      <c r="CY242" s="205"/>
      <c r="CZ242" s="205"/>
      <c r="DA242" s="205"/>
      <c r="DB242" s="205"/>
      <c r="DC242" s="205"/>
      <c r="DD242" s="205"/>
      <c r="DE242" s="205"/>
      <c r="DF242" s="205"/>
      <c r="DG242" s="205"/>
      <c r="DH242" s="205"/>
      <c r="DI242" s="205"/>
      <c r="DJ242" s="205"/>
      <c r="DK242" s="205"/>
      <c r="DL242" s="205"/>
      <c r="DM242" s="205"/>
      <c r="DN242" s="205"/>
      <c r="DO242" s="205"/>
      <c r="DP242" s="205"/>
      <c r="DQ242" s="205"/>
      <c r="DR242" s="205"/>
      <c r="DS242" s="205"/>
      <c r="DT242" s="205"/>
      <c r="DU242" s="205"/>
      <c r="DV242" s="205"/>
      <c r="DW242" s="205"/>
      <c r="DX242" s="205"/>
      <c r="DY242" s="205"/>
      <c r="DZ242" s="205"/>
      <c r="EA242" s="205"/>
      <c r="EB242" s="205"/>
      <c r="EC242" s="205"/>
      <c r="ED242" s="205"/>
      <c r="EE242" s="205"/>
      <c r="EF242" s="205"/>
      <c r="EG242" s="205"/>
      <c r="EH242" s="205"/>
      <c r="EI242" s="205"/>
      <c r="EJ242" s="205"/>
      <c r="EK242" s="205"/>
      <c r="EL242" s="205"/>
      <c r="EM242" s="205"/>
      <c r="EN242" s="205"/>
      <c r="EO242" s="205"/>
      <c r="EP242" s="205"/>
      <c r="EQ242" s="205"/>
      <c r="ER242" s="205"/>
      <c r="ES242" s="205"/>
      <c r="ET242" s="205"/>
      <c r="EU242" s="205"/>
      <c r="EV242" s="205"/>
      <c r="EW242" s="205"/>
      <c r="EX242" s="205"/>
      <c r="EY242" s="205"/>
      <c r="EZ242" s="205"/>
      <c r="FA242" s="205"/>
      <c r="FB242" s="205"/>
      <c r="FC242" s="205"/>
      <c r="FD242" s="205"/>
      <c r="FE242" s="205"/>
      <c r="FF242" s="205"/>
      <c r="FG242" s="205"/>
      <c r="FH242" s="205"/>
      <c r="FI242" s="205"/>
      <c r="FJ242" s="205"/>
      <c r="FK242" s="205"/>
      <c r="FL242" s="205"/>
      <c r="FM242" s="205"/>
      <c r="FN242" s="205"/>
      <c r="FO242" s="205"/>
      <c r="FP242" s="205"/>
      <c r="FQ242" s="205"/>
      <c r="FR242" s="205"/>
      <c r="FS242" s="205"/>
      <c r="FT242" s="205"/>
      <c r="FU242" s="205"/>
      <c r="FV242" s="205"/>
      <c r="FW242" s="205"/>
      <c r="FX242" s="205"/>
      <c r="FY242" s="205"/>
      <c r="FZ242" s="205"/>
      <c r="GA242" s="205"/>
      <c r="GB242" s="205"/>
      <c r="GC242" s="205"/>
      <c r="GD242" s="205"/>
      <c r="GE242" s="205"/>
      <c r="GF242" s="205"/>
      <c r="GG242" s="205"/>
      <c r="GH242" s="205"/>
      <c r="GI242" s="205"/>
      <c r="GJ242" s="205"/>
      <c r="GK242" s="205"/>
      <c r="GL242" s="205"/>
      <c r="GM242" s="205"/>
      <c r="GN242" s="205"/>
      <c r="GO242" s="205"/>
      <c r="GP242" s="205"/>
      <c r="GQ242" s="205"/>
      <c r="GR242" s="205"/>
      <c r="GS242" s="205"/>
      <c r="GT242" s="205"/>
      <c r="GU242" s="205"/>
      <c r="GV242" s="205"/>
      <c r="GW242" s="205"/>
      <c r="GX242" s="205"/>
      <c r="GY242" s="205"/>
      <c r="GZ242" s="205"/>
      <c r="HA242" s="205"/>
      <c r="HB242" s="205"/>
      <c r="HC242" s="205"/>
      <c r="HD242" s="205"/>
      <c r="HE242" s="205"/>
      <c r="HF242" s="205"/>
      <c r="HG242" s="205"/>
      <c r="HH242" s="205"/>
      <c r="HI242" s="205"/>
      <c r="HJ242" s="205"/>
      <c r="HK242" s="205"/>
      <c r="HL242" s="205"/>
      <c r="HM242" s="205"/>
      <c r="HN242" s="205"/>
      <c r="HO242" s="205"/>
      <c r="HP242" s="205"/>
      <c r="HQ242" s="205"/>
      <c r="HR242" s="205"/>
      <c r="HS242" s="205"/>
      <c r="HT242" s="205"/>
      <c r="HU242" s="205"/>
      <c r="HV242" s="205"/>
      <c r="HW242" s="205"/>
      <c r="HX242" s="205"/>
      <c r="HY242" s="205"/>
      <c r="HZ242" s="205"/>
      <c r="IA242" s="205"/>
      <c r="IB242" s="205"/>
      <c r="IC242" s="205"/>
      <c r="ID242" s="205"/>
      <c r="IE242" s="205"/>
      <c r="IF242" s="205"/>
      <c r="IG242" s="205"/>
      <c r="IH242" s="205"/>
      <c r="II242" s="205"/>
      <c r="IJ242" s="205"/>
      <c r="IK242" s="205"/>
      <c r="IL242" s="205"/>
      <c r="IM242" s="205"/>
      <c r="IN242" s="205"/>
      <c r="IO242" s="205"/>
      <c r="IP242" s="205"/>
      <c r="IQ242" s="205"/>
      <c r="IR242" s="205"/>
      <c r="IS242" s="205"/>
      <c r="IT242" s="205"/>
      <c r="IU242" s="205"/>
      <c r="IV242" s="205"/>
      <c r="IW242" s="205"/>
      <c r="IX242" s="205"/>
    </row>
    <row r="243" spans="1:258" ht="12.75" customHeight="1" x14ac:dyDescent="0.2">
      <c r="A243" s="330">
        <f t="shared" si="11"/>
        <v>45524</v>
      </c>
      <c r="B243" s="355" t="str" cm="1">
        <f t="array" ref="B243">IF(SUMPRODUCT($I243:$IX243,IF($I$9:$IX$9=B$9,1,0))&gt;0,SUMPRODUCT($I243:$IX243,IF($I$9:$IX$9=B$9,1,0)),"")</f>
        <v/>
      </c>
      <c r="C243" s="355" t="str" cm="1">
        <f t="array" ref="C243">IF(SUMPRODUCT($I243:$IX243,IF($I$9:$IX$9=C$9,1,0))&gt;0,SUMPRODUCT($I243:$IX243,IF($I$9:$IX$9=C$9,1,0)),"")</f>
        <v/>
      </c>
      <c r="D243" s="355" t="str" cm="1">
        <f t="array" ref="D243">IF(SUMPRODUCT($I243:$IX243,IF($I$9:$IX$9=D$9,1,0))&gt;0,SUMPRODUCT($I243:$IX243,IF($I$9:$IX$9=D$9,1,0)),"")</f>
        <v/>
      </c>
      <c r="E243" s="355" t="str" cm="1">
        <f t="array" ref="E243">IF(SUMPRODUCT($I243:$IX243,IF($I$9:$IX$9=E$9,1,0))&gt;0,SUMPRODUCT($I243:$IX243,IF($I$9:$IX$9=E$9,1,0)),"")</f>
        <v/>
      </c>
      <c r="F243" s="355" t="str" cm="1">
        <f t="array" ref="F243">IF(SUMPRODUCT($I243:$IX243,IF($I$9:$IX$9=F$9,1,0))&gt;0,SUMPRODUCT($I243:$IX243,IF($I$9:$IX$9=F$9,1,0)),"")</f>
        <v/>
      </c>
      <c r="G243" s="355" t="str" cm="1">
        <f t="array" ref="G243">IF(SUMPRODUCT($I243:$IX243,IF($I$9:$IX$9=G$9,1,0))&gt;0,SUMPRODUCT($I243:$IX243,IF($I$9:$IX$9=G$9,1,0)),"")</f>
        <v/>
      </c>
      <c r="H243" s="329">
        <f t="shared" si="10"/>
        <v>0</v>
      </c>
      <c r="I243" s="205"/>
      <c r="J243" s="205"/>
      <c r="K243" s="205"/>
      <c r="L243" s="205"/>
      <c r="M243" s="205"/>
      <c r="N243" s="205"/>
      <c r="O243" s="205"/>
      <c r="P243" s="205"/>
      <c r="Q243" s="205"/>
      <c r="R243" s="205"/>
      <c r="S243" s="205"/>
      <c r="T243" s="205"/>
      <c r="U243" s="205"/>
      <c r="V243" s="205"/>
      <c r="W243" s="205"/>
      <c r="X243" s="205"/>
      <c r="Y243" s="205"/>
      <c r="Z243" s="205"/>
      <c r="AA243" s="205"/>
      <c r="AB243" s="205"/>
      <c r="AC243" s="205"/>
      <c r="AD243" s="205"/>
      <c r="AE243" s="205"/>
      <c r="AF243" s="205"/>
      <c r="AG243" s="205"/>
      <c r="AH243" s="205"/>
      <c r="AI243" s="205"/>
      <c r="AJ243" s="205"/>
      <c r="AK243" s="205"/>
      <c r="AL243" s="205"/>
      <c r="AM243" s="205"/>
      <c r="AN243" s="205"/>
      <c r="AO243" s="205"/>
      <c r="AP243" s="205"/>
      <c r="AQ243" s="205"/>
      <c r="AR243" s="205"/>
      <c r="AS243" s="205"/>
      <c r="AT243" s="205"/>
      <c r="AU243" s="205"/>
      <c r="AV243" s="205"/>
      <c r="AW243" s="205"/>
      <c r="AX243" s="205"/>
      <c r="AY243" s="205"/>
      <c r="AZ243" s="205"/>
      <c r="BA243" s="205"/>
      <c r="BB243" s="205"/>
      <c r="BC243" s="205"/>
      <c r="BD243" s="205"/>
      <c r="BE243" s="205"/>
      <c r="BF243" s="205"/>
      <c r="BG243" s="205"/>
      <c r="BH243" s="205"/>
      <c r="BI243" s="205"/>
      <c r="BJ243" s="205"/>
      <c r="BK243" s="205"/>
      <c r="BL243" s="205"/>
      <c r="BM243" s="205"/>
      <c r="BN243" s="205"/>
      <c r="BO243" s="205"/>
      <c r="BP243" s="205"/>
      <c r="BQ243" s="205"/>
      <c r="BR243" s="205"/>
      <c r="BS243" s="205"/>
      <c r="BT243" s="205"/>
      <c r="BU243" s="205"/>
      <c r="BV243" s="205"/>
      <c r="BW243" s="205"/>
      <c r="BX243" s="205"/>
      <c r="BY243" s="205"/>
      <c r="BZ243" s="205"/>
      <c r="CA243" s="205"/>
      <c r="CB243" s="205"/>
      <c r="CC243" s="205"/>
      <c r="CD243" s="205"/>
      <c r="CE243" s="205"/>
      <c r="CF243" s="205"/>
      <c r="CG243" s="205"/>
      <c r="CH243" s="205"/>
      <c r="CI243" s="205"/>
      <c r="CJ243" s="205"/>
      <c r="CK243" s="205"/>
      <c r="CL243" s="205"/>
      <c r="CM243" s="205"/>
      <c r="CN243" s="205"/>
      <c r="CO243" s="205"/>
      <c r="CP243" s="205"/>
      <c r="CQ243" s="205"/>
      <c r="CR243" s="205"/>
      <c r="CS243" s="205"/>
      <c r="CT243" s="205"/>
      <c r="CU243" s="205"/>
      <c r="CV243" s="205"/>
      <c r="CW243" s="205"/>
      <c r="CX243" s="205"/>
      <c r="CY243" s="205"/>
      <c r="CZ243" s="205"/>
      <c r="DA243" s="205"/>
      <c r="DB243" s="205"/>
      <c r="DC243" s="205"/>
      <c r="DD243" s="205"/>
      <c r="DE243" s="205"/>
      <c r="DF243" s="205"/>
      <c r="DG243" s="205"/>
      <c r="DH243" s="205"/>
      <c r="DI243" s="205"/>
      <c r="DJ243" s="205"/>
      <c r="DK243" s="205"/>
      <c r="DL243" s="205"/>
      <c r="DM243" s="205"/>
      <c r="DN243" s="205"/>
      <c r="DO243" s="205"/>
      <c r="DP243" s="205"/>
      <c r="DQ243" s="205"/>
      <c r="DR243" s="205"/>
      <c r="DS243" s="205"/>
      <c r="DT243" s="205"/>
      <c r="DU243" s="205"/>
      <c r="DV243" s="205"/>
      <c r="DW243" s="205"/>
      <c r="DX243" s="205"/>
      <c r="DY243" s="205"/>
      <c r="DZ243" s="205"/>
      <c r="EA243" s="205"/>
      <c r="EB243" s="205"/>
      <c r="EC243" s="205"/>
      <c r="ED243" s="205"/>
      <c r="EE243" s="205"/>
      <c r="EF243" s="205"/>
      <c r="EG243" s="205"/>
      <c r="EH243" s="205"/>
      <c r="EI243" s="205"/>
      <c r="EJ243" s="205"/>
      <c r="EK243" s="205"/>
      <c r="EL243" s="205"/>
      <c r="EM243" s="205"/>
      <c r="EN243" s="205"/>
      <c r="EO243" s="205"/>
      <c r="EP243" s="205"/>
      <c r="EQ243" s="205"/>
      <c r="ER243" s="205"/>
      <c r="ES243" s="205"/>
      <c r="ET243" s="205"/>
      <c r="EU243" s="205"/>
      <c r="EV243" s="205"/>
      <c r="EW243" s="205"/>
      <c r="EX243" s="205"/>
      <c r="EY243" s="205"/>
      <c r="EZ243" s="205"/>
      <c r="FA243" s="205"/>
      <c r="FB243" s="205"/>
      <c r="FC243" s="205"/>
      <c r="FD243" s="205"/>
      <c r="FE243" s="205"/>
      <c r="FF243" s="205"/>
      <c r="FG243" s="205"/>
      <c r="FH243" s="205"/>
      <c r="FI243" s="205"/>
      <c r="FJ243" s="205"/>
      <c r="FK243" s="205"/>
      <c r="FL243" s="205"/>
      <c r="FM243" s="205"/>
      <c r="FN243" s="205"/>
      <c r="FO243" s="205"/>
      <c r="FP243" s="205"/>
      <c r="FQ243" s="205"/>
      <c r="FR243" s="205"/>
      <c r="FS243" s="205"/>
      <c r="FT243" s="205"/>
      <c r="FU243" s="205"/>
      <c r="FV243" s="205"/>
      <c r="FW243" s="205"/>
      <c r="FX243" s="205"/>
      <c r="FY243" s="205"/>
      <c r="FZ243" s="205"/>
      <c r="GA243" s="205"/>
      <c r="GB243" s="205"/>
      <c r="GC243" s="205"/>
      <c r="GD243" s="205"/>
      <c r="GE243" s="205"/>
      <c r="GF243" s="205"/>
      <c r="GG243" s="205"/>
      <c r="GH243" s="205"/>
      <c r="GI243" s="205"/>
      <c r="GJ243" s="205"/>
      <c r="GK243" s="205"/>
      <c r="GL243" s="205"/>
      <c r="GM243" s="205"/>
      <c r="GN243" s="205"/>
      <c r="GO243" s="205"/>
      <c r="GP243" s="205"/>
      <c r="GQ243" s="205"/>
      <c r="GR243" s="205"/>
      <c r="GS243" s="205"/>
      <c r="GT243" s="205"/>
      <c r="GU243" s="205"/>
      <c r="GV243" s="205"/>
      <c r="GW243" s="205"/>
      <c r="GX243" s="205"/>
      <c r="GY243" s="205"/>
      <c r="GZ243" s="205"/>
      <c r="HA243" s="205"/>
      <c r="HB243" s="205"/>
      <c r="HC243" s="205"/>
      <c r="HD243" s="205"/>
      <c r="HE243" s="205"/>
      <c r="HF243" s="205"/>
      <c r="HG243" s="205"/>
      <c r="HH243" s="205"/>
      <c r="HI243" s="205"/>
      <c r="HJ243" s="205"/>
      <c r="HK243" s="205"/>
      <c r="HL243" s="205"/>
      <c r="HM243" s="205"/>
      <c r="HN243" s="205"/>
      <c r="HO243" s="205"/>
      <c r="HP243" s="205"/>
      <c r="HQ243" s="205"/>
      <c r="HR243" s="205"/>
      <c r="HS243" s="205"/>
      <c r="HT243" s="205"/>
      <c r="HU243" s="205"/>
      <c r="HV243" s="205"/>
      <c r="HW243" s="205"/>
      <c r="HX243" s="205"/>
      <c r="HY243" s="205"/>
      <c r="HZ243" s="205"/>
      <c r="IA243" s="205"/>
      <c r="IB243" s="205"/>
      <c r="IC243" s="205"/>
      <c r="ID243" s="205"/>
      <c r="IE243" s="205"/>
      <c r="IF243" s="205"/>
      <c r="IG243" s="205"/>
      <c r="IH243" s="205"/>
      <c r="II243" s="205"/>
      <c r="IJ243" s="205"/>
      <c r="IK243" s="205"/>
      <c r="IL243" s="205"/>
      <c r="IM243" s="205"/>
      <c r="IN243" s="205"/>
      <c r="IO243" s="205"/>
      <c r="IP243" s="205"/>
      <c r="IQ243" s="205"/>
      <c r="IR243" s="205"/>
      <c r="IS243" s="205"/>
      <c r="IT243" s="205"/>
      <c r="IU243" s="205"/>
      <c r="IV243" s="205"/>
      <c r="IW243" s="205"/>
      <c r="IX243" s="205"/>
    </row>
    <row r="244" spans="1:258" ht="12.75" customHeight="1" x14ac:dyDescent="0.2">
      <c r="A244" s="330">
        <f t="shared" si="11"/>
        <v>45525</v>
      </c>
      <c r="B244" s="355" t="str" cm="1">
        <f t="array" ref="B244">IF(SUMPRODUCT($I244:$IX244,IF($I$9:$IX$9=B$9,1,0))&gt;0,SUMPRODUCT($I244:$IX244,IF($I$9:$IX$9=B$9,1,0)),"")</f>
        <v/>
      </c>
      <c r="C244" s="355" t="str" cm="1">
        <f t="array" ref="C244">IF(SUMPRODUCT($I244:$IX244,IF($I$9:$IX$9=C$9,1,0))&gt;0,SUMPRODUCT($I244:$IX244,IF($I$9:$IX$9=C$9,1,0)),"")</f>
        <v/>
      </c>
      <c r="D244" s="355" t="str" cm="1">
        <f t="array" ref="D244">IF(SUMPRODUCT($I244:$IX244,IF($I$9:$IX$9=D$9,1,0))&gt;0,SUMPRODUCT($I244:$IX244,IF($I$9:$IX$9=D$9,1,0)),"")</f>
        <v/>
      </c>
      <c r="E244" s="355" t="str" cm="1">
        <f t="array" ref="E244">IF(SUMPRODUCT($I244:$IX244,IF($I$9:$IX$9=E$9,1,0))&gt;0,SUMPRODUCT($I244:$IX244,IF($I$9:$IX$9=E$9,1,0)),"")</f>
        <v/>
      </c>
      <c r="F244" s="355" t="str" cm="1">
        <f t="array" ref="F244">IF(SUMPRODUCT($I244:$IX244,IF($I$9:$IX$9=F$9,1,0))&gt;0,SUMPRODUCT($I244:$IX244,IF($I$9:$IX$9=F$9,1,0)),"")</f>
        <v/>
      </c>
      <c r="G244" s="355" t="str" cm="1">
        <f t="array" ref="G244">IF(SUMPRODUCT($I244:$IX244,IF($I$9:$IX$9=G$9,1,0))&gt;0,SUMPRODUCT($I244:$IX244,IF($I$9:$IX$9=G$9,1,0)),"")</f>
        <v/>
      </c>
      <c r="H244" s="329">
        <f t="shared" si="10"/>
        <v>0</v>
      </c>
      <c r="I244" s="205"/>
      <c r="J244" s="205"/>
      <c r="K244" s="205"/>
      <c r="L244" s="205"/>
      <c r="M244" s="205"/>
      <c r="N244" s="205"/>
      <c r="O244" s="205"/>
      <c r="P244" s="205"/>
      <c r="Q244" s="205"/>
      <c r="R244" s="205"/>
      <c r="S244" s="205"/>
      <c r="T244" s="205"/>
      <c r="U244" s="205"/>
      <c r="V244" s="205"/>
      <c r="W244" s="205"/>
      <c r="X244" s="205"/>
      <c r="Y244" s="205"/>
      <c r="Z244" s="205"/>
      <c r="AA244" s="205"/>
      <c r="AB244" s="205"/>
      <c r="AC244" s="205"/>
      <c r="AD244" s="205"/>
      <c r="AE244" s="205"/>
      <c r="AF244" s="205"/>
      <c r="AG244" s="205"/>
      <c r="AH244" s="205"/>
      <c r="AI244" s="205"/>
      <c r="AJ244" s="205"/>
      <c r="AK244" s="205"/>
      <c r="AL244" s="205"/>
      <c r="AM244" s="205"/>
      <c r="AN244" s="205"/>
      <c r="AO244" s="205"/>
      <c r="AP244" s="205"/>
      <c r="AQ244" s="205"/>
      <c r="AR244" s="205"/>
      <c r="AS244" s="205"/>
      <c r="AT244" s="205"/>
      <c r="AU244" s="205"/>
      <c r="AV244" s="205"/>
      <c r="AW244" s="205"/>
      <c r="AX244" s="205"/>
      <c r="AY244" s="205"/>
      <c r="AZ244" s="205"/>
      <c r="BA244" s="205"/>
      <c r="BB244" s="205"/>
      <c r="BC244" s="205"/>
      <c r="BD244" s="205"/>
      <c r="BE244" s="205"/>
      <c r="BF244" s="205"/>
      <c r="BG244" s="205"/>
      <c r="BH244" s="205"/>
      <c r="BI244" s="205"/>
      <c r="BJ244" s="205"/>
      <c r="BK244" s="205"/>
      <c r="BL244" s="205"/>
      <c r="BM244" s="205"/>
      <c r="BN244" s="205"/>
      <c r="BO244" s="205"/>
      <c r="BP244" s="205"/>
      <c r="BQ244" s="205"/>
      <c r="BR244" s="205"/>
      <c r="BS244" s="205"/>
      <c r="BT244" s="205"/>
      <c r="BU244" s="205"/>
      <c r="BV244" s="205"/>
      <c r="BW244" s="205"/>
      <c r="BX244" s="205"/>
      <c r="BY244" s="205"/>
      <c r="BZ244" s="205"/>
      <c r="CA244" s="205"/>
      <c r="CB244" s="205"/>
      <c r="CC244" s="205"/>
      <c r="CD244" s="205"/>
      <c r="CE244" s="205"/>
      <c r="CF244" s="205"/>
      <c r="CG244" s="205"/>
      <c r="CH244" s="205"/>
      <c r="CI244" s="205"/>
      <c r="CJ244" s="205"/>
      <c r="CK244" s="205"/>
      <c r="CL244" s="205"/>
      <c r="CM244" s="205"/>
      <c r="CN244" s="205"/>
      <c r="CO244" s="205"/>
      <c r="CP244" s="205"/>
      <c r="CQ244" s="205"/>
      <c r="CR244" s="205"/>
      <c r="CS244" s="205"/>
      <c r="CT244" s="205"/>
      <c r="CU244" s="205"/>
      <c r="CV244" s="205"/>
      <c r="CW244" s="205"/>
      <c r="CX244" s="205"/>
      <c r="CY244" s="205"/>
      <c r="CZ244" s="205"/>
      <c r="DA244" s="205"/>
      <c r="DB244" s="205"/>
      <c r="DC244" s="205"/>
      <c r="DD244" s="205"/>
      <c r="DE244" s="205"/>
      <c r="DF244" s="205"/>
      <c r="DG244" s="205"/>
      <c r="DH244" s="205"/>
      <c r="DI244" s="205"/>
      <c r="DJ244" s="205"/>
      <c r="DK244" s="205"/>
      <c r="DL244" s="205"/>
      <c r="DM244" s="205"/>
      <c r="DN244" s="205"/>
      <c r="DO244" s="205"/>
      <c r="DP244" s="205"/>
      <c r="DQ244" s="205"/>
      <c r="DR244" s="205"/>
      <c r="DS244" s="205"/>
      <c r="DT244" s="205"/>
      <c r="DU244" s="205"/>
      <c r="DV244" s="205"/>
      <c r="DW244" s="205"/>
      <c r="DX244" s="205"/>
      <c r="DY244" s="205"/>
      <c r="DZ244" s="205"/>
      <c r="EA244" s="205"/>
      <c r="EB244" s="205"/>
      <c r="EC244" s="205"/>
      <c r="ED244" s="205"/>
      <c r="EE244" s="205"/>
      <c r="EF244" s="205"/>
      <c r="EG244" s="205"/>
      <c r="EH244" s="205"/>
      <c r="EI244" s="205"/>
      <c r="EJ244" s="205"/>
      <c r="EK244" s="205"/>
      <c r="EL244" s="205"/>
      <c r="EM244" s="205"/>
      <c r="EN244" s="205"/>
      <c r="EO244" s="205"/>
      <c r="EP244" s="205"/>
      <c r="EQ244" s="205"/>
      <c r="ER244" s="205"/>
      <c r="ES244" s="205"/>
      <c r="ET244" s="205"/>
      <c r="EU244" s="205"/>
      <c r="EV244" s="205"/>
      <c r="EW244" s="205"/>
      <c r="EX244" s="205"/>
      <c r="EY244" s="205"/>
      <c r="EZ244" s="205"/>
      <c r="FA244" s="205"/>
      <c r="FB244" s="205"/>
      <c r="FC244" s="205"/>
      <c r="FD244" s="205"/>
      <c r="FE244" s="205"/>
      <c r="FF244" s="205"/>
      <c r="FG244" s="205"/>
      <c r="FH244" s="205"/>
      <c r="FI244" s="205"/>
      <c r="FJ244" s="205"/>
      <c r="FK244" s="205"/>
      <c r="FL244" s="205"/>
      <c r="FM244" s="205"/>
      <c r="FN244" s="205"/>
      <c r="FO244" s="205"/>
      <c r="FP244" s="205"/>
      <c r="FQ244" s="205"/>
      <c r="FR244" s="205"/>
      <c r="FS244" s="205"/>
      <c r="FT244" s="205"/>
      <c r="FU244" s="205"/>
      <c r="FV244" s="205"/>
      <c r="FW244" s="205"/>
      <c r="FX244" s="205"/>
      <c r="FY244" s="205"/>
      <c r="FZ244" s="205"/>
      <c r="GA244" s="205"/>
      <c r="GB244" s="205"/>
      <c r="GC244" s="205"/>
      <c r="GD244" s="205"/>
      <c r="GE244" s="205"/>
      <c r="GF244" s="205"/>
      <c r="GG244" s="205"/>
      <c r="GH244" s="205"/>
      <c r="GI244" s="205"/>
      <c r="GJ244" s="205"/>
      <c r="GK244" s="205"/>
      <c r="GL244" s="205"/>
      <c r="GM244" s="205"/>
      <c r="GN244" s="205"/>
      <c r="GO244" s="205"/>
      <c r="GP244" s="205"/>
      <c r="GQ244" s="205"/>
      <c r="GR244" s="205"/>
      <c r="GS244" s="205"/>
      <c r="GT244" s="205"/>
      <c r="GU244" s="205"/>
      <c r="GV244" s="205"/>
      <c r="GW244" s="205"/>
      <c r="GX244" s="205"/>
      <c r="GY244" s="205"/>
      <c r="GZ244" s="205"/>
      <c r="HA244" s="205"/>
      <c r="HB244" s="205"/>
      <c r="HC244" s="205"/>
      <c r="HD244" s="205"/>
      <c r="HE244" s="205"/>
      <c r="HF244" s="205"/>
      <c r="HG244" s="205"/>
      <c r="HH244" s="205"/>
      <c r="HI244" s="205"/>
      <c r="HJ244" s="205"/>
      <c r="HK244" s="205"/>
      <c r="HL244" s="205"/>
      <c r="HM244" s="205"/>
      <c r="HN244" s="205"/>
      <c r="HO244" s="205"/>
      <c r="HP244" s="205"/>
      <c r="HQ244" s="205"/>
      <c r="HR244" s="205"/>
      <c r="HS244" s="205"/>
      <c r="HT244" s="205"/>
      <c r="HU244" s="205"/>
      <c r="HV244" s="205"/>
      <c r="HW244" s="205"/>
      <c r="HX244" s="205"/>
      <c r="HY244" s="205"/>
      <c r="HZ244" s="205"/>
      <c r="IA244" s="205"/>
      <c r="IB244" s="205"/>
      <c r="IC244" s="205"/>
      <c r="ID244" s="205"/>
      <c r="IE244" s="205"/>
      <c r="IF244" s="205"/>
      <c r="IG244" s="205"/>
      <c r="IH244" s="205"/>
      <c r="II244" s="205"/>
      <c r="IJ244" s="205"/>
      <c r="IK244" s="205"/>
      <c r="IL244" s="205"/>
      <c r="IM244" s="205"/>
      <c r="IN244" s="205"/>
      <c r="IO244" s="205"/>
      <c r="IP244" s="205"/>
      <c r="IQ244" s="205"/>
      <c r="IR244" s="205"/>
      <c r="IS244" s="205"/>
      <c r="IT244" s="205"/>
      <c r="IU244" s="205"/>
      <c r="IV244" s="205"/>
      <c r="IW244" s="205"/>
      <c r="IX244" s="205"/>
    </row>
    <row r="245" spans="1:258" ht="12.75" customHeight="1" x14ac:dyDescent="0.2">
      <c r="A245" s="330">
        <f t="shared" si="11"/>
        <v>45526</v>
      </c>
      <c r="B245" s="355" t="str" cm="1">
        <f t="array" ref="B245">IF(SUMPRODUCT($I245:$IX245,IF($I$9:$IX$9=B$9,1,0))&gt;0,SUMPRODUCT($I245:$IX245,IF($I$9:$IX$9=B$9,1,0)),"")</f>
        <v/>
      </c>
      <c r="C245" s="355" t="str" cm="1">
        <f t="array" ref="C245">IF(SUMPRODUCT($I245:$IX245,IF($I$9:$IX$9=C$9,1,0))&gt;0,SUMPRODUCT($I245:$IX245,IF($I$9:$IX$9=C$9,1,0)),"")</f>
        <v/>
      </c>
      <c r="D245" s="355" t="str" cm="1">
        <f t="array" ref="D245">IF(SUMPRODUCT($I245:$IX245,IF($I$9:$IX$9=D$9,1,0))&gt;0,SUMPRODUCT($I245:$IX245,IF($I$9:$IX$9=D$9,1,0)),"")</f>
        <v/>
      </c>
      <c r="E245" s="355" t="str" cm="1">
        <f t="array" ref="E245">IF(SUMPRODUCT($I245:$IX245,IF($I$9:$IX$9=E$9,1,0))&gt;0,SUMPRODUCT($I245:$IX245,IF($I$9:$IX$9=E$9,1,0)),"")</f>
        <v/>
      </c>
      <c r="F245" s="355" t="str" cm="1">
        <f t="array" ref="F245">IF(SUMPRODUCT($I245:$IX245,IF($I$9:$IX$9=F$9,1,0))&gt;0,SUMPRODUCT($I245:$IX245,IF($I$9:$IX$9=F$9,1,0)),"")</f>
        <v/>
      </c>
      <c r="G245" s="355" t="str" cm="1">
        <f t="array" ref="G245">IF(SUMPRODUCT($I245:$IX245,IF($I$9:$IX$9=G$9,1,0))&gt;0,SUMPRODUCT($I245:$IX245,IF($I$9:$IX$9=G$9,1,0)),"")</f>
        <v/>
      </c>
      <c r="H245" s="329">
        <f t="shared" si="10"/>
        <v>0</v>
      </c>
      <c r="I245" s="205"/>
      <c r="J245" s="205"/>
      <c r="K245" s="205"/>
      <c r="L245" s="205"/>
      <c r="M245" s="205"/>
      <c r="N245" s="205"/>
      <c r="O245" s="205"/>
      <c r="P245" s="205"/>
      <c r="Q245" s="205"/>
      <c r="R245" s="205"/>
      <c r="S245" s="205"/>
      <c r="T245" s="205"/>
      <c r="U245" s="205"/>
      <c r="V245" s="205"/>
      <c r="W245" s="205"/>
      <c r="X245" s="205"/>
      <c r="Y245" s="205"/>
      <c r="Z245" s="205"/>
      <c r="AA245" s="205"/>
      <c r="AB245" s="205"/>
      <c r="AC245" s="205"/>
      <c r="AD245" s="205"/>
      <c r="AE245" s="205"/>
      <c r="AF245" s="205"/>
      <c r="AG245" s="205"/>
      <c r="AH245" s="205"/>
      <c r="AI245" s="205"/>
      <c r="AJ245" s="205"/>
      <c r="AK245" s="205"/>
      <c r="AL245" s="205"/>
      <c r="AM245" s="205"/>
      <c r="AN245" s="205"/>
      <c r="AO245" s="205"/>
      <c r="AP245" s="205"/>
      <c r="AQ245" s="205"/>
      <c r="AR245" s="205"/>
      <c r="AS245" s="205"/>
      <c r="AT245" s="205"/>
      <c r="AU245" s="205"/>
      <c r="AV245" s="205"/>
      <c r="AW245" s="205"/>
      <c r="AX245" s="205"/>
      <c r="AY245" s="205"/>
      <c r="AZ245" s="205"/>
      <c r="BA245" s="205"/>
      <c r="BB245" s="205"/>
      <c r="BC245" s="205"/>
      <c r="BD245" s="205"/>
      <c r="BE245" s="205"/>
      <c r="BF245" s="205"/>
      <c r="BG245" s="205"/>
      <c r="BH245" s="205"/>
      <c r="BI245" s="205"/>
      <c r="BJ245" s="205"/>
      <c r="BK245" s="205"/>
      <c r="BL245" s="205"/>
      <c r="BM245" s="205"/>
      <c r="BN245" s="205"/>
      <c r="BO245" s="205"/>
      <c r="BP245" s="205"/>
      <c r="BQ245" s="205"/>
      <c r="BR245" s="205"/>
      <c r="BS245" s="205"/>
      <c r="BT245" s="205"/>
      <c r="BU245" s="205"/>
      <c r="BV245" s="205"/>
      <c r="BW245" s="205"/>
      <c r="BX245" s="205"/>
      <c r="BY245" s="205"/>
      <c r="BZ245" s="205"/>
      <c r="CA245" s="205"/>
      <c r="CB245" s="205"/>
      <c r="CC245" s="205"/>
      <c r="CD245" s="205"/>
      <c r="CE245" s="205"/>
      <c r="CF245" s="205"/>
      <c r="CG245" s="205"/>
      <c r="CH245" s="205"/>
      <c r="CI245" s="205"/>
      <c r="CJ245" s="205"/>
      <c r="CK245" s="205"/>
      <c r="CL245" s="205"/>
      <c r="CM245" s="205"/>
      <c r="CN245" s="205"/>
      <c r="CO245" s="205"/>
      <c r="CP245" s="205"/>
      <c r="CQ245" s="205"/>
      <c r="CR245" s="205"/>
      <c r="CS245" s="205"/>
      <c r="CT245" s="205"/>
      <c r="CU245" s="205"/>
      <c r="CV245" s="205"/>
      <c r="CW245" s="205"/>
      <c r="CX245" s="205"/>
      <c r="CY245" s="205"/>
      <c r="CZ245" s="205"/>
      <c r="DA245" s="205"/>
      <c r="DB245" s="205"/>
      <c r="DC245" s="205"/>
      <c r="DD245" s="205"/>
      <c r="DE245" s="205"/>
      <c r="DF245" s="205"/>
      <c r="DG245" s="205"/>
      <c r="DH245" s="205"/>
      <c r="DI245" s="205"/>
      <c r="DJ245" s="205"/>
      <c r="DK245" s="205"/>
      <c r="DL245" s="205"/>
      <c r="DM245" s="205"/>
      <c r="DN245" s="205"/>
      <c r="DO245" s="205"/>
      <c r="DP245" s="205"/>
      <c r="DQ245" s="205"/>
      <c r="DR245" s="205"/>
      <c r="DS245" s="205"/>
      <c r="DT245" s="205"/>
      <c r="DU245" s="205"/>
      <c r="DV245" s="205"/>
      <c r="DW245" s="205"/>
      <c r="DX245" s="205"/>
      <c r="DY245" s="205"/>
      <c r="DZ245" s="205"/>
      <c r="EA245" s="205"/>
      <c r="EB245" s="205"/>
      <c r="EC245" s="205"/>
      <c r="ED245" s="205"/>
      <c r="EE245" s="205"/>
      <c r="EF245" s="205"/>
      <c r="EG245" s="205"/>
      <c r="EH245" s="205"/>
      <c r="EI245" s="205"/>
      <c r="EJ245" s="205"/>
      <c r="EK245" s="205"/>
      <c r="EL245" s="205"/>
      <c r="EM245" s="205"/>
      <c r="EN245" s="205"/>
      <c r="EO245" s="205"/>
      <c r="EP245" s="205"/>
      <c r="EQ245" s="205"/>
      <c r="ER245" s="205"/>
      <c r="ES245" s="205"/>
      <c r="ET245" s="205"/>
      <c r="EU245" s="205"/>
      <c r="EV245" s="205"/>
      <c r="EW245" s="205"/>
      <c r="EX245" s="205"/>
      <c r="EY245" s="205"/>
      <c r="EZ245" s="205"/>
      <c r="FA245" s="205"/>
      <c r="FB245" s="205"/>
      <c r="FC245" s="205"/>
      <c r="FD245" s="205"/>
      <c r="FE245" s="205"/>
      <c r="FF245" s="205"/>
      <c r="FG245" s="205"/>
      <c r="FH245" s="205"/>
      <c r="FI245" s="205"/>
      <c r="FJ245" s="205"/>
      <c r="FK245" s="205"/>
      <c r="FL245" s="205"/>
      <c r="FM245" s="205"/>
      <c r="FN245" s="205"/>
      <c r="FO245" s="205"/>
      <c r="FP245" s="205"/>
      <c r="FQ245" s="205"/>
      <c r="FR245" s="205"/>
      <c r="FS245" s="205"/>
      <c r="FT245" s="205"/>
      <c r="FU245" s="205"/>
      <c r="FV245" s="205"/>
      <c r="FW245" s="205"/>
      <c r="FX245" s="205"/>
      <c r="FY245" s="205"/>
      <c r="FZ245" s="205"/>
      <c r="GA245" s="205"/>
      <c r="GB245" s="205"/>
      <c r="GC245" s="205"/>
      <c r="GD245" s="205"/>
      <c r="GE245" s="205"/>
      <c r="GF245" s="205"/>
      <c r="GG245" s="205"/>
      <c r="GH245" s="205"/>
      <c r="GI245" s="205"/>
      <c r="GJ245" s="205"/>
      <c r="GK245" s="205"/>
      <c r="GL245" s="205"/>
      <c r="GM245" s="205"/>
      <c r="GN245" s="205"/>
      <c r="GO245" s="205"/>
      <c r="GP245" s="205"/>
      <c r="GQ245" s="205"/>
      <c r="GR245" s="205"/>
      <c r="GS245" s="205"/>
      <c r="GT245" s="205"/>
      <c r="GU245" s="205"/>
      <c r="GV245" s="205"/>
      <c r="GW245" s="205"/>
      <c r="GX245" s="205"/>
      <c r="GY245" s="205"/>
      <c r="GZ245" s="205"/>
      <c r="HA245" s="205"/>
      <c r="HB245" s="205"/>
      <c r="HC245" s="205"/>
      <c r="HD245" s="205"/>
      <c r="HE245" s="205"/>
      <c r="HF245" s="205"/>
      <c r="HG245" s="205"/>
      <c r="HH245" s="205"/>
      <c r="HI245" s="205"/>
      <c r="HJ245" s="205"/>
      <c r="HK245" s="205"/>
      <c r="HL245" s="205"/>
      <c r="HM245" s="205"/>
      <c r="HN245" s="205"/>
      <c r="HO245" s="205"/>
      <c r="HP245" s="205"/>
      <c r="HQ245" s="205"/>
      <c r="HR245" s="205"/>
      <c r="HS245" s="205"/>
      <c r="HT245" s="205"/>
      <c r="HU245" s="205"/>
      <c r="HV245" s="205"/>
      <c r="HW245" s="205"/>
      <c r="HX245" s="205"/>
      <c r="HY245" s="205"/>
      <c r="HZ245" s="205"/>
      <c r="IA245" s="205"/>
      <c r="IB245" s="205"/>
      <c r="IC245" s="205"/>
      <c r="ID245" s="205"/>
      <c r="IE245" s="205"/>
      <c r="IF245" s="205"/>
      <c r="IG245" s="205"/>
      <c r="IH245" s="205"/>
      <c r="II245" s="205"/>
      <c r="IJ245" s="205"/>
      <c r="IK245" s="205"/>
      <c r="IL245" s="205"/>
      <c r="IM245" s="205"/>
      <c r="IN245" s="205"/>
      <c r="IO245" s="205"/>
      <c r="IP245" s="205"/>
      <c r="IQ245" s="205"/>
      <c r="IR245" s="205"/>
      <c r="IS245" s="205"/>
      <c r="IT245" s="205"/>
      <c r="IU245" s="205"/>
      <c r="IV245" s="205"/>
      <c r="IW245" s="205"/>
      <c r="IX245" s="205"/>
    </row>
    <row r="246" spans="1:258" ht="12.75" customHeight="1" x14ac:dyDescent="0.2">
      <c r="A246" s="330">
        <f t="shared" si="11"/>
        <v>45527</v>
      </c>
      <c r="B246" s="355" t="str" cm="1">
        <f t="array" ref="B246">IF(SUMPRODUCT($I246:$IX246,IF($I$9:$IX$9=B$9,1,0))&gt;0,SUMPRODUCT($I246:$IX246,IF($I$9:$IX$9=B$9,1,0)),"")</f>
        <v/>
      </c>
      <c r="C246" s="355" t="str" cm="1">
        <f t="array" ref="C246">IF(SUMPRODUCT($I246:$IX246,IF($I$9:$IX$9=C$9,1,0))&gt;0,SUMPRODUCT($I246:$IX246,IF($I$9:$IX$9=C$9,1,0)),"")</f>
        <v/>
      </c>
      <c r="D246" s="355" t="str" cm="1">
        <f t="array" ref="D246">IF(SUMPRODUCT($I246:$IX246,IF($I$9:$IX$9=D$9,1,0))&gt;0,SUMPRODUCT($I246:$IX246,IF($I$9:$IX$9=D$9,1,0)),"")</f>
        <v/>
      </c>
      <c r="E246" s="355" t="str" cm="1">
        <f t="array" ref="E246">IF(SUMPRODUCT($I246:$IX246,IF($I$9:$IX$9=E$9,1,0))&gt;0,SUMPRODUCT($I246:$IX246,IF($I$9:$IX$9=E$9,1,0)),"")</f>
        <v/>
      </c>
      <c r="F246" s="355" t="str" cm="1">
        <f t="array" ref="F246">IF(SUMPRODUCT($I246:$IX246,IF($I$9:$IX$9=F$9,1,0))&gt;0,SUMPRODUCT($I246:$IX246,IF($I$9:$IX$9=F$9,1,0)),"")</f>
        <v/>
      </c>
      <c r="G246" s="355" t="str" cm="1">
        <f t="array" ref="G246">IF(SUMPRODUCT($I246:$IX246,IF($I$9:$IX$9=G$9,1,0))&gt;0,SUMPRODUCT($I246:$IX246,IF($I$9:$IX$9=G$9,1,0)),"")</f>
        <v/>
      </c>
      <c r="H246" s="329">
        <f t="shared" si="10"/>
        <v>0</v>
      </c>
      <c r="I246" s="205"/>
      <c r="J246" s="205"/>
      <c r="K246" s="205"/>
      <c r="L246" s="205"/>
      <c r="M246" s="205"/>
      <c r="N246" s="205"/>
      <c r="O246" s="205"/>
      <c r="P246" s="205"/>
      <c r="Q246" s="205"/>
      <c r="R246" s="205"/>
      <c r="S246" s="205"/>
      <c r="T246" s="205"/>
      <c r="U246" s="205"/>
      <c r="V246" s="205"/>
      <c r="W246" s="205"/>
      <c r="X246" s="205"/>
      <c r="Y246" s="205"/>
      <c r="Z246" s="205"/>
      <c r="AA246" s="205"/>
      <c r="AB246" s="205"/>
      <c r="AC246" s="205"/>
      <c r="AD246" s="205"/>
      <c r="AE246" s="205"/>
      <c r="AF246" s="205"/>
      <c r="AG246" s="205"/>
      <c r="AH246" s="205"/>
      <c r="AI246" s="205"/>
      <c r="AJ246" s="205"/>
      <c r="AK246" s="205"/>
      <c r="AL246" s="205"/>
      <c r="AM246" s="205"/>
      <c r="AN246" s="205"/>
      <c r="AO246" s="205"/>
      <c r="AP246" s="205"/>
      <c r="AQ246" s="205"/>
      <c r="AR246" s="205"/>
      <c r="AS246" s="205"/>
      <c r="AT246" s="205"/>
      <c r="AU246" s="205"/>
      <c r="AV246" s="205"/>
      <c r="AW246" s="205"/>
      <c r="AX246" s="205"/>
      <c r="AY246" s="205"/>
      <c r="AZ246" s="205"/>
      <c r="BA246" s="205"/>
      <c r="BB246" s="205"/>
      <c r="BC246" s="205"/>
      <c r="BD246" s="205"/>
      <c r="BE246" s="205"/>
      <c r="BF246" s="205"/>
      <c r="BG246" s="205"/>
      <c r="BH246" s="205"/>
      <c r="BI246" s="205"/>
      <c r="BJ246" s="205"/>
      <c r="BK246" s="205"/>
      <c r="BL246" s="205"/>
      <c r="BM246" s="205"/>
      <c r="BN246" s="205"/>
      <c r="BO246" s="205"/>
      <c r="BP246" s="205"/>
      <c r="BQ246" s="205"/>
      <c r="BR246" s="205"/>
      <c r="BS246" s="205"/>
      <c r="BT246" s="205"/>
      <c r="BU246" s="205"/>
      <c r="BV246" s="205"/>
      <c r="BW246" s="205"/>
      <c r="BX246" s="205"/>
      <c r="BY246" s="205"/>
      <c r="BZ246" s="205"/>
      <c r="CA246" s="205"/>
      <c r="CB246" s="205"/>
      <c r="CC246" s="205"/>
      <c r="CD246" s="205"/>
      <c r="CE246" s="205"/>
      <c r="CF246" s="205"/>
      <c r="CG246" s="205"/>
      <c r="CH246" s="205"/>
      <c r="CI246" s="205"/>
      <c r="CJ246" s="205"/>
      <c r="CK246" s="205"/>
      <c r="CL246" s="205"/>
      <c r="CM246" s="205"/>
      <c r="CN246" s="205"/>
      <c r="CO246" s="205"/>
      <c r="CP246" s="205"/>
      <c r="CQ246" s="205"/>
      <c r="CR246" s="205"/>
      <c r="CS246" s="205"/>
      <c r="CT246" s="205"/>
      <c r="CU246" s="205"/>
      <c r="CV246" s="205"/>
      <c r="CW246" s="205"/>
      <c r="CX246" s="205"/>
      <c r="CY246" s="205"/>
      <c r="CZ246" s="205"/>
      <c r="DA246" s="205"/>
      <c r="DB246" s="205"/>
      <c r="DC246" s="205"/>
      <c r="DD246" s="205"/>
      <c r="DE246" s="205"/>
      <c r="DF246" s="205"/>
      <c r="DG246" s="205"/>
      <c r="DH246" s="205"/>
      <c r="DI246" s="205"/>
      <c r="DJ246" s="205"/>
      <c r="DK246" s="205"/>
      <c r="DL246" s="205"/>
      <c r="DM246" s="205"/>
      <c r="DN246" s="205"/>
      <c r="DO246" s="205"/>
      <c r="DP246" s="205"/>
      <c r="DQ246" s="205"/>
      <c r="DR246" s="205"/>
      <c r="DS246" s="205"/>
      <c r="DT246" s="205"/>
      <c r="DU246" s="205"/>
      <c r="DV246" s="205"/>
      <c r="DW246" s="205"/>
      <c r="DX246" s="205"/>
      <c r="DY246" s="205"/>
      <c r="DZ246" s="205"/>
      <c r="EA246" s="205"/>
      <c r="EB246" s="205"/>
      <c r="EC246" s="205"/>
      <c r="ED246" s="205"/>
      <c r="EE246" s="205"/>
      <c r="EF246" s="205"/>
      <c r="EG246" s="205"/>
      <c r="EH246" s="205"/>
      <c r="EI246" s="205"/>
      <c r="EJ246" s="205"/>
      <c r="EK246" s="205"/>
      <c r="EL246" s="205"/>
      <c r="EM246" s="205"/>
      <c r="EN246" s="205"/>
      <c r="EO246" s="205"/>
      <c r="EP246" s="205"/>
      <c r="EQ246" s="205"/>
      <c r="ER246" s="205"/>
      <c r="ES246" s="205"/>
      <c r="ET246" s="205"/>
      <c r="EU246" s="205"/>
      <c r="EV246" s="205"/>
      <c r="EW246" s="205"/>
      <c r="EX246" s="205"/>
      <c r="EY246" s="205"/>
      <c r="EZ246" s="205"/>
      <c r="FA246" s="205"/>
      <c r="FB246" s="205"/>
      <c r="FC246" s="205"/>
      <c r="FD246" s="205"/>
      <c r="FE246" s="205"/>
      <c r="FF246" s="205"/>
      <c r="FG246" s="205"/>
      <c r="FH246" s="205"/>
      <c r="FI246" s="205"/>
      <c r="FJ246" s="205"/>
      <c r="FK246" s="205"/>
      <c r="FL246" s="205"/>
      <c r="FM246" s="205"/>
      <c r="FN246" s="205"/>
      <c r="FO246" s="205"/>
      <c r="FP246" s="205"/>
      <c r="FQ246" s="205"/>
      <c r="FR246" s="205"/>
      <c r="FS246" s="205"/>
      <c r="FT246" s="205"/>
      <c r="FU246" s="205"/>
      <c r="FV246" s="205"/>
      <c r="FW246" s="205"/>
      <c r="FX246" s="205"/>
      <c r="FY246" s="205"/>
      <c r="FZ246" s="205"/>
      <c r="GA246" s="205"/>
      <c r="GB246" s="205"/>
      <c r="GC246" s="205"/>
      <c r="GD246" s="205"/>
      <c r="GE246" s="205"/>
      <c r="GF246" s="205"/>
      <c r="GG246" s="205"/>
      <c r="GH246" s="205"/>
      <c r="GI246" s="205"/>
      <c r="GJ246" s="205"/>
      <c r="GK246" s="205"/>
      <c r="GL246" s="205"/>
      <c r="GM246" s="205"/>
      <c r="GN246" s="205"/>
      <c r="GO246" s="205"/>
      <c r="GP246" s="205"/>
      <c r="GQ246" s="205"/>
      <c r="GR246" s="205"/>
      <c r="GS246" s="205"/>
      <c r="GT246" s="205"/>
      <c r="GU246" s="205"/>
      <c r="GV246" s="205"/>
      <c r="GW246" s="205"/>
      <c r="GX246" s="205"/>
      <c r="GY246" s="205"/>
      <c r="GZ246" s="205"/>
      <c r="HA246" s="205"/>
      <c r="HB246" s="205"/>
      <c r="HC246" s="205"/>
      <c r="HD246" s="205"/>
      <c r="HE246" s="205"/>
      <c r="HF246" s="205"/>
      <c r="HG246" s="205"/>
      <c r="HH246" s="205"/>
      <c r="HI246" s="205"/>
      <c r="HJ246" s="205"/>
      <c r="HK246" s="205"/>
      <c r="HL246" s="205"/>
      <c r="HM246" s="205"/>
      <c r="HN246" s="205"/>
      <c r="HO246" s="205"/>
      <c r="HP246" s="205"/>
      <c r="HQ246" s="205"/>
      <c r="HR246" s="205"/>
      <c r="HS246" s="205"/>
      <c r="HT246" s="205"/>
      <c r="HU246" s="205"/>
      <c r="HV246" s="205"/>
      <c r="HW246" s="205"/>
      <c r="HX246" s="205"/>
      <c r="HY246" s="205"/>
      <c r="HZ246" s="205"/>
      <c r="IA246" s="205"/>
      <c r="IB246" s="205"/>
      <c r="IC246" s="205"/>
      <c r="ID246" s="205"/>
      <c r="IE246" s="205"/>
      <c r="IF246" s="205"/>
      <c r="IG246" s="205"/>
      <c r="IH246" s="205"/>
      <c r="II246" s="205"/>
      <c r="IJ246" s="205"/>
      <c r="IK246" s="205"/>
      <c r="IL246" s="205"/>
      <c r="IM246" s="205"/>
      <c r="IN246" s="205"/>
      <c r="IO246" s="205"/>
      <c r="IP246" s="205"/>
      <c r="IQ246" s="205"/>
      <c r="IR246" s="205"/>
      <c r="IS246" s="205"/>
      <c r="IT246" s="205"/>
      <c r="IU246" s="205"/>
      <c r="IV246" s="205"/>
      <c r="IW246" s="205"/>
      <c r="IX246" s="205"/>
    </row>
    <row r="247" spans="1:258" ht="12.75" customHeight="1" x14ac:dyDescent="0.2">
      <c r="A247" s="330">
        <f t="shared" si="11"/>
        <v>45528</v>
      </c>
      <c r="B247" s="355" t="str" cm="1">
        <f t="array" ref="B247">IF(SUMPRODUCT($I247:$IX247,IF($I$9:$IX$9=B$9,1,0))&gt;0,SUMPRODUCT($I247:$IX247,IF($I$9:$IX$9=B$9,1,0)),"")</f>
        <v/>
      </c>
      <c r="C247" s="355" t="str" cm="1">
        <f t="array" ref="C247">IF(SUMPRODUCT($I247:$IX247,IF($I$9:$IX$9=C$9,1,0))&gt;0,SUMPRODUCT($I247:$IX247,IF($I$9:$IX$9=C$9,1,0)),"")</f>
        <v/>
      </c>
      <c r="D247" s="355" t="str" cm="1">
        <f t="array" ref="D247">IF(SUMPRODUCT($I247:$IX247,IF($I$9:$IX$9=D$9,1,0))&gt;0,SUMPRODUCT($I247:$IX247,IF($I$9:$IX$9=D$9,1,0)),"")</f>
        <v/>
      </c>
      <c r="E247" s="355" t="str" cm="1">
        <f t="array" ref="E247">IF(SUMPRODUCT($I247:$IX247,IF($I$9:$IX$9=E$9,1,0))&gt;0,SUMPRODUCT($I247:$IX247,IF($I$9:$IX$9=E$9,1,0)),"")</f>
        <v/>
      </c>
      <c r="F247" s="355" t="str" cm="1">
        <f t="array" ref="F247">IF(SUMPRODUCT($I247:$IX247,IF($I$9:$IX$9=F$9,1,0))&gt;0,SUMPRODUCT($I247:$IX247,IF($I$9:$IX$9=F$9,1,0)),"")</f>
        <v/>
      </c>
      <c r="G247" s="355" t="str" cm="1">
        <f t="array" ref="G247">IF(SUMPRODUCT($I247:$IX247,IF($I$9:$IX$9=G$9,1,0))&gt;0,SUMPRODUCT($I247:$IX247,IF($I$9:$IX$9=G$9,1,0)),"")</f>
        <v/>
      </c>
      <c r="H247" s="329">
        <f t="shared" si="10"/>
        <v>0</v>
      </c>
      <c r="I247" s="205"/>
      <c r="J247" s="205"/>
      <c r="K247" s="205"/>
      <c r="L247" s="205"/>
      <c r="M247" s="205"/>
      <c r="N247" s="205"/>
      <c r="O247" s="205"/>
      <c r="P247" s="205"/>
      <c r="Q247" s="205"/>
      <c r="R247" s="205"/>
      <c r="S247" s="205"/>
      <c r="T247" s="205"/>
      <c r="U247" s="205"/>
      <c r="V247" s="205"/>
      <c r="W247" s="205"/>
      <c r="X247" s="205"/>
      <c r="Y247" s="205"/>
      <c r="Z247" s="205"/>
      <c r="AA247" s="205"/>
      <c r="AB247" s="205"/>
      <c r="AC247" s="205"/>
      <c r="AD247" s="205"/>
      <c r="AE247" s="205"/>
      <c r="AF247" s="205"/>
      <c r="AG247" s="205"/>
      <c r="AH247" s="205"/>
      <c r="AI247" s="205"/>
      <c r="AJ247" s="205"/>
      <c r="AK247" s="205"/>
      <c r="AL247" s="205"/>
      <c r="AM247" s="205"/>
      <c r="AN247" s="205"/>
      <c r="AO247" s="205"/>
      <c r="AP247" s="205"/>
      <c r="AQ247" s="205"/>
      <c r="AR247" s="205"/>
      <c r="AS247" s="205"/>
      <c r="AT247" s="205"/>
      <c r="AU247" s="205"/>
      <c r="AV247" s="205"/>
      <c r="AW247" s="205"/>
      <c r="AX247" s="205"/>
      <c r="AY247" s="205"/>
      <c r="AZ247" s="205"/>
      <c r="BA247" s="205"/>
      <c r="BB247" s="205"/>
      <c r="BC247" s="205"/>
      <c r="BD247" s="205"/>
      <c r="BE247" s="205"/>
      <c r="BF247" s="205"/>
      <c r="BG247" s="205"/>
      <c r="BH247" s="205"/>
      <c r="BI247" s="205"/>
      <c r="BJ247" s="205"/>
      <c r="BK247" s="205"/>
      <c r="BL247" s="205"/>
      <c r="BM247" s="205"/>
      <c r="BN247" s="205"/>
      <c r="BO247" s="205"/>
      <c r="BP247" s="205"/>
      <c r="BQ247" s="205"/>
      <c r="BR247" s="205"/>
      <c r="BS247" s="205"/>
      <c r="BT247" s="205"/>
      <c r="BU247" s="205"/>
      <c r="BV247" s="205"/>
      <c r="BW247" s="205"/>
      <c r="BX247" s="205"/>
      <c r="BY247" s="205"/>
      <c r="BZ247" s="205"/>
      <c r="CA247" s="205"/>
      <c r="CB247" s="205"/>
      <c r="CC247" s="205"/>
      <c r="CD247" s="205"/>
      <c r="CE247" s="205"/>
      <c r="CF247" s="205"/>
      <c r="CG247" s="205"/>
      <c r="CH247" s="205"/>
      <c r="CI247" s="205"/>
      <c r="CJ247" s="205"/>
      <c r="CK247" s="205"/>
      <c r="CL247" s="205"/>
      <c r="CM247" s="205"/>
      <c r="CN247" s="205"/>
      <c r="CO247" s="205"/>
      <c r="CP247" s="205"/>
      <c r="CQ247" s="205"/>
      <c r="CR247" s="205"/>
      <c r="CS247" s="205"/>
      <c r="CT247" s="205"/>
      <c r="CU247" s="205"/>
      <c r="CV247" s="205"/>
      <c r="CW247" s="205"/>
      <c r="CX247" s="205"/>
      <c r="CY247" s="205"/>
      <c r="CZ247" s="205"/>
      <c r="DA247" s="205"/>
      <c r="DB247" s="205"/>
      <c r="DC247" s="205"/>
      <c r="DD247" s="205"/>
      <c r="DE247" s="205"/>
      <c r="DF247" s="205"/>
      <c r="DG247" s="205"/>
      <c r="DH247" s="205"/>
      <c r="DI247" s="205"/>
      <c r="DJ247" s="205"/>
      <c r="DK247" s="205"/>
      <c r="DL247" s="205"/>
      <c r="DM247" s="205"/>
      <c r="DN247" s="205"/>
      <c r="DO247" s="205"/>
      <c r="DP247" s="205"/>
      <c r="DQ247" s="205"/>
      <c r="DR247" s="205"/>
      <c r="DS247" s="205"/>
      <c r="DT247" s="205"/>
      <c r="DU247" s="205"/>
      <c r="DV247" s="205"/>
      <c r="DW247" s="205"/>
      <c r="DX247" s="205"/>
      <c r="DY247" s="205"/>
      <c r="DZ247" s="205"/>
      <c r="EA247" s="205"/>
      <c r="EB247" s="205"/>
      <c r="EC247" s="205"/>
      <c r="ED247" s="205"/>
      <c r="EE247" s="205"/>
      <c r="EF247" s="205"/>
      <c r="EG247" s="205"/>
      <c r="EH247" s="205"/>
      <c r="EI247" s="205"/>
      <c r="EJ247" s="205"/>
      <c r="EK247" s="205"/>
      <c r="EL247" s="205"/>
      <c r="EM247" s="205"/>
      <c r="EN247" s="205"/>
      <c r="EO247" s="205"/>
      <c r="EP247" s="205"/>
      <c r="EQ247" s="205"/>
      <c r="ER247" s="205"/>
      <c r="ES247" s="205"/>
      <c r="ET247" s="205"/>
      <c r="EU247" s="205"/>
      <c r="EV247" s="205"/>
      <c r="EW247" s="205"/>
      <c r="EX247" s="205"/>
      <c r="EY247" s="205"/>
      <c r="EZ247" s="205"/>
      <c r="FA247" s="205"/>
      <c r="FB247" s="205"/>
      <c r="FC247" s="205"/>
      <c r="FD247" s="205"/>
      <c r="FE247" s="205"/>
      <c r="FF247" s="205"/>
      <c r="FG247" s="205"/>
      <c r="FH247" s="205"/>
      <c r="FI247" s="205"/>
      <c r="FJ247" s="205"/>
      <c r="FK247" s="205"/>
      <c r="FL247" s="205"/>
      <c r="FM247" s="205"/>
      <c r="FN247" s="205"/>
      <c r="FO247" s="205"/>
      <c r="FP247" s="205"/>
      <c r="FQ247" s="205"/>
      <c r="FR247" s="205"/>
      <c r="FS247" s="205"/>
      <c r="FT247" s="205"/>
      <c r="FU247" s="205"/>
      <c r="FV247" s="205"/>
      <c r="FW247" s="205"/>
      <c r="FX247" s="205"/>
      <c r="FY247" s="205"/>
      <c r="FZ247" s="205"/>
      <c r="GA247" s="205"/>
      <c r="GB247" s="205"/>
      <c r="GC247" s="205"/>
      <c r="GD247" s="205"/>
      <c r="GE247" s="205"/>
      <c r="GF247" s="205"/>
      <c r="GG247" s="205"/>
      <c r="GH247" s="205"/>
      <c r="GI247" s="205"/>
      <c r="GJ247" s="205"/>
      <c r="GK247" s="205"/>
      <c r="GL247" s="205"/>
      <c r="GM247" s="205"/>
      <c r="GN247" s="205"/>
      <c r="GO247" s="205"/>
      <c r="GP247" s="205"/>
      <c r="GQ247" s="205"/>
      <c r="GR247" s="205"/>
      <c r="GS247" s="205"/>
      <c r="GT247" s="205"/>
      <c r="GU247" s="205"/>
      <c r="GV247" s="205"/>
      <c r="GW247" s="205"/>
      <c r="GX247" s="205"/>
      <c r="GY247" s="205"/>
      <c r="GZ247" s="205"/>
      <c r="HA247" s="205"/>
      <c r="HB247" s="205"/>
      <c r="HC247" s="205"/>
      <c r="HD247" s="205"/>
      <c r="HE247" s="205"/>
      <c r="HF247" s="205"/>
      <c r="HG247" s="205"/>
      <c r="HH247" s="205"/>
      <c r="HI247" s="205"/>
      <c r="HJ247" s="205"/>
      <c r="HK247" s="205"/>
      <c r="HL247" s="205"/>
      <c r="HM247" s="205"/>
      <c r="HN247" s="205"/>
      <c r="HO247" s="205"/>
      <c r="HP247" s="205"/>
      <c r="HQ247" s="205"/>
      <c r="HR247" s="205"/>
      <c r="HS247" s="205"/>
      <c r="HT247" s="205"/>
      <c r="HU247" s="205"/>
      <c r="HV247" s="205"/>
      <c r="HW247" s="205"/>
      <c r="HX247" s="205"/>
      <c r="HY247" s="205"/>
      <c r="HZ247" s="205"/>
      <c r="IA247" s="205"/>
      <c r="IB247" s="205"/>
      <c r="IC247" s="205"/>
      <c r="ID247" s="205"/>
      <c r="IE247" s="205"/>
      <c r="IF247" s="205"/>
      <c r="IG247" s="205"/>
      <c r="IH247" s="205"/>
      <c r="II247" s="205"/>
      <c r="IJ247" s="205"/>
      <c r="IK247" s="205"/>
      <c r="IL247" s="205"/>
      <c r="IM247" s="205"/>
      <c r="IN247" s="205"/>
      <c r="IO247" s="205"/>
      <c r="IP247" s="205"/>
      <c r="IQ247" s="205"/>
      <c r="IR247" s="205"/>
      <c r="IS247" s="205"/>
      <c r="IT247" s="205"/>
      <c r="IU247" s="205"/>
      <c r="IV247" s="205"/>
      <c r="IW247" s="205"/>
      <c r="IX247" s="205"/>
    </row>
    <row r="248" spans="1:258" ht="12.75" customHeight="1" x14ac:dyDescent="0.2">
      <c r="A248" s="330">
        <f t="shared" si="11"/>
        <v>45529</v>
      </c>
      <c r="B248" s="355" t="str" cm="1">
        <f t="array" ref="B248">IF(SUMPRODUCT($I248:$IX248,IF($I$9:$IX$9=B$9,1,0))&gt;0,SUMPRODUCT($I248:$IX248,IF($I$9:$IX$9=B$9,1,0)),"")</f>
        <v/>
      </c>
      <c r="C248" s="355" t="str" cm="1">
        <f t="array" ref="C248">IF(SUMPRODUCT($I248:$IX248,IF($I$9:$IX$9=C$9,1,0))&gt;0,SUMPRODUCT($I248:$IX248,IF($I$9:$IX$9=C$9,1,0)),"")</f>
        <v/>
      </c>
      <c r="D248" s="355" t="str" cm="1">
        <f t="array" ref="D248">IF(SUMPRODUCT($I248:$IX248,IF($I$9:$IX$9=D$9,1,0))&gt;0,SUMPRODUCT($I248:$IX248,IF($I$9:$IX$9=D$9,1,0)),"")</f>
        <v/>
      </c>
      <c r="E248" s="355" t="str" cm="1">
        <f t="array" ref="E248">IF(SUMPRODUCT($I248:$IX248,IF($I$9:$IX$9=E$9,1,0))&gt;0,SUMPRODUCT($I248:$IX248,IF($I$9:$IX$9=E$9,1,0)),"")</f>
        <v/>
      </c>
      <c r="F248" s="355" t="str" cm="1">
        <f t="array" ref="F248">IF(SUMPRODUCT($I248:$IX248,IF($I$9:$IX$9=F$9,1,0))&gt;0,SUMPRODUCT($I248:$IX248,IF($I$9:$IX$9=F$9,1,0)),"")</f>
        <v/>
      </c>
      <c r="G248" s="355" t="str" cm="1">
        <f t="array" ref="G248">IF(SUMPRODUCT($I248:$IX248,IF($I$9:$IX$9=G$9,1,0))&gt;0,SUMPRODUCT($I248:$IX248,IF($I$9:$IX$9=G$9,1,0)),"")</f>
        <v/>
      </c>
      <c r="H248" s="329">
        <f t="shared" si="10"/>
        <v>0</v>
      </c>
      <c r="I248" s="205"/>
      <c r="J248" s="205"/>
      <c r="K248" s="205"/>
      <c r="L248" s="205"/>
      <c r="M248" s="205"/>
      <c r="N248" s="205"/>
      <c r="O248" s="205"/>
      <c r="P248" s="205"/>
      <c r="Q248" s="205"/>
      <c r="R248" s="205"/>
      <c r="S248" s="205"/>
      <c r="T248" s="205"/>
      <c r="U248" s="205"/>
      <c r="V248" s="205"/>
      <c r="W248" s="205"/>
      <c r="X248" s="205"/>
      <c r="Y248" s="205"/>
      <c r="Z248" s="205"/>
      <c r="AA248" s="205"/>
      <c r="AB248" s="205"/>
      <c r="AC248" s="205"/>
      <c r="AD248" s="205"/>
      <c r="AE248" s="205"/>
      <c r="AF248" s="205"/>
      <c r="AG248" s="205"/>
      <c r="AH248" s="205"/>
      <c r="AI248" s="205"/>
      <c r="AJ248" s="205"/>
      <c r="AK248" s="205"/>
      <c r="AL248" s="205"/>
      <c r="AM248" s="205"/>
      <c r="AN248" s="205"/>
      <c r="AO248" s="205"/>
      <c r="AP248" s="205"/>
      <c r="AQ248" s="205"/>
      <c r="AR248" s="205"/>
      <c r="AS248" s="205"/>
      <c r="AT248" s="205"/>
      <c r="AU248" s="205"/>
      <c r="AV248" s="205"/>
      <c r="AW248" s="205"/>
      <c r="AX248" s="205"/>
      <c r="AY248" s="205"/>
      <c r="AZ248" s="205"/>
      <c r="BA248" s="205"/>
      <c r="BB248" s="205"/>
      <c r="BC248" s="205"/>
      <c r="BD248" s="205"/>
      <c r="BE248" s="205"/>
      <c r="BF248" s="205"/>
      <c r="BG248" s="205"/>
      <c r="BH248" s="205"/>
      <c r="BI248" s="205"/>
      <c r="BJ248" s="205"/>
      <c r="BK248" s="205"/>
      <c r="BL248" s="205"/>
      <c r="BM248" s="205"/>
      <c r="BN248" s="205"/>
      <c r="BO248" s="205"/>
      <c r="BP248" s="205"/>
      <c r="BQ248" s="205"/>
      <c r="BR248" s="205"/>
      <c r="BS248" s="205"/>
      <c r="BT248" s="205"/>
      <c r="BU248" s="205"/>
      <c r="BV248" s="205"/>
      <c r="BW248" s="205"/>
      <c r="BX248" s="205"/>
      <c r="BY248" s="205"/>
      <c r="BZ248" s="205"/>
      <c r="CA248" s="205"/>
      <c r="CB248" s="205"/>
      <c r="CC248" s="205"/>
      <c r="CD248" s="205"/>
      <c r="CE248" s="205"/>
      <c r="CF248" s="205"/>
      <c r="CG248" s="205"/>
      <c r="CH248" s="205"/>
      <c r="CI248" s="205"/>
      <c r="CJ248" s="205"/>
      <c r="CK248" s="205"/>
      <c r="CL248" s="205"/>
      <c r="CM248" s="205"/>
      <c r="CN248" s="205"/>
      <c r="CO248" s="205"/>
      <c r="CP248" s="205"/>
      <c r="CQ248" s="205"/>
      <c r="CR248" s="205"/>
      <c r="CS248" s="205"/>
      <c r="CT248" s="205"/>
      <c r="CU248" s="205"/>
      <c r="CV248" s="205"/>
      <c r="CW248" s="205"/>
      <c r="CX248" s="205"/>
      <c r="CY248" s="205"/>
      <c r="CZ248" s="205"/>
      <c r="DA248" s="205"/>
      <c r="DB248" s="205"/>
      <c r="DC248" s="205"/>
      <c r="DD248" s="205"/>
      <c r="DE248" s="205"/>
      <c r="DF248" s="205"/>
      <c r="DG248" s="205"/>
      <c r="DH248" s="205"/>
      <c r="DI248" s="205"/>
      <c r="DJ248" s="205"/>
      <c r="DK248" s="205"/>
      <c r="DL248" s="205"/>
      <c r="DM248" s="205"/>
      <c r="DN248" s="205"/>
      <c r="DO248" s="205"/>
      <c r="DP248" s="205"/>
      <c r="DQ248" s="205"/>
      <c r="DR248" s="205"/>
      <c r="DS248" s="205"/>
      <c r="DT248" s="205"/>
      <c r="DU248" s="205"/>
      <c r="DV248" s="205"/>
      <c r="DW248" s="205"/>
      <c r="DX248" s="205"/>
      <c r="DY248" s="205"/>
      <c r="DZ248" s="205"/>
      <c r="EA248" s="205"/>
      <c r="EB248" s="205"/>
      <c r="EC248" s="205"/>
      <c r="ED248" s="205"/>
      <c r="EE248" s="205"/>
      <c r="EF248" s="205"/>
      <c r="EG248" s="205"/>
      <c r="EH248" s="205"/>
      <c r="EI248" s="205"/>
      <c r="EJ248" s="205"/>
      <c r="EK248" s="205"/>
      <c r="EL248" s="205"/>
      <c r="EM248" s="205"/>
      <c r="EN248" s="205"/>
      <c r="EO248" s="205"/>
      <c r="EP248" s="205"/>
      <c r="EQ248" s="205"/>
      <c r="ER248" s="205"/>
      <c r="ES248" s="205"/>
      <c r="ET248" s="205"/>
      <c r="EU248" s="205"/>
      <c r="EV248" s="205"/>
      <c r="EW248" s="205"/>
      <c r="EX248" s="205"/>
      <c r="EY248" s="205"/>
      <c r="EZ248" s="205"/>
      <c r="FA248" s="205"/>
      <c r="FB248" s="205"/>
      <c r="FC248" s="205"/>
      <c r="FD248" s="205"/>
      <c r="FE248" s="205"/>
      <c r="FF248" s="205"/>
      <c r="FG248" s="205"/>
      <c r="FH248" s="205"/>
      <c r="FI248" s="205"/>
      <c r="FJ248" s="205"/>
      <c r="FK248" s="205"/>
      <c r="FL248" s="205"/>
      <c r="FM248" s="205"/>
      <c r="FN248" s="205"/>
      <c r="FO248" s="205"/>
      <c r="FP248" s="205"/>
      <c r="FQ248" s="205"/>
      <c r="FR248" s="205"/>
      <c r="FS248" s="205"/>
      <c r="FT248" s="205"/>
      <c r="FU248" s="205"/>
      <c r="FV248" s="205"/>
      <c r="FW248" s="205"/>
      <c r="FX248" s="205"/>
      <c r="FY248" s="205"/>
      <c r="FZ248" s="205"/>
      <c r="GA248" s="205"/>
      <c r="GB248" s="205"/>
      <c r="GC248" s="205"/>
      <c r="GD248" s="205"/>
      <c r="GE248" s="205"/>
      <c r="GF248" s="205"/>
      <c r="GG248" s="205"/>
      <c r="GH248" s="205"/>
      <c r="GI248" s="205"/>
      <c r="GJ248" s="205"/>
      <c r="GK248" s="205"/>
      <c r="GL248" s="205"/>
      <c r="GM248" s="205"/>
      <c r="GN248" s="205"/>
      <c r="GO248" s="205"/>
      <c r="GP248" s="205"/>
      <c r="GQ248" s="205"/>
      <c r="GR248" s="205"/>
      <c r="GS248" s="205"/>
      <c r="GT248" s="205"/>
      <c r="GU248" s="205"/>
      <c r="GV248" s="205"/>
      <c r="GW248" s="205"/>
      <c r="GX248" s="205"/>
      <c r="GY248" s="205"/>
      <c r="GZ248" s="205"/>
      <c r="HA248" s="205"/>
      <c r="HB248" s="205"/>
      <c r="HC248" s="205"/>
      <c r="HD248" s="205"/>
      <c r="HE248" s="205"/>
      <c r="HF248" s="205"/>
      <c r="HG248" s="205"/>
      <c r="HH248" s="205"/>
      <c r="HI248" s="205"/>
      <c r="HJ248" s="205"/>
      <c r="HK248" s="205"/>
      <c r="HL248" s="205"/>
      <c r="HM248" s="205"/>
      <c r="HN248" s="205"/>
      <c r="HO248" s="205"/>
      <c r="HP248" s="205"/>
      <c r="HQ248" s="205"/>
      <c r="HR248" s="205"/>
      <c r="HS248" s="205"/>
      <c r="HT248" s="205"/>
      <c r="HU248" s="205"/>
      <c r="HV248" s="205"/>
      <c r="HW248" s="205"/>
      <c r="HX248" s="205"/>
      <c r="HY248" s="205"/>
      <c r="HZ248" s="205"/>
      <c r="IA248" s="205"/>
      <c r="IB248" s="205"/>
      <c r="IC248" s="205"/>
      <c r="ID248" s="205"/>
      <c r="IE248" s="205"/>
      <c r="IF248" s="205"/>
      <c r="IG248" s="205"/>
      <c r="IH248" s="205"/>
      <c r="II248" s="205"/>
      <c r="IJ248" s="205"/>
      <c r="IK248" s="205"/>
      <c r="IL248" s="205"/>
      <c r="IM248" s="205"/>
      <c r="IN248" s="205"/>
      <c r="IO248" s="205"/>
      <c r="IP248" s="205"/>
      <c r="IQ248" s="205"/>
      <c r="IR248" s="205"/>
      <c r="IS248" s="205"/>
      <c r="IT248" s="205"/>
      <c r="IU248" s="205"/>
      <c r="IV248" s="205"/>
      <c r="IW248" s="205"/>
      <c r="IX248" s="205"/>
    </row>
    <row r="249" spans="1:258" ht="12.75" customHeight="1" x14ac:dyDescent="0.2">
      <c r="A249" s="330">
        <f t="shared" si="11"/>
        <v>45530</v>
      </c>
      <c r="B249" s="355" t="str" cm="1">
        <f t="array" ref="B249">IF(SUMPRODUCT($I249:$IX249,IF($I$9:$IX$9=B$9,1,0))&gt;0,SUMPRODUCT($I249:$IX249,IF($I$9:$IX$9=B$9,1,0)),"")</f>
        <v/>
      </c>
      <c r="C249" s="355" t="str" cm="1">
        <f t="array" ref="C249">IF(SUMPRODUCT($I249:$IX249,IF($I$9:$IX$9=C$9,1,0))&gt;0,SUMPRODUCT($I249:$IX249,IF($I$9:$IX$9=C$9,1,0)),"")</f>
        <v/>
      </c>
      <c r="D249" s="355" t="str" cm="1">
        <f t="array" ref="D249">IF(SUMPRODUCT($I249:$IX249,IF($I$9:$IX$9=D$9,1,0))&gt;0,SUMPRODUCT($I249:$IX249,IF($I$9:$IX$9=D$9,1,0)),"")</f>
        <v/>
      </c>
      <c r="E249" s="355" t="str" cm="1">
        <f t="array" ref="E249">IF(SUMPRODUCT($I249:$IX249,IF($I$9:$IX$9=E$9,1,0))&gt;0,SUMPRODUCT($I249:$IX249,IF($I$9:$IX$9=E$9,1,0)),"")</f>
        <v/>
      </c>
      <c r="F249" s="355" t="str" cm="1">
        <f t="array" ref="F249">IF(SUMPRODUCT($I249:$IX249,IF($I$9:$IX$9=F$9,1,0))&gt;0,SUMPRODUCT($I249:$IX249,IF($I$9:$IX$9=F$9,1,0)),"")</f>
        <v/>
      </c>
      <c r="G249" s="355" t="str" cm="1">
        <f t="array" ref="G249">IF(SUMPRODUCT($I249:$IX249,IF($I$9:$IX$9=G$9,1,0))&gt;0,SUMPRODUCT($I249:$IX249,IF($I$9:$IX$9=G$9,1,0)),"")</f>
        <v/>
      </c>
      <c r="H249" s="329">
        <f t="shared" si="10"/>
        <v>0</v>
      </c>
      <c r="I249" s="205"/>
      <c r="J249" s="205"/>
      <c r="K249" s="205"/>
      <c r="L249" s="205"/>
      <c r="M249" s="205"/>
      <c r="N249" s="205"/>
      <c r="O249" s="205"/>
      <c r="P249" s="205"/>
      <c r="Q249" s="205"/>
      <c r="R249" s="205"/>
      <c r="S249" s="205"/>
      <c r="T249" s="205"/>
      <c r="U249" s="205"/>
      <c r="V249" s="205"/>
      <c r="W249" s="205"/>
      <c r="X249" s="205"/>
      <c r="Y249" s="205"/>
      <c r="Z249" s="205"/>
      <c r="AA249" s="205"/>
      <c r="AB249" s="205"/>
      <c r="AC249" s="205"/>
      <c r="AD249" s="205"/>
      <c r="AE249" s="205"/>
      <c r="AF249" s="205"/>
      <c r="AG249" s="205"/>
      <c r="AH249" s="205"/>
      <c r="AI249" s="205"/>
      <c r="AJ249" s="205"/>
      <c r="AK249" s="205"/>
      <c r="AL249" s="205"/>
      <c r="AM249" s="205"/>
      <c r="AN249" s="205"/>
      <c r="AO249" s="205"/>
      <c r="AP249" s="205"/>
      <c r="AQ249" s="205"/>
      <c r="AR249" s="205"/>
      <c r="AS249" s="205"/>
      <c r="AT249" s="205"/>
      <c r="AU249" s="205"/>
      <c r="AV249" s="205"/>
      <c r="AW249" s="205"/>
      <c r="AX249" s="205"/>
      <c r="AY249" s="205"/>
      <c r="AZ249" s="205"/>
      <c r="BA249" s="205"/>
      <c r="BB249" s="205"/>
      <c r="BC249" s="205"/>
      <c r="BD249" s="205"/>
      <c r="BE249" s="205"/>
      <c r="BF249" s="205"/>
      <c r="BG249" s="205"/>
      <c r="BH249" s="205"/>
      <c r="BI249" s="205"/>
      <c r="BJ249" s="205"/>
      <c r="BK249" s="205"/>
      <c r="BL249" s="205"/>
      <c r="BM249" s="205"/>
      <c r="BN249" s="205"/>
      <c r="BO249" s="205"/>
      <c r="BP249" s="205"/>
      <c r="BQ249" s="205"/>
      <c r="BR249" s="205"/>
      <c r="BS249" s="205"/>
      <c r="BT249" s="205"/>
      <c r="BU249" s="205"/>
      <c r="BV249" s="205"/>
      <c r="BW249" s="205"/>
      <c r="BX249" s="205"/>
      <c r="BY249" s="205"/>
      <c r="BZ249" s="205"/>
      <c r="CA249" s="205"/>
      <c r="CB249" s="205"/>
      <c r="CC249" s="205"/>
      <c r="CD249" s="205"/>
      <c r="CE249" s="205"/>
      <c r="CF249" s="205"/>
      <c r="CG249" s="205"/>
      <c r="CH249" s="205"/>
      <c r="CI249" s="205"/>
      <c r="CJ249" s="205"/>
      <c r="CK249" s="205"/>
      <c r="CL249" s="205"/>
      <c r="CM249" s="205"/>
      <c r="CN249" s="205"/>
      <c r="CO249" s="205"/>
      <c r="CP249" s="205"/>
      <c r="CQ249" s="205"/>
      <c r="CR249" s="205"/>
      <c r="CS249" s="205"/>
      <c r="CT249" s="205"/>
      <c r="CU249" s="205"/>
      <c r="CV249" s="205"/>
      <c r="CW249" s="205"/>
      <c r="CX249" s="205"/>
      <c r="CY249" s="205"/>
      <c r="CZ249" s="205"/>
      <c r="DA249" s="205"/>
      <c r="DB249" s="205"/>
      <c r="DC249" s="205"/>
      <c r="DD249" s="205"/>
      <c r="DE249" s="205"/>
      <c r="DF249" s="205"/>
      <c r="DG249" s="205"/>
      <c r="DH249" s="205"/>
      <c r="DI249" s="205"/>
      <c r="DJ249" s="205"/>
      <c r="DK249" s="205"/>
      <c r="DL249" s="205"/>
      <c r="DM249" s="205"/>
      <c r="DN249" s="205"/>
      <c r="DO249" s="205"/>
      <c r="DP249" s="205"/>
      <c r="DQ249" s="205"/>
      <c r="DR249" s="205"/>
      <c r="DS249" s="205"/>
      <c r="DT249" s="205"/>
      <c r="DU249" s="205"/>
      <c r="DV249" s="205"/>
      <c r="DW249" s="205"/>
      <c r="DX249" s="205"/>
      <c r="DY249" s="205"/>
      <c r="DZ249" s="205"/>
      <c r="EA249" s="205"/>
      <c r="EB249" s="205"/>
      <c r="EC249" s="205"/>
      <c r="ED249" s="205"/>
      <c r="EE249" s="205"/>
      <c r="EF249" s="205"/>
      <c r="EG249" s="205"/>
      <c r="EH249" s="205"/>
      <c r="EI249" s="205"/>
      <c r="EJ249" s="205"/>
      <c r="EK249" s="205"/>
      <c r="EL249" s="205"/>
      <c r="EM249" s="205"/>
      <c r="EN249" s="205"/>
      <c r="EO249" s="205"/>
      <c r="EP249" s="205"/>
      <c r="EQ249" s="205"/>
      <c r="ER249" s="205"/>
      <c r="ES249" s="205"/>
      <c r="ET249" s="205"/>
      <c r="EU249" s="205"/>
      <c r="EV249" s="205"/>
      <c r="EW249" s="205"/>
      <c r="EX249" s="205"/>
      <c r="EY249" s="205"/>
      <c r="EZ249" s="205"/>
      <c r="FA249" s="205"/>
      <c r="FB249" s="205"/>
      <c r="FC249" s="205"/>
      <c r="FD249" s="205"/>
      <c r="FE249" s="205"/>
      <c r="FF249" s="205"/>
      <c r="FG249" s="205"/>
      <c r="FH249" s="205"/>
      <c r="FI249" s="205"/>
      <c r="FJ249" s="205"/>
      <c r="FK249" s="205"/>
      <c r="FL249" s="205"/>
      <c r="FM249" s="205"/>
      <c r="FN249" s="205"/>
      <c r="FO249" s="205"/>
      <c r="FP249" s="205"/>
      <c r="FQ249" s="205"/>
      <c r="FR249" s="205"/>
      <c r="FS249" s="205"/>
      <c r="FT249" s="205"/>
      <c r="FU249" s="205"/>
      <c r="FV249" s="205"/>
      <c r="FW249" s="205"/>
      <c r="FX249" s="205"/>
      <c r="FY249" s="205"/>
      <c r="FZ249" s="205"/>
      <c r="GA249" s="205"/>
      <c r="GB249" s="205"/>
      <c r="GC249" s="205"/>
      <c r="GD249" s="205"/>
      <c r="GE249" s="205"/>
      <c r="GF249" s="205"/>
      <c r="GG249" s="205"/>
      <c r="GH249" s="205"/>
      <c r="GI249" s="205"/>
      <c r="GJ249" s="205"/>
      <c r="GK249" s="205"/>
      <c r="GL249" s="205"/>
      <c r="GM249" s="205"/>
      <c r="GN249" s="205"/>
      <c r="GO249" s="205"/>
      <c r="GP249" s="205"/>
      <c r="GQ249" s="205"/>
      <c r="GR249" s="205"/>
      <c r="GS249" s="205"/>
      <c r="GT249" s="205"/>
      <c r="GU249" s="205"/>
      <c r="GV249" s="205"/>
      <c r="GW249" s="205"/>
      <c r="GX249" s="205"/>
      <c r="GY249" s="205"/>
      <c r="GZ249" s="205"/>
      <c r="HA249" s="205"/>
      <c r="HB249" s="205"/>
      <c r="HC249" s="205"/>
      <c r="HD249" s="205"/>
      <c r="HE249" s="205"/>
      <c r="HF249" s="205"/>
      <c r="HG249" s="205"/>
      <c r="HH249" s="205"/>
      <c r="HI249" s="205"/>
      <c r="HJ249" s="205"/>
      <c r="HK249" s="205"/>
      <c r="HL249" s="205"/>
      <c r="HM249" s="205"/>
      <c r="HN249" s="205"/>
      <c r="HO249" s="205"/>
      <c r="HP249" s="205"/>
      <c r="HQ249" s="205"/>
      <c r="HR249" s="205"/>
      <c r="HS249" s="205"/>
      <c r="HT249" s="205"/>
      <c r="HU249" s="205"/>
      <c r="HV249" s="205"/>
      <c r="HW249" s="205"/>
      <c r="HX249" s="205"/>
      <c r="HY249" s="205"/>
      <c r="HZ249" s="205"/>
      <c r="IA249" s="205"/>
      <c r="IB249" s="205"/>
      <c r="IC249" s="205"/>
      <c r="ID249" s="205"/>
      <c r="IE249" s="205"/>
      <c r="IF249" s="205"/>
      <c r="IG249" s="205"/>
      <c r="IH249" s="205"/>
      <c r="II249" s="205"/>
      <c r="IJ249" s="205"/>
      <c r="IK249" s="205"/>
      <c r="IL249" s="205"/>
      <c r="IM249" s="205"/>
      <c r="IN249" s="205"/>
      <c r="IO249" s="205"/>
      <c r="IP249" s="205"/>
      <c r="IQ249" s="205"/>
      <c r="IR249" s="205"/>
      <c r="IS249" s="205"/>
      <c r="IT249" s="205"/>
      <c r="IU249" s="205"/>
      <c r="IV249" s="205"/>
      <c r="IW249" s="205"/>
      <c r="IX249" s="205"/>
    </row>
    <row r="250" spans="1:258" ht="12.75" customHeight="1" x14ac:dyDescent="0.2">
      <c r="A250" s="330">
        <f t="shared" si="11"/>
        <v>45531</v>
      </c>
      <c r="B250" s="355" t="str" cm="1">
        <f t="array" ref="B250">IF(SUMPRODUCT($I250:$IX250,IF($I$9:$IX$9=B$9,1,0))&gt;0,SUMPRODUCT($I250:$IX250,IF($I$9:$IX$9=B$9,1,0)),"")</f>
        <v/>
      </c>
      <c r="C250" s="355" t="str" cm="1">
        <f t="array" ref="C250">IF(SUMPRODUCT($I250:$IX250,IF($I$9:$IX$9=C$9,1,0))&gt;0,SUMPRODUCT($I250:$IX250,IF($I$9:$IX$9=C$9,1,0)),"")</f>
        <v/>
      </c>
      <c r="D250" s="355" t="str" cm="1">
        <f t="array" ref="D250">IF(SUMPRODUCT($I250:$IX250,IF($I$9:$IX$9=D$9,1,0))&gt;0,SUMPRODUCT($I250:$IX250,IF($I$9:$IX$9=D$9,1,0)),"")</f>
        <v/>
      </c>
      <c r="E250" s="355" t="str" cm="1">
        <f t="array" ref="E250">IF(SUMPRODUCT($I250:$IX250,IF($I$9:$IX$9=E$9,1,0))&gt;0,SUMPRODUCT($I250:$IX250,IF($I$9:$IX$9=E$9,1,0)),"")</f>
        <v/>
      </c>
      <c r="F250" s="355" t="str" cm="1">
        <f t="array" ref="F250">IF(SUMPRODUCT($I250:$IX250,IF($I$9:$IX$9=F$9,1,0))&gt;0,SUMPRODUCT($I250:$IX250,IF($I$9:$IX$9=F$9,1,0)),"")</f>
        <v/>
      </c>
      <c r="G250" s="355" t="str" cm="1">
        <f t="array" ref="G250">IF(SUMPRODUCT($I250:$IX250,IF($I$9:$IX$9=G$9,1,0))&gt;0,SUMPRODUCT($I250:$IX250,IF($I$9:$IX$9=G$9,1,0)),"")</f>
        <v/>
      </c>
      <c r="H250" s="329">
        <f t="shared" si="10"/>
        <v>0</v>
      </c>
      <c r="I250" s="205"/>
      <c r="J250" s="205"/>
      <c r="K250" s="205"/>
      <c r="L250" s="205"/>
      <c r="M250" s="205"/>
      <c r="N250" s="205"/>
      <c r="O250" s="205"/>
      <c r="P250" s="205"/>
      <c r="Q250" s="205"/>
      <c r="R250" s="205"/>
      <c r="S250" s="205"/>
      <c r="T250" s="205"/>
      <c r="U250" s="205"/>
      <c r="V250" s="205"/>
      <c r="W250" s="205"/>
      <c r="X250" s="205"/>
      <c r="Y250" s="205"/>
      <c r="Z250" s="205"/>
      <c r="AA250" s="205"/>
      <c r="AB250" s="205"/>
      <c r="AC250" s="205"/>
      <c r="AD250" s="205"/>
      <c r="AE250" s="205"/>
      <c r="AF250" s="205"/>
      <c r="AG250" s="205"/>
      <c r="AH250" s="205"/>
      <c r="AI250" s="205"/>
      <c r="AJ250" s="205"/>
      <c r="AK250" s="205"/>
      <c r="AL250" s="205"/>
      <c r="AM250" s="205"/>
      <c r="AN250" s="205"/>
      <c r="AO250" s="205"/>
      <c r="AP250" s="205"/>
      <c r="AQ250" s="205"/>
      <c r="AR250" s="205"/>
      <c r="AS250" s="205"/>
      <c r="AT250" s="205"/>
      <c r="AU250" s="205"/>
      <c r="AV250" s="205"/>
      <c r="AW250" s="205"/>
      <c r="AX250" s="205"/>
      <c r="AY250" s="205"/>
      <c r="AZ250" s="205"/>
      <c r="BA250" s="205"/>
      <c r="BB250" s="205"/>
      <c r="BC250" s="205"/>
      <c r="BD250" s="205"/>
      <c r="BE250" s="205"/>
      <c r="BF250" s="205"/>
      <c r="BG250" s="205"/>
      <c r="BH250" s="205"/>
      <c r="BI250" s="205"/>
      <c r="BJ250" s="205"/>
      <c r="BK250" s="205"/>
      <c r="BL250" s="205"/>
      <c r="BM250" s="205"/>
      <c r="BN250" s="205"/>
      <c r="BO250" s="205"/>
      <c r="BP250" s="205"/>
      <c r="BQ250" s="205"/>
      <c r="BR250" s="205"/>
      <c r="BS250" s="205"/>
      <c r="BT250" s="205"/>
      <c r="BU250" s="205"/>
      <c r="BV250" s="205"/>
      <c r="BW250" s="205"/>
      <c r="BX250" s="205"/>
      <c r="BY250" s="205"/>
      <c r="BZ250" s="205"/>
      <c r="CA250" s="205"/>
      <c r="CB250" s="205"/>
      <c r="CC250" s="205"/>
      <c r="CD250" s="205"/>
      <c r="CE250" s="205"/>
      <c r="CF250" s="205"/>
      <c r="CG250" s="205"/>
      <c r="CH250" s="205"/>
      <c r="CI250" s="205"/>
      <c r="CJ250" s="205"/>
      <c r="CK250" s="205"/>
      <c r="CL250" s="205"/>
      <c r="CM250" s="205"/>
      <c r="CN250" s="205"/>
      <c r="CO250" s="205"/>
      <c r="CP250" s="205"/>
      <c r="CQ250" s="205"/>
      <c r="CR250" s="205"/>
      <c r="CS250" s="205"/>
      <c r="CT250" s="205"/>
      <c r="CU250" s="205"/>
      <c r="CV250" s="205"/>
      <c r="CW250" s="205"/>
      <c r="CX250" s="205"/>
      <c r="CY250" s="205"/>
      <c r="CZ250" s="205"/>
      <c r="DA250" s="205"/>
      <c r="DB250" s="205"/>
      <c r="DC250" s="205"/>
      <c r="DD250" s="205"/>
      <c r="DE250" s="205"/>
      <c r="DF250" s="205"/>
      <c r="DG250" s="205"/>
      <c r="DH250" s="205"/>
      <c r="DI250" s="205"/>
      <c r="DJ250" s="205"/>
      <c r="DK250" s="205"/>
      <c r="DL250" s="205"/>
      <c r="DM250" s="205"/>
      <c r="DN250" s="205"/>
      <c r="DO250" s="205"/>
      <c r="DP250" s="205"/>
      <c r="DQ250" s="205"/>
      <c r="DR250" s="205"/>
      <c r="DS250" s="205"/>
      <c r="DT250" s="205"/>
      <c r="DU250" s="205"/>
      <c r="DV250" s="205"/>
      <c r="DW250" s="205"/>
      <c r="DX250" s="205"/>
      <c r="DY250" s="205"/>
      <c r="DZ250" s="205"/>
      <c r="EA250" s="205"/>
      <c r="EB250" s="205"/>
      <c r="EC250" s="205"/>
      <c r="ED250" s="205"/>
      <c r="EE250" s="205"/>
      <c r="EF250" s="205"/>
      <c r="EG250" s="205"/>
      <c r="EH250" s="205"/>
      <c r="EI250" s="205"/>
      <c r="EJ250" s="205"/>
      <c r="EK250" s="205"/>
      <c r="EL250" s="205"/>
      <c r="EM250" s="205"/>
      <c r="EN250" s="205"/>
      <c r="EO250" s="205"/>
      <c r="EP250" s="205"/>
      <c r="EQ250" s="205"/>
      <c r="ER250" s="205"/>
      <c r="ES250" s="205"/>
      <c r="ET250" s="205"/>
      <c r="EU250" s="205"/>
      <c r="EV250" s="205"/>
      <c r="EW250" s="205"/>
      <c r="EX250" s="205"/>
      <c r="EY250" s="205"/>
      <c r="EZ250" s="205"/>
      <c r="FA250" s="205"/>
      <c r="FB250" s="205"/>
      <c r="FC250" s="205"/>
      <c r="FD250" s="205"/>
      <c r="FE250" s="205"/>
      <c r="FF250" s="205"/>
      <c r="FG250" s="205"/>
      <c r="FH250" s="205"/>
      <c r="FI250" s="205"/>
      <c r="FJ250" s="205"/>
      <c r="FK250" s="205"/>
      <c r="FL250" s="205"/>
      <c r="FM250" s="205"/>
      <c r="FN250" s="205"/>
      <c r="FO250" s="205"/>
      <c r="FP250" s="205"/>
      <c r="FQ250" s="205"/>
      <c r="FR250" s="205"/>
      <c r="FS250" s="205"/>
      <c r="FT250" s="205"/>
      <c r="FU250" s="205"/>
      <c r="FV250" s="205"/>
      <c r="FW250" s="205"/>
      <c r="FX250" s="205"/>
      <c r="FY250" s="205"/>
      <c r="FZ250" s="205"/>
      <c r="GA250" s="205"/>
      <c r="GB250" s="205"/>
      <c r="GC250" s="205"/>
      <c r="GD250" s="205"/>
      <c r="GE250" s="205"/>
      <c r="GF250" s="205"/>
      <c r="GG250" s="205"/>
      <c r="GH250" s="205"/>
      <c r="GI250" s="205"/>
      <c r="GJ250" s="205"/>
      <c r="GK250" s="205"/>
      <c r="GL250" s="205"/>
      <c r="GM250" s="205"/>
      <c r="GN250" s="205"/>
      <c r="GO250" s="205"/>
      <c r="GP250" s="205"/>
      <c r="GQ250" s="205"/>
      <c r="GR250" s="205"/>
      <c r="GS250" s="205"/>
      <c r="GT250" s="205"/>
      <c r="GU250" s="205"/>
      <c r="GV250" s="205"/>
      <c r="GW250" s="205"/>
      <c r="GX250" s="205"/>
      <c r="GY250" s="205"/>
      <c r="GZ250" s="205"/>
      <c r="HA250" s="205"/>
      <c r="HB250" s="205"/>
      <c r="HC250" s="205"/>
      <c r="HD250" s="205"/>
      <c r="HE250" s="205"/>
      <c r="HF250" s="205"/>
      <c r="HG250" s="205"/>
      <c r="HH250" s="205"/>
      <c r="HI250" s="205"/>
      <c r="HJ250" s="205"/>
      <c r="HK250" s="205"/>
      <c r="HL250" s="205"/>
      <c r="HM250" s="205"/>
      <c r="HN250" s="205"/>
      <c r="HO250" s="205"/>
      <c r="HP250" s="205"/>
      <c r="HQ250" s="205"/>
      <c r="HR250" s="205"/>
      <c r="HS250" s="205"/>
      <c r="HT250" s="205"/>
      <c r="HU250" s="205"/>
      <c r="HV250" s="205"/>
      <c r="HW250" s="205"/>
      <c r="HX250" s="205"/>
      <c r="HY250" s="205"/>
      <c r="HZ250" s="205"/>
      <c r="IA250" s="205"/>
      <c r="IB250" s="205"/>
      <c r="IC250" s="205"/>
      <c r="ID250" s="205"/>
      <c r="IE250" s="205"/>
      <c r="IF250" s="205"/>
      <c r="IG250" s="205"/>
      <c r="IH250" s="205"/>
      <c r="II250" s="205"/>
      <c r="IJ250" s="205"/>
      <c r="IK250" s="205"/>
      <c r="IL250" s="205"/>
      <c r="IM250" s="205"/>
      <c r="IN250" s="205"/>
      <c r="IO250" s="205"/>
      <c r="IP250" s="205"/>
      <c r="IQ250" s="205"/>
      <c r="IR250" s="205"/>
      <c r="IS250" s="205"/>
      <c r="IT250" s="205"/>
      <c r="IU250" s="205"/>
      <c r="IV250" s="205"/>
      <c r="IW250" s="205"/>
      <c r="IX250" s="205"/>
    </row>
    <row r="251" spans="1:258" ht="12.75" customHeight="1" x14ac:dyDescent="0.2">
      <c r="A251" s="330">
        <f t="shared" si="11"/>
        <v>45532</v>
      </c>
      <c r="B251" s="355" t="str" cm="1">
        <f t="array" ref="B251">IF(SUMPRODUCT($I251:$IX251,IF($I$9:$IX$9=B$9,1,0))&gt;0,SUMPRODUCT($I251:$IX251,IF($I$9:$IX$9=B$9,1,0)),"")</f>
        <v/>
      </c>
      <c r="C251" s="355" t="str" cm="1">
        <f t="array" ref="C251">IF(SUMPRODUCT($I251:$IX251,IF($I$9:$IX$9=C$9,1,0))&gt;0,SUMPRODUCT($I251:$IX251,IF($I$9:$IX$9=C$9,1,0)),"")</f>
        <v/>
      </c>
      <c r="D251" s="355" t="str" cm="1">
        <f t="array" ref="D251">IF(SUMPRODUCT($I251:$IX251,IF($I$9:$IX$9=D$9,1,0))&gt;0,SUMPRODUCT($I251:$IX251,IF($I$9:$IX$9=D$9,1,0)),"")</f>
        <v/>
      </c>
      <c r="E251" s="355" t="str" cm="1">
        <f t="array" ref="E251">IF(SUMPRODUCT($I251:$IX251,IF($I$9:$IX$9=E$9,1,0))&gt;0,SUMPRODUCT($I251:$IX251,IF($I$9:$IX$9=E$9,1,0)),"")</f>
        <v/>
      </c>
      <c r="F251" s="355" t="str" cm="1">
        <f t="array" ref="F251">IF(SUMPRODUCT($I251:$IX251,IF($I$9:$IX$9=F$9,1,0))&gt;0,SUMPRODUCT($I251:$IX251,IF($I$9:$IX$9=F$9,1,0)),"")</f>
        <v/>
      </c>
      <c r="G251" s="355" t="str" cm="1">
        <f t="array" ref="G251">IF(SUMPRODUCT($I251:$IX251,IF($I$9:$IX$9=G$9,1,0))&gt;0,SUMPRODUCT($I251:$IX251,IF($I$9:$IX$9=G$9,1,0)),"")</f>
        <v/>
      </c>
      <c r="H251" s="329">
        <f t="shared" si="10"/>
        <v>0</v>
      </c>
      <c r="I251" s="205"/>
      <c r="J251" s="205"/>
      <c r="K251" s="205"/>
      <c r="L251" s="205"/>
      <c r="M251" s="205"/>
      <c r="N251" s="205"/>
      <c r="O251" s="205"/>
      <c r="P251" s="205"/>
      <c r="Q251" s="205"/>
      <c r="R251" s="205"/>
      <c r="S251" s="205"/>
      <c r="T251" s="205"/>
      <c r="U251" s="205"/>
      <c r="V251" s="205"/>
      <c r="W251" s="205"/>
      <c r="X251" s="205"/>
      <c r="Y251" s="205"/>
      <c r="Z251" s="205"/>
      <c r="AA251" s="205"/>
      <c r="AB251" s="205"/>
      <c r="AC251" s="205"/>
      <c r="AD251" s="205"/>
      <c r="AE251" s="205"/>
      <c r="AF251" s="205"/>
      <c r="AG251" s="205"/>
      <c r="AH251" s="205"/>
      <c r="AI251" s="205"/>
      <c r="AJ251" s="205"/>
      <c r="AK251" s="205"/>
      <c r="AL251" s="205"/>
      <c r="AM251" s="205"/>
      <c r="AN251" s="205"/>
      <c r="AO251" s="205"/>
      <c r="AP251" s="205"/>
      <c r="AQ251" s="205"/>
      <c r="AR251" s="205"/>
      <c r="AS251" s="205"/>
      <c r="AT251" s="205"/>
      <c r="AU251" s="205"/>
      <c r="AV251" s="205"/>
      <c r="AW251" s="205"/>
      <c r="AX251" s="205"/>
      <c r="AY251" s="205"/>
      <c r="AZ251" s="205"/>
      <c r="BA251" s="205"/>
      <c r="BB251" s="205"/>
      <c r="BC251" s="205"/>
      <c r="BD251" s="205"/>
      <c r="BE251" s="205"/>
      <c r="BF251" s="205"/>
      <c r="BG251" s="205"/>
      <c r="BH251" s="205"/>
      <c r="BI251" s="205"/>
      <c r="BJ251" s="205"/>
      <c r="BK251" s="205"/>
      <c r="BL251" s="205"/>
      <c r="BM251" s="205"/>
      <c r="BN251" s="205"/>
      <c r="BO251" s="205"/>
      <c r="BP251" s="205"/>
      <c r="BQ251" s="205"/>
      <c r="BR251" s="205"/>
      <c r="BS251" s="205"/>
      <c r="BT251" s="205"/>
      <c r="BU251" s="205"/>
      <c r="BV251" s="205"/>
      <c r="BW251" s="205"/>
      <c r="BX251" s="205"/>
      <c r="BY251" s="205"/>
      <c r="BZ251" s="205"/>
      <c r="CA251" s="205"/>
      <c r="CB251" s="205"/>
      <c r="CC251" s="205"/>
      <c r="CD251" s="205"/>
      <c r="CE251" s="205"/>
      <c r="CF251" s="205"/>
      <c r="CG251" s="205"/>
      <c r="CH251" s="205"/>
      <c r="CI251" s="205"/>
      <c r="CJ251" s="205"/>
      <c r="CK251" s="205"/>
      <c r="CL251" s="205"/>
      <c r="CM251" s="205"/>
      <c r="CN251" s="205"/>
      <c r="CO251" s="205"/>
      <c r="CP251" s="205"/>
      <c r="CQ251" s="205"/>
      <c r="CR251" s="205"/>
      <c r="CS251" s="205"/>
      <c r="CT251" s="205"/>
      <c r="CU251" s="205"/>
      <c r="CV251" s="205"/>
      <c r="CW251" s="205"/>
      <c r="CX251" s="205"/>
      <c r="CY251" s="205"/>
      <c r="CZ251" s="205"/>
      <c r="DA251" s="205"/>
      <c r="DB251" s="205"/>
      <c r="DC251" s="205"/>
      <c r="DD251" s="205"/>
      <c r="DE251" s="205"/>
      <c r="DF251" s="205"/>
      <c r="DG251" s="205"/>
      <c r="DH251" s="205"/>
      <c r="DI251" s="205"/>
      <c r="DJ251" s="205"/>
      <c r="DK251" s="205"/>
      <c r="DL251" s="205"/>
      <c r="DM251" s="205"/>
      <c r="DN251" s="205"/>
      <c r="DO251" s="205"/>
      <c r="DP251" s="205"/>
      <c r="DQ251" s="205"/>
      <c r="DR251" s="205"/>
      <c r="DS251" s="205"/>
      <c r="DT251" s="205"/>
      <c r="DU251" s="205"/>
      <c r="DV251" s="205"/>
      <c r="DW251" s="205"/>
      <c r="DX251" s="205"/>
      <c r="DY251" s="205"/>
      <c r="DZ251" s="205"/>
      <c r="EA251" s="205"/>
      <c r="EB251" s="205"/>
      <c r="EC251" s="205"/>
      <c r="ED251" s="205"/>
      <c r="EE251" s="205"/>
      <c r="EF251" s="205"/>
      <c r="EG251" s="205"/>
      <c r="EH251" s="205"/>
      <c r="EI251" s="205"/>
      <c r="EJ251" s="205"/>
      <c r="EK251" s="205"/>
      <c r="EL251" s="205"/>
      <c r="EM251" s="205"/>
      <c r="EN251" s="205"/>
      <c r="EO251" s="205"/>
      <c r="EP251" s="205"/>
      <c r="EQ251" s="205"/>
      <c r="ER251" s="205"/>
      <c r="ES251" s="205"/>
      <c r="ET251" s="205"/>
      <c r="EU251" s="205"/>
      <c r="EV251" s="205"/>
      <c r="EW251" s="205"/>
      <c r="EX251" s="205"/>
      <c r="EY251" s="205"/>
      <c r="EZ251" s="205"/>
      <c r="FA251" s="205"/>
      <c r="FB251" s="205"/>
      <c r="FC251" s="205"/>
      <c r="FD251" s="205"/>
      <c r="FE251" s="205"/>
      <c r="FF251" s="205"/>
      <c r="FG251" s="205"/>
      <c r="FH251" s="205"/>
      <c r="FI251" s="205"/>
      <c r="FJ251" s="205"/>
      <c r="FK251" s="205"/>
      <c r="FL251" s="205"/>
      <c r="FM251" s="205"/>
      <c r="FN251" s="205"/>
      <c r="FO251" s="205"/>
      <c r="FP251" s="205"/>
      <c r="FQ251" s="205"/>
      <c r="FR251" s="205"/>
      <c r="FS251" s="205"/>
      <c r="FT251" s="205"/>
      <c r="FU251" s="205"/>
      <c r="FV251" s="205"/>
      <c r="FW251" s="205"/>
      <c r="FX251" s="205"/>
      <c r="FY251" s="205"/>
      <c r="FZ251" s="205"/>
      <c r="GA251" s="205"/>
      <c r="GB251" s="205"/>
      <c r="GC251" s="205"/>
      <c r="GD251" s="205"/>
      <c r="GE251" s="205"/>
      <c r="GF251" s="205"/>
      <c r="GG251" s="205"/>
      <c r="GH251" s="205"/>
      <c r="GI251" s="205"/>
      <c r="GJ251" s="205"/>
      <c r="GK251" s="205"/>
      <c r="GL251" s="205"/>
      <c r="GM251" s="205"/>
      <c r="GN251" s="205"/>
      <c r="GO251" s="205"/>
      <c r="GP251" s="205"/>
      <c r="GQ251" s="205"/>
      <c r="GR251" s="205"/>
      <c r="GS251" s="205"/>
      <c r="GT251" s="205"/>
      <c r="GU251" s="205"/>
      <c r="GV251" s="205"/>
      <c r="GW251" s="205"/>
      <c r="GX251" s="205"/>
      <c r="GY251" s="205"/>
      <c r="GZ251" s="205"/>
      <c r="HA251" s="205"/>
      <c r="HB251" s="205"/>
      <c r="HC251" s="205"/>
      <c r="HD251" s="205"/>
      <c r="HE251" s="205"/>
      <c r="HF251" s="205"/>
      <c r="HG251" s="205"/>
      <c r="HH251" s="205"/>
      <c r="HI251" s="205"/>
      <c r="HJ251" s="205"/>
      <c r="HK251" s="205"/>
      <c r="HL251" s="205"/>
      <c r="HM251" s="205"/>
      <c r="HN251" s="205"/>
      <c r="HO251" s="205"/>
      <c r="HP251" s="205"/>
      <c r="HQ251" s="205"/>
      <c r="HR251" s="205"/>
      <c r="HS251" s="205"/>
      <c r="HT251" s="205"/>
      <c r="HU251" s="205"/>
      <c r="HV251" s="205"/>
      <c r="HW251" s="205"/>
      <c r="HX251" s="205"/>
      <c r="HY251" s="205"/>
      <c r="HZ251" s="205"/>
      <c r="IA251" s="205"/>
      <c r="IB251" s="205"/>
      <c r="IC251" s="205"/>
      <c r="ID251" s="205"/>
      <c r="IE251" s="205"/>
      <c r="IF251" s="205"/>
      <c r="IG251" s="205"/>
      <c r="IH251" s="205"/>
      <c r="II251" s="205"/>
      <c r="IJ251" s="205"/>
      <c r="IK251" s="205"/>
      <c r="IL251" s="205"/>
      <c r="IM251" s="205"/>
      <c r="IN251" s="205"/>
      <c r="IO251" s="205"/>
      <c r="IP251" s="205"/>
      <c r="IQ251" s="205"/>
      <c r="IR251" s="205"/>
      <c r="IS251" s="205"/>
      <c r="IT251" s="205"/>
      <c r="IU251" s="205"/>
      <c r="IV251" s="205"/>
      <c r="IW251" s="205"/>
      <c r="IX251" s="205"/>
    </row>
    <row r="252" spans="1:258" ht="12.75" customHeight="1" x14ac:dyDescent="0.2">
      <c r="A252" s="330">
        <f t="shared" si="11"/>
        <v>45533</v>
      </c>
      <c r="B252" s="355" t="str" cm="1">
        <f t="array" ref="B252">IF(SUMPRODUCT($I252:$IX252,IF($I$9:$IX$9=B$9,1,0))&gt;0,SUMPRODUCT($I252:$IX252,IF($I$9:$IX$9=B$9,1,0)),"")</f>
        <v/>
      </c>
      <c r="C252" s="355" t="str" cm="1">
        <f t="array" ref="C252">IF(SUMPRODUCT($I252:$IX252,IF($I$9:$IX$9=C$9,1,0))&gt;0,SUMPRODUCT($I252:$IX252,IF($I$9:$IX$9=C$9,1,0)),"")</f>
        <v/>
      </c>
      <c r="D252" s="355" t="str" cm="1">
        <f t="array" ref="D252">IF(SUMPRODUCT($I252:$IX252,IF($I$9:$IX$9=D$9,1,0))&gt;0,SUMPRODUCT($I252:$IX252,IF($I$9:$IX$9=D$9,1,0)),"")</f>
        <v/>
      </c>
      <c r="E252" s="355" t="str" cm="1">
        <f t="array" ref="E252">IF(SUMPRODUCT($I252:$IX252,IF($I$9:$IX$9=E$9,1,0))&gt;0,SUMPRODUCT($I252:$IX252,IF($I$9:$IX$9=E$9,1,0)),"")</f>
        <v/>
      </c>
      <c r="F252" s="355" t="str" cm="1">
        <f t="array" ref="F252">IF(SUMPRODUCT($I252:$IX252,IF($I$9:$IX$9=F$9,1,0))&gt;0,SUMPRODUCT($I252:$IX252,IF($I$9:$IX$9=F$9,1,0)),"")</f>
        <v/>
      </c>
      <c r="G252" s="355" t="str" cm="1">
        <f t="array" ref="G252">IF(SUMPRODUCT($I252:$IX252,IF($I$9:$IX$9=G$9,1,0))&gt;0,SUMPRODUCT($I252:$IX252,IF($I$9:$IX$9=G$9,1,0)),"")</f>
        <v/>
      </c>
      <c r="H252" s="329">
        <f t="shared" si="10"/>
        <v>0</v>
      </c>
      <c r="I252" s="205"/>
      <c r="J252" s="205"/>
      <c r="K252" s="205"/>
      <c r="L252" s="205"/>
      <c r="M252" s="205"/>
      <c r="N252" s="205"/>
      <c r="O252" s="205"/>
      <c r="P252" s="205"/>
      <c r="Q252" s="205"/>
      <c r="R252" s="205"/>
      <c r="S252" s="205"/>
      <c r="T252" s="205"/>
      <c r="U252" s="205"/>
      <c r="V252" s="205"/>
      <c r="W252" s="205"/>
      <c r="X252" s="205"/>
      <c r="Y252" s="205"/>
      <c r="Z252" s="205"/>
      <c r="AA252" s="205"/>
      <c r="AB252" s="205"/>
      <c r="AC252" s="205"/>
      <c r="AD252" s="205"/>
      <c r="AE252" s="205"/>
      <c r="AF252" s="205"/>
      <c r="AG252" s="205"/>
      <c r="AH252" s="205"/>
      <c r="AI252" s="205"/>
      <c r="AJ252" s="205"/>
      <c r="AK252" s="205"/>
      <c r="AL252" s="205"/>
      <c r="AM252" s="205"/>
      <c r="AN252" s="205"/>
      <c r="AO252" s="205"/>
      <c r="AP252" s="205"/>
      <c r="AQ252" s="205"/>
      <c r="AR252" s="205"/>
      <c r="AS252" s="205"/>
      <c r="AT252" s="205"/>
      <c r="AU252" s="205"/>
      <c r="AV252" s="205"/>
      <c r="AW252" s="205"/>
      <c r="AX252" s="205"/>
      <c r="AY252" s="205"/>
      <c r="AZ252" s="205"/>
      <c r="BA252" s="205"/>
      <c r="BB252" s="205"/>
      <c r="BC252" s="205"/>
      <c r="BD252" s="205"/>
      <c r="BE252" s="205"/>
      <c r="BF252" s="205"/>
      <c r="BG252" s="205"/>
      <c r="BH252" s="205"/>
      <c r="BI252" s="205"/>
      <c r="BJ252" s="205"/>
      <c r="BK252" s="205"/>
      <c r="BL252" s="205"/>
      <c r="BM252" s="205"/>
      <c r="BN252" s="205"/>
      <c r="BO252" s="205"/>
      <c r="BP252" s="205"/>
      <c r="BQ252" s="205"/>
      <c r="BR252" s="205"/>
      <c r="BS252" s="205"/>
      <c r="BT252" s="205"/>
      <c r="BU252" s="205"/>
      <c r="BV252" s="205"/>
      <c r="BW252" s="205"/>
      <c r="BX252" s="205"/>
      <c r="BY252" s="205"/>
      <c r="BZ252" s="205"/>
      <c r="CA252" s="205"/>
      <c r="CB252" s="205"/>
      <c r="CC252" s="205"/>
      <c r="CD252" s="205"/>
      <c r="CE252" s="205"/>
      <c r="CF252" s="205"/>
      <c r="CG252" s="205"/>
      <c r="CH252" s="205"/>
      <c r="CI252" s="205"/>
      <c r="CJ252" s="205"/>
      <c r="CK252" s="205"/>
      <c r="CL252" s="205"/>
      <c r="CM252" s="205"/>
      <c r="CN252" s="205"/>
      <c r="CO252" s="205"/>
      <c r="CP252" s="205"/>
      <c r="CQ252" s="205"/>
      <c r="CR252" s="205"/>
      <c r="CS252" s="205"/>
      <c r="CT252" s="205"/>
      <c r="CU252" s="205"/>
      <c r="CV252" s="205"/>
      <c r="CW252" s="205"/>
      <c r="CX252" s="205"/>
      <c r="CY252" s="205"/>
      <c r="CZ252" s="205"/>
      <c r="DA252" s="205"/>
      <c r="DB252" s="205"/>
      <c r="DC252" s="205"/>
      <c r="DD252" s="205"/>
      <c r="DE252" s="205"/>
      <c r="DF252" s="205"/>
      <c r="DG252" s="205"/>
      <c r="DH252" s="205"/>
      <c r="DI252" s="205"/>
      <c r="DJ252" s="205"/>
      <c r="DK252" s="205"/>
      <c r="DL252" s="205"/>
      <c r="DM252" s="205"/>
      <c r="DN252" s="205"/>
      <c r="DO252" s="205"/>
      <c r="DP252" s="205"/>
      <c r="DQ252" s="205"/>
      <c r="DR252" s="205"/>
      <c r="DS252" s="205"/>
      <c r="DT252" s="205"/>
      <c r="DU252" s="205"/>
      <c r="DV252" s="205"/>
      <c r="DW252" s="205"/>
      <c r="DX252" s="205"/>
      <c r="DY252" s="205"/>
      <c r="DZ252" s="205"/>
      <c r="EA252" s="205"/>
      <c r="EB252" s="205"/>
      <c r="EC252" s="205"/>
      <c r="ED252" s="205"/>
      <c r="EE252" s="205"/>
      <c r="EF252" s="205"/>
      <c r="EG252" s="205"/>
      <c r="EH252" s="205"/>
      <c r="EI252" s="205"/>
      <c r="EJ252" s="205"/>
      <c r="EK252" s="205"/>
      <c r="EL252" s="205"/>
      <c r="EM252" s="205"/>
      <c r="EN252" s="205"/>
      <c r="EO252" s="205"/>
      <c r="EP252" s="205"/>
      <c r="EQ252" s="205"/>
      <c r="ER252" s="205"/>
      <c r="ES252" s="205"/>
      <c r="ET252" s="205"/>
      <c r="EU252" s="205"/>
      <c r="EV252" s="205"/>
      <c r="EW252" s="205"/>
      <c r="EX252" s="205"/>
      <c r="EY252" s="205"/>
      <c r="EZ252" s="205"/>
      <c r="FA252" s="205"/>
      <c r="FB252" s="205"/>
      <c r="FC252" s="205"/>
      <c r="FD252" s="205"/>
      <c r="FE252" s="205"/>
      <c r="FF252" s="205"/>
      <c r="FG252" s="205"/>
      <c r="FH252" s="205"/>
      <c r="FI252" s="205"/>
      <c r="FJ252" s="205"/>
      <c r="FK252" s="205"/>
      <c r="FL252" s="205"/>
      <c r="FM252" s="205"/>
      <c r="FN252" s="205"/>
      <c r="FO252" s="205"/>
      <c r="FP252" s="205"/>
      <c r="FQ252" s="205"/>
      <c r="FR252" s="205"/>
      <c r="FS252" s="205"/>
      <c r="FT252" s="205"/>
      <c r="FU252" s="205"/>
      <c r="FV252" s="205"/>
      <c r="FW252" s="205"/>
      <c r="FX252" s="205"/>
      <c r="FY252" s="205"/>
      <c r="FZ252" s="205"/>
      <c r="GA252" s="205"/>
      <c r="GB252" s="205"/>
      <c r="GC252" s="205"/>
      <c r="GD252" s="205"/>
      <c r="GE252" s="205"/>
      <c r="GF252" s="205"/>
      <c r="GG252" s="205"/>
      <c r="GH252" s="205"/>
      <c r="GI252" s="205"/>
      <c r="GJ252" s="205"/>
      <c r="GK252" s="205"/>
      <c r="GL252" s="205"/>
      <c r="GM252" s="205"/>
      <c r="GN252" s="205"/>
      <c r="GO252" s="205"/>
      <c r="GP252" s="205"/>
      <c r="GQ252" s="205"/>
      <c r="GR252" s="205"/>
      <c r="GS252" s="205"/>
      <c r="GT252" s="205"/>
      <c r="GU252" s="205"/>
      <c r="GV252" s="205"/>
      <c r="GW252" s="205"/>
      <c r="GX252" s="205"/>
      <c r="GY252" s="205"/>
      <c r="GZ252" s="205"/>
      <c r="HA252" s="205"/>
      <c r="HB252" s="205"/>
      <c r="HC252" s="205"/>
      <c r="HD252" s="205"/>
      <c r="HE252" s="205"/>
      <c r="HF252" s="205"/>
      <c r="HG252" s="205"/>
      <c r="HH252" s="205"/>
      <c r="HI252" s="205"/>
      <c r="HJ252" s="205"/>
      <c r="HK252" s="205"/>
      <c r="HL252" s="205"/>
      <c r="HM252" s="205"/>
      <c r="HN252" s="205"/>
      <c r="HO252" s="205"/>
      <c r="HP252" s="205"/>
      <c r="HQ252" s="205"/>
      <c r="HR252" s="205"/>
      <c r="HS252" s="205"/>
      <c r="HT252" s="205"/>
      <c r="HU252" s="205"/>
      <c r="HV252" s="205"/>
      <c r="HW252" s="205"/>
      <c r="HX252" s="205"/>
      <c r="HY252" s="205"/>
      <c r="HZ252" s="205"/>
      <c r="IA252" s="205"/>
      <c r="IB252" s="205"/>
      <c r="IC252" s="205"/>
      <c r="ID252" s="205"/>
      <c r="IE252" s="205"/>
      <c r="IF252" s="205"/>
      <c r="IG252" s="205"/>
      <c r="IH252" s="205"/>
      <c r="II252" s="205"/>
      <c r="IJ252" s="205"/>
      <c r="IK252" s="205"/>
      <c r="IL252" s="205"/>
      <c r="IM252" s="205"/>
      <c r="IN252" s="205"/>
      <c r="IO252" s="205"/>
      <c r="IP252" s="205"/>
      <c r="IQ252" s="205"/>
      <c r="IR252" s="205"/>
      <c r="IS252" s="205"/>
      <c r="IT252" s="205"/>
      <c r="IU252" s="205"/>
      <c r="IV252" s="205"/>
      <c r="IW252" s="205"/>
      <c r="IX252" s="205"/>
    </row>
    <row r="253" spans="1:258" ht="12.75" customHeight="1" x14ac:dyDescent="0.2">
      <c r="A253" s="330">
        <f t="shared" si="11"/>
        <v>45534</v>
      </c>
      <c r="B253" s="355" t="str" cm="1">
        <f t="array" ref="B253">IF(SUMPRODUCT($I253:$IX253,IF($I$9:$IX$9=B$9,1,0))&gt;0,SUMPRODUCT($I253:$IX253,IF($I$9:$IX$9=B$9,1,0)),"")</f>
        <v/>
      </c>
      <c r="C253" s="355" t="str" cm="1">
        <f t="array" ref="C253">IF(SUMPRODUCT($I253:$IX253,IF($I$9:$IX$9=C$9,1,0))&gt;0,SUMPRODUCT($I253:$IX253,IF($I$9:$IX$9=C$9,1,0)),"")</f>
        <v/>
      </c>
      <c r="D253" s="355" t="str" cm="1">
        <f t="array" ref="D253">IF(SUMPRODUCT($I253:$IX253,IF($I$9:$IX$9=D$9,1,0))&gt;0,SUMPRODUCT($I253:$IX253,IF($I$9:$IX$9=D$9,1,0)),"")</f>
        <v/>
      </c>
      <c r="E253" s="355" t="str" cm="1">
        <f t="array" ref="E253">IF(SUMPRODUCT($I253:$IX253,IF($I$9:$IX$9=E$9,1,0))&gt;0,SUMPRODUCT($I253:$IX253,IF($I$9:$IX$9=E$9,1,0)),"")</f>
        <v/>
      </c>
      <c r="F253" s="355" t="str" cm="1">
        <f t="array" ref="F253">IF(SUMPRODUCT($I253:$IX253,IF($I$9:$IX$9=F$9,1,0))&gt;0,SUMPRODUCT($I253:$IX253,IF($I$9:$IX$9=F$9,1,0)),"")</f>
        <v/>
      </c>
      <c r="G253" s="355" t="str" cm="1">
        <f t="array" ref="G253">IF(SUMPRODUCT($I253:$IX253,IF($I$9:$IX$9=G$9,1,0))&gt;0,SUMPRODUCT($I253:$IX253,IF($I$9:$IX$9=G$9,1,0)),"")</f>
        <v/>
      </c>
      <c r="H253" s="329">
        <f t="shared" si="10"/>
        <v>0</v>
      </c>
      <c r="I253" s="205"/>
      <c r="J253" s="205"/>
      <c r="K253" s="205"/>
      <c r="L253" s="205"/>
      <c r="M253" s="205"/>
      <c r="N253" s="205"/>
      <c r="O253" s="205"/>
      <c r="P253" s="205"/>
      <c r="Q253" s="205"/>
      <c r="R253" s="205"/>
      <c r="S253" s="205"/>
      <c r="T253" s="205"/>
      <c r="U253" s="205"/>
      <c r="V253" s="205"/>
      <c r="W253" s="205"/>
      <c r="X253" s="205"/>
      <c r="Y253" s="205"/>
      <c r="Z253" s="205"/>
      <c r="AA253" s="205"/>
      <c r="AB253" s="205"/>
      <c r="AC253" s="205"/>
      <c r="AD253" s="205"/>
      <c r="AE253" s="205"/>
      <c r="AF253" s="205"/>
      <c r="AG253" s="205"/>
      <c r="AH253" s="205"/>
      <c r="AI253" s="205"/>
      <c r="AJ253" s="205"/>
      <c r="AK253" s="205"/>
      <c r="AL253" s="205"/>
      <c r="AM253" s="205"/>
      <c r="AN253" s="205"/>
      <c r="AO253" s="205"/>
      <c r="AP253" s="205"/>
      <c r="AQ253" s="205"/>
      <c r="AR253" s="205"/>
      <c r="AS253" s="205"/>
      <c r="AT253" s="205"/>
      <c r="AU253" s="205"/>
      <c r="AV253" s="205"/>
      <c r="AW253" s="205"/>
      <c r="AX253" s="205"/>
      <c r="AY253" s="205"/>
      <c r="AZ253" s="205"/>
      <c r="BA253" s="205"/>
      <c r="BB253" s="205"/>
      <c r="BC253" s="205"/>
      <c r="BD253" s="205"/>
      <c r="BE253" s="205"/>
      <c r="BF253" s="205"/>
      <c r="BG253" s="205"/>
      <c r="BH253" s="205"/>
      <c r="BI253" s="205"/>
      <c r="BJ253" s="205"/>
      <c r="BK253" s="205"/>
      <c r="BL253" s="205"/>
      <c r="BM253" s="205"/>
      <c r="BN253" s="205"/>
      <c r="BO253" s="205"/>
      <c r="BP253" s="205"/>
      <c r="BQ253" s="205"/>
      <c r="BR253" s="205"/>
      <c r="BS253" s="205"/>
      <c r="BT253" s="205"/>
      <c r="BU253" s="205"/>
      <c r="BV253" s="205"/>
      <c r="BW253" s="205"/>
      <c r="BX253" s="205"/>
      <c r="BY253" s="205"/>
      <c r="BZ253" s="205"/>
      <c r="CA253" s="205"/>
      <c r="CB253" s="205"/>
      <c r="CC253" s="205"/>
      <c r="CD253" s="205"/>
      <c r="CE253" s="205"/>
      <c r="CF253" s="205"/>
      <c r="CG253" s="205"/>
      <c r="CH253" s="205"/>
      <c r="CI253" s="205"/>
      <c r="CJ253" s="205"/>
      <c r="CK253" s="205"/>
      <c r="CL253" s="205"/>
      <c r="CM253" s="205"/>
      <c r="CN253" s="205"/>
      <c r="CO253" s="205"/>
      <c r="CP253" s="205"/>
      <c r="CQ253" s="205"/>
      <c r="CR253" s="205"/>
      <c r="CS253" s="205"/>
      <c r="CT253" s="205"/>
      <c r="CU253" s="205"/>
      <c r="CV253" s="205"/>
      <c r="CW253" s="205"/>
      <c r="CX253" s="205"/>
      <c r="CY253" s="205"/>
      <c r="CZ253" s="205"/>
      <c r="DA253" s="205"/>
      <c r="DB253" s="205"/>
      <c r="DC253" s="205"/>
      <c r="DD253" s="205"/>
      <c r="DE253" s="205"/>
      <c r="DF253" s="205"/>
      <c r="DG253" s="205"/>
      <c r="DH253" s="205"/>
      <c r="DI253" s="205"/>
      <c r="DJ253" s="205"/>
      <c r="DK253" s="205"/>
      <c r="DL253" s="205"/>
      <c r="DM253" s="205"/>
      <c r="DN253" s="205"/>
      <c r="DO253" s="205"/>
      <c r="DP253" s="205"/>
      <c r="DQ253" s="205"/>
      <c r="DR253" s="205"/>
      <c r="DS253" s="205"/>
      <c r="DT253" s="205"/>
      <c r="DU253" s="205"/>
      <c r="DV253" s="205"/>
      <c r="DW253" s="205"/>
      <c r="DX253" s="205"/>
      <c r="DY253" s="205"/>
      <c r="DZ253" s="205"/>
      <c r="EA253" s="205"/>
      <c r="EB253" s="205"/>
      <c r="EC253" s="205"/>
      <c r="ED253" s="205"/>
      <c r="EE253" s="205"/>
      <c r="EF253" s="205"/>
      <c r="EG253" s="205"/>
      <c r="EH253" s="205"/>
      <c r="EI253" s="205"/>
      <c r="EJ253" s="205"/>
      <c r="EK253" s="205"/>
      <c r="EL253" s="205"/>
      <c r="EM253" s="205"/>
      <c r="EN253" s="205"/>
      <c r="EO253" s="205"/>
      <c r="EP253" s="205"/>
      <c r="EQ253" s="205"/>
      <c r="ER253" s="205"/>
      <c r="ES253" s="205"/>
      <c r="ET253" s="205"/>
      <c r="EU253" s="205"/>
      <c r="EV253" s="205"/>
      <c r="EW253" s="205"/>
      <c r="EX253" s="205"/>
      <c r="EY253" s="205"/>
      <c r="EZ253" s="205"/>
      <c r="FA253" s="205"/>
      <c r="FB253" s="205"/>
      <c r="FC253" s="205"/>
      <c r="FD253" s="205"/>
      <c r="FE253" s="205"/>
      <c r="FF253" s="205"/>
      <c r="FG253" s="205"/>
      <c r="FH253" s="205"/>
      <c r="FI253" s="205"/>
      <c r="FJ253" s="205"/>
      <c r="FK253" s="205"/>
      <c r="FL253" s="205"/>
      <c r="FM253" s="205"/>
      <c r="FN253" s="205"/>
      <c r="FO253" s="205"/>
      <c r="FP253" s="205"/>
      <c r="FQ253" s="205"/>
      <c r="FR253" s="205"/>
      <c r="FS253" s="205"/>
      <c r="FT253" s="205"/>
      <c r="FU253" s="205"/>
      <c r="FV253" s="205"/>
      <c r="FW253" s="205"/>
      <c r="FX253" s="205"/>
      <c r="FY253" s="205"/>
      <c r="FZ253" s="205"/>
      <c r="GA253" s="205"/>
      <c r="GB253" s="205"/>
      <c r="GC253" s="205"/>
      <c r="GD253" s="205"/>
      <c r="GE253" s="205"/>
      <c r="GF253" s="205"/>
      <c r="GG253" s="205"/>
      <c r="GH253" s="205"/>
      <c r="GI253" s="205"/>
      <c r="GJ253" s="205"/>
      <c r="GK253" s="205"/>
      <c r="GL253" s="205"/>
      <c r="GM253" s="205"/>
      <c r="GN253" s="205"/>
      <c r="GO253" s="205"/>
      <c r="GP253" s="205"/>
      <c r="GQ253" s="205"/>
      <c r="GR253" s="205"/>
      <c r="GS253" s="205"/>
      <c r="GT253" s="205"/>
      <c r="GU253" s="205"/>
      <c r="GV253" s="205"/>
      <c r="GW253" s="205"/>
      <c r="GX253" s="205"/>
      <c r="GY253" s="205"/>
      <c r="GZ253" s="205"/>
      <c r="HA253" s="205"/>
      <c r="HB253" s="205"/>
      <c r="HC253" s="205"/>
      <c r="HD253" s="205"/>
      <c r="HE253" s="205"/>
      <c r="HF253" s="205"/>
      <c r="HG253" s="205"/>
      <c r="HH253" s="205"/>
      <c r="HI253" s="205"/>
      <c r="HJ253" s="205"/>
      <c r="HK253" s="205"/>
      <c r="HL253" s="205"/>
      <c r="HM253" s="205"/>
      <c r="HN253" s="205"/>
      <c r="HO253" s="205"/>
      <c r="HP253" s="205"/>
      <c r="HQ253" s="205"/>
      <c r="HR253" s="205"/>
      <c r="HS253" s="205"/>
      <c r="HT253" s="205"/>
      <c r="HU253" s="205"/>
      <c r="HV253" s="205"/>
      <c r="HW253" s="205"/>
      <c r="HX253" s="205"/>
      <c r="HY253" s="205"/>
      <c r="HZ253" s="205"/>
      <c r="IA253" s="205"/>
      <c r="IB253" s="205"/>
      <c r="IC253" s="205"/>
      <c r="ID253" s="205"/>
      <c r="IE253" s="205"/>
      <c r="IF253" s="205"/>
      <c r="IG253" s="205"/>
      <c r="IH253" s="205"/>
      <c r="II253" s="205"/>
      <c r="IJ253" s="205"/>
      <c r="IK253" s="205"/>
      <c r="IL253" s="205"/>
      <c r="IM253" s="205"/>
      <c r="IN253" s="205"/>
      <c r="IO253" s="205"/>
      <c r="IP253" s="205"/>
      <c r="IQ253" s="205"/>
      <c r="IR253" s="205"/>
      <c r="IS253" s="205"/>
      <c r="IT253" s="205"/>
      <c r="IU253" s="205"/>
      <c r="IV253" s="205"/>
      <c r="IW253" s="205"/>
      <c r="IX253" s="205"/>
    </row>
    <row r="254" spans="1:258" ht="12.75" customHeight="1" x14ac:dyDescent="0.2">
      <c r="A254" s="330">
        <f t="shared" si="11"/>
        <v>45535</v>
      </c>
      <c r="B254" s="355" t="str" cm="1">
        <f t="array" ref="B254">IF(SUMPRODUCT($I254:$IX254,IF($I$9:$IX$9=B$9,1,0))&gt;0,SUMPRODUCT($I254:$IX254,IF($I$9:$IX$9=B$9,1,0)),"")</f>
        <v/>
      </c>
      <c r="C254" s="355" t="str" cm="1">
        <f t="array" ref="C254">IF(SUMPRODUCT($I254:$IX254,IF($I$9:$IX$9=C$9,1,0))&gt;0,SUMPRODUCT($I254:$IX254,IF($I$9:$IX$9=C$9,1,0)),"")</f>
        <v/>
      </c>
      <c r="D254" s="355" t="str" cm="1">
        <f t="array" ref="D254">IF(SUMPRODUCT($I254:$IX254,IF($I$9:$IX$9=D$9,1,0))&gt;0,SUMPRODUCT($I254:$IX254,IF($I$9:$IX$9=D$9,1,0)),"")</f>
        <v/>
      </c>
      <c r="E254" s="355" t="str" cm="1">
        <f t="array" ref="E254">IF(SUMPRODUCT($I254:$IX254,IF($I$9:$IX$9=E$9,1,0))&gt;0,SUMPRODUCT($I254:$IX254,IF($I$9:$IX$9=E$9,1,0)),"")</f>
        <v/>
      </c>
      <c r="F254" s="355" t="str" cm="1">
        <f t="array" ref="F254">IF(SUMPRODUCT($I254:$IX254,IF($I$9:$IX$9=F$9,1,0))&gt;0,SUMPRODUCT($I254:$IX254,IF($I$9:$IX$9=F$9,1,0)),"")</f>
        <v/>
      </c>
      <c r="G254" s="355" t="str" cm="1">
        <f t="array" ref="G254">IF(SUMPRODUCT($I254:$IX254,IF($I$9:$IX$9=G$9,1,0))&gt;0,SUMPRODUCT($I254:$IX254,IF($I$9:$IX$9=G$9,1,0)),"")</f>
        <v/>
      </c>
      <c r="H254" s="329">
        <f t="shared" si="10"/>
        <v>0</v>
      </c>
      <c r="I254" s="205"/>
      <c r="J254" s="205"/>
      <c r="K254" s="205"/>
      <c r="L254" s="205"/>
      <c r="M254" s="205"/>
      <c r="N254" s="205"/>
      <c r="O254" s="205"/>
      <c r="P254" s="205"/>
      <c r="Q254" s="205"/>
      <c r="R254" s="205"/>
      <c r="S254" s="205"/>
      <c r="T254" s="205"/>
      <c r="U254" s="205"/>
      <c r="V254" s="205"/>
      <c r="W254" s="205"/>
      <c r="X254" s="205"/>
      <c r="Y254" s="205"/>
      <c r="Z254" s="205"/>
      <c r="AA254" s="205"/>
      <c r="AB254" s="205"/>
      <c r="AC254" s="205"/>
      <c r="AD254" s="205"/>
      <c r="AE254" s="205"/>
      <c r="AF254" s="205"/>
      <c r="AG254" s="205"/>
      <c r="AH254" s="205"/>
      <c r="AI254" s="205"/>
      <c r="AJ254" s="205"/>
      <c r="AK254" s="205"/>
      <c r="AL254" s="205"/>
      <c r="AM254" s="205"/>
      <c r="AN254" s="205"/>
      <c r="AO254" s="205"/>
      <c r="AP254" s="205"/>
      <c r="AQ254" s="205"/>
      <c r="AR254" s="205"/>
      <c r="AS254" s="205"/>
      <c r="AT254" s="205"/>
      <c r="AU254" s="205"/>
      <c r="AV254" s="205"/>
      <c r="AW254" s="205"/>
      <c r="AX254" s="205"/>
      <c r="AY254" s="205"/>
      <c r="AZ254" s="205"/>
      <c r="BA254" s="205"/>
      <c r="BB254" s="205"/>
      <c r="BC254" s="205"/>
      <c r="BD254" s="205"/>
      <c r="BE254" s="205"/>
      <c r="BF254" s="205"/>
      <c r="BG254" s="205"/>
      <c r="BH254" s="205"/>
      <c r="BI254" s="205"/>
      <c r="BJ254" s="205"/>
      <c r="BK254" s="205"/>
      <c r="BL254" s="205"/>
      <c r="BM254" s="205"/>
      <c r="BN254" s="205"/>
      <c r="BO254" s="205"/>
      <c r="BP254" s="205"/>
      <c r="BQ254" s="205"/>
      <c r="BR254" s="205"/>
      <c r="BS254" s="205"/>
      <c r="BT254" s="205"/>
      <c r="BU254" s="205"/>
      <c r="BV254" s="205"/>
      <c r="BW254" s="205"/>
      <c r="BX254" s="205"/>
      <c r="BY254" s="205"/>
      <c r="BZ254" s="205"/>
      <c r="CA254" s="205"/>
      <c r="CB254" s="205"/>
      <c r="CC254" s="205"/>
      <c r="CD254" s="205"/>
      <c r="CE254" s="205"/>
      <c r="CF254" s="205"/>
      <c r="CG254" s="205"/>
      <c r="CH254" s="205"/>
      <c r="CI254" s="205"/>
      <c r="CJ254" s="205"/>
      <c r="CK254" s="205"/>
      <c r="CL254" s="205"/>
      <c r="CM254" s="205"/>
      <c r="CN254" s="205"/>
      <c r="CO254" s="205"/>
      <c r="CP254" s="205"/>
      <c r="CQ254" s="205"/>
      <c r="CR254" s="205"/>
      <c r="CS254" s="205"/>
      <c r="CT254" s="205"/>
      <c r="CU254" s="205"/>
      <c r="CV254" s="205"/>
      <c r="CW254" s="205"/>
      <c r="CX254" s="205"/>
      <c r="CY254" s="205"/>
      <c r="CZ254" s="205"/>
      <c r="DA254" s="205"/>
      <c r="DB254" s="205"/>
      <c r="DC254" s="205"/>
      <c r="DD254" s="205"/>
      <c r="DE254" s="205"/>
      <c r="DF254" s="205"/>
      <c r="DG254" s="205"/>
      <c r="DH254" s="205"/>
      <c r="DI254" s="205"/>
      <c r="DJ254" s="205"/>
      <c r="DK254" s="205"/>
      <c r="DL254" s="205"/>
      <c r="DM254" s="205"/>
      <c r="DN254" s="205"/>
      <c r="DO254" s="205"/>
      <c r="DP254" s="205"/>
      <c r="DQ254" s="205"/>
      <c r="DR254" s="205"/>
      <c r="DS254" s="205"/>
      <c r="DT254" s="205"/>
      <c r="DU254" s="205"/>
      <c r="DV254" s="205"/>
      <c r="DW254" s="205"/>
      <c r="DX254" s="205"/>
      <c r="DY254" s="205"/>
      <c r="DZ254" s="205"/>
      <c r="EA254" s="205"/>
      <c r="EB254" s="205"/>
      <c r="EC254" s="205"/>
      <c r="ED254" s="205"/>
      <c r="EE254" s="205"/>
      <c r="EF254" s="205"/>
      <c r="EG254" s="205"/>
      <c r="EH254" s="205"/>
      <c r="EI254" s="205"/>
      <c r="EJ254" s="205"/>
      <c r="EK254" s="205"/>
      <c r="EL254" s="205"/>
      <c r="EM254" s="205"/>
      <c r="EN254" s="205"/>
      <c r="EO254" s="205"/>
      <c r="EP254" s="205"/>
      <c r="EQ254" s="205"/>
      <c r="ER254" s="205"/>
      <c r="ES254" s="205"/>
      <c r="ET254" s="205"/>
      <c r="EU254" s="205"/>
      <c r="EV254" s="205"/>
      <c r="EW254" s="205"/>
      <c r="EX254" s="205"/>
      <c r="EY254" s="205"/>
      <c r="EZ254" s="205"/>
      <c r="FA254" s="205"/>
      <c r="FB254" s="205"/>
      <c r="FC254" s="205"/>
      <c r="FD254" s="205"/>
      <c r="FE254" s="205"/>
      <c r="FF254" s="205"/>
      <c r="FG254" s="205"/>
      <c r="FH254" s="205"/>
      <c r="FI254" s="205"/>
      <c r="FJ254" s="205"/>
      <c r="FK254" s="205"/>
      <c r="FL254" s="205"/>
      <c r="FM254" s="205"/>
      <c r="FN254" s="205"/>
      <c r="FO254" s="205"/>
      <c r="FP254" s="205"/>
      <c r="FQ254" s="205"/>
      <c r="FR254" s="205"/>
      <c r="FS254" s="205"/>
      <c r="FT254" s="205"/>
      <c r="FU254" s="205"/>
      <c r="FV254" s="205"/>
      <c r="FW254" s="205"/>
      <c r="FX254" s="205"/>
      <c r="FY254" s="205"/>
      <c r="FZ254" s="205"/>
      <c r="GA254" s="205"/>
      <c r="GB254" s="205"/>
      <c r="GC254" s="205"/>
      <c r="GD254" s="205"/>
      <c r="GE254" s="205"/>
      <c r="GF254" s="205"/>
      <c r="GG254" s="205"/>
      <c r="GH254" s="205"/>
      <c r="GI254" s="205"/>
      <c r="GJ254" s="205"/>
      <c r="GK254" s="205"/>
      <c r="GL254" s="205"/>
      <c r="GM254" s="205"/>
      <c r="GN254" s="205"/>
      <c r="GO254" s="205"/>
      <c r="GP254" s="205"/>
      <c r="GQ254" s="205"/>
      <c r="GR254" s="205"/>
      <c r="GS254" s="205"/>
      <c r="GT254" s="205"/>
      <c r="GU254" s="205"/>
      <c r="GV254" s="205"/>
      <c r="GW254" s="205"/>
      <c r="GX254" s="205"/>
      <c r="GY254" s="205"/>
      <c r="GZ254" s="205"/>
      <c r="HA254" s="205"/>
      <c r="HB254" s="205"/>
      <c r="HC254" s="205"/>
      <c r="HD254" s="205"/>
      <c r="HE254" s="205"/>
      <c r="HF254" s="205"/>
      <c r="HG254" s="205"/>
      <c r="HH254" s="205"/>
      <c r="HI254" s="205"/>
      <c r="HJ254" s="205"/>
      <c r="HK254" s="205"/>
      <c r="HL254" s="205"/>
      <c r="HM254" s="205"/>
      <c r="HN254" s="205"/>
      <c r="HO254" s="205"/>
      <c r="HP254" s="205"/>
      <c r="HQ254" s="205"/>
      <c r="HR254" s="205"/>
      <c r="HS254" s="205"/>
      <c r="HT254" s="205"/>
      <c r="HU254" s="205"/>
      <c r="HV254" s="205"/>
      <c r="HW254" s="205"/>
      <c r="HX254" s="205"/>
      <c r="HY254" s="205"/>
      <c r="HZ254" s="205"/>
      <c r="IA254" s="205"/>
      <c r="IB254" s="205"/>
      <c r="IC254" s="205"/>
      <c r="ID254" s="205"/>
      <c r="IE254" s="205"/>
      <c r="IF254" s="205"/>
      <c r="IG254" s="205"/>
      <c r="IH254" s="205"/>
      <c r="II254" s="205"/>
      <c r="IJ254" s="205"/>
      <c r="IK254" s="205"/>
      <c r="IL254" s="205"/>
      <c r="IM254" s="205"/>
      <c r="IN254" s="205"/>
      <c r="IO254" s="205"/>
      <c r="IP254" s="205"/>
      <c r="IQ254" s="205"/>
      <c r="IR254" s="205"/>
      <c r="IS254" s="205"/>
      <c r="IT254" s="205"/>
      <c r="IU254" s="205"/>
      <c r="IV254" s="205"/>
      <c r="IW254" s="205"/>
      <c r="IX254" s="205"/>
    </row>
    <row r="255" spans="1:258" ht="12.75" customHeight="1" x14ac:dyDescent="0.2">
      <c r="A255" s="330">
        <f t="shared" si="11"/>
        <v>45536</v>
      </c>
      <c r="B255" s="355" t="str" cm="1">
        <f t="array" ref="B255">IF(SUMPRODUCT($I255:$IX255,IF($I$9:$IX$9=B$9,1,0))&gt;0,SUMPRODUCT($I255:$IX255,IF($I$9:$IX$9=B$9,1,0)),"")</f>
        <v/>
      </c>
      <c r="C255" s="355" t="str" cm="1">
        <f t="array" ref="C255">IF(SUMPRODUCT($I255:$IX255,IF($I$9:$IX$9=C$9,1,0))&gt;0,SUMPRODUCT($I255:$IX255,IF($I$9:$IX$9=C$9,1,0)),"")</f>
        <v/>
      </c>
      <c r="D255" s="355" t="str" cm="1">
        <f t="array" ref="D255">IF(SUMPRODUCT($I255:$IX255,IF($I$9:$IX$9=D$9,1,0))&gt;0,SUMPRODUCT($I255:$IX255,IF($I$9:$IX$9=D$9,1,0)),"")</f>
        <v/>
      </c>
      <c r="E255" s="355" t="str" cm="1">
        <f t="array" ref="E255">IF(SUMPRODUCT($I255:$IX255,IF($I$9:$IX$9=E$9,1,0))&gt;0,SUMPRODUCT($I255:$IX255,IF($I$9:$IX$9=E$9,1,0)),"")</f>
        <v/>
      </c>
      <c r="F255" s="355" t="str" cm="1">
        <f t="array" ref="F255">IF(SUMPRODUCT($I255:$IX255,IF($I$9:$IX$9=F$9,1,0))&gt;0,SUMPRODUCT($I255:$IX255,IF($I$9:$IX$9=F$9,1,0)),"")</f>
        <v/>
      </c>
      <c r="G255" s="355" t="str" cm="1">
        <f t="array" ref="G255">IF(SUMPRODUCT($I255:$IX255,IF($I$9:$IX$9=G$9,1,0))&gt;0,SUMPRODUCT($I255:$IX255,IF($I$9:$IX$9=G$9,1,0)),"")</f>
        <v/>
      </c>
      <c r="H255" s="329">
        <f t="shared" si="10"/>
        <v>0</v>
      </c>
      <c r="I255" s="205"/>
      <c r="J255" s="205"/>
      <c r="K255" s="205"/>
      <c r="L255" s="205"/>
      <c r="M255" s="205"/>
      <c r="N255" s="205"/>
      <c r="O255" s="205"/>
      <c r="P255" s="205"/>
      <c r="Q255" s="205"/>
      <c r="R255" s="205"/>
      <c r="S255" s="205"/>
      <c r="T255" s="205"/>
      <c r="U255" s="205"/>
      <c r="V255" s="205"/>
      <c r="W255" s="205"/>
      <c r="X255" s="205"/>
      <c r="Y255" s="205"/>
      <c r="Z255" s="205"/>
      <c r="AA255" s="205"/>
      <c r="AB255" s="205"/>
      <c r="AC255" s="205"/>
      <c r="AD255" s="205"/>
      <c r="AE255" s="205"/>
      <c r="AF255" s="205"/>
      <c r="AG255" s="205"/>
      <c r="AH255" s="205"/>
      <c r="AI255" s="205"/>
      <c r="AJ255" s="205"/>
      <c r="AK255" s="205"/>
      <c r="AL255" s="205"/>
      <c r="AM255" s="205"/>
      <c r="AN255" s="205"/>
      <c r="AO255" s="205"/>
      <c r="AP255" s="205"/>
      <c r="AQ255" s="205"/>
      <c r="AR255" s="205"/>
      <c r="AS255" s="205"/>
      <c r="AT255" s="205"/>
      <c r="AU255" s="205"/>
      <c r="AV255" s="205"/>
      <c r="AW255" s="205"/>
      <c r="AX255" s="205"/>
      <c r="AY255" s="205"/>
      <c r="AZ255" s="205"/>
      <c r="BA255" s="205"/>
      <c r="BB255" s="205"/>
      <c r="BC255" s="205"/>
      <c r="BD255" s="205"/>
      <c r="BE255" s="205"/>
      <c r="BF255" s="205"/>
      <c r="BG255" s="205"/>
      <c r="BH255" s="205"/>
      <c r="BI255" s="205"/>
      <c r="BJ255" s="205"/>
      <c r="BK255" s="205"/>
      <c r="BL255" s="205"/>
      <c r="BM255" s="205"/>
      <c r="BN255" s="205"/>
      <c r="BO255" s="205"/>
      <c r="BP255" s="205"/>
      <c r="BQ255" s="205"/>
      <c r="BR255" s="205"/>
      <c r="BS255" s="205"/>
      <c r="BT255" s="205"/>
      <c r="BU255" s="205"/>
      <c r="BV255" s="205"/>
      <c r="BW255" s="205"/>
      <c r="BX255" s="205"/>
      <c r="BY255" s="205"/>
      <c r="BZ255" s="205"/>
      <c r="CA255" s="205"/>
      <c r="CB255" s="205"/>
      <c r="CC255" s="205"/>
      <c r="CD255" s="205"/>
      <c r="CE255" s="205"/>
      <c r="CF255" s="205"/>
      <c r="CG255" s="205"/>
      <c r="CH255" s="205"/>
      <c r="CI255" s="205"/>
      <c r="CJ255" s="205"/>
      <c r="CK255" s="205"/>
      <c r="CL255" s="205"/>
      <c r="CM255" s="205"/>
      <c r="CN255" s="205"/>
      <c r="CO255" s="205"/>
      <c r="CP255" s="205"/>
      <c r="CQ255" s="205"/>
      <c r="CR255" s="205"/>
      <c r="CS255" s="205"/>
      <c r="CT255" s="205"/>
      <c r="CU255" s="205"/>
      <c r="CV255" s="205"/>
      <c r="CW255" s="205"/>
      <c r="CX255" s="205"/>
      <c r="CY255" s="205"/>
      <c r="CZ255" s="205"/>
      <c r="DA255" s="205"/>
      <c r="DB255" s="205"/>
      <c r="DC255" s="205"/>
      <c r="DD255" s="205"/>
      <c r="DE255" s="205"/>
      <c r="DF255" s="205"/>
      <c r="DG255" s="205"/>
      <c r="DH255" s="205"/>
      <c r="DI255" s="205"/>
      <c r="DJ255" s="205"/>
      <c r="DK255" s="205"/>
      <c r="DL255" s="205"/>
      <c r="DM255" s="205"/>
      <c r="DN255" s="205"/>
      <c r="DO255" s="205"/>
      <c r="DP255" s="205"/>
      <c r="DQ255" s="205"/>
      <c r="DR255" s="205"/>
      <c r="DS255" s="205"/>
      <c r="DT255" s="205"/>
      <c r="DU255" s="205"/>
      <c r="DV255" s="205"/>
      <c r="DW255" s="205"/>
      <c r="DX255" s="205"/>
      <c r="DY255" s="205"/>
      <c r="DZ255" s="205"/>
      <c r="EA255" s="205"/>
      <c r="EB255" s="205"/>
      <c r="EC255" s="205"/>
      <c r="ED255" s="205"/>
      <c r="EE255" s="205"/>
      <c r="EF255" s="205"/>
      <c r="EG255" s="205"/>
      <c r="EH255" s="205"/>
      <c r="EI255" s="205"/>
      <c r="EJ255" s="205"/>
      <c r="EK255" s="205"/>
      <c r="EL255" s="205"/>
      <c r="EM255" s="205"/>
      <c r="EN255" s="205"/>
      <c r="EO255" s="205"/>
      <c r="EP255" s="205"/>
      <c r="EQ255" s="205"/>
      <c r="ER255" s="205"/>
      <c r="ES255" s="205"/>
      <c r="ET255" s="205"/>
      <c r="EU255" s="205"/>
      <c r="EV255" s="205"/>
      <c r="EW255" s="205"/>
      <c r="EX255" s="205"/>
      <c r="EY255" s="205"/>
      <c r="EZ255" s="205"/>
      <c r="FA255" s="205"/>
      <c r="FB255" s="205"/>
      <c r="FC255" s="205"/>
      <c r="FD255" s="205"/>
      <c r="FE255" s="205"/>
      <c r="FF255" s="205"/>
      <c r="FG255" s="205"/>
      <c r="FH255" s="205"/>
      <c r="FI255" s="205"/>
      <c r="FJ255" s="205"/>
      <c r="FK255" s="205"/>
      <c r="FL255" s="205"/>
      <c r="FM255" s="205"/>
      <c r="FN255" s="205"/>
      <c r="FO255" s="205"/>
      <c r="FP255" s="205"/>
      <c r="FQ255" s="205"/>
      <c r="FR255" s="205"/>
      <c r="FS255" s="205"/>
      <c r="FT255" s="205"/>
      <c r="FU255" s="205"/>
      <c r="FV255" s="205"/>
      <c r="FW255" s="205"/>
      <c r="FX255" s="205"/>
      <c r="FY255" s="205"/>
      <c r="FZ255" s="205"/>
      <c r="GA255" s="205"/>
      <c r="GB255" s="205"/>
      <c r="GC255" s="205"/>
      <c r="GD255" s="205"/>
      <c r="GE255" s="205"/>
      <c r="GF255" s="205"/>
      <c r="GG255" s="205"/>
      <c r="GH255" s="205"/>
      <c r="GI255" s="205"/>
      <c r="GJ255" s="205"/>
      <c r="GK255" s="205"/>
      <c r="GL255" s="205"/>
      <c r="GM255" s="205"/>
      <c r="GN255" s="205"/>
      <c r="GO255" s="205"/>
      <c r="GP255" s="205"/>
      <c r="GQ255" s="205"/>
      <c r="GR255" s="205"/>
      <c r="GS255" s="205"/>
      <c r="GT255" s="205"/>
      <c r="GU255" s="205"/>
      <c r="GV255" s="205"/>
      <c r="GW255" s="205"/>
      <c r="GX255" s="205"/>
      <c r="GY255" s="205"/>
      <c r="GZ255" s="205"/>
      <c r="HA255" s="205"/>
      <c r="HB255" s="205"/>
      <c r="HC255" s="205"/>
      <c r="HD255" s="205"/>
      <c r="HE255" s="205"/>
      <c r="HF255" s="205"/>
      <c r="HG255" s="205"/>
      <c r="HH255" s="205"/>
      <c r="HI255" s="205"/>
      <c r="HJ255" s="205"/>
      <c r="HK255" s="205"/>
      <c r="HL255" s="205"/>
      <c r="HM255" s="205"/>
      <c r="HN255" s="205"/>
      <c r="HO255" s="205"/>
      <c r="HP255" s="205"/>
      <c r="HQ255" s="205"/>
      <c r="HR255" s="205"/>
      <c r="HS255" s="205"/>
      <c r="HT255" s="205"/>
      <c r="HU255" s="205"/>
      <c r="HV255" s="205"/>
      <c r="HW255" s="205"/>
      <c r="HX255" s="205"/>
      <c r="HY255" s="205"/>
      <c r="HZ255" s="205"/>
      <c r="IA255" s="205"/>
      <c r="IB255" s="205"/>
      <c r="IC255" s="205"/>
      <c r="ID255" s="205"/>
      <c r="IE255" s="205"/>
      <c r="IF255" s="205"/>
      <c r="IG255" s="205"/>
      <c r="IH255" s="205"/>
      <c r="II255" s="205"/>
      <c r="IJ255" s="205"/>
      <c r="IK255" s="205"/>
      <c r="IL255" s="205"/>
      <c r="IM255" s="205"/>
      <c r="IN255" s="205"/>
      <c r="IO255" s="205"/>
      <c r="IP255" s="205"/>
      <c r="IQ255" s="205"/>
      <c r="IR255" s="205"/>
      <c r="IS255" s="205"/>
      <c r="IT255" s="205"/>
      <c r="IU255" s="205"/>
      <c r="IV255" s="205"/>
      <c r="IW255" s="205"/>
      <c r="IX255" s="205"/>
    </row>
    <row r="256" spans="1:258" ht="12.75" customHeight="1" x14ac:dyDescent="0.2">
      <c r="A256" s="330">
        <f t="shared" si="11"/>
        <v>45537</v>
      </c>
      <c r="B256" s="355" t="str" cm="1">
        <f t="array" ref="B256">IF(SUMPRODUCT($I256:$IX256,IF($I$9:$IX$9=B$9,1,0))&gt;0,SUMPRODUCT($I256:$IX256,IF($I$9:$IX$9=B$9,1,0)),"")</f>
        <v/>
      </c>
      <c r="C256" s="355" t="str" cm="1">
        <f t="array" ref="C256">IF(SUMPRODUCT($I256:$IX256,IF($I$9:$IX$9=C$9,1,0))&gt;0,SUMPRODUCT($I256:$IX256,IF($I$9:$IX$9=C$9,1,0)),"")</f>
        <v/>
      </c>
      <c r="D256" s="355" t="str" cm="1">
        <f t="array" ref="D256">IF(SUMPRODUCT($I256:$IX256,IF($I$9:$IX$9=D$9,1,0))&gt;0,SUMPRODUCT($I256:$IX256,IF($I$9:$IX$9=D$9,1,0)),"")</f>
        <v/>
      </c>
      <c r="E256" s="355" t="str" cm="1">
        <f t="array" ref="E256">IF(SUMPRODUCT($I256:$IX256,IF($I$9:$IX$9=E$9,1,0))&gt;0,SUMPRODUCT($I256:$IX256,IF($I$9:$IX$9=E$9,1,0)),"")</f>
        <v/>
      </c>
      <c r="F256" s="355" t="str" cm="1">
        <f t="array" ref="F256">IF(SUMPRODUCT($I256:$IX256,IF($I$9:$IX$9=F$9,1,0))&gt;0,SUMPRODUCT($I256:$IX256,IF($I$9:$IX$9=F$9,1,0)),"")</f>
        <v/>
      </c>
      <c r="G256" s="355" t="str" cm="1">
        <f t="array" ref="G256">IF(SUMPRODUCT($I256:$IX256,IF($I$9:$IX$9=G$9,1,0))&gt;0,SUMPRODUCT($I256:$IX256,IF($I$9:$IX$9=G$9,1,0)),"")</f>
        <v/>
      </c>
      <c r="H256" s="329">
        <f t="shared" si="10"/>
        <v>0</v>
      </c>
      <c r="I256" s="205"/>
      <c r="J256" s="205"/>
      <c r="K256" s="205"/>
      <c r="L256" s="205"/>
      <c r="M256" s="205"/>
      <c r="N256" s="205"/>
      <c r="O256" s="205"/>
      <c r="P256" s="205"/>
      <c r="Q256" s="205"/>
      <c r="R256" s="205"/>
      <c r="S256" s="205"/>
      <c r="T256" s="205"/>
      <c r="U256" s="205"/>
      <c r="V256" s="205"/>
      <c r="W256" s="205"/>
      <c r="X256" s="205"/>
      <c r="Y256" s="205"/>
      <c r="Z256" s="205"/>
      <c r="AA256" s="205"/>
      <c r="AB256" s="205"/>
      <c r="AC256" s="205"/>
      <c r="AD256" s="205"/>
      <c r="AE256" s="205"/>
      <c r="AF256" s="205"/>
      <c r="AG256" s="205"/>
      <c r="AH256" s="205"/>
      <c r="AI256" s="205"/>
      <c r="AJ256" s="205"/>
      <c r="AK256" s="205"/>
      <c r="AL256" s="205"/>
      <c r="AM256" s="205"/>
      <c r="AN256" s="205"/>
      <c r="AO256" s="205"/>
      <c r="AP256" s="205"/>
      <c r="AQ256" s="205"/>
      <c r="AR256" s="205"/>
      <c r="AS256" s="205"/>
      <c r="AT256" s="205"/>
      <c r="AU256" s="205"/>
      <c r="AV256" s="205"/>
      <c r="AW256" s="205"/>
      <c r="AX256" s="205"/>
      <c r="AY256" s="205"/>
      <c r="AZ256" s="205"/>
      <c r="BA256" s="205"/>
      <c r="BB256" s="205"/>
      <c r="BC256" s="205"/>
      <c r="BD256" s="205"/>
      <c r="BE256" s="205"/>
      <c r="BF256" s="205"/>
      <c r="BG256" s="205"/>
      <c r="BH256" s="205"/>
      <c r="BI256" s="205"/>
      <c r="BJ256" s="205"/>
      <c r="BK256" s="205"/>
      <c r="BL256" s="205"/>
      <c r="BM256" s="205"/>
      <c r="BN256" s="205"/>
      <c r="BO256" s="205"/>
      <c r="BP256" s="205"/>
      <c r="BQ256" s="205"/>
      <c r="BR256" s="205"/>
      <c r="BS256" s="205"/>
      <c r="BT256" s="205"/>
      <c r="BU256" s="205"/>
      <c r="BV256" s="205"/>
      <c r="BW256" s="205"/>
      <c r="BX256" s="205"/>
      <c r="BY256" s="205"/>
      <c r="BZ256" s="205"/>
      <c r="CA256" s="205"/>
      <c r="CB256" s="205"/>
      <c r="CC256" s="205"/>
      <c r="CD256" s="205"/>
      <c r="CE256" s="205"/>
      <c r="CF256" s="205"/>
      <c r="CG256" s="205"/>
      <c r="CH256" s="205"/>
      <c r="CI256" s="205"/>
      <c r="CJ256" s="205"/>
      <c r="CK256" s="205"/>
      <c r="CL256" s="205"/>
      <c r="CM256" s="205"/>
      <c r="CN256" s="205"/>
      <c r="CO256" s="205"/>
      <c r="CP256" s="205"/>
      <c r="CQ256" s="205"/>
      <c r="CR256" s="205"/>
      <c r="CS256" s="205"/>
      <c r="CT256" s="205"/>
      <c r="CU256" s="205"/>
      <c r="CV256" s="205"/>
      <c r="CW256" s="205"/>
      <c r="CX256" s="205"/>
      <c r="CY256" s="205"/>
      <c r="CZ256" s="205"/>
      <c r="DA256" s="205"/>
      <c r="DB256" s="205"/>
      <c r="DC256" s="205"/>
      <c r="DD256" s="205"/>
      <c r="DE256" s="205"/>
      <c r="DF256" s="205"/>
      <c r="DG256" s="205"/>
      <c r="DH256" s="205"/>
      <c r="DI256" s="205"/>
      <c r="DJ256" s="205"/>
      <c r="DK256" s="205"/>
      <c r="DL256" s="205"/>
      <c r="DM256" s="205"/>
      <c r="DN256" s="205"/>
      <c r="DO256" s="205"/>
      <c r="DP256" s="205"/>
      <c r="DQ256" s="205"/>
      <c r="DR256" s="205"/>
      <c r="DS256" s="205"/>
      <c r="DT256" s="205"/>
      <c r="DU256" s="205"/>
      <c r="DV256" s="205"/>
      <c r="DW256" s="205"/>
      <c r="DX256" s="205"/>
      <c r="DY256" s="205"/>
      <c r="DZ256" s="205"/>
      <c r="EA256" s="205"/>
      <c r="EB256" s="205"/>
      <c r="EC256" s="205"/>
      <c r="ED256" s="205"/>
      <c r="EE256" s="205"/>
      <c r="EF256" s="205"/>
      <c r="EG256" s="205"/>
      <c r="EH256" s="205"/>
      <c r="EI256" s="205"/>
      <c r="EJ256" s="205"/>
      <c r="EK256" s="205"/>
      <c r="EL256" s="205"/>
      <c r="EM256" s="205"/>
      <c r="EN256" s="205"/>
      <c r="EO256" s="205"/>
      <c r="EP256" s="205"/>
      <c r="EQ256" s="205"/>
      <c r="ER256" s="205"/>
      <c r="ES256" s="205"/>
      <c r="ET256" s="205"/>
      <c r="EU256" s="205"/>
      <c r="EV256" s="205"/>
      <c r="EW256" s="205"/>
      <c r="EX256" s="205"/>
      <c r="EY256" s="205"/>
      <c r="EZ256" s="205"/>
      <c r="FA256" s="205"/>
      <c r="FB256" s="205"/>
      <c r="FC256" s="205"/>
      <c r="FD256" s="205"/>
      <c r="FE256" s="205"/>
      <c r="FF256" s="205"/>
      <c r="FG256" s="205"/>
      <c r="FH256" s="205"/>
      <c r="FI256" s="205"/>
      <c r="FJ256" s="205"/>
      <c r="FK256" s="205"/>
      <c r="FL256" s="205"/>
      <c r="FM256" s="205"/>
      <c r="FN256" s="205"/>
      <c r="FO256" s="205"/>
      <c r="FP256" s="205"/>
      <c r="FQ256" s="205"/>
      <c r="FR256" s="205"/>
      <c r="FS256" s="205"/>
      <c r="FT256" s="205"/>
      <c r="FU256" s="205"/>
      <c r="FV256" s="205"/>
      <c r="FW256" s="205"/>
      <c r="FX256" s="205"/>
      <c r="FY256" s="205"/>
      <c r="FZ256" s="205"/>
      <c r="GA256" s="205"/>
      <c r="GB256" s="205"/>
      <c r="GC256" s="205"/>
      <c r="GD256" s="205"/>
      <c r="GE256" s="205"/>
      <c r="GF256" s="205"/>
      <c r="GG256" s="205"/>
      <c r="GH256" s="205"/>
      <c r="GI256" s="205"/>
      <c r="GJ256" s="205"/>
      <c r="GK256" s="205"/>
      <c r="GL256" s="205"/>
      <c r="GM256" s="205"/>
      <c r="GN256" s="205"/>
      <c r="GO256" s="205"/>
      <c r="GP256" s="205"/>
      <c r="GQ256" s="205"/>
      <c r="GR256" s="205"/>
      <c r="GS256" s="205"/>
      <c r="GT256" s="205"/>
      <c r="GU256" s="205"/>
      <c r="GV256" s="205"/>
      <c r="GW256" s="205"/>
      <c r="GX256" s="205"/>
      <c r="GY256" s="205"/>
      <c r="GZ256" s="205"/>
      <c r="HA256" s="205"/>
      <c r="HB256" s="205"/>
      <c r="HC256" s="205"/>
      <c r="HD256" s="205"/>
      <c r="HE256" s="205"/>
      <c r="HF256" s="205"/>
      <c r="HG256" s="205"/>
      <c r="HH256" s="205"/>
      <c r="HI256" s="205"/>
      <c r="HJ256" s="205"/>
      <c r="HK256" s="205"/>
      <c r="HL256" s="205"/>
      <c r="HM256" s="205"/>
      <c r="HN256" s="205"/>
      <c r="HO256" s="205"/>
      <c r="HP256" s="205"/>
      <c r="HQ256" s="205"/>
      <c r="HR256" s="205"/>
      <c r="HS256" s="205"/>
      <c r="HT256" s="205"/>
      <c r="HU256" s="205"/>
      <c r="HV256" s="205"/>
      <c r="HW256" s="205"/>
      <c r="HX256" s="205"/>
      <c r="HY256" s="205"/>
      <c r="HZ256" s="205"/>
      <c r="IA256" s="205"/>
      <c r="IB256" s="205"/>
      <c r="IC256" s="205"/>
      <c r="ID256" s="205"/>
      <c r="IE256" s="205"/>
      <c r="IF256" s="205"/>
      <c r="IG256" s="205"/>
      <c r="IH256" s="205"/>
      <c r="II256" s="205"/>
      <c r="IJ256" s="205"/>
      <c r="IK256" s="205"/>
      <c r="IL256" s="205"/>
      <c r="IM256" s="205"/>
      <c r="IN256" s="205"/>
      <c r="IO256" s="205"/>
      <c r="IP256" s="205"/>
      <c r="IQ256" s="205"/>
      <c r="IR256" s="205"/>
      <c r="IS256" s="205"/>
      <c r="IT256" s="205"/>
      <c r="IU256" s="205"/>
      <c r="IV256" s="205"/>
      <c r="IW256" s="205"/>
      <c r="IX256" s="205"/>
    </row>
    <row r="257" spans="1:258" ht="12.75" customHeight="1" x14ac:dyDescent="0.2">
      <c r="A257" s="330">
        <f t="shared" si="11"/>
        <v>45538</v>
      </c>
      <c r="B257" s="355" t="str" cm="1">
        <f t="array" ref="B257">IF(SUMPRODUCT($I257:$IX257,IF($I$9:$IX$9=B$9,1,0))&gt;0,SUMPRODUCT($I257:$IX257,IF($I$9:$IX$9=B$9,1,0)),"")</f>
        <v/>
      </c>
      <c r="C257" s="355" t="str" cm="1">
        <f t="array" ref="C257">IF(SUMPRODUCT($I257:$IX257,IF($I$9:$IX$9=C$9,1,0))&gt;0,SUMPRODUCT($I257:$IX257,IF($I$9:$IX$9=C$9,1,0)),"")</f>
        <v/>
      </c>
      <c r="D257" s="355" t="str" cm="1">
        <f t="array" ref="D257">IF(SUMPRODUCT($I257:$IX257,IF($I$9:$IX$9=D$9,1,0))&gt;0,SUMPRODUCT($I257:$IX257,IF($I$9:$IX$9=D$9,1,0)),"")</f>
        <v/>
      </c>
      <c r="E257" s="355" t="str" cm="1">
        <f t="array" ref="E257">IF(SUMPRODUCT($I257:$IX257,IF($I$9:$IX$9=E$9,1,0))&gt;0,SUMPRODUCT($I257:$IX257,IF($I$9:$IX$9=E$9,1,0)),"")</f>
        <v/>
      </c>
      <c r="F257" s="355" t="str" cm="1">
        <f t="array" ref="F257">IF(SUMPRODUCT($I257:$IX257,IF($I$9:$IX$9=F$9,1,0))&gt;0,SUMPRODUCT($I257:$IX257,IF($I$9:$IX$9=F$9,1,0)),"")</f>
        <v/>
      </c>
      <c r="G257" s="355" t="str" cm="1">
        <f t="array" ref="G257">IF(SUMPRODUCT($I257:$IX257,IF($I$9:$IX$9=G$9,1,0))&gt;0,SUMPRODUCT($I257:$IX257,IF($I$9:$IX$9=G$9,1,0)),"")</f>
        <v/>
      </c>
      <c r="H257" s="329">
        <f t="shared" si="10"/>
        <v>0</v>
      </c>
      <c r="I257" s="205"/>
      <c r="J257" s="205"/>
      <c r="K257" s="205"/>
      <c r="L257" s="205"/>
      <c r="M257" s="205"/>
      <c r="N257" s="205"/>
      <c r="O257" s="205"/>
      <c r="P257" s="205"/>
      <c r="Q257" s="205"/>
      <c r="R257" s="205"/>
      <c r="S257" s="205"/>
      <c r="T257" s="205"/>
      <c r="U257" s="205"/>
      <c r="V257" s="205"/>
      <c r="W257" s="205"/>
      <c r="X257" s="205"/>
      <c r="Y257" s="205"/>
      <c r="Z257" s="205"/>
      <c r="AA257" s="205"/>
      <c r="AB257" s="205"/>
      <c r="AC257" s="205"/>
      <c r="AD257" s="205"/>
      <c r="AE257" s="205"/>
      <c r="AF257" s="205"/>
      <c r="AG257" s="205"/>
      <c r="AH257" s="205"/>
      <c r="AI257" s="205"/>
      <c r="AJ257" s="205"/>
      <c r="AK257" s="205"/>
      <c r="AL257" s="205"/>
      <c r="AM257" s="205"/>
      <c r="AN257" s="205"/>
      <c r="AO257" s="205"/>
      <c r="AP257" s="205"/>
      <c r="AQ257" s="205"/>
      <c r="AR257" s="205"/>
      <c r="AS257" s="205"/>
      <c r="AT257" s="205"/>
      <c r="AU257" s="205"/>
      <c r="AV257" s="205"/>
      <c r="AW257" s="205"/>
      <c r="AX257" s="205"/>
      <c r="AY257" s="205"/>
      <c r="AZ257" s="205"/>
      <c r="BA257" s="205"/>
      <c r="BB257" s="205"/>
      <c r="BC257" s="205"/>
      <c r="BD257" s="205"/>
      <c r="BE257" s="205"/>
      <c r="BF257" s="205"/>
      <c r="BG257" s="205"/>
      <c r="BH257" s="205"/>
      <c r="BI257" s="205"/>
      <c r="BJ257" s="205"/>
      <c r="BK257" s="205"/>
      <c r="BL257" s="205"/>
      <c r="BM257" s="205"/>
      <c r="BN257" s="205"/>
      <c r="BO257" s="205"/>
      <c r="BP257" s="205"/>
      <c r="BQ257" s="205"/>
      <c r="BR257" s="205"/>
      <c r="BS257" s="205"/>
      <c r="BT257" s="205"/>
      <c r="BU257" s="205"/>
      <c r="BV257" s="205"/>
      <c r="BW257" s="205"/>
      <c r="BX257" s="205"/>
      <c r="BY257" s="205"/>
      <c r="BZ257" s="205"/>
      <c r="CA257" s="205"/>
      <c r="CB257" s="205"/>
      <c r="CC257" s="205"/>
      <c r="CD257" s="205"/>
      <c r="CE257" s="205"/>
      <c r="CF257" s="205"/>
      <c r="CG257" s="205"/>
      <c r="CH257" s="205"/>
      <c r="CI257" s="205"/>
      <c r="CJ257" s="205"/>
      <c r="CK257" s="205"/>
      <c r="CL257" s="205"/>
      <c r="CM257" s="205"/>
      <c r="CN257" s="205"/>
      <c r="CO257" s="205"/>
      <c r="CP257" s="205"/>
      <c r="CQ257" s="205"/>
      <c r="CR257" s="205"/>
      <c r="CS257" s="205"/>
      <c r="CT257" s="205"/>
      <c r="CU257" s="205"/>
      <c r="CV257" s="205"/>
      <c r="CW257" s="205"/>
      <c r="CX257" s="205"/>
      <c r="CY257" s="205"/>
      <c r="CZ257" s="205"/>
      <c r="DA257" s="205"/>
      <c r="DB257" s="205"/>
      <c r="DC257" s="205"/>
      <c r="DD257" s="205"/>
      <c r="DE257" s="205"/>
      <c r="DF257" s="205"/>
      <c r="DG257" s="205"/>
      <c r="DH257" s="205"/>
      <c r="DI257" s="205"/>
      <c r="DJ257" s="205"/>
      <c r="DK257" s="205"/>
      <c r="DL257" s="205"/>
      <c r="DM257" s="205"/>
      <c r="DN257" s="205"/>
      <c r="DO257" s="205"/>
      <c r="DP257" s="205"/>
      <c r="DQ257" s="205"/>
      <c r="DR257" s="205"/>
      <c r="DS257" s="205"/>
      <c r="DT257" s="205"/>
      <c r="DU257" s="205"/>
      <c r="DV257" s="205"/>
      <c r="DW257" s="205"/>
      <c r="DX257" s="205"/>
      <c r="DY257" s="205"/>
      <c r="DZ257" s="205"/>
      <c r="EA257" s="205"/>
      <c r="EB257" s="205"/>
      <c r="EC257" s="205"/>
      <c r="ED257" s="205"/>
      <c r="EE257" s="205"/>
      <c r="EF257" s="205"/>
      <c r="EG257" s="205"/>
      <c r="EH257" s="205"/>
      <c r="EI257" s="205"/>
      <c r="EJ257" s="205"/>
      <c r="EK257" s="205"/>
      <c r="EL257" s="205"/>
      <c r="EM257" s="205"/>
      <c r="EN257" s="205"/>
      <c r="EO257" s="205"/>
      <c r="EP257" s="205"/>
      <c r="EQ257" s="205"/>
      <c r="ER257" s="205"/>
      <c r="ES257" s="205"/>
      <c r="ET257" s="205"/>
      <c r="EU257" s="205"/>
      <c r="EV257" s="205"/>
      <c r="EW257" s="205"/>
      <c r="EX257" s="205"/>
      <c r="EY257" s="205"/>
      <c r="EZ257" s="205"/>
      <c r="FA257" s="205"/>
      <c r="FB257" s="205"/>
      <c r="FC257" s="205"/>
      <c r="FD257" s="205"/>
      <c r="FE257" s="205"/>
      <c r="FF257" s="205"/>
      <c r="FG257" s="205"/>
      <c r="FH257" s="205"/>
      <c r="FI257" s="205"/>
      <c r="FJ257" s="205"/>
      <c r="FK257" s="205"/>
      <c r="FL257" s="205"/>
      <c r="FM257" s="205"/>
      <c r="FN257" s="205"/>
      <c r="FO257" s="205"/>
      <c r="FP257" s="205"/>
      <c r="FQ257" s="205"/>
      <c r="FR257" s="205"/>
      <c r="FS257" s="205"/>
      <c r="FT257" s="205"/>
      <c r="FU257" s="205"/>
      <c r="FV257" s="205"/>
      <c r="FW257" s="205"/>
      <c r="FX257" s="205"/>
      <c r="FY257" s="205"/>
      <c r="FZ257" s="205"/>
      <c r="GA257" s="205"/>
      <c r="GB257" s="205"/>
      <c r="GC257" s="205"/>
      <c r="GD257" s="205"/>
      <c r="GE257" s="205"/>
      <c r="GF257" s="205"/>
      <c r="GG257" s="205"/>
      <c r="GH257" s="205"/>
      <c r="GI257" s="205"/>
      <c r="GJ257" s="205"/>
      <c r="GK257" s="205"/>
      <c r="GL257" s="205"/>
      <c r="GM257" s="205"/>
      <c r="GN257" s="205"/>
      <c r="GO257" s="205"/>
      <c r="GP257" s="205"/>
      <c r="GQ257" s="205"/>
      <c r="GR257" s="205"/>
      <c r="GS257" s="205"/>
      <c r="GT257" s="205"/>
      <c r="GU257" s="205"/>
      <c r="GV257" s="205"/>
      <c r="GW257" s="205"/>
      <c r="GX257" s="205"/>
      <c r="GY257" s="205"/>
      <c r="GZ257" s="205"/>
      <c r="HA257" s="205"/>
      <c r="HB257" s="205"/>
      <c r="HC257" s="205"/>
      <c r="HD257" s="205"/>
      <c r="HE257" s="205"/>
      <c r="HF257" s="205"/>
      <c r="HG257" s="205"/>
      <c r="HH257" s="205"/>
      <c r="HI257" s="205"/>
      <c r="HJ257" s="205"/>
      <c r="HK257" s="205"/>
      <c r="HL257" s="205"/>
      <c r="HM257" s="205"/>
      <c r="HN257" s="205"/>
      <c r="HO257" s="205"/>
      <c r="HP257" s="205"/>
      <c r="HQ257" s="205"/>
      <c r="HR257" s="205"/>
      <c r="HS257" s="205"/>
      <c r="HT257" s="205"/>
      <c r="HU257" s="205"/>
      <c r="HV257" s="205"/>
      <c r="HW257" s="205"/>
      <c r="HX257" s="205"/>
      <c r="HY257" s="205"/>
      <c r="HZ257" s="205"/>
      <c r="IA257" s="205"/>
      <c r="IB257" s="205"/>
      <c r="IC257" s="205"/>
      <c r="ID257" s="205"/>
      <c r="IE257" s="205"/>
      <c r="IF257" s="205"/>
      <c r="IG257" s="205"/>
      <c r="IH257" s="205"/>
      <c r="II257" s="205"/>
      <c r="IJ257" s="205"/>
      <c r="IK257" s="205"/>
      <c r="IL257" s="205"/>
      <c r="IM257" s="205"/>
      <c r="IN257" s="205"/>
      <c r="IO257" s="205"/>
      <c r="IP257" s="205"/>
      <c r="IQ257" s="205"/>
      <c r="IR257" s="205"/>
      <c r="IS257" s="205"/>
      <c r="IT257" s="205"/>
      <c r="IU257" s="205"/>
      <c r="IV257" s="205"/>
      <c r="IW257" s="205"/>
      <c r="IX257" s="205"/>
    </row>
    <row r="258" spans="1:258" ht="12.75" customHeight="1" x14ac:dyDescent="0.2">
      <c r="A258" s="330">
        <f t="shared" si="11"/>
        <v>45539</v>
      </c>
      <c r="B258" s="355" t="str" cm="1">
        <f t="array" ref="B258">IF(SUMPRODUCT($I258:$IX258,IF($I$9:$IX$9=B$9,1,0))&gt;0,SUMPRODUCT($I258:$IX258,IF($I$9:$IX$9=B$9,1,0)),"")</f>
        <v/>
      </c>
      <c r="C258" s="355" t="str" cm="1">
        <f t="array" ref="C258">IF(SUMPRODUCT($I258:$IX258,IF($I$9:$IX$9=C$9,1,0))&gt;0,SUMPRODUCT($I258:$IX258,IF($I$9:$IX$9=C$9,1,0)),"")</f>
        <v/>
      </c>
      <c r="D258" s="355" t="str" cm="1">
        <f t="array" ref="D258">IF(SUMPRODUCT($I258:$IX258,IF($I$9:$IX$9=D$9,1,0))&gt;0,SUMPRODUCT($I258:$IX258,IF($I$9:$IX$9=D$9,1,0)),"")</f>
        <v/>
      </c>
      <c r="E258" s="355" t="str" cm="1">
        <f t="array" ref="E258">IF(SUMPRODUCT($I258:$IX258,IF($I$9:$IX$9=E$9,1,0))&gt;0,SUMPRODUCT($I258:$IX258,IF($I$9:$IX$9=E$9,1,0)),"")</f>
        <v/>
      </c>
      <c r="F258" s="355" t="str" cm="1">
        <f t="array" ref="F258">IF(SUMPRODUCT($I258:$IX258,IF($I$9:$IX$9=F$9,1,0))&gt;0,SUMPRODUCT($I258:$IX258,IF($I$9:$IX$9=F$9,1,0)),"")</f>
        <v/>
      </c>
      <c r="G258" s="355" t="str" cm="1">
        <f t="array" ref="G258">IF(SUMPRODUCT($I258:$IX258,IF($I$9:$IX$9=G$9,1,0))&gt;0,SUMPRODUCT($I258:$IX258,IF($I$9:$IX$9=G$9,1,0)),"")</f>
        <v/>
      </c>
      <c r="H258" s="329">
        <f t="shared" si="10"/>
        <v>0</v>
      </c>
      <c r="I258" s="205"/>
      <c r="J258" s="205"/>
      <c r="K258" s="205"/>
      <c r="L258" s="205"/>
      <c r="M258" s="205"/>
      <c r="N258" s="205"/>
      <c r="O258" s="205"/>
      <c r="P258" s="205"/>
      <c r="Q258" s="205"/>
      <c r="R258" s="205"/>
      <c r="S258" s="205"/>
      <c r="T258" s="205"/>
      <c r="U258" s="205"/>
      <c r="V258" s="205"/>
      <c r="W258" s="205"/>
      <c r="X258" s="205"/>
      <c r="Y258" s="205"/>
      <c r="Z258" s="205"/>
      <c r="AA258" s="205"/>
      <c r="AB258" s="205"/>
      <c r="AC258" s="205"/>
      <c r="AD258" s="205"/>
      <c r="AE258" s="205"/>
      <c r="AF258" s="205"/>
      <c r="AG258" s="205"/>
      <c r="AH258" s="205"/>
      <c r="AI258" s="205"/>
      <c r="AJ258" s="205"/>
      <c r="AK258" s="205"/>
      <c r="AL258" s="205"/>
      <c r="AM258" s="205"/>
      <c r="AN258" s="205"/>
      <c r="AO258" s="205"/>
      <c r="AP258" s="205"/>
      <c r="AQ258" s="205"/>
      <c r="AR258" s="205"/>
      <c r="AS258" s="205"/>
      <c r="AT258" s="205"/>
      <c r="AU258" s="205"/>
      <c r="AV258" s="205"/>
      <c r="AW258" s="205"/>
      <c r="AX258" s="205"/>
      <c r="AY258" s="205"/>
      <c r="AZ258" s="205"/>
      <c r="BA258" s="205"/>
      <c r="BB258" s="205"/>
      <c r="BC258" s="205"/>
      <c r="BD258" s="205"/>
      <c r="BE258" s="205"/>
      <c r="BF258" s="205"/>
      <c r="BG258" s="205"/>
      <c r="BH258" s="205"/>
      <c r="BI258" s="205"/>
      <c r="BJ258" s="205"/>
      <c r="BK258" s="205"/>
      <c r="BL258" s="205"/>
      <c r="BM258" s="205"/>
      <c r="BN258" s="205"/>
      <c r="BO258" s="205"/>
      <c r="BP258" s="205"/>
      <c r="BQ258" s="205"/>
      <c r="BR258" s="205"/>
      <c r="BS258" s="205"/>
      <c r="BT258" s="205"/>
      <c r="BU258" s="205"/>
      <c r="BV258" s="205"/>
      <c r="BW258" s="205"/>
      <c r="BX258" s="205"/>
      <c r="BY258" s="205"/>
      <c r="BZ258" s="205"/>
      <c r="CA258" s="205"/>
      <c r="CB258" s="205"/>
      <c r="CC258" s="205"/>
      <c r="CD258" s="205"/>
      <c r="CE258" s="205"/>
      <c r="CF258" s="205"/>
      <c r="CG258" s="205"/>
      <c r="CH258" s="205"/>
      <c r="CI258" s="205"/>
      <c r="CJ258" s="205"/>
      <c r="CK258" s="205"/>
      <c r="CL258" s="205"/>
      <c r="CM258" s="205"/>
      <c r="CN258" s="205"/>
      <c r="CO258" s="205"/>
      <c r="CP258" s="205"/>
      <c r="CQ258" s="205"/>
      <c r="CR258" s="205"/>
      <c r="CS258" s="205"/>
      <c r="CT258" s="205"/>
      <c r="CU258" s="205"/>
      <c r="CV258" s="205"/>
      <c r="CW258" s="205"/>
      <c r="CX258" s="205"/>
      <c r="CY258" s="205"/>
      <c r="CZ258" s="205"/>
      <c r="DA258" s="205"/>
      <c r="DB258" s="205"/>
      <c r="DC258" s="205"/>
      <c r="DD258" s="205"/>
      <c r="DE258" s="205"/>
      <c r="DF258" s="205"/>
      <c r="DG258" s="205"/>
      <c r="DH258" s="205"/>
      <c r="DI258" s="205"/>
      <c r="DJ258" s="205"/>
      <c r="DK258" s="205"/>
      <c r="DL258" s="205"/>
      <c r="DM258" s="205"/>
      <c r="DN258" s="205"/>
      <c r="DO258" s="205"/>
      <c r="DP258" s="205"/>
      <c r="DQ258" s="205"/>
      <c r="DR258" s="205"/>
      <c r="DS258" s="205"/>
      <c r="DT258" s="205"/>
      <c r="DU258" s="205"/>
      <c r="DV258" s="205"/>
      <c r="DW258" s="205"/>
      <c r="DX258" s="205"/>
      <c r="DY258" s="205"/>
      <c r="DZ258" s="205"/>
      <c r="EA258" s="205"/>
      <c r="EB258" s="205"/>
      <c r="EC258" s="205"/>
      <c r="ED258" s="205"/>
      <c r="EE258" s="205"/>
      <c r="EF258" s="205"/>
      <c r="EG258" s="205"/>
      <c r="EH258" s="205"/>
      <c r="EI258" s="205"/>
      <c r="EJ258" s="205"/>
      <c r="EK258" s="205"/>
      <c r="EL258" s="205"/>
      <c r="EM258" s="205"/>
      <c r="EN258" s="205"/>
      <c r="EO258" s="205"/>
      <c r="EP258" s="205"/>
      <c r="EQ258" s="205"/>
      <c r="ER258" s="205"/>
      <c r="ES258" s="205"/>
      <c r="ET258" s="205"/>
      <c r="EU258" s="205"/>
      <c r="EV258" s="205"/>
      <c r="EW258" s="205"/>
      <c r="EX258" s="205"/>
      <c r="EY258" s="205"/>
      <c r="EZ258" s="205"/>
      <c r="FA258" s="205"/>
      <c r="FB258" s="205"/>
      <c r="FC258" s="205"/>
      <c r="FD258" s="205"/>
      <c r="FE258" s="205"/>
      <c r="FF258" s="205"/>
      <c r="FG258" s="205"/>
      <c r="FH258" s="205"/>
      <c r="FI258" s="205"/>
      <c r="FJ258" s="205"/>
      <c r="FK258" s="205"/>
      <c r="FL258" s="205"/>
      <c r="FM258" s="205"/>
      <c r="FN258" s="205"/>
      <c r="FO258" s="205"/>
      <c r="FP258" s="205"/>
      <c r="FQ258" s="205"/>
      <c r="FR258" s="205"/>
      <c r="FS258" s="205"/>
      <c r="FT258" s="205"/>
      <c r="FU258" s="205"/>
      <c r="FV258" s="205"/>
      <c r="FW258" s="205"/>
      <c r="FX258" s="205"/>
      <c r="FY258" s="205"/>
      <c r="FZ258" s="205"/>
      <c r="GA258" s="205"/>
      <c r="GB258" s="205"/>
      <c r="GC258" s="205"/>
      <c r="GD258" s="205"/>
      <c r="GE258" s="205"/>
      <c r="GF258" s="205"/>
      <c r="GG258" s="205"/>
      <c r="GH258" s="205"/>
      <c r="GI258" s="205"/>
      <c r="GJ258" s="205"/>
      <c r="GK258" s="205"/>
      <c r="GL258" s="205"/>
      <c r="GM258" s="205"/>
      <c r="GN258" s="205"/>
      <c r="GO258" s="205"/>
      <c r="GP258" s="205"/>
      <c r="GQ258" s="205"/>
      <c r="GR258" s="205"/>
      <c r="GS258" s="205"/>
      <c r="GT258" s="205"/>
      <c r="GU258" s="205"/>
      <c r="GV258" s="205"/>
      <c r="GW258" s="205"/>
      <c r="GX258" s="205"/>
      <c r="GY258" s="205"/>
      <c r="GZ258" s="205"/>
      <c r="HA258" s="205"/>
      <c r="HB258" s="205"/>
      <c r="HC258" s="205"/>
      <c r="HD258" s="205"/>
      <c r="HE258" s="205"/>
      <c r="HF258" s="205"/>
      <c r="HG258" s="205"/>
      <c r="HH258" s="205"/>
      <c r="HI258" s="205"/>
      <c r="HJ258" s="205"/>
      <c r="HK258" s="205"/>
      <c r="HL258" s="205"/>
      <c r="HM258" s="205"/>
      <c r="HN258" s="205"/>
      <c r="HO258" s="205"/>
      <c r="HP258" s="205"/>
      <c r="HQ258" s="205"/>
      <c r="HR258" s="205"/>
      <c r="HS258" s="205"/>
      <c r="HT258" s="205"/>
      <c r="HU258" s="205"/>
      <c r="HV258" s="205"/>
      <c r="HW258" s="205"/>
      <c r="HX258" s="205"/>
      <c r="HY258" s="205"/>
      <c r="HZ258" s="205"/>
      <c r="IA258" s="205"/>
      <c r="IB258" s="205"/>
      <c r="IC258" s="205"/>
      <c r="ID258" s="205"/>
      <c r="IE258" s="205"/>
      <c r="IF258" s="205"/>
      <c r="IG258" s="205"/>
      <c r="IH258" s="205"/>
      <c r="II258" s="205"/>
      <c r="IJ258" s="205"/>
      <c r="IK258" s="205"/>
      <c r="IL258" s="205"/>
      <c r="IM258" s="205"/>
      <c r="IN258" s="205"/>
      <c r="IO258" s="205"/>
      <c r="IP258" s="205"/>
      <c r="IQ258" s="205"/>
      <c r="IR258" s="205"/>
      <c r="IS258" s="205"/>
      <c r="IT258" s="205"/>
      <c r="IU258" s="205"/>
      <c r="IV258" s="205"/>
      <c r="IW258" s="205"/>
      <c r="IX258" s="205"/>
    </row>
    <row r="259" spans="1:258" ht="12.75" customHeight="1" x14ac:dyDescent="0.2">
      <c r="A259" s="330">
        <f t="shared" si="11"/>
        <v>45540</v>
      </c>
      <c r="B259" s="355" t="str" cm="1">
        <f t="array" ref="B259">IF(SUMPRODUCT($I259:$IX259,IF($I$9:$IX$9=B$9,1,0))&gt;0,SUMPRODUCT($I259:$IX259,IF($I$9:$IX$9=B$9,1,0)),"")</f>
        <v/>
      </c>
      <c r="C259" s="355" t="str" cm="1">
        <f t="array" ref="C259">IF(SUMPRODUCT($I259:$IX259,IF($I$9:$IX$9=C$9,1,0))&gt;0,SUMPRODUCT($I259:$IX259,IF($I$9:$IX$9=C$9,1,0)),"")</f>
        <v/>
      </c>
      <c r="D259" s="355" t="str" cm="1">
        <f t="array" ref="D259">IF(SUMPRODUCT($I259:$IX259,IF($I$9:$IX$9=D$9,1,0))&gt;0,SUMPRODUCT($I259:$IX259,IF($I$9:$IX$9=D$9,1,0)),"")</f>
        <v/>
      </c>
      <c r="E259" s="355" t="str" cm="1">
        <f t="array" ref="E259">IF(SUMPRODUCT($I259:$IX259,IF($I$9:$IX$9=E$9,1,0))&gt;0,SUMPRODUCT($I259:$IX259,IF($I$9:$IX$9=E$9,1,0)),"")</f>
        <v/>
      </c>
      <c r="F259" s="355" t="str" cm="1">
        <f t="array" ref="F259">IF(SUMPRODUCT($I259:$IX259,IF($I$9:$IX$9=F$9,1,0))&gt;0,SUMPRODUCT($I259:$IX259,IF($I$9:$IX$9=F$9,1,0)),"")</f>
        <v/>
      </c>
      <c r="G259" s="355" t="str" cm="1">
        <f t="array" ref="G259">IF(SUMPRODUCT($I259:$IX259,IF($I$9:$IX$9=G$9,1,0))&gt;0,SUMPRODUCT($I259:$IX259,IF($I$9:$IX$9=G$9,1,0)),"")</f>
        <v/>
      </c>
      <c r="H259" s="329">
        <f t="shared" si="10"/>
        <v>0</v>
      </c>
      <c r="I259" s="205"/>
      <c r="J259" s="205"/>
      <c r="K259" s="205"/>
      <c r="L259" s="205"/>
      <c r="M259" s="205"/>
      <c r="N259" s="205"/>
      <c r="O259" s="205"/>
      <c r="P259" s="205"/>
      <c r="Q259" s="205"/>
      <c r="R259" s="205"/>
      <c r="S259" s="205"/>
      <c r="T259" s="205"/>
      <c r="U259" s="205"/>
      <c r="V259" s="205"/>
      <c r="W259" s="205"/>
      <c r="X259" s="205"/>
      <c r="Y259" s="205"/>
      <c r="Z259" s="205"/>
      <c r="AA259" s="205"/>
      <c r="AB259" s="205"/>
      <c r="AC259" s="205"/>
      <c r="AD259" s="205"/>
      <c r="AE259" s="205"/>
      <c r="AF259" s="205"/>
      <c r="AG259" s="205"/>
      <c r="AH259" s="205"/>
      <c r="AI259" s="205"/>
      <c r="AJ259" s="205"/>
      <c r="AK259" s="205"/>
      <c r="AL259" s="205"/>
      <c r="AM259" s="205"/>
      <c r="AN259" s="205"/>
      <c r="AO259" s="205"/>
      <c r="AP259" s="205"/>
      <c r="AQ259" s="205"/>
      <c r="AR259" s="205"/>
      <c r="AS259" s="205"/>
      <c r="AT259" s="205"/>
      <c r="AU259" s="205"/>
      <c r="AV259" s="205"/>
      <c r="AW259" s="205"/>
      <c r="AX259" s="205"/>
      <c r="AY259" s="205"/>
      <c r="AZ259" s="205"/>
      <c r="BA259" s="205"/>
      <c r="BB259" s="205"/>
      <c r="BC259" s="205"/>
      <c r="BD259" s="205"/>
      <c r="BE259" s="205"/>
      <c r="BF259" s="205"/>
      <c r="BG259" s="205"/>
      <c r="BH259" s="205"/>
      <c r="BI259" s="205"/>
      <c r="BJ259" s="205"/>
      <c r="BK259" s="205"/>
      <c r="BL259" s="205"/>
      <c r="BM259" s="205"/>
      <c r="BN259" s="205"/>
      <c r="BO259" s="205"/>
      <c r="BP259" s="205"/>
      <c r="BQ259" s="205"/>
      <c r="BR259" s="205"/>
      <c r="BS259" s="205"/>
      <c r="BT259" s="205"/>
      <c r="BU259" s="205"/>
      <c r="BV259" s="205"/>
      <c r="BW259" s="205"/>
      <c r="BX259" s="205"/>
      <c r="BY259" s="205"/>
      <c r="BZ259" s="205"/>
      <c r="CA259" s="205"/>
      <c r="CB259" s="205"/>
      <c r="CC259" s="205"/>
      <c r="CD259" s="205"/>
      <c r="CE259" s="205"/>
      <c r="CF259" s="205"/>
      <c r="CG259" s="205"/>
      <c r="CH259" s="205"/>
      <c r="CI259" s="205"/>
      <c r="CJ259" s="205"/>
      <c r="CK259" s="205"/>
      <c r="CL259" s="205"/>
      <c r="CM259" s="205"/>
      <c r="CN259" s="205"/>
      <c r="CO259" s="205"/>
      <c r="CP259" s="205"/>
      <c r="CQ259" s="205"/>
      <c r="CR259" s="205"/>
      <c r="CS259" s="205"/>
      <c r="CT259" s="205"/>
      <c r="CU259" s="205"/>
      <c r="CV259" s="205"/>
      <c r="CW259" s="205"/>
      <c r="CX259" s="205"/>
      <c r="CY259" s="205"/>
      <c r="CZ259" s="205"/>
      <c r="DA259" s="205"/>
      <c r="DB259" s="205"/>
      <c r="DC259" s="205"/>
      <c r="DD259" s="205"/>
      <c r="DE259" s="205"/>
      <c r="DF259" s="205"/>
      <c r="DG259" s="205"/>
      <c r="DH259" s="205"/>
      <c r="DI259" s="205"/>
      <c r="DJ259" s="205"/>
      <c r="DK259" s="205"/>
      <c r="DL259" s="205"/>
      <c r="DM259" s="205"/>
      <c r="DN259" s="205"/>
      <c r="DO259" s="205"/>
      <c r="DP259" s="205"/>
      <c r="DQ259" s="205"/>
      <c r="DR259" s="205"/>
      <c r="DS259" s="205"/>
      <c r="DT259" s="205"/>
      <c r="DU259" s="205"/>
      <c r="DV259" s="205"/>
      <c r="DW259" s="205"/>
      <c r="DX259" s="205"/>
      <c r="DY259" s="205"/>
      <c r="DZ259" s="205"/>
      <c r="EA259" s="205"/>
      <c r="EB259" s="205"/>
      <c r="EC259" s="205"/>
      <c r="ED259" s="205"/>
      <c r="EE259" s="205"/>
      <c r="EF259" s="205"/>
      <c r="EG259" s="205"/>
      <c r="EH259" s="205"/>
      <c r="EI259" s="205"/>
      <c r="EJ259" s="205"/>
      <c r="EK259" s="205"/>
      <c r="EL259" s="205"/>
      <c r="EM259" s="205"/>
      <c r="EN259" s="205"/>
      <c r="EO259" s="205"/>
      <c r="EP259" s="205"/>
      <c r="EQ259" s="205"/>
      <c r="ER259" s="205"/>
      <c r="ES259" s="205"/>
      <c r="ET259" s="205"/>
      <c r="EU259" s="205"/>
      <c r="EV259" s="205"/>
      <c r="EW259" s="205"/>
      <c r="EX259" s="205"/>
      <c r="EY259" s="205"/>
      <c r="EZ259" s="205"/>
      <c r="FA259" s="205"/>
      <c r="FB259" s="205"/>
      <c r="FC259" s="205"/>
      <c r="FD259" s="205"/>
      <c r="FE259" s="205"/>
      <c r="FF259" s="205"/>
      <c r="FG259" s="205"/>
      <c r="FH259" s="205"/>
      <c r="FI259" s="205"/>
      <c r="FJ259" s="205"/>
      <c r="FK259" s="205"/>
      <c r="FL259" s="205"/>
      <c r="FM259" s="205"/>
      <c r="FN259" s="205"/>
      <c r="FO259" s="205"/>
      <c r="FP259" s="205"/>
      <c r="FQ259" s="205"/>
      <c r="FR259" s="205"/>
      <c r="FS259" s="205"/>
      <c r="FT259" s="205"/>
      <c r="FU259" s="205"/>
      <c r="FV259" s="205"/>
      <c r="FW259" s="205"/>
      <c r="FX259" s="205"/>
      <c r="FY259" s="205"/>
      <c r="FZ259" s="205"/>
      <c r="GA259" s="205"/>
      <c r="GB259" s="205"/>
      <c r="GC259" s="205"/>
      <c r="GD259" s="205"/>
      <c r="GE259" s="205"/>
      <c r="GF259" s="205"/>
      <c r="GG259" s="205"/>
      <c r="GH259" s="205"/>
      <c r="GI259" s="205"/>
      <c r="GJ259" s="205"/>
      <c r="GK259" s="205"/>
      <c r="GL259" s="205"/>
      <c r="GM259" s="205"/>
      <c r="GN259" s="205"/>
      <c r="GO259" s="205"/>
      <c r="GP259" s="205"/>
      <c r="GQ259" s="205"/>
      <c r="GR259" s="205"/>
      <c r="GS259" s="205"/>
      <c r="GT259" s="205"/>
      <c r="GU259" s="205"/>
      <c r="GV259" s="205"/>
      <c r="GW259" s="205"/>
      <c r="GX259" s="205"/>
      <c r="GY259" s="205"/>
      <c r="GZ259" s="205"/>
      <c r="HA259" s="205"/>
      <c r="HB259" s="205"/>
      <c r="HC259" s="205"/>
      <c r="HD259" s="205"/>
      <c r="HE259" s="205"/>
      <c r="HF259" s="205"/>
      <c r="HG259" s="205"/>
      <c r="HH259" s="205"/>
      <c r="HI259" s="205"/>
      <c r="HJ259" s="205"/>
      <c r="HK259" s="205"/>
      <c r="HL259" s="205"/>
      <c r="HM259" s="205"/>
      <c r="HN259" s="205"/>
      <c r="HO259" s="205"/>
      <c r="HP259" s="205"/>
      <c r="HQ259" s="205"/>
      <c r="HR259" s="205"/>
      <c r="HS259" s="205"/>
      <c r="HT259" s="205"/>
      <c r="HU259" s="205"/>
      <c r="HV259" s="205"/>
      <c r="HW259" s="205"/>
      <c r="HX259" s="205"/>
      <c r="HY259" s="205"/>
      <c r="HZ259" s="205"/>
      <c r="IA259" s="205"/>
      <c r="IB259" s="205"/>
      <c r="IC259" s="205"/>
      <c r="ID259" s="205"/>
      <c r="IE259" s="205"/>
      <c r="IF259" s="205"/>
      <c r="IG259" s="205"/>
      <c r="IH259" s="205"/>
      <c r="II259" s="205"/>
      <c r="IJ259" s="205"/>
      <c r="IK259" s="205"/>
      <c r="IL259" s="205"/>
      <c r="IM259" s="205"/>
      <c r="IN259" s="205"/>
      <c r="IO259" s="205"/>
      <c r="IP259" s="205"/>
      <c r="IQ259" s="205"/>
      <c r="IR259" s="205"/>
      <c r="IS259" s="205"/>
      <c r="IT259" s="205"/>
      <c r="IU259" s="205"/>
      <c r="IV259" s="205"/>
      <c r="IW259" s="205"/>
      <c r="IX259" s="205"/>
    </row>
    <row r="260" spans="1:258" ht="12.75" customHeight="1" x14ac:dyDescent="0.2">
      <c r="A260" s="330">
        <f t="shared" si="11"/>
        <v>45541</v>
      </c>
      <c r="B260" s="355" t="str" cm="1">
        <f t="array" ref="B260">IF(SUMPRODUCT($I260:$IX260,IF($I$9:$IX$9=B$9,1,0))&gt;0,SUMPRODUCT($I260:$IX260,IF($I$9:$IX$9=B$9,1,0)),"")</f>
        <v/>
      </c>
      <c r="C260" s="355" t="str" cm="1">
        <f t="array" ref="C260">IF(SUMPRODUCT($I260:$IX260,IF($I$9:$IX$9=C$9,1,0))&gt;0,SUMPRODUCT($I260:$IX260,IF($I$9:$IX$9=C$9,1,0)),"")</f>
        <v/>
      </c>
      <c r="D260" s="355" t="str" cm="1">
        <f t="array" ref="D260">IF(SUMPRODUCT($I260:$IX260,IF($I$9:$IX$9=D$9,1,0))&gt;0,SUMPRODUCT($I260:$IX260,IF($I$9:$IX$9=D$9,1,0)),"")</f>
        <v/>
      </c>
      <c r="E260" s="355" t="str" cm="1">
        <f t="array" ref="E260">IF(SUMPRODUCT($I260:$IX260,IF($I$9:$IX$9=E$9,1,0))&gt;0,SUMPRODUCT($I260:$IX260,IF($I$9:$IX$9=E$9,1,0)),"")</f>
        <v/>
      </c>
      <c r="F260" s="355" t="str" cm="1">
        <f t="array" ref="F260">IF(SUMPRODUCT($I260:$IX260,IF($I$9:$IX$9=F$9,1,0))&gt;0,SUMPRODUCT($I260:$IX260,IF($I$9:$IX$9=F$9,1,0)),"")</f>
        <v/>
      </c>
      <c r="G260" s="355" t="str" cm="1">
        <f t="array" ref="G260">IF(SUMPRODUCT($I260:$IX260,IF($I$9:$IX$9=G$9,1,0))&gt;0,SUMPRODUCT($I260:$IX260,IF($I$9:$IX$9=G$9,1,0)),"")</f>
        <v/>
      </c>
      <c r="H260" s="329">
        <f t="shared" si="10"/>
        <v>0</v>
      </c>
      <c r="I260" s="205"/>
      <c r="J260" s="205"/>
      <c r="K260" s="205"/>
      <c r="L260" s="205"/>
      <c r="M260" s="205"/>
      <c r="N260" s="205"/>
      <c r="O260" s="205"/>
      <c r="P260" s="205"/>
      <c r="Q260" s="205"/>
      <c r="R260" s="205"/>
      <c r="S260" s="205"/>
      <c r="T260" s="205"/>
      <c r="U260" s="205"/>
      <c r="V260" s="205"/>
      <c r="W260" s="205"/>
      <c r="X260" s="205"/>
      <c r="Y260" s="205"/>
      <c r="Z260" s="205"/>
      <c r="AA260" s="205"/>
      <c r="AB260" s="205"/>
      <c r="AC260" s="205"/>
      <c r="AD260" s="205"/>
      <c r="AE260" s="205"/>
      <c r="AF260" s="205"/>
      <c r="AG260" s="205"/>
      <c r="AH260" s="205"/>
      <c r="AI260" s="205"/>
      <c r="AJ260" s="205"/>
      <c r="AK260" s="205"/>
      <c r="AL260" s="205"/>
      <c r="AM260" s="205"/>
      <c r="AN260" s="205"/>
      <c r="AO260" s="205"/>
      <c r="AP260" s="205"/>
      <c r="AQ260" s="205"/>
      <c r="AR260" s="205"/>
      <c r="AS260" s="205"/>
      <c r="AT260" s="205"/>
      <c r="AU260" s="205"/>
      <c r="AV260" s="205"/>
      <c r="AW260" s="205"/>
      <c r="AX260" s="205"/>
      <c r="AY260" s="205"/>
      <c r="AZ260" s="205"/>
      <c r="BA260" s="205"/>
      <c r="BB260" s="205"/>
      <c r="BC260" s="205"/>
      <c r="BD260" s="205"/>
      <c r="BE260" s="205"/>
      <c r="BF260" s="205"/>
      <c r="BG260" s="205"/>
      <c r="BH260" s="205"/>
      <c r="BI260" s="205"/>
      <c r="BJ260" s="205"/>
      <c r="BK260" s="205"/>
      <c r="BL260" s="205"/>
      <c r="BM260" s="205"/>
      <c r="BN260" s="205"/>
      <c r="BO260" s="205"/>
      <c r="BP260" s="205"/>
      <c r="BQ260" s="205"/>
      <c r="BR260" s="205"/>
      <c r="BS260" s="205"/>
      <c r="BT260" s="205"/>
      <c r="BU260" s="205"/>
      <c r="BV260" s="205"/>
      <c r="BW260" s="205"/>
      <c r="BX260" s="205"/>
      <c r="BY260" s="205"/>
      <c r="BZ260" s="205"/>
      <c r="CA260" s="205"/>
      <c r="CB260" s="205"/>
      <c r="CC260" s="205"/>
      <c r="CD260" s="205"/>
      <c r="CE260" s="205"/>
      <c r="CF260" s="205"/>
      <c r="CG260" s="205"/>
      <c r="CH260" s="205"/>
      <c r="CI260" s="205"/>
      <c r="CJ260" s="205"/>
      <c r="CK260" s="205"/>
      <c r="CL260" s="205"/>
      <c r="CM260" s="205"/>
      <c r="CN260" s="205"/>
      <c r="CO260" s="205"/>
      <c r="CP260" s="205"/>
      <c r="CQ260" s="205"/>
      <c r="CR260" s="205"/>
      <c r="CS260" s="205"/>
      <c r="CT260" s="205"/>
      <c r="CU260" s="205"/>
      <c r="CV260" s="205"/>
      <c r="CW260" s="205"/>
      <c r="CX260" s="205"/>
      <c r="CY260" s="205"/>
      <c r="CZ260" s="205"/>
      <c r="DA260" s="205"/>
      <c r="DB260" s="205"/>
      <c r="DC260" s="205"/>
      <c r="DD260" s="205"/>
      <c r="DE260" s="205"/>
      <c r="DF260" s="205"/>
      <c r="DG260" s="205"/>
      <c r="DH260" s="205"/>
      <c r="DI260" s="205"/>
      <c r="DJ260" s="205"/>
      <c r="DK260" s="205"/>
      <c r="DL260" s="205"/>
      <c r="DM260" s="205"/>
      <c r="DN260" s="205"/>
      <c r="DO260" s="205"/>
      <c r="DP260" s="205"/>
      <c r="DQ260" s="205"/>
      <c r="DR260" s="205"/>
      <c r="DS260" s="205"/>
      <c r="DT260" s="205"/>
      <c r="DU260" s="205"/>
      <c r="DV260" s="205"/>
      <c r="DW260" s="205"/>
      <c r="DX260" s="205"/>
      <c r="DY260" s="205"/>
      <c r="DZ260" s="205"/>
      <c r="EA260" s="205"/>
      <c r="EB260" s="205"/>
      <c r="EC260" s="205"/>
      <c r="ED260" s="205"/>
      <c r="EE260" s="205"/>
      <c r="EF260" s="205"/>
      <c r="EG260" s="205"/>
      <c r="EH260" s="205"/>
      <c r="EI260" s="205"/>
      <c r="EJ260" s="205"/>
      <c r="EK260" s="205"/>
      <c r="EL260" s="205"/>
      <c r="EM260" s="205"/>
      <c r="EN260" s="205"/>
      <c r="EO260" s="205"/>
      <c r="EP260" s="205"/>
      <c r="EQ260" s="205"/>
      <c r="ER260" s="205"/>
      <c r="ES260" s="205"/>
      <c r="ET260" s="205"/>
      <c r="EU260" s="205"/>
      <c r="EV260" s="205"/>
      <c r="EW260" s="205"/>
      <c r="EX260" s="205"/>
      <c r="EY260" s="205"/>
      <c r="EZ260" s="205"/>
      <c r="FA260" s="205"/>
      <c r="FB260" s="205"/>
      <c r="FC260" s="205"/>
      <c r="FD260" s="205"/>
      <c r="FE260" s="205"/>
      <c r="FF260" s="205"/>
      <c r="FG260" s="205"/>
      <c r="FH260" s="205"/>
      <c r="FI260" s="205"/>
      <c r="FJ260" s="205"/>
      <c r="FK260" s="205"/>
      <c r="FL260" s="205"/>
      <c r="FM260" s="205"/>
      <c r="FN260" s="205"/>
      <c r="FO260" s="205"/>
      <c r="FP260" s="205"/>
      <c r="FQ260" s="205"/>
      <c r="FR260" s="205"/>
      <c r="FS260" s="205"/>
      <c r="FT260" s="205"/>
      <c r="FU260" s="205"/>
      <c r="FV260" s="205"/>
      <c r="FW260" s="205"/>
      <c r="FX260" s="205"/>
      <c r="FY260" s="205"/>
      <c r="FZ260" s="205"/>
      <c r="GA260" s="205"/>
      <c r="GB260" s="205"/>
      <c r="GC260" s="205"/>
      <c r="GD260" s="205"/>
      <c r="GE260" s="205"/>
      <c r="GF260" s="205"/>
      <c r="GG260" s="205"/>
      <c r="GH260" s="205"/>
      <c r="GI260" s="205"/>
      <c r="GJ260" s="205"/>
      <c r="GK260" s="205"/>
      <c r="GL260" s="205"/>
      <c r="GM260" s="205"/>
      <c r="GN260" s="205"/>
      <c r="GO260" s="205"/>
      <c r="GP260" s="205"/>
      <c r="GQ260" s="205"/>
      <c r="GR260" s="205"/>
      <c r="GS260" s="205"/>
      <c r="GT260" s="205"/>
      <c r="GU260" s="205"/>
      <c r="GV260" s="205"/>
      <c r="GW260" s="205"/>
      <c r="GX260" s="205"/>
      <c r="GY260" s="205"/>
      <c r="GZ260" s="205"/>
      <c r="HA260" s="205"/>
      <c r="HB260" s="205"/>
      <c r="HC260" s="205"/>
      <c r="HD260" s="205"/>
      <c r="HE260" s="205"/>
      <c r="HF260" s="205"/>
      <c r="HG260" s="205"/>
      <c r="HH260" s="205"/>
      <c r="HI260" s="205"/>
      <c r="HJ260" s="205"/>
      <c r="HK260" s="205"/>
      <c r="HL260" s="205"/>
      <c r="HM260" s="205"/>
      <c r="HN260" s="205"/>
      <c r="HO260" s="205"/>
      <c r="HP260" s="205"/>
      <c r="HQ260" s="205"/>
      <c r="HR260" s="205"/>
      <c r="HS260" s="205"/>
      <c r="HT260" s="205"/>
      <c r="HU260" s="205"/>
      <c r="HV260" s="205"/>
      <c r="HW260" s="205"/>
      <c r="HX260" s="205"/>
      <c r="HY260" s="205"/>
      <c r="HZ260" s="205"/>
      <c r="IA260" s="205"/>
      <c r="IB260" s="205"/>
      <c r="IC260" s="205"/>
      <c r="ID260" s="205"/>
      <c r="IE260" s="205"/>
      <c r="IF260" s="205"/>
      <c r="IG260" s="205"/>
      <c r="IH260" s="205"/>
      <c r="II260" s="205"/>
      <c r="IJ260" s="205"/>
      <c r="IK260" s="205"/>
      <c r="IL260" s="205"/>
      <c r="IM260" s="205"/>
      <c r="IN260" s="205"/>
      <c r="IO260" s="205"/>
      <c r="IP260" s="205"/>
      <c r="IQ260" s="205"/>
      <c r="IR260" s="205"/>
      <c r="IS260" s="205"/>
      <c r="IT260" s="205"/>
      <c r="IU260" s="205"/>
      <c r="IV260" s="205"/>
      <c r="IW260" s="205"/>
      <c r="IX260" s="205"/>
    </row>
    <row r="261" spans="1:258" ht="12.75" customHeight="1" x14ac:dyDescent="0.2">
      <c r="A261" s="330">
        <f t="shared" si="11"/>
        <v>45542</v>
      </c>
      <c r="B261" s="355" t="str" cm="1">
        <f t="array" ref="B261">IF(SUMPRODUCT($I261:$IX261,IF($I$9:$IX$9=B$9,1,0))&gt;0,SUMPRODUCT($I261:$IX261,IF($I$9:$IX$9=B$9,1,0)),"")</f>
        <v/>
      </c>
      <c r="C261" s="355" t="str" cm="1">
        <f t="array" ref="C261">IF(SUMPRODUCT($I261:$IX261,IF($I$9:$IX$9=C$9,1,0))&gt;0,SUMPRODUCT($I261:$IX261,IF($I$9:$IX$9=C$9,1,0)),"")</f>
        <v/>
      </c>
      <c r="D261" s="355" t="str" cm="1">
        <f t="array" ref="D261">IF(SUMPRODUCT($I261:$IX261,IF($I$9:$IX$9=D$9,1,0))&gt;0,SUMPRODUCT($I261:$IX261,IF($I$9:$IX$9=D$9,1,0)),"")</f>
        <v/>
      </c>
      <c r="E261" s="355" t="str" cm="1">
        <f t="array" ref="E261">IF(SUMPRODUCT($I261:$IX261,IF($I$9:$IX$9=E$9,1,0))&gt;0,SUMPRODUCT($I261:$IX261,IF($I$9:$IX$9=E$9,1,0)),"")</f>
        <v/>
      </c>
      <c r="F261" s="355" t="str" cm="1">
        <f t="array" ref="F261">IF(SUMPRODUCT($I261:$IX261,IF($I$9:$IX$9=F$9,1,0))&gt;0,SUMPRODUCT($I261:$IX261,IF($I$9:$IX$9=F$9,1,0)),"")</f>
        <v/>
      </c>
      <c r="G261" s="355" t="str" cm="1">
        <f t="array" ref="G261">IF(SUMPRODUCT($I261:$IX261,IF($I$9:$IX$9=G$9,1,0))&gt;0,SUMPRODUCT($I261:$IX261,IF($I$9:$IX$9=G$9,1,0)),"")</f>
        <v/>
      </c>
      <c r="H261" s="329">
        <f t="shared" si="10"/>
        <v>0</v>
      </c>
      <c r="I261" s="205"/>
      <c r="J261" s="205"/>
      <c r="K261" s="205"/>
      <c r="L261" s="205"/>
      <c r="M261" s="205"/>
      <c r="N261" s="205"/>
      <c r="O261" s="205"/>
      <c r="P261" s="205"/>
      <c r="Q261" s="205"/>
      <c r="R261" s="205"/>
      <c r="S261" s="205"/>
      <c r="T261" s="205"/>
      <c r="U261" s="205"/>
      <c r="V261" s="205"/>
      <c r="W261" s="205"/>
      <c r="X261" s="205"/>
      <c r="Y261" s="205"/>
      <c r="Z261" s="205"/>
      <c r="AA261" s="205"/>
      <c r="AB261" s="205"/>
      <c r="AC261" s="205"/>
      <c r="AD261" s="205"/>
      <c r="AE261" s="205"/>
      <c r="AF261" s="205"/>
      <c r="AG261" s="205"/>
      <c r="AH261" s="205"/>
      <c r="AI261" s="205"/>
      <c r="AJ261" s="205"/>
      <c r="AK261" s="205"/>
      <c r="AL261" s="205"/>
      <c r="AM261" s="205"/>
      <c r="AN261" s="205"/>
      <c r="AO261" s="205"/>
      <c r="AP261" s="205"/>
      <c r="AQ261" s="205"/>
      <c r="AR261" s="205"/>
      <c r="AS261" s="205"/>
      <c r="AT261" s="205"/>
      <c r="AU261" s="205"/>
      <c r="AV261" s="205"/>
      <c r="AW261" s="205"/>
      <c r="AX261" s="205"/>
      <c r="AY261" s="205"/>
      <c r="AZ261" s="205"/>
      <c r="BA261" s="205"/>
      <c r="BB261" s="205"/>
      <c r="BC261" s="205"/>
      <c r="BD261" s="205"/>
      <c r="BE261" s="205"/>
      <c r="BF261" s="205"/>
      <c r="BG261" s="205"/>
      <c r="BH261" s="205"/>
      <c r="BI261" s="205"/>
      <c r="BJ261" s="205"/>
      <c r="BK261" s="205"/>
      <c r="BL261" s="205"/>
      <c r="BM261" s="205"/>
      <c r="BN261" s="205"/>
      <c r="BO261" s="205"/>
      <c r="BP261" s="205"/>
      <c r="BQ261" s="205"/>
      <c r="BR261" s="205"/>
      <c r="BS261" s="205"/>
      <c r="BT261" s="205"/>
      <c r="BU261" s="205"/>
      <c r="BV261" s="205"/>
      <c r="BW261" s="205"/>
      <c r="BX261" s="205"/>
      <c r="BY261" s="205"/>
      <c r="BZ261" s="205"/>
      <c r="CA261" s="205"/>
      <c r="CB261" s="205"/>
      <c r="CC261" s="205"/>
      <c r="CD261" s="205"/>
      <c r="CE261" s="205"/>
      <c r="CF261" s="205"/>
      <c r="CG261" s="205"/>
      <c r="CH261" s="205"/>
      <c r="CI261" s="205"/>
      <c r="CJ261" s="205"/>
      <c r="CK261" s="205"/>
      <c r="CL261" s="205"/>
      <c r="CM261" s="205"/>
      <c r="CN261" s="205"/>
      <c r="CO261" s="205"/>
      <c r="CP261" s="205"/>
      <c r="CQ261" s="205"/>
      <c r="CR261" s="205"/>
      <c r="CS261" s="205"/>
      <c r="CT261" s="205"/>
      <c r="CU261" s="205"/>
      <c r="CV261" s="205"/>
      <c r="CW261" s="205"/>
      <c r="CX261" s="205"/>
      <c r="CY261" s="205"/>
      <c r="CZ261" s="205"/>
      <c r="DA261" s="205"/>
      <c r="DB261" s="205"/>
      <c r="DC261" s="205"/>
      <c r="DD261" s="205"/>
      <c r="DE261" s="205"/>
      <c r="DF261" s="205"/>
      <c r="DG261" s="205"/>
      <c r="DH261" s="205"/>
      <c r="DI261" s="205"/>
      <c r="DJ261" s="205"/>
      <c r="DK261" s="205"/>
      <c r="DL261" s="205"/>
      <c r="DM261" s="205"/>
      <c r="DN261" s="205"/>
      <c r="DO261" s="205"/>
      <c r="DP261" s="205"/>
      <c r="DQ261" s="205"/>
      <c r="DR261" s="205"/>
      <c r="DS261" s="205"/>
      <c r="DT261" s="205"/>
      <c r="DU261" s="205"/>
      <c r="DV261" s="205"/>
      <c r="DW261" s="205"/>
      <c r="DX261" s="205"/>
      <c r="DY261" s="205"/>
      <c r="DZ261" s="205"/>
      <c r="EA261" s="205"/>
      <c r="EB261" s="205"/>
      <c r="EC261" s="205"/>
      <c r="ED261" s="205"/>
      <c r="EE261" s="205"/>
      <c r="EF261" s="205"/>
      <c r="EG261" s="205"/>
      <c r="EH261" s="205"/>
      <c r="EI261" s="205"/>
      <c r="EJ261" s="205"/>
      <c r="EK261" s="205"/>
      <c r="EL261" s="205"/>
      <c r="EM261" s="205"/>
      <c r="EN261" s="205"/>
      <c r="EO261" s="205"/>
      <c r="EP261" s="205"/>
      <c r="EQ261" s="205"/>
      <c r="ER261" s="205"/>
      <c r="ES261" s="205"/>
      <c r="ET261" s="205"/>
      <c r="EU261" s="205"/>
      <c r="EV261" s="205"/>
      <c r="EW261" s="205"/>
      <c r="EX261" s="205"/>
      <c r="EY261" s="205"/>
      <c r="EZ261" s="205"/>
      <c r="FA261" s="205"/>
      <c r="FB261" s="205"/>
      <c r="FC261" s="205"/>
      <c r="FD261" s="205"/>
      <c r="FE261" s="205"/>
      <c r="FF261" s="205"/>
      <c r="FG261" s="205"/>
      <c r="FH261" s="205"/>
      <c r="FI261" s="205"/>
      <c r="FJ261" s="205"/>
      <c r="FK261" s="205"/>
      <c r="FL261" s="205"/>
      <c r="FM261" s="205"/>
      <c r="FN261" s="205"/>
      <c r="FO261" s="205"/>
      <c r="FP261" s="205"/>
      <c r="FQ261" s="205"/>
      <c r="FR261" s="205"/>
      <c r="FS261" s="205"/>
      <c r="FT261" s="205"/>
      <c r="FU261" s="205"/>
      <c r="FV261" s="205"/>
      <c r="FW261" s="205"/>
      <c r="FX261" s="205"/>
      <c r="FY261" s="205"/>
      <c r="FZ261" s="205"/>
      <c r="GA261" s="205"/>
      <c r="GB261" s="205"/>
      <c r="GC261" s="205"/>
      <c r="GD261" s="205"/>
      <c r="GE261" s="205"/>
      <c r="GF261" s="205"/>
      <c r="GG261" s="205"/>
      <c r="GH261" s="205"/>
      <c r="GI261" s="205"/>
      <c r="GJ261" s="205"/>
      <c r="GK261" s="205"/>
      <c r="GL261" s="205"/>
      <c r="GM261" s="205"/>
      <c r="GN261" s="205"/>
      <c r="GO261" s="205"/>
      <c r="GP261" s="205"/>
      <c r="GQ261" s="205"/>
      <c r="GR261" s="205"/>
      <c r="GS261" s="205"/>
      <c r="GT261" s="205"/>
      <c r="GU261" s="205"/>
      <c r="GV261" s="205"/>
      <c r="GW261" s="205"/>
      <c r="GX261" s="205"/>
      <c r="GY261" s="205"/>
      <c r="GZ261" s="205"/>
      <c r="HA261" s="205"/>
      <c r="HB261" s="205"/>
      <c r="HC261" s="205"/>
      <c r="HD261" s="205"/>
      <c r="HE261" s="205"/>
      <c r="HF261" s="205"/>
      <c r="HG261" s="205"/>
      <c r="HH261" s="205"/>
      <c r="HI261" s="205"/>
      <c r="HJ261" s="205"/>
      <c r="HK261" s="205"/>
      <c r="HL261" s="205"/>
      <c r="HM261" s="205"/>
      <c r="HN261" s="205"/>
      <c r="HO261" s="205"/>
      <c r="HP261" s="205"/>
      <c r="HQ261" s="205"/>
      <c r="HR261" s="205"/>
      <c r="HS261" s="205"/>
      <c r="HT261" s="205"/>
      <c r="HU261" s="205"/>
      <c r="HV261" s="205"/>
      <c r="HW261" s="205"/>
      <c r="HX261" s="205"/>
      <c r="HY261" s="205"/>
      <c r="HZ261" s="205"/>
      <c r="IA261" s="205"/>
      <c r="IB261" s="205"/>
      <c r="IC261" s="205"/>
      <c r="ID261" s="205"/>
      <c r="IE261" s="205"/>
      <c r="IF261" s="205"/>
      <c r="IG261" s="205"/>
      <c r="IH261" s="205"/>
      <c r="II261" s="205"/>
      <c r="IJ261" s="205"/>
      <c r="IK261" s="205"/>
      <c r="IL261" s="205"/>
      <c r="IM261" s="205"/>
      <c r="IN261" s="205"/>
      <c r="IO261" s="205"/>
      <c r="IP261" s="205"/>
      <c r="IQ261" s="205"/>
      <c r="IR261" s="205"/>
      <c r="IS261" s="205"/>
      <c r="IT261" s="205"/>
      <c r="IU261" s="205"/>
      <c r="IV261" s="205"/>
      <c r="IW261" s="205"/>
      <c r="IX261" s="205"/>
    </row>
    <row r="262" spans="1:258" ht="12.75" customHeight="1" x14ac:dyDescent="0.2">
      <c r="A262" s="330">
        <f t="shared" si="11"/>
        <v>45543</v>
      </c>
      <c r="B262" s="355" t="str" cm="1">
        <f t="array" ref="B262">IF(SUMPRODUCT($I262:$IX262,IF($I$9:$IX$9=B$9,1,0))&gt;0,SUMPRODUCT($I262:$IX262,IF($I$9:$IX$9=B$9,1,0)),"")</f>
        <v/>
      </c>
      <c r="C262" s="355" t="str" cm="1">
        <f t="array" ref="C262">IF(SUMPRODUCT($I262:$IX262,IF($I$9:$IX$9=C$9,1,0))&gt;0,SUMPRODUCT($I262:$IX262,IF($I$9:$IX$9=C$9,1,0)),"")</f>
        <v/>
      </c>
      <c r="D262" s="355" t="str" cm="1">
        <f t="array" ref="D262">IF(SUMPRODUCT($I262:$IX262,IF($I$9:$IX$9=D$9,1,0))&gt;0,SUMPRODUCT($I262:$IX262,IF($I$9:$IX$9=D$9,1,0)),"")</f>
        <v/>
      </c>
      <c r="E262" s="355" t="str" cm="1">
        <f t="array" ref="E262">IF(SUMPRODUCT($I262:$IX262,IF($I$9:$IX$9=E$9,1,0))&gt;0,SUMPRODUCT($I262:$IX262,IF($I$9:$IX$9=E$9,1,0)),"")</f>
        <v/>
      </c>
      <c r="F262" s="355" t="str" cm="1">
        <f t="array" ref="F262">IF(SUMPRODUCT($I262:$IX262,IF($I$9:$IX$9=F$9,1,0))&gt;0,SUMPRODUCT($I262:$IX262,IF($I$9:$IX$9=F$9,1,0)),"")</f>
        <v/>
      </c>
      <c r="G262" s="355" t="str" cm="1">
        <f t="array" ref="G262">IF(SUMPRODUCT($I262:$IX262,IF($I$9:$IX$9=G$9,1,0))&gt;0,SUMPRODUCT($I262:$IX262,IF($I$9:$IX$9=G$9,1,0)),"")</f>
        <v/>
      </c>
      <c r="H262" s="329">
        <f t="shared" si="10"/>
        <v>0</v>
      </c>
      <c r="I262" s="205"/>
      <c r="J262" s="205"/>
      <c r="K262" s="205"/>
      <c r="L262" s="205"/>
      <c r="M262" s="205"/>
      <c r="N262" s="205"/>
      <c r="O262" s="205"/>
      <c r="P262" s="205"/>
      <c r="Q262" s="205"/>
      <c r="R262" s="205"/>
      <c r="S262" s="205"/>
      <c r="T262" s="205"/>
      <c r="U262" s="205"/>
      <c r="V262" s="205"/>
      <c r="W262" s="205"/>
      <c r="X262" s="205"/>
      <c r="Y262" s="205"/>
      <c r="Z262" s="205"/>
      <c r="AA262" s="205"/>
      <c r="AB262" s="205"/>
      <c r="AC262" s="205"/>
      <c r="AD262" s="205"/>
      <c r="AE262" s="205"/>
      <c r="AF262" s="205"/>
      <c r="AG262" s="205"/>
      <c r="AH262" s="205"/>
      <c r="AI262" s="205"/>
      <c r="AJ262" s="205"/>
      <c r="AK262" s="205"/>
      <c r="AL262" s="205"/>
      <c r="AM262" s="205"/>
      <c r="AN262" s="205"/>
      <c r="AO262" s="205"/>
      <c r="AP262" s="205"/>
      <c r="AQ262" s="205"/>
      <c r="AR262" s="205"/>
      <c r="AS262" s="205"/>
      <c r="AT262" s="205"/>
      <c r="AU262" s="205"/>
      <c r="AV262" s="205"/>
      <c r="AW262" s="205"/>
      <c r="AX262" s="205"/>
      <c r="AY262" s="205"/>
      <c r="AZ262" s="205"/>
      <c r="BA262" s="205"/>
      <c r="BB262" s="205"/>
      <c r="BC262" s="205"/>
      <c r="BD262" s="205"/>
      <c r="BE262" s="205"/>
      <c r="BF262" s="205"/>
      <c r="BG262" s="205"/>
      <c r="BH262" s="205"/>
      <c r="BI262" s="205"/>
      <c r="BJ262" s="205"/>
      <c r="BK262" s="205"/>
      <c r="BL262" s="205"/>
      <c r="BM262" s="205"/>
      <c r="BN262" s="205"/>
      <c r="BO262" s="205"/>
      <c r="BP262" s="205"/>
      <c r="BQ262" s="205"/>
      <c r="BR262" s="205"/>
      <c r="BS262" s="205"/>
      <c r="BT262" s="205"/>
      <c r="BU262" s="205"/>
      <c r="BV262" s="205"/>
      <c r="BW262" s="205"/>
      <c r="BX262" s="205"/>
      <c r="BY262" s="205"/>
      <c r="BZ262" s="205"/>
      <c r="CA262" s="205"/>
      <c r="CB262" s="205"/>
      <c r="CC262" s="205"/>
      <c r="CD262" s="205"/>
      <c r="CE262" s="205"/>
      <c r="CF262" s="205"/>
      <c r="CG262" s="205"/>
      <c r="CH262" s="205"/>
      <c r="CI262" s="205"/>
      <c r="CJ262" s="205"/>
      <c r="CK262" s="205"/>
      <c r="CL262" s="205"/>
      <c r="CM262" s="205"/>
      <c r="CN262" s="205"/>
      <c r="CO262" s="205"/>
      <c r="CP262" s="205"/>
      <c r="CQ262" s="205"/>
      <c r="CR262" s="205"/>
      <c r="CS262" s="205"/>
      <c r="CT262" s="205"/>
      <c r="CU262" s="205"/>
      <c r="CV262" s="205"/>
      <c r="CW262" s="205"/>
      <c r="CX262" s="205"/>
      <c r="CY262" s="205"/>
      <c r="CZ262" s="205"/>
      <c r="DA262" s="205"/>
      <c r="DB262" s="205"/>
      <c r="DC262" s="205"/>
      <c r="DD262" s="205"/>
      <c r="DE262" s="205"/>
      <c r="DF262" s="205"/>
      <c r="DG262" s="205"/>
      <c r="DH262" s="205"/>
      <c r="DI262" s="205"/>
      <c r="DJ262" s="205"/>
      <c r="DK262" s="205"/>
      <c r="DL262" s="205"/>
      <c r="DM262" s="205"/>
      <c r="DN262" s="205"/>
      <c r="DO262" s="205"/>
      <c r="DP262" s="205"/>
      <c r="DQ262" s="205"/>
      <c r="DR262" s="205"/>
      <c r="DS262" s="205"/>
      <c r="DT262" s="205"/>
      <c r="DU262" s="205"/>
      <c r="DV262" s="205"/>
      <c r="DW262" s="205"/>
      <c r="DX262" s="205"/>
      <c r="DY262" s="205"/>
      <c r="DZ262" s="205"/>
      <c r="EA262" s="205"/>
      <c r="EB262" s="205"/>
      <c r="EC262" s="205"/>
      <c r="ED262" s="205"/>
      <c r="EE262" s="205"/>
      <c r="EF262" s="205"/>
      <c r="EG262" s="205"/>
      <c r="EH262" s="205"/>
      <c r="EI262" s="205"/>
      <c r="EJ262" s="205"/>
      <c r="EK262" s="205"/>
      <c r="EL262" s="205"/>
      <c r="EM262" s="205"/>
      <c r="EN262" s="205"/>
      <c r="EO262" s="205"/>
      <c r="EP262" s="205"/>
      <c r="EQ262" s="205"/>
      <c r="ER262" s="205"/>
      <c r="ES262" s="205"/>
      <c r="ET262" s="205"/>
      <c r="EU262" s="205"/>
      <c r="EV262" s="205"/>
      <c r="EW262" s="205"/>
      <c r="EX262" s="205"/>
      <c r="EY262" s="205"/>
      <c r="EZ262" s="205"/>
      <c r="FA262" s="205"/>
      <c r="FB262" s="205"/>
      <c r="FC262" s="205"/>
      <c r="FD262" s="205"/>
      <c r="FE262" s="205"/>
      <c r="FF262" s="205"/>
      <c r="FG262" s="205"/>
      <c r="FH262" s="205"/>
      <c r="FI262" s="205"/>
      <c r="FJ262" s="205"/>
      <c r="FK262" s="205"/>
      <c r="FL262" s="205"/>
      <c r="FM262" s="205"/>
      <c r="FN262" s="205"/>
      <c r="FO262" s="205"/>
      <c r="FP262" s="205"/>
      <c r="FQ262" s="205"/>
      <c r="FR262" s="205"/>
      <c r="FS262" s="205"/>
      <c r="FT262" s="205"/>
      <c r="FU262" s="205"/>
      <c r="FV262" s="205"/>
      <c r="FW262" s="205"/>
      <c r="FX262" s="205"/>
      <c r="FY262" s="205"/>
      <c r="FZ262" s="205"/>
      <c r="GA262" s="205"/>
      <c r="GB262" s="205"/>
      <c r="GC262" s="205"/>
      <c r="GD262" s="205"/>
      <c r="GE262" s="205"/>
      <c r="GF262" s="205"/>
      <c r="GG262" s="205"/>
      <c r="GH262" s="205"/>
      <c r="GI262" s="205"/>
      <c r="GJ262" s="205"/>
      <c r="GK262" s="205"/>
      <c r="GL262" s="205"/>
      <c r="GM262" s="205"/>
      <c r="GN262" s="205"/>
      <c r="GO262" s="205"/>
      <c r="GP262" s="205"/>
      <c r="GQ262" s="205"/>
      <c r="GR262" s="205"/>
      <c r="GS262" s="205"/>
      <c r="GT262" s="205"/>
      <c r="GU262" s="205"/>
      <c r="GV262" s="205"/>
      <c r="GW262" s="205"/>
      <c r="GX262" s="205"/>
      <c r="GY262" s="205"/>
      <c r="GZ262" s="205"/>
      <c r="HA262" s="205"/>
      <c r="HB262" s="205"/>
      <c r="HC262" s="205"/>
      <c r="HD262" s="205"/>
      <c r="HE262" s="205"/>
      <c r="HF262" s="205"/>
      <c r="HG262" s="205"/>
      <c r="HH262" s="205"/>
      <c r="HI262" s="205"/>
      <c r="HJ262" s="205"/>
      <c r="HK262" s="205"/>
      <c r="HL262" s="205"/>
      <c r="HM262" s="205"/>
      <c r="HN262" s="205"/>
      <c r="HO262" s="205"/>
      <c r="HP262" s="205"/>
      <c r="HQ262" s="205"/>
      <c r="HR262" s="205"/>
      <c r="HS262" s="205"/>
      <c r="HT262" s="205"/>
      <c r="HU262" s="205"/>
      <c r="HV262" s="205"/>
      <c r="HW262" s="205"/>
      <c r="HX262" s="205"/>
      <c r="HY262" s="205"/>
      <c r="HZ262" s="205"/>
      <c r="IA262" s="205"/>
      <c r="IB262" s="205"/>
      <c r="IC262" s="205"/>
      <c r="ID262" s="205"/>
      <c r="IE262" s="205"/>
      <c r="IF262" s="205"/>
      <c r="IG262" s="205"/>
      <c r="IH262" s="205"/>
      <c r="II262" s="205"/>
      <c r="IJ262" s="205"/>
      <c r="IK262" s="205"/>
      <c r="IL262" s="205"/>
      <c r="IM262" s="205"/>
      <c r="IN262" s="205"/>
      <c r="IO262" s="205"/>
      <c r="IP262" s="205"/>
      <c r="IQ262" s="205"/>
      <c r="IR262" s="205"/>
      <c r="IS262" s="205"/>
      <c r="IT262" s="205"/>
      <c r="IU262" s="205"/>
      <c r="IV262" s="205"/>
      <c r="IW262" s="205"/>
      <c r="IX262" s="205"/>
    </row>
    <row r="263" spans="1:258" ht="12.75" customHeight="1" x14ac:dyDescent="0.2">
      <c r="A263" s="330">
        <f t="shared" si="11"/>
        <v>45544</v>
      </c>
      <c r="B263" s="355" t="str" cm="1">
        <f t="array" ref="B263">IF(SUMPRODUCT($I263:$IX263,IF($I$9:$IX$9=B$9,1,0))&gt;0,SUMPRODUCT($I263:$IX263,IF($I$9:$IX$9=B$9,1,0)),"")</f>
        <v/>
      </c>
      <c r="C263" s="355" t="str" cm="1">
        <f t="array" ref="C263">IF(SUMPRODUCT($I263:$IX263,IF($I$9:$IX$9=C$9,1,0))&gt;0,SUMPRODUCT($I263:$IX263,IF($I$9:$IX$9=C$9,1,0)),"")</f>
        <v/>
      </c>
      <c r="D263" s="355" t="str" cm="1">
        <f t="array" ref="D263">IF(SUMPRODUCT($I263:$IX263,IF($I$9:$IX$9=D$9,1,0))&gt;0,SUMPRODUCT($I263:$IX263,IF($I$9:$IX$9=D$9,1,0)),"")</f>
        <v/>
      </c>
      <c r="E263" s="355" t="str" cm="1">
        <f t="array" ref="E263">IF(SUMPRODUCT($I263:$IX263,IF($I$9:$IX$9=E$9,1,0))&gt;0,SUMPRODUCT($I263:$IX263,IF($I$9:$IX$9=E$9,1,0)),"")</f>
        <v/>
      </c>
      <c r="F263" s="355" t="str" cm="1">
        <f t="array" ref="F263">IF(SUMPRODUCT($I263:$IX263,IF($I$9:$IX$9=F$9,1,0))&gt;0,SUMPRODUCT($I263:$IX263,IF($I$9:$IX$9=F$9,1,0)),"")</f>
        <v/>
      </c>
      <c r="G263" s="355" t="str" cm="1">
        <f t="array" ref="G263">IF(SUMPRODUCT($I263:$IX263,IF($I$9:$IX$9=G$9,1,0))&gt;0,SUMPRODUCT($I263:$IX263,IF($I$9:$IX$9=G$9,1,0)),"")</f>
        <v/>
      </c>
      <c r="H263" s="329">
        <f t="shared" si="10"/>
        <v>0</v>
      </c>
      <c r="I263" s="205"/>
      <c r="J263" s="205"/>
      <c r="K263" s="205"/>
      <c r="L263" s="205"/>
      <c r="M263" s="205"/>
      <c r="N263" s="205"/>
      <c r="O263" s="205"/>
      <c r="P263" s="205"/>
      <c r="Q263" s="205"/>
      <c r="R263" s="205"/>
      <c r="S263" s="205"/>
      <c r="T263" s="205"/>
      <c r="U263" s="205"/>
      <c r="V263" s="205"/>
      <c r="W263" s="205"/>
      <c r="X263" s="205"/>
      <c r="Y263" s="205"/>
      <c r="Z263" s="205"/>
      <c r="AA263" s="205"/>
      <c r="AB263" s="205"/>
      <c r="AC263" s="205"/>
      <c r="AD263" s="205"/>
      <c r="AE263" s="205"/>
      <c r="AF263" s="205"/>
      <c r="AG263" s="205"/>
      <c r="AH263" s="205"/>
      <c r="AI263" s="205"/>
      <c r="AJ263" s="205"/>
      <c r="AK263" s="205"/>
      <c r="AL263" s="205"/>
      <c r="AM263" s="205"/>
      <c r="AN263" s="205"/>
      <c r="AO263" s="205"/>
      <c r="AP263" s="205"/>
      <c r="AQ263" s="205"/>
      <c r="AR263" s="205"/>
      <c r="AS263" s="205"/>
      <c r="AT263" s="205"/>
      <c r="AU263" s="205"/>
      <c r="AV263" s="205"/>
      <c r="AW263" s="205"/>
      <c r="AX263" s="205"/>
      <c r="AY263" s="205"/>
      <c r="AZ263" s="205"/>
      <c r="BA263" s="205"/>
      <c r="BB263" s="205"/>
      <c r="BC263" s="205"/>
      <c r="BD263" s="205"/>
      <c r="BE263" s="205"/>
      <c r="BF263" s="205"/>
      <c r="BG263" s="205"/>
      <c r="BH263" s="205"/>
      <c r="BI263" s="205"/>
      <c r="BJ263" s="205"/>
      <c r="BK263" s="205"/>
      <c r="BL263" s="205"/>
      <c r="BM263" s="205"/>
      <c r="BN263" s="205"/>
      <c r="BO263" s="205"/>
      <c r="BP263" s="205"/>
      <c r="BQ263" s="205"/>
      <c r="BR263" s="205"/>
      <c r="BS263" s="205"/>
      <c r="BT263" s="205"/>
      <c r="BU263" s="205"/>
      <c r="BV263" s="205"/>
      <c r="BW263" s="205"/>
      <c r="BX263" s="205"/>
      <c r="BY263" s="205"/>
      <c r="BZ263" s="205"/>
      <c r="CA263" s="205"/>
      <c r="CB263" s="205"/>
      <c r="CC263" s="205"/>
      <c r="CD263" s="205"/>
      <c r="CE263" s="205"/>
      <c r="CF263" s="205"/>
      <c r="CG263" s="205"/>
      <c r="CH263" s="205"/>
      <c r="CI263" s="205"/>
      <c r="CJ263" s="205"/>
      <c r="CK263" s="205"/>
      <c r="CL263" s="205"/>
      <c r="CM263" s="205"/>
      <c r="CN263" s="205"/>
      <c r="CO263" s="205"/>
      <c r="CP263" s="205"/>
      <c r="CQ263" s="205"/>
      <c r="CR263" s="205"/>
      <c r="CS263" s="205"/>
      <c r="CT263" s="205"/>
      <c r="CU263" s="205"/>
      <c r="CV263" s="205"/>
      <c r="CW263" s="205"/>
      <c r="CX263" s="205"/>
      <c r="CY263" s="205"/>
      <c r="CZ263" s="205"/>
      <c r="DA263" s="205"/>
      <c r="DB263" s="205"/>
      <c r="DC263" s="205"/>
      <c r="DD263" s="205"/>
      <c r="DE263" s="205"/>
      <c r="DF263" s="205"/>
      <c r="DG263" s="205"/>
      <c r="DH263" s="205"/>
      <c r="DI263" s="205"/>
      <c r="DJ263" s="205"/>
      <c r="DK263" s="205"/>
      <c r="DL263" s="205"/>
      <c r="DM263" s="205"/>
      <c r="DN263" s="205"/>
      <c r="DO263" s="205"/>
      <c r="DP263" s="205"/>
      <c r="DQ263" s="205"/>
      <c r="DR263" s="205"/>
      <c r="DS263" s="205"/>
      <c r="DT263" s="205"/>
      <c r="DU263" s="205"/>
      <c r="DV263" s="205"/>
      <c r="DW263" s="205"/>
      <c r="DX263" s="205"/>
      <c r="DY263" s="205"/>
      <c r="DZ263" s="205"/>
      <c r="EA263" s="205"/>
      <c r="EB263" s="205"/>
      <c r="EC263" s="205"/>
      <c r="ED263" s="205"/>
      <c r="EE263" s="205"/>
      <c r="EF263" s="205"/>
      <c r="EG263" s="205"/>
      <c r="EH263" s="205"/>
      <c r="EI263" s="205"/>
      <c r="EJ263" s="205"/>
      <c r="EK263" s="205"/>
      <c r="EL263" s="205"/>
      <c r="EM263" s="205"/>
      <c r="EN263" s="205"/>
      <c r="EO263" s="205"/>
      <c r="EP263" s="205"/>
      <c r="EQ263" s="205"/>
      <c r="ER263" s="205"/>
      <c r="ES263" s="205"/>
      <c r="ET263" s="205"/>
      <c r="EU263" s="205"/>
      <c r="EV263" s="205"/>
      <c r="EW263" s="205"/>
      <c r="EX263" s="205"/>
      <c r="EY263" s="205"/>
      <c r="EZ263" s="205"/>
      <c r="FA263" s="205"/>
      <c r="FB263" s="205"/>
      <c r="FC263" s="205"/>
      <c r="FD263" s="205"/>
      <c r="FE263" s="205"/>
      <c r="FF263" s="205"/>
      <c r="FG263" s="205"/>
      <c r="FH263" s="205"/>
      <c r="FI263" s="205"/>
      <c r="FJ263" s="205"/>
      <c r="FK263" s="205"/>
      <c r="FL263" s="205"/>
      <c r="FM263" s="205"/>
      <c r="FN263" s="205"/>
      <c r="FO263" s="205"/>
      <c r="FP263" s="205"/>
      <c r="FQ263" s="205"/>
      <c r="FR263" s="205"/>
      <c r="FS263" s="205"/>
      <c r="FT263" s="205"/>
      <c r="FU263" s="205"/>
      <c r="FV263" s="205"/>
      <c r="FW263" s="205"/>
      <c r="FX263" s="205"/>
      <c r="FY263" s="205"/>
      <c r="FZ263" s="205"/>
      <c r="GA263" s="205"/>
      <c r="GB263" s="205"/>
      <c r="GC263" s="205"/>
      <c r="GD263" s="205"/>
      <c r="GE263" s="205"/>
      <c r="GF263" s="205"/>
      <c r="GG263" s="205"/>
      <c r="GH263" s="205"/>
      <c r="GI263" s="205"/>
      <c r="GJ263" s="205"/>
      <c r="GK263" s="205"/>
      <c r="GL263" s="205"/>
      <c r="GM263" s="205"/>
      <c r="GN263" s="205"/>
      <c r="GO263" s="205"/>
      <c r="GP263" s="205"/>
      <c r="GQ263" s="205"/>
      <c r="GR263" s="205"/>
      <c r="GS263" s="205"/>
      <c r="GT263" s="205"/>
      <c r="GU263" s="205"/>
      <c r="GV263" s="205"/>
      <c r="GW263" s="205"/>
      <c r="GX263" s="205"/>
      <c r="GY263" s="205"/>
      <c r="GZ263" s="205"/>
      <c r="HA263" s="205"/>
      <c r="HB263" s="205"/>
      <c r="HC263" s="205"/>
      <c r="HD263" s="205"/>
      <c r="HE263" s="205"/>
      <c r="HF263" s="205"/>
      <c r="HG263" s="205"/>
      <c r="HH263" s="205"/>
      <c r="HI263" s="205"/>
      <c r="HJ263" s="205"/>
      <c r="HK263" s="205"/>
      <c r="HL263" s="205"/>
      <c r="HM263" s="205"/>
      <c r="HN263" s="205"/>
      <c r="HO263" s="205"/>
      <c r="HP263" s="205"/>
      <c r="HQ263" s="205"/>
      <c r="HR263" s="205"/>
      <c r="HS263" s="205"/>
      <c r="HT263" s="205"/>
      <c r="HU263" s="205"/>
      <c r="HV263" s="205"/>
      <c r="HW263" s="205"/>
      <c r="HX263" s="205"/>
      <c r="HY263" s="205"/>
      <c r="HZ263" s="205"/>
      <c r="IA263" s="205"/>
      <c r="IB263" s="205"/>
      <c r="IC263" s="205"/>
      <c r="ID263" s="205"/>
      <c r="IE263" s="205"/>
      <c r="IF263" s="205"/>
      <c r="IG263" s="205"/>
      <c r="IH263" s="205"/>
      <c r="II263" s="205"/>
      <c r="IJ263" s="205"/>
      <c r="IK263" s="205"/>
      <c r="IL263" s="205"/>
      <c r="IM263" s="205"/>
      <c r="IN263" s="205"/>
      <c r="IO263" s="205"/>
      <c r="IP263" s="205"/>
      <c r="IQ263" s="205"/>
      <c r="IR263" s="205"/>
      <c r="IS263" s="205"/>
      <c r="IT263" s="205"/>
      <c r="IU263" s="205"/>
      <c r="IV263" s="205"/>
      <c r="IW263" s="205"/>
      <c r="IX263" s="205"/>
    </row>
    <row r="264" spans="1:258" ht="12.75" customHeight="1" x14ac:dyDescent="0.2">
      <c r="A264" s="330">
        <f t="shared" si="11"/>
        <v>45545</v>
      </c>
      <c r="B264" s="355" t="str" cm="1">
        <f t="array" ref="B264">IF(SUMPRODUCT($I264:$IX264,IF($I$9:$IX$9=B$9,1,0))&gt;0,SUMPRODUCT($I264:$IX264,IF($I$9:$IX$9=B$9,1,0)),"")</f>
        <v/>
      </c>
      <c r="C264" s="355" t="str" cm="1">
        <f t="array" ref="C264">IF(SUMPRODUCT($I264:$IX264,IF($I$9:$IX$9=C$9,1,0))&gt;0,SUMPRODUCT($I264:$IX264,IF($I$9:$IX$9=C$9,1,0)),"")</f>
        <v/>
      </c>
      <c r="D264" s="355" t="str" cm="1">
        <f t="array" ref="D264">IF(SUMPRODUCT($I264:$IX264,IF($I$9:$IX$9=D$9,1,0))&gt;0,SUMPRODUCT($I264:$IX264,IF($I$9:$IX$9=D$9,1,0)),"")</f>
        <v/>
      </c>
      <c r="E264" s="355" t="str" cm="1">
        <f t="array" ref="E264">IF(SUMPRODUCT($I264:$IX264,IF($I$9:$IX$9=E$9,1,0))&gt;0,SUMPRODUCT($I264:$IX264,IF($I$9:$IX$9=E$9,1,0)),"")</f>
        <v/>
      </c>
      <c r="F264" s="355" t="str" cm="1">
        <f t="array" ref="F264">IF(SUMPRODUCT($I264:$IX264,IF($I$9:$IX$9=F$9,1,0))&gt;0,SUMPRODUCT($I264:$IX264,IF($I$9:$IX$9=F$9,1,0)),"")</f>
        <v/>
      </c>
      <c r="G264" s="355" t="str" cm="1">
        <f t="array" ref="G264">IF(SUMPRODUCT($I264:$IX264,IF($I$9:$IX$9=G$9,1,0))&gt;0,SUMPRODUCT($I264:$IX264,IF($I$9:$IX$9=G$9,1,0)),"")</f>
        <v/>
      </c>
      <c r="H264" s="329">
        <f t="shared" si="10"/>
        <v>0</v>
      </c>
      <c r="I264" s="205"/>
      <c r="J264" s="205"/>
      <c r="K264" s="205"/>
      <c r="L264" s="205"/>
      <c r="M264" s="205"/>
      <c r="N264" s="205"/>
      <c r="O264" s="205"/>
      <c r="P264" s="205"/>
      <c r="Q264" s="205"/>
      <c r="R264" s="205"/>
      <c r="S264" s="205"/>
      <c r="T264" s="205"/>
      <c r="U264" s="205"/>
      <c r="V264" s="205"/>
      <c r="W264" s="205"/>
      <c r="X264" s="205"/>
      <c r="Y264" s="205"/>
      <c r="Z264" s="205"/>
      <c r="AA264" s="205"/>
      <c r="AB264" s="205"/>
      <c r="AC264" s="205"/>
      <c r="AD264" s="205"/>
      <c r="AE264" s="205"/>
      <c r="AF264" s="205"/>
      <c r="AG264" s="205"/>
      <c r="AH264" s="205"/>
      <c r="AI264" s="205"/>
      <c r="AJ264" s="205"/>
      <c r="AK264" s="205"/>
      <c r="AL264" s="205"/>
      <c r="AM264" s="205"/>
      <c r="AN264" s="205"/>
      <c r="AO264" s="205"/>
      <c r="AP264" s="205"/>
      <c r="AQ264" s="205"/>
      <c r="AR264" s="205"/>
      <c r="AS264" s="205"/>
      <c r="AT264" s="205"/>
      <c r="AU264" s="205"/>
      <c r="AV264" s="205"/>
      <c r="AW264" s="205"/>
      <c r="AX264" s="205"/>
      <c r="AY264" s="205"/>
      <c r="AZ264" s="205"/>
      <c r="BA264" s="205"/>
      <c r="BB264" s="205"/>
      <c r="BC264" s="205"/>
      <c r="BD264" s="205"/>
      <c r="BE264" s="205"/>
      <c r="BF264" s="205"/>
      <c r="BG264" s="205"/>
      <c r="BH264" s="205"/>
      <c r="BI264" s="205"/>
      <c r="BJ264" s="205"/>
      <c r="BK264" s="205"/>
      <c r="BL264" s="205"/>
      <c r="BM264" s="205"/>
      <c r="BN264" s="205"/>
      <c r="BO264" s="205"/>
      <c r="BP264" s="205"/>
      <c r="BQ264" s="205"/>
      <c r="BR264" s="205"/>
      <c r="BS264" s="205"/>
      <c r="BT264" s="205"/>
      <c r="BU264" s="205"/>
      <c r="BV264" s="205"/>
      <c r="BW264" s="205"/>
      <c r="BX264" s="205"/>
      <c r="BY264" s="205"/>
      <c r="BZ264" s="205"/>
      <c r="CA264" s="205"/>
      <c r="CB264" s="205"/>
      <c r="CC264" s="205"/>
      <c r="CD264" s="205"/>
      <c r="CE264" s="205"/>
      <c r="CF264" s="205"/>
      <c r="CG264" s="205"/>
      <c r="CH264" s="205"/>
      <c r="CI264" s="205"/>
      <c r="CJ264" s="205"/>
      <c r="CK264" s="205"/>
      <c r="CL264" s="205"/>
      <c r="CM264" s="205"/>
      <c r="CN264" s="205"/>
      <c r="CO264" s="205"/>
      <c r="CP264" s="205"/>
      <c r="CQ264" s="205"/>
      <c r="CR264" s="205"/>
      <c r="CS264" s="205"/>
      <c r="CT264" s="205"/>
      <c r="CU264" s="205"/>
      <c r="CV264" s="205"/>
      <c r="CW264" s="205"/>
      <c r="CX264" s="205"/>
      <c r="CY264" s="205"/>
      <c r="CZ264" s="205"/>
      <c r="DA264" s="205"/>
      <c r="DB264" s="205"/>
      <c r="DC264" s="205"/>
      <c r="DD264" s="205"/>
      <c r="DE264" s="205"/>
      <c r="DF264" s="205"/>
      <c r="DG264" s="205"/>
      <c r="DH264" s="205"/>
      <c r="DI264" s="205"/>
      <c r="DJ264" s="205"/>
      <c r="DK264" s="205"/>
      <c r="DL264" s="205"/>
      <c r="DM264" s="205"/>
      <c r="DN264" s="205"/>
      <c r="DO264" s="205"/>
      <c r="DP264" s="205"/>
      <c r="DQ264" s="205"/>
      <c r="DR264" s="205"/>
      <c r="DS264" s="205"/>
      <c r="DT264" s="205"/>
      <c r="DU264" s="205"/>
      <c r="DV264" s="205"/>
      <c r="DW264" s="205"/>
      <c r="DX264" s="205"/>
      <c r="DY264" s="205"/>
      <c r="DZ264" s="205"/>
      <c r="EA264" s="205"/>
      <c r="EB264" s="205"/>
      <c r="EC264" s="205"/>
      <c r="ED264" s="205"/>
      <c r="EE264" s="205"/>
      <c r="EF264" s="205"/>
      <c r="EG264" s="205"/>
      <c r="EH264" s="205"/>
      <c r="EI264" s="205"/>
      <c r="EJ264" s="205"/>
      <c r="EK264" s="205"/>
      <c r="EL264" s="205"/>
      <c r="EM264" s="205"/>
      <c r="EN264" s="205"/>
      <c r="EO264" s="205"/>
      <c r="EP264" s="205"/>
      <c r="EQ264" s="205"/>
      <c r="ER264" s="205"/>
      <c r="ES264" s="205"/>
      <c r="ET264" s="205"/>
      <c r="EU264" s="205"/>
      <c r="EV264" s="205"/>
      <c r="EW264" s="205"/>
      <c r="EX264" s="205"/>
      <c r="EY264" s="205"/>
      <c r="EZ264" s="205"/>
      <c r="FA264" s="205"/>
      <c r="FB264" s="205"/>
      <c r="FC264" s="205"/>
      <c r="FD264" s="205"/>
      <c r="FE264" s="205"/>
      <c r="FF264" s="205"/>
      <c r="FG264" s="205"/>
      <c r="FH264" s="205"/>
      <c r="FI264" s="205"/>
      <c r="FJ264" s="205"/>
      <c r="FK264" s="205"/>
      <c r="FL264" s="205"/>
      <c r="FM264" s="205"/>
      <c r="FN264" s="205"/>
      <c r="FO264" s="205"/>
      <c r="FP264" s="205"/>
      <c r="FQ264" s="205"/>
      <c r="FR264" s="205"/>
      <c r="FS264" s="205"/>
      <c r="FT264" s="205"/>
      <c r="FU264" s="205"/>
      <c r="FV264" s="205"/>
      <c r="FW264" s="205"/>
      <c r="FX264" s="205"/>
      <c r="FY264" s="205"/>
      <c r="FZ264" s="205"/>
      <c r="GA264" s="205"/>
      <c r="GB264" s="205"/>
      <c r="GC264" s="205"/>
      <c r="GD264" s="205"/>
      <c r="GE264" s="205"/>
      <c r="GF264" s="205"/>
      <c r="GG264" s="205"/>
      <c r="GH264" s="205"/>
      <c r="GI264" s="205"/>
      <c r="GJ264" s="205"/>
      <c r="GK264" s="205"/>
      <c r="GL264" s="205"/>
      <c r="GM264" s="205"/>
      <c r="GN264" s="205"/>
      <c r="GO264" s="205"/>
      <c r="GP264" s="205"/>
      <c r="GQ264" s="205"/>
      <c r="GR264" s="205"/>
      <c r="GS264" s="205"/>
      <c r="GT264" s="205"/>
      <c r="GU264" s="205"/>
      <c r="GV264" s="205"/>
      <c r="GW264" s="205"/>
      <c r="GX264" s="205"/>
      <c r="GY264" s="205"/>
      <c r="GZ264" s="205"/>
      <c r="HA264" s="205"/>
      <c r="HB264" s="205"/>
      <c r="HC264" s="205"/>
      <c r="HD264" s="205"/>
      <c r="HE264" s="205"/>
      <c r="HF264" s="205"/>
      <c r="HG264" s="205"/>
      <c r="HH264" s="205"/>
      <c r="HI264" s="205"/>
      <c r="HJ264" s="205"/>
      <c r="HK264" s="205"/>
      <c r="HL264" s="205"/>
      <c r="HM264" s="205"/>
      <c r="HN264" s="205"/>
      <c r="HO264" s="205"/>
      <c r="HP264" s="205"/>
      <c r="HQ264" s="205"/>
      <c r="HR264" s="205"/>
      <c r="HS264" s="205"/>
      <c r="HT264" s="205"/>
      <c r="HU264" s="205"/>
      <c r="HV264" s="205"/>
      <c r="HW264" s="205"/>
      <c r="HX264" s="205"/>
      <c r="HY264" s="205"/>
      <c r="HZ264" s="205"/>
      <c r="IA264" s="205"/>
      <c r="IB264" s="205"/>
      <c r="IC264" s="205"/>
      <c r="ID264" s="205"/>
      <c r="IE264" s="205"/>
      <c r="IF264" s="205"/>
      <c r="IG264" s="205"/>
      <c r="IH264" s="205"/>
      <c r="II264" s="205"/>
      <c r="IJ264" s="205"/>
      <c r="IK264" s="205"/>
      <c r="IL264" s="205"/>
      <c r="IM264" s="205"/>
      <c r="IN264" s="205"/>
      <c r="IO264" s="205"/>
      <c r="IP264" s="205"/>
      <c r="IQ264" s="205"/>
      <c r="IR264" s="205"/>
      <c r="IS264" s="205"/>
      <c r="IT264" s="205"/>
      <c r="IU264" s="205"/>
      <c r="IV264" s="205"/>
      <c r="IW264" s="205"/>
      <c r="IX264" s="205"/>
    </row>
    <row r="265" spans="1:258" ht="12.75" customHeight="1" x14ac:dyDescent="0.2">
      <c r="A265" s="330">
        <f t="shared" si="11"/>
        <v>45546</v>
      </c>
      <c r="B265" s="355" t="str" cm="1">
        <f t="array" ref="B265">IF(SUMPRODUCT($I265:$IX265,IF($I$9:$IX$9=B$9,1,0))&gt;0,SUMPRODUCT($I265:$IX265,IF($I$9:$IX$9=B$9,1,0)),"")</f>
        <v/>
      </c>
      <c r="C265" s="355" t="str" cm="1">
        <f t="array" ref="C265">IF(SUMPRODUCT($I265:$IX265,IF($I$9:$IX$9=C$9,1,0))&gt;0,SUMPRODUCT($I265:$IX265,IF($I$9:$IX$9=C$9,1,0)),"")</f>
        <v/>
      </c>
      <c r="D265" s="355" t="str" cm="1">
        <f t="array" ref="D265">IF(SUMPRODUCT($I265:$IX265,IF($I$9:$IX$9=D$9,1,0))&gt;0,SUMPRODUCT($I265:$IX265,IF($I$9:$IX$9=D$9,1,0)),"")</f>
        <v/>
      </c>
      <c r="E265" s="355" t="str" cm="1">
        <f t="array" ref="E265">IF(SUMPRODUCT($I265:$IX265,IF($I$9:$IX$9=E$9,1,0))&gt;0,SUMPRODUCT($I265:$IX265,IF($I$9:$IX$9=E$9,1,0)),"")</f>
        <v/>
      </c>
      <c r="F265" s="355" t="str" cm="1">
        <f t="array" ref="F265">IF(SUMPRODUCT($I265:$IX265,IF($I$9:$IX$9=F$9,1,0))&gt;0,SUMPRODUCT($I265:$IX265,IF($I$9:$IX$9=F$9,1,0)),"")</f>
        <v/>
      </c>
      <c r="G265" s="355" t="str" cm="1">
        <f t="array" ref="G265">IF(SUMPRODUCT($I265:$IX265,IF($I$9:$IX$9=G$9,1,0))&gt;0,SUMPRODUCT($I265:$IX265,IF($I$9:$IX$9=G$9,1,0)),"")</f>
        <v/>
      </c>
      <c r="H265" s="329">
        <f t="shared" si="10"/>
        <v>0</v>
      </c>
      <c r="I265" s="205"/>
      <c r="J265" s="205"/>
      <c r="K265" s="205"/>
      <c r="L265" s="205"/>
      <c r="M265" s="205"/>
      <c r="N265" s="205"/>
      <c r="O265" s="205"/>
      <c r="P265" s="205"/>
      <c r="Q265" s="205"/>
      <c r="R265" s="205"/>
      <c r="S265" s="205"/>
      <c r="T265" s="205"/>
      <c r="U265" s="205"/>
      <c r="V265" s="205"/>
      <c r="W265" s="205"/>
      <c r="X265" s="205"/>
      <c r="Y265" s="205"/>
      <c r="Z265" s="205"/>
      <c r="AA265" s="205"/>
      <c r="AB265" s="205"/>
      <c r="AC265" s="205"/>
      <c r="AD265" s="205"/>
      <c r="AE265" s="205"/>
      <c r="AF265" s="205"/>
      <c r="AG265" s="205"/>
      <c r="AH265" s="205"/>
      <c r="AI265" s="205"/>
      <c r="AJ265" s="205"/>
      <c r="AK265" s="205"/>
      <c r="AL265" s="205"/>
      <c r="AM265" s="205"/>
      <c r="AN265" s="205"/>
      <c r="AO265" s="205"/>
      <c r="AP265" s="205"/>
      <c r="AQ265" s="205"/>
      <c r="AR265" s="205"/>
      <c r="AS265" s="205"/>
      <c r="AT265" s="205"/>
      <c r="AU265" s="205"/>
      <c r="AV265" s="205"/>
      <c r="AW265" s="205"/>
      <c r="AX265" s="205"/>
      <c r="AY265" s="205"/>
      <c r="AZ265" s="205"/>
      <c r="BA265" s="205"/>
      <c r="BB265" s="205"/>
      <c r="BC265" s="205"/>
      <c r="BD265" s="205"/>
      <c r="BE265" s="205"/>
      <c r="BF265" s="205"/>
      <c r="BG265" s="205"/>
      <c r="BH265" s="205"/>
      <c r="BI265" s="205"/>
      <c r="BJ265" s="205"/>
      <c r="BK265" s="205"/>
      <c r="BL265" s="205"/>
      <c r="BM265" s="205"/>
      <c r="BN265" s="205"/>
      <c r="BO265" s="205"/>
      <c r="BP265" s="205"/>
      <c r="BQ265" s="205"/>
      <c r="BR265" s="205"/>
      <c r="BS265" s="205"/>
      <c r="BT265" s="205"/>
      <c r="BU265" s="205"/>
      <c r="BV265" s="205"/>
      <c r="BW265" s="205"/>
      <c r="BX265" s="205"/>
      <c r="BY265" s="205"/>
      <c r="BZ265" s="205"/>
      <c r="CA265" s="205"/>
      <c r="CB265" s="205"/>
      <c r="CC265" s="205"/>
      <c r="CD265" s="205"/>
      <c r="CE265" s="205"/>
      <c r="CF265" s="205"/>
      <c r="CG265" s="205"/>
      <c r="CH265" s="205"/>
      <c r="CI265" s="205"/>
      <c r="CJ265" s="205"/>
      <c r="CK265" s="205"/>
      <c r="CL265" s="205"/>
      <c r="CM265" s="205"/>
      <c r="CN265" s="205"/>
      <c r="CO265" s="205"/>
      <c r="CP265" s="205"/>
      <c r="CQ265" s="205"/>
      <c r="CR265" s="205"/>
      <c r="CS265" s="205"/>
      <c r="CT265" s="205"/>
      <c r="CU265" s="205"/>
      <c r="CV265" s="205"/>
      <c r="CW265" s="205"/>
      <c r="CX265" s="205"/>
      <c r="CY265" s="205"/>
      <c r="CZ265" s="205"/>
      <c r="DA265" s="205"/>
      <c r="DB265" s="205"/>
      <c r="DC265" s="205"/>
      <c r="DD265" s="205"/>
      <c r="DE265" s="205"/>
      <c r="DF265" s="205"/>
      <c r="DG265" s="205"/>
      <c r="DH265" s="205"/>
      <c r="DI265" s="205"/>
      <c r="DJ265" s="205"/>
      <c r="DK265" s="205"/>
      <c r="DL265" s="205"/>
      <c r="DM265" s="205"/>
      <c r="DN265" s="205"/>
      <c r="DO265" s="205"/>
      <c r="DP265" s="205"/>
      <c r="DQ265" s="205"/>
      <c r="DR265" s="205"/>
      <c r="DS265" s="205"/>
      <c r="DT265" s="205"/>
      <c r="DU265" s="205"/>
      <c r="DV265" s="205"/>
      <c r="DW265" s="205"/>
      <c r="DX265" s="205"/>
      <c r="DY265" s="205"/>
      <c r="DZ265" s="205"/>
      <c r="EA265" s="205"/>
      <c r="EB265" s="205"/>
      <c r="EC265" s="205"/>
      <c r="ED265" s="205"/>
      <c r="EE265" s="205"/>
      <c r="EF265" s="205"/>
      <c r="EG265" s="205"/>
      <c r="EH265" s="205"/>
      <c r="EI265" s="205"/>
      <c r="EJ265" s="205"/>
      <c r="EK265" s="205"/>
      <c r="EL265" s="205"/>
      <c r="EM265" s="205"/>
      <c r="EN265" s="205"/>
      <c r="EO265" s="205"/>
      <c r="EP265" s="205"/>
      <c r="EQ265" s="205"/>
      <c r="ER265" s="205"/>
      <c r="ES265" s="205"/>
      <c r="ET265" s="205"/>
      <c r="EU265" s="205"/>
      <c r="EV265" s="205"/>
      <c r="EW265" s="205"/>
      <c r="EX265" s="205"/>
      <c r="EY265" s="205"/>
      <c r="EZ265" s="205"/>
      <c r="FA265" s="205"/>
      <c r="FB265" s="205"/>
      <c r="FC265" s="205"/>
      <c r="FD265" s="205"/>
      <c r="FE265" s="205"/>
      <c r="FF265" s="205"/>
      <c r="FG265" s="205"/>
      <c r="FH265" s="205"/>
      <c r="FI265" s="205"/>
      <c r="FJ265" s="205"/>
      <c r="FK265" s="205"/>
      <c r="FL265" s="205"/>
      <c r="FM265" s="205"/>
      <c r="FN265" s="205"/>
      <c r="FO265" s="205"/>
      <c r="FP265" s="205"/>
      <c r="FQ265" s="205"/>
      <c r="FR265" s="205"/>
      <c r="FS265" s="205"/>
      <c r="FT265" s="205"/>
      <c r="FU265" s="205"/>
      <c r="FV265" s="205"/>
      <c r="FW265" s="205"/>
      <c r="FX265" s="205"/>
      <c r="FY265" s="205"/>
      <c r="FZ265" s="205"/>
      <c r="GA265" s="205"/>
      <c r="GB265" s="205"/>
      <c r="GC265" s="205"/>
      <c r="GD265" s="205"/>
      <c r="GE265" s="205"/>
      <c r="GF265" s="205"/>
      <c r="GG265" s="205"/>
      <c r="GH265" s="205"/>
      <c r="GI265" s="205"/>
      <c r="GJ265" s="205"/>
      <c r="GK265" s="205"/>
      <c r="GL265" s="205"/>
      <c r="GM265" s="205"/>
      <c r="GN265" s="205"/>
      <c r="GO265" s="205"/>
      <c r="GP265" s="205"/>
      <c r="GQ265" s="205"/>
      <c r="GR265" s="205"/>
      <c r="GS265" s="205"/>
      <c r="GT265" s="205"/>
      <c r="GU265" s="205"/>
      <c r="GV265" s="205"/>
      <c r="GW265" s="205"/>
      <c r="GX265" s="205"/>
      <c r="GY265" s="205"/>
      <c r="GZ265" s="205"/>
      <c r="HA265" s="205"/>
      <c r="HB265" s="205"/>
      <c r="HC265" s="205"/>
      <c r="HD265" s="205"/>
      <c r="HE265" s="205"/>
      <c r="HF265" s="205"/>
      <c r="HG265" s="205"/>
      <c r="HH265" s="205"/>
      <c r="HI265" s="205"/>
      <c r="HJ265" s="205"/>
      <c r="HK265" s="205"/>
      <c r="HL265" s="205"/>
      <c r="HM265" s="205"/>
      <c r="HN265" s="205"/>
      <c r="HO265" s="205"/>
      <c r="HP265" s="205"/>
      <c r="HQ265" s="205"/>
      <c r="HR265" s="205"/>
      <c r="HS265" s="205"/>
      <c r="HT265" s="205"/>
      <c r="HU265" s="205"/>
      <c r="HV265" s="205"/>
      <c r="HW265" s="205"/>
      <c r="HX265" s="205"/>
      <c r="HY265" s="205"/>
      <c r="HZ265" s="205"/>
      <c r="IA265" s="205"/>
      <c r="IB265" s="205"/>
      <c r="IC265" s="205"/>
      <c r="ID265" s="205"/>
      <c r="IE265" s="205"/>
      <c r="IF265" s="205"/>
      <c r="IG265" s="205"/>
      <c r="IH265" s="205"/>
      <c r="II265" s="205"/>
      <c r="IJ265" s="205"/>
      <c r="IK265" s="205"/>
      <c r="IL265" s="205"/>
      <c r="IM265" s="205"/>
      <c r="IN265" s="205"/>
      <c r="IO265" s="205"/>
      <c r="IP265" s="205"/>
      <c r="IQ265" s="205"/>
      <c r="IR265" s="205"/>
      <c r="IS265" s="205"/>
      <c r="IT265" s="205"/>
      <c r="IU265" s="205"/>
      <c r="IV265" s="205"/>
      <c r="IW265" s="205"/>
      <c r="IX265" s="205"/>
    </row>
    <row r="266" spans="1:258" ht="12.75" customHeight="1" x14ac:dyDescent="0.2">
      <c r="A266" s="330">
        <f t="shared" si="11"/>
        <v>45547</v>
      </c>
      <c r="B266" s="355" t="str" cm="1">
        <f t="array" ref="B266">IF(SUMPRODUCT($I266:$IX266,IF($I$9:$IX$9=B$9,1,0))&gt;0,SUMPRODUCT($I266:$IX266,IF($I$9:$IX$9=B$9,1,0)),"")</f>
        <v/>
      </c>
      <c r="C266" s="355" t="str" cm="1">
        <f t="array" ref="C266">IF(SUMPRODUCT($I266:$IX266,IF($I$9:$IX$9=C$9,1,0))&gt;0,SUMPRODUCT($I266:$IX266,IF($I$9:$IX$9=C$9,1,0)),"")</f>
        <v/>
      </c>
      <c r="D266" s="355" t="str" cm="1">
        <f t="array" ref="D266">IF(SUMPRODUCT($I266:$IX266,IF($I$9:$IX$9=D$9,1,0))&gt;0,SUMPRODUCT($I266:$IX266,IF($I$9:$IX$9=D$9,1,0)),"")</f>
        <v/>
      </c>
      <c r="E266" s="355" t="str" cm="1">
        <f t="array" ref="E266">IF(SUMPRODUCT($I266:$IX266,IF($I$9:$IX$9=E$9,1,0))&gt;0,SUMPRODUCT($I266:$IX266,IF($I$9:$IX$9=E$9,1,0)),"")</f>
        <v/>
      </c>
      <c r="F266" s="355" t="str" cm="1">
        <f t="array" ref="F266">IF(SUMPRODUCT($I266:$IX266,IF($I$9:$IX$9=F$9,1,0))&gt;0,SUMPRODUCT($I266:$IX266,IF($I$9:$IX$9=F$9,1,0)),"")</f>
        <v/>
      </c>
      <c r="G266" s="355" t="str" cm="1">
        <f t="array" ref="G266">IF(SUMPRODUCT($I266:$IX266,IF($I$9:$IX$9=G$9,1,0))&gt;0,SUMPRODUCT($I266:$IX266,IF($I$9:$IX$9=G$9,1,0)),"")</f>
        <v/>
      </c>
      <c r="H266" s="329">
        <f t="shared" si="10"/>
        <v>0</v>
      </c>
      <c r="I266" s="205"/>
      <c r="J266" s="205"/>
      <c r="K266" s="205"/>
      <c r="L266" s="205"/>
      <c r="M266" s="205"/>
      <c r="N266" s="205"/>
      <c r="O266" s="205"/>
      <c r="P266" s="205"/>
      <c r="Q266" s="205"/>
      <c r="R266" s="205"/>
      <c r="S266" s="205"/>
      <c r="T266" s="205"/>
      <c r="U266" s="205"/>
      <c r="V266" s="205"/>
      <c r="W266" s="205"/>
      <c r="X266" s="205"/>
      <c r="Y266" s="205"/>
      <c r="Z266" s="205"/>
      <c r="AA266" s="205"/>
      <c r="AB266" s="205"/>
      <c r="AC266" s="205"/>
      <c r="AD266" s="205"/>
      <c r="AE266" s="205"/>
      <c r="AF266" s="205"/>
      <c r="AG266" s="205"/>
      <c r="AH266" s="205"/>
      <c r="AI266" s="205"/>
      <c r="AJ266" s="205"/>
      <c r="AK266" s="205"/>
      <c r="AL266" s="205"/>
      <c r="AM266" s="205"/>
      <c r="AN266" s="205"/>
      <c r="AO266" s="205"/>
      <c r="AP266" s="205"/>
      <c r="AQ266" s="205"/>
      <c r="AR266" s="205"/>
      <c r="AS266" s="205"/>
      <c r="AT266" s="205"/>
      <c r="AU266" s="205"/>
      <c r="AV266" s="205"/>
      <c r="AW266" s="205"/>
      <c r="AX266" s="205"/>
      <c r="AY266" s="205"/>
      <c r="AZ266" s="205"/>
      <c r="BA266" s="205"/>
      <c r="BB266" s="205"/>
      <c r="BC266" s="205"/>
      <c r="BD266" s="205"/>
      <c r="BE266" s="205"/>
      <c r="BF266" s="205"/>
      <c r="BG266" s="205"/>
      <c r="BH266" s="205"/>
      <c r="BI266" s="205"/>
      <c r="BJ266" s="205"/>
      <c r="BK266" s="205"/>
      <c r="BL266" s="205"/>
      <c r="BM266" s="205"/>
      <c r="BN266" s="205"/>
      <c r="BO266" s="205"/>
      <c r="BP266" s="205"/>
      <c r="BQ266" s="205"/>
      <c r="BR266" s="205"/>
      <c r="BS266" s="205"/>
      <c r="BT266" s="205"/>
      <c r="BU266" s="205"/>
      <c r="BV266" s="205"/>
      <c r="BW266" s="205"/>
      <c r="BX266" s="205"/>
      <c r="BY266" s="205"/>
      <c r="BZ266" s="205"/>
      <c r="CA266" s="205"/>
      <c r="CB266" s="205"/>
      <c r="CC266" s="205"/>
      <c r="CD266" s="205"/>
      <c r="CE266" s="205"/>
      <c r="CF266" s="205"/>
      <c r="CG266" s="205"/>
      <c r="CH266" s="205"/>
      <c r="CI266" s="205"/>
      <c r="CJ266" s="205"/>
      <c r="CK266" s="205"/>
      <c r="CL266" s="205"/>
      <c r="CM266" s="205"/>
      <c r="CN266" s="205"/>
      <c r="CO266" s="205"/>
      <c r="CP266" s="205"/>
      <c r="CQ266" s="205"/>
      <c r="CR266" s="205"/>
      <c r="CS266" s="205"/>
      <c r="CT266" s="205"/>
      <c r="CU266" s="205"/>
      <c r="CV266" s="205"/>
      <c r="CW266" s="205"/>
      <c r="CX266" s="205"/>
      <c r="CY266" s="205"/>
      <c r="CZ266" s="205"/>
      <c r="DA266" s="205"/>
      <c r="DB266" s="205"/>
      <c r="DC266" s="205"/>
      <c r="DD266" s="205"/>
      <c r="DE266" s="205"/>
      <c r="DF266" s="205"/>
      <c r="DG266" s="205"/>
      <c r="DH266" s="205"/>
      <c r="DI266" s="205"/>
      <c r="DJ266" s="205"/>
      <c r="DK266" s="205"/>
      <c r="DL266" s="205"/>
      <c r="DM266" s="205"/>
      <c r="DN266" s="205"/>
      <c r="DO266" s="205"/>
      <c r="DP266" s="205"/>
      <c r="DQ266" s="205"/>
      <c r="DR266" s="205"/>
      <c r="DS266" s="205"/>
      <c r="DT266" s="205"/>
      <c r="DU266" s="205"/>
      <c r="DV266" s="205"/>
      <c r="DW266" s="205"/>
      <c r="DX266" s="205"/>
      <c r="DY266" s="205"/>
      <c r="DZ266" s="205"/>
      <c r="EA266" s="205"/>
      <c r="EB266" s="205"/>
      <c r="EC266" s="205"/>
      <c r="ED266" s="205"/>
      <c r="EE266" s="205"/>
      <c r="EF266" s="205"/>
      <c r="EG266" s="205"/>
      <c r="EH266" s="205"/>
      <c r="EI266" s="205"/>
      <c r="EJ266" s="205"/>
      <c r="EK266" s="205"/>
      <c r="EL266" s="205"/>
      <c r="EM266" s="205"/>
      <c r="EN266" s="205"/>
      <c r="EO266" s="205"/>
      <c r="EP266" s="205"/>
      <c r="EQ266" s="205"/>
      <c r="ER266" s="205"/>
      <c r="ES266" s="205"/>
      <c r="ET266" s="205"/>
      <c r="EU266" s="205"/>
      <c r="EV266" s="205"/>
      <c r="EW266" s="205"/>
      <c r="EX266" s="205"/>
      <c r="EY266" s="205"/>
      <c r="EZ266" s="205"/>
      <c r="FA266" s="205"/>
      <c r="FB266" s="205"/>
      <c r="FC266" s="205"/>
      <c r="FD266" s="205"/>
      <c r="FE266" s="205"/>
      <c r="FF266" s="205"/>
      <c r="FG266" s="205"/>
      <c r="FH266" s="205"/>
      <c r="FI266" s="205"/>
      <c r="FJ266" s="205"/>
      <c r="FK266" s="205"/>
      <c r="FL266" s="205"/>
      <c r="FM266" s="205"/>
      <c r="FN266" s="205"/>
      <c r="FO266" s="205"/>
      <c r="FP266" s="205"/>
      <c r="FQ266" s="205"/>
      <c r="FR266" s="205"/>
      <c r="FS266" s="205"/>
      <c r="FT266" s="205"/>
      <c r="FU266" s="205"/>
      <c r="FV266" s="205"/>
      <c r="FW266" s="205"/>
      <c r="FX266" s="205"/>
      <c r="FY266" s="205"/>
      <c r="FZ266" s="205"/>
      <c r="GA266" s="205"/>
      <c r="GB266" s="205"/>
      <c r="GC266" s="205"/>
      <c r="GD266" s="205"/>
      <c r="GE266" s="205"/>
      <c r="GF266" s="205"/>
      <c r="GG266" s="205"/>
      <c r="GH266" s="205"/>
      <c r="GI266" s="205"/>
      <c r="GJ266" s="205"/>
      <c r="GK266" s="205"/>
      <c r="GL266" s="205"/>
      <c r="GM266" s="205"/>
      <c r="GN266" s="205"/>
      <c r="GO266" s="205"/>
      <c r="GP266" s="205"/>
      <c r="GQ266" s="205"/>
      <c r="GR266" s="205"/>
      <c r="GS266" s="205"/>
      <c r="GT266" s="205"/>
      <c r="GU266" s="205"/>
      <c r="GV266" s="205"/>
      <c r="GW266" s="205"/>
      <c r="GX266" s="205"/>
      <c r="GY266" s="205"/>
      <c r="GZ266" s="205"/>
      <c r="HA266" s="205"/>
      <c r="HB266" s="205"/>
      <c r="HC266" s="205"/>
      <c r="HD266" s="205"/>
      <c r="HE266" s="205"/>
      <c r="HF266" s="205"/>
      <c r="HG266" s="205"/>
      <c r="HH266" s="205"/>
      <c r="HI266" s="205"/>
      <c r="HJ266" s="205"/>
      <c r="HK266" s="205"/>
      <c r="HL266" s="205"/>
      <c r="HM266" s="205"/>
      <c r="HN266" s="205"/>
      <c r="HO266" s="205"/>
      <c r="HP266" s="205"/>
      <c r="HQ266" s="205"/>
      <c r="HR266" s="205"/>
      <c r="HS266" s="205"/>
      <c r="HT266" s="205"/>
      <c r="HU266" s="205"/>
      <c r="HV266" s="205"/>
      <c r="HW266" s="205"/>
      <c r="HX266" s="205"/>
      <c r="HY266" s="205"/>
      <c r="HZ266" s="205"/>
      <c r="IA266" s="205"/>
      <c r="IB266" s="205"/>
      <c r="IC266" s="205"/>
      <c r="ID266" s="205"/>
      <c r="IE266" s="205"/>
      <c r="IF266" s="205"/>
      <c r="IG266" s="205"/>
      <c r="IH266" s="205"/>
      <c r="II266" s="205"/>
      <c r="IJ266" s="205"/>
      <c r="IK266" s="205"/>
      <c r="IL266" s="205"/>
      <c r="IM266" s="205"/>
      <c r="IN266" s="205"/>
      <c r="IO266" s="205"/>
      <c r="IP266" s="205"/>
      <c r="IQ266" s="205"/>
      <c r="IR266" s="205"/>
      <c r="IS266" s="205"/>
      <c r="IT266" s="205"/>
      <c r="IU266" s="205"/>
      <c r="IV266" s="205"/>
      <c r="IW266" s="205"/>
      <c r="IX266" s="205"/>
    </row>
    <row r="267" spans="1:258" ht="12.75" customHeight="1" x14ac:dyDescent="0.2">
      <c r="A267" s="330">
        <f t="shared" si="11"/>
        <v>45548</v>
      </c>
      <c r="B267" s="355" t="str" cm="1">
        <f t="array" ref="B267">IF(SUMPRODUCT($I267:$IX267,IF($I$9:$IX$9=B$9,1,0))&gt;0,SUMPRODUCT($I267:$IX267,IF($I$9:$IX$9=B$9,1,0)),"")</f>
        <v/>
      </c>
      <c r="C267" s="355" t="str" cm="1">
        <f t="array" ref="C267">IF(SUMPRODUCT($I267:$IX267,IF($I$9:$IX$9=C$9,1,0))&gt;0,SUMPRODUCT($I267:$IX267,IF($I$9:$IX$9=C$9,1,0)),"")</f>
        <v/>
      </c>
      <c r="D267" s="355" t="str" cm="1">
        <f t="array" ref="D267">IF(SUMPRODUCT($I267:$IX267,IF($I$9:$IX$9=D$9,1,0))&gt;0,SUMPRODUCT($I267:$IX267,IF($I$9:$IX$9=D$9,1,0)),"")</f>
        <v/>
      </c>
      <c r="E267" s="355" t="str" cm="1">
        <f t="array" ref="E267">IF(SUMPRODUCT($I267:$IX267,IF($I$9:$IX$9=E$9,1,0))&gt;0,SUMPRODUCT($I267:$IX267,IF($I$9:$IX$9=E$9,1,0)),"")</f>
        <v/>
      </c>
      <c r="F267" s="355" t="str" cm="1">
        <f t="array" ref="F267">IF(SUMPRODUCT($I267:$IX267,IF($I$9:$IX$9=F$9,1,0))&gt;0,SUMPRODUCT($I267:$IX267,IF($I$9:$IX$9=F$9,1,0)),"")</f>
        <v/>
      </c>
      <c r="G267" s="355" t="str" cm="1">
        <f t="array" ref="G267">IF(SUMPRODUCT($I267:$IX267,IF($I$9:$IX$9=G$9,1,0))&gt;0,SUMPRODUCT($I267:$IX267,IF($I$9:$IX$9=G$9,1,0)),"")</f>
        <v/>
      </c>
      <c r="H267" s="329">
        <f t="shared" si="10"/>
        <v>0</v>
      </c>
      <c r="I267" s="205"/>
      <c r="J267" s="205"/>
      <c r="K267" s="205"/>
      <c r="L267" s="205"/>
      <c r="M267" s="205"/>
      <c r="N267" s="205"/>
      <c r="O267" s="205"/>
      <c r="P267" s="205"/>
      <c r="Q267" s="205"/>
      <c r="R267" s="205"/>
      <c r="S267" s="205"/>
      <c r="T267" s="205"/>
      <c r="U267" s="205"/>
      <c r="V267" s="205"/>
      <c r="W267" s="205"/>
      <c r="X267" s="205"/>
      <c r="Y267" s="205"/>
      <c r="Z267" s="205"/>
      <c r="AA267" s="205"/>
      <c r="AB267" s="205"/>
      <c r="AC267" s="205"/>
      <c r="AD267" s="205"/>
      <c r="AE267" s="205"/>
      <c r="AF267" s="205"/>
      <c r="AG267" s="205"/>
      <c r="AH267" s="205"/>
      <c r="AI267" s="205"/>
      <c r="AJ267" s="205"/>
      <c r="AK267" s="205"/>
      <c r="AL267" s="205"/>
      <c r="AM267" s="205"/>
      <c r="AN267" s="205"/>
      <c r="AO267" s="205"/>
      <c r="AP267" s="205"/>
      <c r="AQ267" s="205"/>
      <c r="AR267" s="205"/>
      <c r="AS267" s="205"/>
      <c r="AT267" s="205"/>
      <c r="AU267" s="205"/>
      <c r="AV267" s="205"/>
      <c r="AW267" s="205"/>
      <c r="AX267" s="205"/>
      <c r="AY267" s="205"/>
      <c r="AZ267" s="205"/>
      <c r="BA267" s="205"/>
      <c r="BB267" s="205"/>
      <c r="BC267" s="205"/>
      <c r="BD267" s="205"/>
      <c r="BE267" s="205"/>
      <c r="BF267" s="205"/>
      <c r="BG267" s="205"/>
      <c r="BH267" s="205"/>
      <c r="BI267" s="205"/>
      <c r="BJ267" s="205"/>
      <c r="BK267" s="205"/>
      <c r="BL267" s="205"/>
      <c r="BM267" s="205"/>
      <c r="BN267" s="205"/>
      <c r="BO267" s="205"/>
      <c r="BP267" s="205"/>
      <c r="BQ267" s="205"/>
      <c r="BR267" s="205"/>
      <c r="BS267" s="205"/>
      <c r="BT267" s="205"/>
      <c r="BU267" s="205"/>
      <c r="BV267" s="205"/>
      <c r="BW267" s="205"/>
      <c r="BX267" s="205"/>
      <c r="BY267" s="205"/>
      <c r="BZ267" s="205"/>
      <c r="CA267" s="205"/>
      <c r="CB267" s="205"/>
      <c r="CC267" s="205"/>
      <c r="CD267" s="205"/>
      <c r="CE267" s="205"/>
      <c r="CF267" s="205"/>
      <c r="CG267" s="205"/>
      <c r="CH267" s="205"/>
      <c r="CI267" s="205"/>
      <c r="CJ267" s="205"/>
      <c r="CK267" s="205"/>
      <c r="CL267" s="205"/>
      <c r="CM267" s="205"/>
      <c r="CN267" s="205"/>
      <c r="CO267" s="205"/>
      <c r="CP267" s="205"/>
      <c r="CQ267" s="205"/>
      <c r="CR267" s="205"/>
      <c r="CS267" s="205"/>
      <c r="CT267" s="205"/>
      <c r="CU267" s="205"/>
      <c r="CV267" s="205"/>
      <c r="CW267" s="205"/>
      <c r="CX267" s="205"/>
      <c r="CY267" s="205"/>
      <c r="CZ267" s="205"/>
      <c r="DA267" s="205"/>
      <c r="DB267" s="205"/>
      <c r="DC267" s="205"/>
      <c r="DD267" s="205"/>
      <c r="DE267" s="205"/>
      <c r="DF267" s="205"/>
      <c r="DG267" s="205"/>
      <c r="DH267" s="205"/>
      <c r="DI267" s="205"/>
      <c r="DJ267" s="205"/>
      <c r="DK267" s="205"/>
      <c r="DL267" s="205"/>
      <c r="DM267" s="205"/>
      <c r="DN267" s="205"/>
      <c r="DO267" s="205"/>
      <c r="DP267" s="205"/>
      <c r="DQ267" s="205"/>
      <c r="DR267" s="205"/>
      <c r="DS267" s="205"/>
      <c r="DT267" s="205"/>
      <c r="DU267" s="205"/>
      <c r="DV267" s="205"/>
      <c r="DW267" s="205"/>
      <c r="DX267" s="205"/>
      <c r="DY267" s="205"/>
      <c r="DZ267" s="205"/>
      <c r="EA267" s="205"/>
      <c r="EB267" s="205"/>
      <c r="EC267" s="205"/>
      <c r="ED267" s="205"/>
      <c r="EE267" s="205"/>
      <c r="EF267" s="205"/>
      <c r="EG267" s="205"/>
      <c r="EH267" s="205"/>
      <c r="EI267" s="205"/>
      <c r="EJ267" s="205"/>
      <c r="EK267" s="205"/>
      <c r="EL267" s="205"/>
      <c r="EM267" s="205"/>
      <c r="EN267" s="205"/>
      <c r="EO267" s="205"/>
      <c r="EP267" s="205"/>
      <c r="EQ267" s="205"/>
      <c r="ER267" s="205"/>
      <c r="ES267" s="205"/>
      <c r="ET267" s="205"/>
      <c r="EU267" s="205"/>
      <c r="EV267" s="205"/>
      <c r="EW267" s="205"/>
      <c r="EX267" s="205"/>
      <c r="EY267" s="205"/>
      <c r="EZ267" s="205"/>
      <c r="FA267" s="205"/>
      <c r="FB267" s="205"/>
      <c r="FC267" s="205"/>
      <c r="FD267" s="205"/>
      <c r="FE267" s="205"/>
      <c r="FF267" s="205"/>
      <c r="FG267" s="205"/>
      <c r="FH267" s="205"/>
      <c r="FI267" s="205"/>
      <c r="FJ267" s="205"/>
      <c r="FK267" s="205"/>
      <c r="FL267" s="205"/>
      <c r="FM267" s="205"/>
      <c r="FN267" s="205"/>
      <c r="FO267" s="205"/>
      <c r="FP267" s="205"/>
      <c r="FQ267" s="205"/>
      <c r="FR267" s="205"/>
      <c r="FS267" s="205"/>
      <c r="FT267" s="205"/>
      <c r="FU267" s="205"/>
      <c r="FV267" s="205"/>
      <c r="FW267" s="205"/>
      <c r="FX267" s="205"/>
      <c r="FY267" s="205"/>
      <c r="FZ267" s="205"/>
      <c r="GA267" s="205"/>
      <c r="GB267" s="205"/>
      <c r="GC267" s="205"/>
      <c r="GD267" s="205"/>
      <c r="GE267" s="205"/>
      <c r="GF267" s="205"/>
      <c r="GG267" s="205"/>
      <c r="GH267" s="205"/>
      <c r="GI267" s="205"/>
      <c r="GJ267" s="205"/>
      <c r="GK267" s="205"/>
      <c r="GL267" s="205"/>
      <c r="GM267" s="205"/>
      <c r="GN267" s="205"/>
      <c r="GO267" s="205"/>
      <c r="GP267" s="205"/>
      <c r="GQ267" s="205"/>
      <c r="GR267" s="205"/>
      <c r="GS267" s="205"/>
      <c r="GT267" s="205"/>
      <c r="GU267" s="205"/>
      <c r="GV267" s="205"/>
      <c r="GW267" s="205"/>
      <c r="GX267" s="205"/>
      <c r="GY267" s="205"/>
      <c r="GZ267" s="205"/>
      <c r="HA267" s="205"/>
      <c r="HB267" s="205"/>
      <c r="HC267" s="205"/>
      <c r="HD267" s="205"/>
      <c r="HE267" s="205"/>
      <c r="HF267" s="205"/>
      <c r="HG267" s="205"/>
      <c r="HH267" s="205"/>
      <c r="HI267" s="205"/>
      <c r="HJ267" s="205"/>
      <c r="HK267" s="205"/>
      <c r="HL267" s="205"/>
      <c r="HM267" s="205"/>
      <c r="HN267" s="205"/>
      <c r="HO267" s="205"/>
      <c r="HP267" s="205"/>
      <c r="HQ267" s="205"/>
      <c r="HR267" s="205"/>
      <c r="HS267" s="205"/>
      <c r="HT267" s="205"/>
      <c r="HU267" s="205"/>
      <c r="HV267" s="205"/>
      <c r="HW267" s="205"/>
      <c r="HX267" s="205"/>
      <c r="HY267" s="205"/>
      <c r="HZ267" s="205"/>
      <c r="IA267" s="205"/>
      <c r="IB267" s="205"/>
      <c r="IC267" s="205"/>
      <c r="ID267" s="205"/>
      <c r="IE267" s="205"/>
      <c r="IF267" s="205"/>
      <c r="IG267" s="205"/>
      <c r="IH267" s="205"/>
      <c r="II267" s="205"/>
      <c r="IJ267" s="205"/>
      <c r="IK267" s="205"/>
      <c r="IL267" s="205"/>
      <c r="IM267" s="205"/>
      <c r="IN267" s="205"/>
      <c r="IO267" s="205"/>
      <c r="IP267" s="205"/>
      <c r="IQ267" s="205"/>
      <c r="IR267" s="205"/>
      <c r="IS267" s="205"/>
      <c r="IT267" s="205"/>
      <c r="IU267" s="205"/>
      <c r="IV267" s="205"/>
      <c r="IW267" s="205"/>
      <c r="IX267" s="205"/>
    </row>
    <row r="268" spans="1:258" ht="12.75" customHeight="1" x14ac:dyDescent="0.2">
      <c r="A268" s="330">
        <f t="shared" si="11"/>
        <v>45549</v>
      </c>
      <c r="B268" s="355" t="str" cm="1">
        <f t="array" ref="B268">IF(SUMPRODUCT($I268:$IX268,IF($I$9:$IX$9=B$9,1,0))&gt;0,SUMPRODUCT($I268:$IX268,IF($I$9:$IX$9=B$9,1,0)),"")</f>
        <v/>
      </c>
      <c r="C268" s="355" t="str" cm="1">
        <f t="array" ref="C268">IF(SUMPRODUCT($I268:$IX268,IF($I$9:$IX$9=C$9,1,0))&gt;0,SUMPRODUCT($I268:$IX268,IF($I$9:$IX$9=C$9,1,0)),"")</f>
        <v/>
      </c>
      <c r="D268" s="355" t="str" cm="1">
        <f t="array" ref="D268">IF(SUMPRODUCT($I268:$IX268,IF($I$9:$IX$9=D$9,1,0))&gt;0,SUMPRODUCT($I268:$IX268,IF($I$9:$IX$9=D$9,1,0)),"")</f>
        <v/>
      </c>
      <c r="E268" s="355" t="str" cm="1">
        <f t="array" ref="E268">IF(SUMPRODUCT($I268:$IX268,IF($I$9:$IX$9=E$9,1,0))&gt;0,SUMPRODUCT($I268:$IX268,IF($I$9:$IX$9=E$9,1,0)),"")</f>
        <v/>
      </c>
      <c r="F268" s="355" t="str" cm="1">
        <f t="array" ref="F268">IF(SUMPRODUCT($I268:$IX268,IF($I$9:$IX$9=F$9,1,0))&gt;0,SUMPRODUCT($I268:$IX268,IF($I$9:$IX$9=F$9,1,0)),"")</f>
        <v/>
      </c>
      <c r="G268" s="355" t="str" cm="1">
        <f t="array" ref="G268">IF(SUMPRODUCT($I268:$IX268,IF($I$9:$IX$9=G$9,1,0))&gt;0,SUMPRODUCT($I268:$IX268,IF($I$9:$IX$9=G$9,1,0)),"")</f>
        <v/>
      </c>
      <c r="H268" s="329">
        <f t="shared" ref="H268:H331" si="12">SUM(I268:IX268)</f>
        <v>0</v>
      </c>
      <c r="I268" s="205"/>
      <c r="J268" s="205"/>
      <c r="K268" s="205"/>
      <c r="L268" s="205"/>
      <c r="M268" s="205"/>
      <c r="N268" s="205"/>
      <c r="O268" s="205"/>
      <c r="P268" s="205"/>
      <c r="Q268" s="205"/>
      <c r="R268" s="205"/>
      <c r="S268" s="205"/>
      <c r="T268" s="205"/>
      <c r="U268" s="205"/>
      <c r="V268" s="205"/>
      <c r="W268" s="205"/>
      <c r="X268" s="205"/>
      <c r="Y268" s="205"/>
      <c r="Z268" s="205"/>
      <c r="AA268" s="205"/>
      <c r="AB268" s="205"/>
      <c r="AC268" s="205"/>
      <c r="AD268" s="205"/>
      <c r="AE268" s="205"/>
      <c r="AF268" s="205"/>
      <c r="AG268" s="205"/>
      <c r="AH268" s="205"/>
      <c r="AI268" s="205"/>
      <c r="AJ268" s="205"/>
      <c r="AK268" s="205"/>
      <c r="AL268" s="205"/>
      <c r="AM268" s="205"/>
      <c r="AN268" s="205"/>
      <c r="AO268" s="205"/>
      <c r="AP268" s="205"/>
      <c r="AQ268" s="205"/>
      <c r="AR268" s="205"/>
      <c r="AS268" s="205"/>
      <c r="AT268" s="205"/>
      <c r="AU268" s="205"/>
      <c r="AV268" s="205"/>
      <c r="AW268" s="205"/>
      <c r="AX268" s="205"/>
      <c r="AY268" s="205"/>
      <c r="AZ268" s="205"/>
      <c r="BA268" s="205"/>
      <c r="BB268" s="205"/>
      <c r="BC268" s="205"/>
      <c r="BD268" s="205"/>
      <c r="BE268" s="205"/>
      <c r="BF268" s="205"/>
      <c r="BG268" s="205"/>
      <c r="BH268" s="205"/>
      <c r="BI268" s="205"/>
      <c r="BJ268" s="205"/>
      <c r="BK268" s="205"/>
      <c r="BL268" s="205"/>
      <c r="BM268" s="205"/>
      <c r="BN268" s="205"/>
      <c r="BO268" s="205"/>
      <c r="BP268" s="205"/>
      <c r="BQ268" s="205"/>
      <c r="BR268" s="205"/>
      <c r="BS268" s="205"/>
      <c r="BT268" s="205"/>
      <c r="BU268" s="205"/>
      <c r="BV268" s="205"/>
      <c r="BW268" s="205"/>
      <c r="BX268" s="205"/>
      <c r="BY268" s="205"/>
      <c r="BZ268" s="205"/>
      <c r="CA268" s="205"/>
      <c r="CB268" s="205"/>
      <c r="CC268" s="205"/>
      <c r="CD268" s="205"/>
      <c r="CE268" s="205"/>
      <c r="CF268" s="205"/>
      <c r="CG268" s="205"/>
      <c r="CH268" s="205"/>
      <c r="CI268" s="205"/>
      <c r="CJ268" s="205"/>
      <c r="CK268" s="205"/>
      <c r="CL268" s="205"/>
      <c r="CM268" s="205"/>
      <c r="CN268" s="205"/>
      <c r="CO268" s="205"/>
      <c r="CP268" s="205"/>
      <c r="CQ268" s="205"/>
      <c r="CR268" s="205"/>
      <c r="CS268" s="205"/>
      <c r="CT268" s="205"/>
      <c r="CU268" s="205"/>
      <c r="CV268" s="205"/>
      <c r="CW268" s="205"/>
      <c r="CX268" s="205"/>
      <c r="CY268" s="205"/>
      <c r="CZ268" s="205"/>
      <c r="DA268" s="205"/>
      <c r="DB268" s="205"/>
      <c r="DC268" s="205"/>
      <c r="DD268" s="205"/>
      <c r="DE268" s="205"/>
      <c r="DF268" s="205"/>
      <c r="DG268" s="205"/>
      <c r="DH268" s="205"/>
      <c r="DI268" s="205"/>
      <c r="DJ268" s="205"/>
      <c r="DK268" s="205"/>
      <c r="DL268" s="205"/>
      <c r="DM268" s="205"/>
      <c r="DN268" s="205"/>
      <c r="DO268" s="205"/>
      <c r="DP268" s="205"/>
      <c r="DQ268" s="205"/>
      <c r="DR268" s="205"/>
      <c r="DS268" s="205"/>
      <c r="DT268" s="205"/>
      <c r="DU268" s="205"/>
      <c r="DV268" s="205"/>
      <c r="DW268" s="205"/>
      <c r="DX268" s="205"/>
      <c r="DY268" s="205"/>
      <c r="DZ268" s="205"/>
      <c r="EA268" s="205"/>
      <c r="EB268" s="205"/>
      <c r="EC268" s="205"/>
      <c r="ED268" s="205"/>
      <c r="EE268" s="205"/>
      <c r="EF268" s="205"/>
      <c r="EG268" s="205"/>
      <c r="EH268" s="205"/>
      <c r="EI268" s="205"/>
      <c r="EJ268" s="205"/>
      <c r="EK268" s="205"/>
      <c r="EL268" s="205"/>
      <c r="EM268" s="205"/>
      <c r="EN268" s="205"/>
      <c r="EO268" s="205"/>
      <c r="EP268" s="205"/>
      <c r="EQ268" s="205"/>
      <c r="ER268" s="205"/>
      <c r="ES268" s="205"/>
      <c r="ET268" s="205"/>
      <c r="EU268" s="205"/>
      <c r="EV268" s="205"/>
      <c r="EW268" s="205"/>
      <c r="EX268" s="205"/>
      <c r="EY268" s="205"/>
      <c r="EZ268" s="205"/>
      <c r="FA268" s="205"/>
      <c r="FB268" s="205"/>
      <c r="FC268" s="205"/>
      <c r="FD268" s="205"/>
      <c r="FE268" s="205"/>
      <c r="FF268" s="205"/>
      <c r="FG268" s="205"/>
      <c r="FH268" s="205"/>
      <c r="FI268" s="205"/>
      <c r="FJ268" s="205"/>
      <c r="FK268" s="205"/>
      <c r="FL268" s="205"/>
      <c r="FM268" s="205"/>
      <c r="FN268" s="205"/>
      <c r="FO268" s="205"/>
      <c r="FP268" s="205"/>
      <c r="FQ268" s="205"/>
      <c r="FR268" s="205"/>
      <c r="FS268" s="205"/>
      <c r="FT268" s="205"/>
      <c r="FU268" s="205"/>
      <c r="FV268" s="205"/>
      <c r="FW268" s="205"/>
      <c r="FX268" s="205"/>
      <c r="FY268" s="205"/>
      <c r="FZ268" s="205"/>
      <c r="GA268" s="205"/>
      <c r="GB268" s="205"/>
      <c r="GC268" s="205"/>
      <c r="GD268" s="205"/>
      <c r="GE268" s="205"/>
      <c r="GF268" s="205"/>
      <c r="GG268" s="205"/>
      <c r="GH268" s="205"/>
      <c r="GI268" s="205"/>
      <c r="GJ268" s="205"/>
      <c r="GK268" s="205"/>
      <c r="GL268" s="205"/>
      <c r="GM268" s="205"/>
      <c r="GN268" s="205"/>
      <c r="GO268" s="205"/>
      <c r="GP268" s="205"/>
      <c r="GQ268" s="205"/>
      <c r="GR268" s="205"/>
      <c r="GS268" s="205"/>
      <c r="GT268" s="205"/>
      <c r="GU268" s="205"/>
      <c r="GV268" s="205"/>
      <c r="GW268" s="205"/>
      <c r="GX268" s="205"/>
      <c r="GY268" s="205"/>
      <c r="GZ268" s="205"/>
      <c r="HA268" s="205"/>
      <c r="HB268" s="205"/>
      <c r="HC268" s="205"/>
      <c r="HD268" s="205"/>
      <c r="HE268" s="205"/>
      <c r="HF268" s="205"/>
      <c r="HG268" s="205"/>
      <c r="HH268" s="205"/>
      <c r="HI268" s="205"/>
      <c r="HJ268" s="205"/>
      <c r="HK268" s="205"/>
      <c r="HL268" s="205"/>
      <c r="HM268" s="205"/>
      <c r="HN268" s="205"/>
      <c r="HO268" s="205"/>
      <c r="HP268" s="205"/>
      <c r="HQ268" s="205"/>
      <c r="HR268" s="205"/>
      <c r="HS268" s="205"/>
      <c r="HT268" s="205"/>
      <c r="HU268" s="205"/>
      <c r="HV268" s="205"/>
      <c r="HW268" s="205"/>
      <c r="HX268" s="205"/>
      <c r="HY268" s="205"/>
      <c r="HZ268" s="205"/>
      <c r="IA268" s="205"/>
      <c r="IB268" s="205"/>
      <c r="IC268" s="205"/>
      <c r="ID268" s="205"/>
      <c r="IE268" s="205"/>
      <c r="IF268" s="205"/>
      <c r="IG268" s="205"/>
      <c r="IH268" s="205"/>
      <c r="II268" s="205"/>
      <c r="IJ268" s="205"/>
      <c r="IK268" s="205"/>
      <c r="IL268" s="205"/>
      <c r="IM268" s="205"/>
      <c r="IN268" s="205"/>
      <c r="IO268" s="205"/>
      <c r="IP268" s="205"/>
      <c r="IQ268" s="205"/>
      <c r="IR268" s="205"/>
      <c r="IS268" s="205"/>
      <c r="IT268" s="205"/>
      <c r="IU268" s="205"/>
      <c r="IV268" s="205"/>
      <c r="IW268" s="205"/>
      <c r="IX268" s="205"/>
    </row>
    <row r="269" spans="1:258" ht="12.75" customHeight="1" x14ac:dyDescent="0.2">
      <c r="A269" s="330">
        <f t="shared" ref="A269:A332" si="13">A268+1</f>
        <v>45550</v>
      </c>
      <c r="B269" s="355" t="str" cm="1">
        <f t="array" ref="B269">IF(SUMPRODUCT($I269:$IX269,IF($I$9:$IX$9=B$9,1,0))&gt;0,SUMPRODUCT($I269:$IX269,IF($I$9:$IX$9=B$9,1,0)),"")</f>
        <v/>
      </c>
      <c r="C269" s="355" t="str" cm="1">
        <f t="array" ref="C269">IF(SUMPRODUCT($I269:$IX269,IF($I$9:$IX$9=C$9,1,0))&gt;0,SUMPRODUCT($I269:$IX269,IF($I$9:$IX$9=C$9,1,0)),"")</f>
        <v/>
      </c>
      <c r="D269" s="355" t="str" cm="1">
        <f t="array" ref="D269">IF(SUMPRODUCT($I269:$IX269,IF($I$9:$IX$9=D$9,1,0))&gt;0,SUMPRODUCT($I269:$IX269,IF($I$9:$IX$9=D$9,1,0)),"")</f>
        <v/>
      </c>
      <c r="E269" s="355" t="str" cm="1">
        <f t="array" ref="E269">IF(SUMPRODUCT($I269:$IX269,IF($I$9:$IX$9=E$9,1,0))&gt;0,SUMPRODUCT($I269:$IX269,IF($I$9:$IX$9=E$9,1,0)),"")</f>
        <v/>
      </c>
      <c r="F269" s="355" t="str" cm="1">
        <f t="array" ref="F269">IF(SUMPRODUCT($I269:$IX269,IF($I$9:$IX$9=F$9,1,0))&gt;0,SUMPRODUCT($I269:$IX269,IF($I$9:$IX$9=F$9,1,0)),"")</f>
        <v/>
      </c>
      <c r="G269" s="355" t="str" cm="1">
        <f t="array" ref="G269">IF(SUMPRODUCT($I269:$IX269,IF($I$9:$IX$9=G$9,1,0))&gt;0,SUMPRODUCT($I269:$IX269,IF($I$9:$IX$9=G$9,1,0)),"")</f>
        <v/>
      </c>
      <c r="H269" s="329">
        <f t="shared" si="12"/>
        <v>0</v>
      </c>
      <c r="I269" s="205"/>
      <c r="J269" s="205"/>
      <c r="K269" s="205"/>
      <c r="L269" s="205"/>
      <c r="M269" s="205"/>
      <c r="N269" s="205"/>
      <c r="O269" s="205"/>
      <c r="P269" s="205"/>
      <c r="Q269" s="205"/>
      <c r="R269" s="205"/>
      <c r="S269" s="205"/>
      <c r="T269" s="205"/>
      <c r="U269" s="205"/>
      <c r="V269" s="205"/>
      <c r="W269" s="205"/>
      <c r="X269" s="205"/>
      <c r="Y269" s="205"/>
      <c r="Z269" s="205"/>
      <c r="AA269" s="205"/>
      <c r="AB269" s="205"/>
      <c r="AC269" s="205"/>
      <c r="AD269" s="205"/>
      <c r="AE269" s="205"/>
      <c r="AF269" s="205"/>
      <c r="AG269" s="205"/>
      <c r="AH269" s="205"/>
      <c r="AI269" s="205"/>
      <c r="AJ269" s="205"/>
      <c r="AK269" s="205"/>
      <c r="AL269" s="205"/>
      <c r="AM269" s="205"/>
      <c r="AN269" s="205"/>
      <c r="AO269" s="205"/>
      <c r="AP269" s="205"/>
      <c r="AQ269" s="205"/>
      <c r="AR269" s="205"/>
      <c r="AS269" s="205"/>
      <c r="AT269" s="205"/>
      <c r="AU269" s="205"/>
      <c r="AV269" s="205"/>
      <c r="AW269" s="205"/>
      <c r="AX269" s="205"/>
      <c r="AY269" s="205"/>
      <c r="AZ269" s="205"/>
      <c r="BA269" s="205"/>
      <c r="BB269" s="205"/>
      <c r="BC269" s="205"/>
      <c r="BD269" s="205"/>
      <c r="BE269" s="205"/>
      <c r="BF269" s="205"/>
      <c r="BG269" s="205"/>
      <c r="BH269" s="205"/>
      <c r="BI269" s="205"/>
      <c r="BJ269" s="205"/>
      <c r="BK269" s="205"/>
      <c r="BL269" s="205"/>
      <c r="BM269" s="205"/>
      <c r="BN269" s="205"/>
      <c r="BO269" s="205"/>
      <c r="BP269" s="205"/>
      <c r="BQ269" s="205"/>
      <c r="BR269" s="205"/>
      <c r="BS269" s="205"/>
      <c r="BT269" s="205"/>
      <c r="BU269" s="205"/>
      <c r="BV269" s="205"/>
      <c r="BW269" s="205"/>
      <c r="BX269" s="205"/>
      <c r="BY269" s="205"/>
      <c r="BZ269" s="205"/>
      <c r="CA269" s="205"/>
      <c r="CB269" s="205"/>
      <c r="CC269" s="205"/>
      <c r="CD269" s="205"/>
      <c r="CE269" s="205"/>
      <c r="CF269" s="205"/>
      <c r="CG269" s="205"/>
      <c r="CH269" s="205"/>
      <c r="CI269" s="205"/>
      <c r="CJ269" s="205"/>
      <c r="CK269" s="205"/>
      <c r="CL269" s="205"/>
      <c r="CM269" s="205"/>
      <c r="CN269" s="205"/>
      <c r="CO269" s="205"/>
      <c r="CP269" s="205"/>
      <c r="CQ269" s="205"/>
      <c r="CR269" s="205"/>
      <c r="CS269" s="205"/>
      <c r="CT269" s="205"/>
      <c r="CU269" s="205"/>
      <c r="CV269" s="205"/>
      <c r="CW269" s="205"/>
      <c r="CX269" s="205"/>
      <c r="CY269" s="205"/>
      <c r="CZ269" s="205"/>
      <c r="DA269" s="205"/>
      <c r="DB269" s="205"/>
      <c r="DC269" s="205"/>
      <c r="DD269" s="205"/>
      <c r="DE269" s="205"/>
      <c r="DF269" s="205"/>
      <c r="DG269" s="205"/>
      <c r="DH269" s="205"/>
      <c r="DI269" s="205"/>
      <c r="DJ269" s="205"/>
      <c r="DK269" s="205"/>
      <c r="DL269" s="205"/>
      <c r="DM269" s="205"/>
      <c r="DN269" s="205"/>
      <c r="DO269" s="205"/>
      <c r="DP269" s="205"/>
      <c r="DQ269" s="205"/>
      <c r="DR269" s="205"/>
      <c r="DS269" s="205"/>
      <c r="DT269" s="205"/>
      <c r="DU269" s="205"/>
      <c r="DV269" s="205"/>
      <c r="DW269" s="205"/>
      <c r="DX269" s="205"/>
      <c r="DY269" s="205"/>
      <c r="DZ269" s="205"/>
      <c r="EA269" s="205"/>
      <c r="EB269" s="205"/>
      <c r="EC269" s="205"/>
      <c r="ED269" s="205"/>
      <c r="EE269" s="205"/>
      <c r="EF269" s="205"/>
      <c r="EG269" s="205"/>
      <c r="EH269" s="205"/>
      <c r="EI269" s="205"/>
      <c r="EJ269" s="205"/>
      <c r="EK269" s="205"/>
      <c r="EL269" s="205"/>
      <c r="EM269" s="205"/>
      <c r="EN269" s="205"/>
      <c r="EO269" s="205"/>
      <c r="EP269" s="205"/>
      <c r="EQ269" s="205"/>
      <c r="ER269" s="205"/>
      <c r="ES269" s="205"/>
      <c r="ET269" s="205"/>
      <c r="EU269" s="205"/>
      <c r="EV269" s="205"/>
      <c r="EW269" s="205"/>
      <c r="EX269" s="205"/>
      <c r="EY269" s="205"/>
      <c r="EZ269" s="205"/>
      <c r="FA269" s="205"/>
      <c r="FB269" s="205"/>
      <c r="FC269" s="205"/>
      <c r="FD269" s="205"/>
      <c r="FE269" s="205"/>
      <c r="FF269" s="205"/>
      <c r="FG269" s="205"/>
      <c r="FH269" s="205"/>
      <c r="FI269" s="205"/>
      <c r="FJ269" s="205"/>
      <c r="FK269" s="205"/>
      <c r="FL269" s="205"/>
      <c r="FM269" s="205"/>
      <c r="FN269" s="205"/>
      <c r="FO269" s="205"/>
      <c r="FP269" s="205"/>
      <c r="FQ269" s="205"/>
      <c r="FR269" s="205"/>
      <c r="FS269" s="205"/>
      <c r="FT269" s="205"/>
      <c r="FU269" s="205"/>
      <c r="FV269" s="205"/>
      <c r="FW269" s="205"/>
      <c r="FX269" s="205"/>
      <c r="FY269" s="205"/>
      <c r="FZ269" s="205"/>
      <c r="GA269" s="205"/>
      <c r="GB269" s="205"/>
      <c r="GC269" s="205"/>
      <c r="GD269" s="205"/>
      <c r="GE269" s="205"/>
      <c r="GF269" s="205"/>
      <c r="GG269" s="205"/>
      <c r="GH269" s="205"/>
      <c r="GI269" s="205"/>
      <c r="GJ269" s="205"/>
      <c r="GK269" s="205"/>
      <c r="GL269" s="205"/>
      <c r="GM269" s="205"/>
      <c r="GN269" s="205"/>
      <c r="GO269" s="205"/>
      <c r="GP269" s="205"/>
      <c r="GQ269" s="205"/>
      <c r="GR269" s="205"/>
      <c r="GS269" s="205"/>
      <c r="GT269" s="205"/>
      <c r="GU269" s="205"/>
      <c r="GV269" s="205"/>
      <c r="GW269" s="205"/>
      <c r="GX269" s="205"/>
      <c r="GY269" s="205"/>
      <c r="GZ269" s="205"/>
      <c r="HA269" s="205"/>
      <c r="HB269" s="205"/>
      <c r="HC269" s="205"/>
      <c r="HD269" s="205"/>
      <c r="HE269" s="205"/>
      <c r="HF269" s="205"/>
      <c r="HG269" s="205"/>
      <c r="HH269" s="205"/>
      <c r="HI269" s="205"/>
      <c r="HJ269" s="205"/>
      <c r="HK269" s="205"/>
      <c r="HL269" s="205"/>
      <c r="HM269" s="205"/>
      <c r="HN269" s="205"/>
      <c r="HO269" s="205"/>
      <c r="HP269" s="205"/>
      <c r="HQ269" s="205"/>
      <c r="HR269" s="205"/>
      <c r="HS269" s="205"/>
      <c r="HT269" s="205"/>
      <c r="HU269" s="205"/>
      <c r="HV269" s="205"/>
      <c r="HW269" s="205"/>
      <c r="HX269" s="205"/>
      <c r="HY269" s="205"/>
      <c r="HZ269" s="205"/>
      <c r="IA269" s="205"/>
      <c r="IB269" s="205"/>
      <c r="IC269" s="205"/>
      <c r="ID269" s="205"/>
      <c r="IE269" s="205"/>
      <c r="IF269" s="205"/>
      <c r="IG269" s="205"/>
      <c r="IH269" s="205"/>
      <c r="II269" s="205"/>
      <c r="IJ269" s="205"/>
      <c r="IK269" s="205"/>
      <c r="IL269" s="205"/>
      <c r="IM269" s="205"/>
      <c r="IN269" s="205"/>
      <c r="IO269" s="205"/>
      <c r="IP269" s="205"/>
      <c r="IQ269" s="205"/>
      <c r="IR269" s="205"/>
      <c r="IS269" s="205"/>
      <c r="IT269" s="205"/>
      <c r="IU269" s="205"/>
      <c r="IV269" s="205"/>
      <c r="IW269" s="205"/>
      <c r="IX269" s="205"/>
    </row>
    <row r="270" spans="1:258" ht="12.75" customHeight="1" x14ac:dyDescent="0.2">
      <c r="A270" s="330">
        <f t="shared" si="13"/>
        <v>45551</v>
      </c>
      <c r="B270" s="355" t="str" cm="1">
        <f t="array" ref="B270">IF(SUMPRODUCT($I270:$IX270,IF($I$9:$IX$9=B$9,1,0))&gt;0,SUMPRODUCT($I270:$IX270,IF($I$9:$IX$9=B$9,1,0)),"")</f>
        <v/>
      </c>
      <c r="C270" s="355" t="str" cm="1">
        <f t="array" ref="C270">IF(SUMPRODUCT($I270:$IX270,IF($I$9:$IX$9=C$9,1,0))&gt;0,SUMPRODUCT($I270:$IX270,IF($I$9:$IX$9=C$9,1,0)),"")</f>
        <v/>
      </c>
      <c r="D270" s="355" t="str" cm="1">
        <f t="array" ref="D270">IF(SUMPRODUCT($I270:$IX270,IF($I$9:$IX$9=D$9,1,0))&gt;0,SUMPRODUCT($I270:$IX270,IF($I$9:$IX$9=D$9,1,0)),"")</f>
        <v/>
      </c>
      <c r="E270" s="355" t="str" cm="1">
        <f t="array" ref="E270">IF(SUMPRODUCT($I270:$IX270,IF($I$9:$IX$9=E$9,1,0))&gt;0,SUMPRODUCT($I270:$IX270,IF($I$9:$IX$9=E$9,1,0)),"")</f>
        <v/>
      </c>
      <c r="F270" s="355" t="str" cm="1">
        <f t="array" ref="F270">IF(SUMPRODUCT($I270:$IX270,IF($I$9:$IX$9=F$9,1,0))&gt;0,SUMPRODUCT($I270:$IX270,IF($I$9:$IX$9=F$9,1,0)),"")</f>
        <v/>
      </c>
      <c r="G270" s="355" t="str" cm="1">
        <f t="array" ref="G270">IF(SUMPRODUCT($I270:$IX270,IF($I$9:$IX$9=G$9,1,0))&gt;0,SUMPRODUCT($I270:$IX270,IF($I$9:$IX$9=G$9,1,0)),"")</f>
        <v/>
      </c>
      <c r="H270" s="329">
        <f t="shared" si="12"/>
        <v>0</v>
      </c>
      <c r="I270" s="205"/>
      <c r="J270" s="205"/>
      <c r="K270" s="205"/>
      <c r="L270" s="205"/>
      <c r="M270" s="205"/>
      <c r="N270" s="205"/>
      <c r="O270" s="205"/>
      <c r="P270" s="205"/>
      <c r="Q270" s="205"/>
      <c r="R270" s="205"/>
      <c r="S270" s="205"/>
      <c r="T270" s="205"/>
      <c r="U270" s="205"/>
      <c r="V270" s="205"/>
      <c r="W270" s="205"/>
      <c r="X270" s="205"/>
      <c r="Y270" s="205"/>
      <c r="Z270" s="205"/>
      <c r="AA270" s="205"/>
      <c r="AB270" s="205"/>
      <c r="AC270" s="205"/>
      <c r="AD270" s="205"/>
      <c r="AE270" s="205"/>
      <c r="AF270" s="205"/>
      <c r="AG270" s="205"/>
      <c r="AH270" s="205"/>
      <c r="AI270" s="205"/>
      <c r="AJ270" s="205"/>
      <c r="AK270" s="205"/>
      <c r="AL270" s="205"/>
      <c r="AM270" s="205"/>
      <c r="AN270" s="205"/>
      <c r="AO270" s="205"/>
      <c r="AP270" s="205"/>
      <c r="AQ270" s="205"/>
      <c r="AR270" s="205"/>
      <c r="AS270" s="205"/>
      <c r="AT270" s="205"/>
      <c r="AU270" s="205"/>
      <c r="AV270" s="205"/>
      <c r="AW270" s="205"/>
      <c r="AX270" s="205"/>
      <c r="AY270" s="205"/>
      <c r="AZ270" s="205"/>
      <c r="BA270" s="205"/>
      <c r="BB270" s="205"/>
      <c r="BC270" s="205"/>
      <c r="BD270" s="205"/>
      <c r="BE270" s="205"/>
      <c r="BF270" s="205"/>
      <c r="BG270" s="205"/>
      <c r="BH270" s="205"/>
      <c r="BI270" s="205"/>
      <c r="BJ270" s="205"/>
      <c r="BK270" s="205"/>
      <c r="BL270" s="205"/>
      <c r="BM270" s="205"/>
      <c r="BN270" s="205"/>
      <c r="BO270" s="205"/>
      <c r="BP270" s="205"/>
      <c r="BQ270" s="205"/>
      <c r="BR270" s="205"/>
      <c r="BS270" s="205"/>
      <c r="BT270" s="205"/>
      <c r="BU270" s="205"/>
      <c r="BV270" s="205"/>
      <c r="BW270" s="205"/>
      <c r="BX270" s="205"/>
      <c r="BY270" s="205"/>
      <c r="BZ270" s="205"/>
      <c r="CA270" s="205"/>
      <c r="CB270" s="205"/>
      <c r="CC270" s="205"/>
      <c r="CD270" s="205"/>
      <c r="CE270" s="205"/>
      <c r="CF270" s="205"/>
      <c r="CG270" s="205"/>
      <c r="CH270" s="205"/>
      <c r="CI270" s="205"/>
      <c r="CJ270" s="205"/>
      <c r="CK270" s="205"/>
      <c r="CL270" s="205"/>
      <c r="CM270" s="205"/>
      <c r="CN270" s="205"/>
      <c r="CO270" s="205"/>
      <c r="CP270" s="205"/>
      <c r="CQ270" s="205"/>
      <c r="CR270" s="205"/>
      <c r="CS270" s="205"/>
      <c r="CT270" s="205"/>
      <c r="CU270" s="205"/>
      <c r="CV270" s="205"/>
      <c r="CW270" s="205"/>
      <c r="CX270" s="205"/>
      <c r="CY270" s="205"/>
      <c r="CZ270" s="205"/>
      <c r="DA270" s="205"/>
      <c r="DB270" s="205"/>
      <c r="DC270" s="205"/>
      <c r="DD270" s="205"/>
      <c r="DE270" s="205"/>
      <c r="DF270" s="205"/>
      <c r="DG270" s="205"/>
      <c r="DH270" s="205"/>
      <c r="DI270" s="205"/>
      <c r="DJ270" s="205"/>
      <c r="DK270" s="205"/>
      <c r="DL270" s="205"/>
      <c r="DM270" s="205"/>
      <c r="DN270" s="205"/>
      <c r="DO270" s="205"/>
      <c r="DP270" s="205"/>
      <c r="DQ270" s="205"/>
      <c r="DR270" s="205"/>
      <c r="DS270" s="205"/>
      <c r="DT270" s="205"/>
      <c r="DU270" s="205"/>
      <c r="DV270" s="205"/>
      <c r="DW270" s="205"/>
      <c r="DX270" s="205"/>
      <c r="DY270" s="205"/>
      <c r="DZ270" s="205"/>
      <c r="EA270" s="205"/>
      <c r="EB270" s="205"/>
      <c r="EC270" s="205"/>
      <c r="ED270" s="205"/>
      <c r="EE270" s="205"/>
      <c r="EF270" s="205"/>
      <c r="EG270" s="205"/>
      <c r="EH270" s="205"/>
      <c r="EI270" s="205"/>
      <c r="EJ270" s="205"/>
      <c r="EK270" s="205"/>
      <c r="EL270" s="205"/>
      <c r="EM270" s="205"/>
      <c r="EN270" s="205"/>
      <c r="EO270" s="205"/>
      <c r="EP270" s="205"/>
      <c r="EQ270" s="205"/>
      <c r="ER270" s="205"/>
      <c r="ES270" s="205"/>
      <c r="ET270" s="205"/>
      <c r="EU270" s="205"/>
      <c r="EV270" s="205"/>
      <c r="EW270" s="205"/>
      <c r="EX270" s="205"/>
      <c r="EY270" s="205"/>
      <c r="EZ270" s="205"/>
      <c r="FA270" s="205"/>
      <c r="FB270" s="205"/>
      <c r="FC270" s="205"/>
      <c r="FD270" s="205"/>
      <c r="FE270" s="205"/>
      <c r="FF270" s="205"/>
      <c r="FG270" s="205"/>
      <c r="FH270" s="205"/>
      <c r="FI270" s="205"/>
      <c r="FJ270" s="205"/>
      <c r="FK270" s="205"/>
      <c r="FL270" s="205"/>
      <c r="FM270" s="205"/>
      <c r="FN270" s="205"/>
      <c r="FO270" s="205"/>
      <c r="FP270" s="205"/>
      <c r="FQ270" s="205"/>
      <c r="FR270" s="205"/>
      <c r="FS270" s="205"/>
      <c r="FT270" s="205"/>
      <c r="FU270" s="205"/>
      <c r="FV270" s="205"/>
      <c r="FW270" s="205"/>
      <c r="FX270" s="205"/>
      <c r="FY270" s="205"/>
      <c r="FZ270" s="205"/>
      <c r="GA270" s="205"/>
      <c r="GB270" s="205"/>
      <c r="GC270" s="205"/>
      <c r="GD270" s="205"/>
      <c r="GE270" s="205"/>
      <c r="GF270" s="205"/>
      <c r="GG270" s="205"/>
      <c r="GH270" s="205"/>
      <c r="GI270" s="205"/>
      <c r="GJ270" s="205"/>
      <c r="GK270" s="205"/>
      <c r="GL270" s="205"/>
      <c r="GM270" s="205"/>
      <c r="GN270" s="205"/>
      <c r="GO270" s="205"/>
      <c r="GP270" s="205"/>
      <c r="GQ270" s="205"/>
      <c r="GR270" s="205"/>
      <c r="GS270" s="205"/>
      <c r="GT270" s="205"/>
      <c r="GU270" s="205"/>
      <c r="GV270" s="205"/>
      <c r="GW270" s="205"/>
      <c r="GX270" s="205"/>
      <c r="GY270" s="205"/>
      <c r="GZ270" s="205"/>
      <c r="HA270" s="205"/>
      <c r="HB270" s="205"/>
      <c r="HC270" s="205"/>
      <c r="HD270" s="205"/>
      <c r="HE270" s="205"/>
      <c r="HF270" s="205"/>
      <c r="HG270" s="205"/>
      <c r="HH270" s="205"/>
      <c r="HI270" s="205"/>
      <c r="HJ270" s="205"/>
      <c r="HK270" s="205"/>
      <c r="HL270" s="205"/>
      <c r="HM270" s="205"/>
      <c r="HN270" s="205"/>
      <c r="HO270" s="205"/>
      <c r="HP270" s="205"/>
      <c r="HQ270" s="205"/>
      <c r="HR270" s="205"/>
      <c r="HS270" s="205"/>
      <c r="HT270" s="205"/>
      <c r="HU270" s="205"/>
      <c r="HV270" s="205"/>
      <c r="HW270" s="205"/>
      <c r="HX270" s="205"/>
      <c r="HY270" s="205"/>
      <c r="HZ270" s="205"/>
      <c r="IA270" s="205"/>
      <c r="IB270" s="205"/>
      <c r="IC270" s="205"/>
      <c r="ID270" s="205"/>
      <c r="IE270" s="205"/>
      <c r="IF270" s="205"/>
      <c r="IG270" s="205"/>
      <c r="IH270" s="205"/>
      <c r="II270" s="205"/>
      <c r="IJ270" s="205"/>
      <c r="IK270" s="205"/>
      <c r="IL270" s="205"/>
      <c r="IM270" s="205"/>
      <c r="IN270" s="205"/>
      <c r="IO270" s="205"/>
      <c r="IP270" s="205"/>
      <c r="IQ270" s="205"/>
      <c r="IR270" s="205"/>
      <c r="IS270" s="205"/>
      <c r="IT270" s="205"/>
      <c r="IU270" s="205"/>
      <c r="IV270" s="205"/>
      <c r="IW270" s="205"/>
      <c r="IX270" s="205"/>
    </row>
    <row r="271" spans="1:258" ht="12.75" customHeight="1" x14ac:dyDescent="0.2">
      <c r="A271" s="330">
        <f t="shared" si="13"/>
        <v>45552</v>
      </c>
      <c r="B271" s="355" t="str" cm="1">
        <f t="array" ref="B271">IF(SUMPRODUCT($I271:$IX271,IF($I$9:$IX$9=B$9,1,0))&gt;0,SUMPRODUCT($I271:$IX271,IF($I$9:$IX$9=B$9,1,0)),"")</f>
        <v/>
      </c>
      <c r="C271" s="355" t="str" cm="1">
        <f t="array" ref="C271">IF(SUMPRODUCT($I271:$IX271,IF($I$9:$IX$9=C$9,1,0))&gt;0,SUMPRODUCT($I271:$IX271,IF($I$9:$IX$9=C$9,1,0)),"")</f>
        <v/>
      </c>
      <c r="D271" s="355" t="str" cm="1">
        <f t="array" ref="D271">IF(SUMPRODUCT($I271:$IX271,IF($I$9:$IX$9=D$9,1,0))&gt;0,SUMPRODUCT($I271:$IX271,IF($I$9:$IX$9=D$9,1,0)),"")</f>
        <v/>
      </c>
      <c r="E271" s="355" t="str" cm="1">
        <f t="array" ref="E271">IF(SUMPRODUCT($I271:$IX271,IF($I$9:$IX$9=E$9,1,0))&gt;0,SUMPRODUCT($I271:$IX271,IF($I$9:$IX$9=E$9,1,0)),"")</f>
        <v/>
      </c>
      <c r="F271" s="355" t="str" cm="1">
        <f t="array" ref="F271">IF(SUMPRODUCT($I271:$IX271,IF($I$9:$IX$9=F$9,1,0))&gt;0,SUMPRODUCT($I271:$IX271,IF($I$9:$IX$9=F$9,1,0)),"")</f>
        <v/>
      </c>
      <c r="G271" s="355" t="str" cm="1">
        <f t="array" ref="G271">IF(SUMPRODUCT($I271:$IX271,IF($I$9:$IX$9=G$9,1,0))&gt;0,SUMPRODUCT($I271:$IX271,IF($I$9:$IX$9=G$9,1,0)),"")</f>
        <v/>
      </c>
      <c r="H271" s="329">
        <f t="shared" si="12"/>
        <v>0</v>
      </c>
      <c r="I271" s="205"/>
      <c r="J271" s="205"/>
      <c r="K271" s="205"/>
      <c r="L271" s="205"/>
      <c r="M271" s="205"/>
      <c r="N271" s="205"/>
      <c r="O271" s="205"/>
      <c r="P271" s="205"/>
      <c r="Q271" s="205"/>
      <c r="R271" s="205"/>
      <c r="S271" s="205"/>
      <c r="T271" s="205"/>
      <c r="U271" s="205"/>
      <c r="V271" s="205"/>
      <c r="W271" s="205"/>
      <c r="X271" s="205"/>
      <c r="Y271" s="205"/>
      <c r="Z271" s="205"/>
      <c r="AA271" s="205"/>
      <c r="AB271" s="205"/>
      <c r="AC271" s="205"/>
      <c r="AD271" s="205"/>
      <c r="AE271" s="205"/>
      <c r="AF271" s="205"/>
      <c r="AG271" s="205"/>
      <c r="AH271" s="205"/>
      <c r="AI271" s="205"/>
      <c r="AJ271" s="205"/>
      <c r="AK271" s="205"/>
      <c r="AL271" s="205"/>
      <c r="AM271" s="205"/>
      <c r="AN271" s="205"/>
      <c r="AO271" s="205"/>
      <c r="AP271" s="205"/>
      <c r="AQ271" s="205"/>
      <c r="AR271" s="205"/>
      <c r="AS271" s="205"/>
      <c r="AT271" s="205"/>
      <c r="AU271" s="205"/>
      <c r="AV271" s="205"/>
      <c r="AW271" s="205"/>
      <c r="AX271" s="205"/>
      <c r="AY271" s="205"/>
      <c r="AZ271" s="205"/>
      <c r="BA271" s="205"/>
      <c r="BB271" s="205"/>
      <c r="BC271" s="205"/>
      <c r="BD271" s="205"/>
      <c r="BE271" s="205"/>
      <c r="BF271" s="205"/>
      <c r="BG271" s="205"/>
      <c r="BH271" s="205"/>
      <c r="BI271" s="205"/>
      <c r="BJ271" s="205"/>
      <c r="BK271" s="205"/>
      <c r="BL271" s="205"/>
      <c r="BM271" s="205"/>
      <c r="BN271" s="205"/>
      <c r="BO271" s="205"/>
      <c r="BP271" s="205"/>
      <c r="BQ271" s="205"/>
      <c r="BR271" s="205"/>
      <c r="BS271" s="205"/>
      <c r="BT271" s="205"/>
      <c r="BU271" s="205"/>
      <c r="BV271" s="205"/>
      <c r="BW271" s="205"/>
      <c r="BX271" s="205"/>
      <c r="BY271" s="205"/>
      <c r="BZ271" s="205"/>
      <c r="CA271" s="205"/>
      <c r="CB271" s="205"/>
      <c r="CC271" s="205"/>
      <c r="CD271" s="205"/>
      <c r="CE271" s="205"/>
      <c r="CF271" s="205"/>
      <c r="CG271" s="205"/>
      <c r="CH271" s="205"/>
      <c r="CI271" s="205"/>
      <c r="CJ271" s="205"/>
      <c r="CK271" s="205"/>
      <c r="CL271" s="205"/>
      <c r="CM271" s="205"/>
      <c r="CN271" s="205"/>
      <c r="CO271" s="205"/>
      <c r="CP271" s="205"/>
      <c r="CQ271" s="205"/>
      <c r="CR271" s="205"/>
      <c r="CS271" s="205"/>
      <c r="CT271" s="205"/>
      <c r="CU271" s="205"/>
      <c r="CV271" s="205"/>
      <c r="CW271" s="205"/>
      <c r="CX271" s="205"/>
      <c r="CY271" s="205"/>
      <c r="CZ271" s="205"/>
      <c r="DA271" s="205"/>
      <c r="DB271" s="205"/>
      <c r="DC271" s="205"/>
      <c r="DD271" s="205"/>
      <c r="DE271" s="205"/>
      <c r="DF271" s="205"/>
      <c r="DG271" s="205"/>
      <c r="DH271" s="205"/>
      <c r="DI271" s="205"/>
      <c r="DJ271" s="205"/>
      <c r="DK271" s="205"/>
      <c r="DL271" s="205"/>
      <c r="DM271" s="205"/>
      <c r="DN271" s="205"/>
      <c r="DO271" s="205"/>
      <c r="DP271" s="205"/>
      <c r="DQ271" s="205"/>
      <c r="DR271" s="205"/>
      <c r="DS271" s="205"/>
      <c r="DT271" s="205"/>
      <c r="DU271" s="205"/>
      <c r="DV271" s="205"/>
      <c r="DW271" s="205"/>
      <c r="DX271" s="205"/>
      <c r="DY271" s="205"/>
      <c r="DZ271" s="205"/>
      <c r="EA271" s="205"/>
      <c r="EB271" s="205"/>
      <c r="EC271" s="205"/>
      <c r="ED271" s="205"/>
      <c r="EE271" s="205"/>
      <c r="EF271" s="205"/>
      <c r="EG271" s="205"/>
      <c r="EH271" s="205"/>
      <c r="EI271" s="205"/>
      <c r="EJ271" s="205"/>
      <c r="EK271" s="205"/>
      <c r="EL271" s="205"/>
      <c r="EM271" s="205"/>
      <c r="EN271" s="205"/>
      <c r="EO271" s="205"/>
      <c r="EP271" s="205"/>
      <c r="EQ271" s="205"/>
      <c r="ER271" s="205"/>
      <c r="ES271" s="205"/>
      <c r="ET271" s="205"/>
      <c r="EU271" s="205"/>
      <c r="EV271" s="205"/>
      <c r="EW271" s="205"/>
      <c r="EX271" s="205"/>
      <c r="EY271" s="205"/>
      <c r="EZ271" s="205"/>
      <c r="FA271" s="205"/>
      <c r="FB271" s="205"/>
      <c r="FC271" s="205"/>
      <c r="FD271" s="205"/>
      <c r="FE271" s="205"/>
      <c r="FF271" s="205"/>
      <c r="FG271" s="205"/>
      <c r="FH271" s="205"/>
      <c r="FI271" s="205"/>
      <c r="FJ271" s="205"/>
      <c r="FK271" s="205"/>
      <c r="FL271" s="205"/>
      <c r="FM271" s="205"/>
      <c r="FN271" s="205"/>
      <c r="FO271" s="205"/>
      <c r="FP271" s="205"/>
      <c r="FQ271" s="205"/>
      <c r="FR271" s="205"/>
      <c r="FS271" s="205"/>
      <c r="FT271" s="205"/>
      <c r="FU271" s="205"/>
      <c r="FV271" s="205"/>
      <c r="FW271" s="205"/>
      <c r="FX271" s="205"/>
      <c r="FY271" s="205"/>
      <c r="FZ271" s="205"/>
      <c r="GA271" s="205"/>
      <c r="GB271" s="205"/>
      <c r="GC271" s="205"/>
      <c r="GD271" s="205"/>
      <c r="GE271" s="205"/>
      <c r="GF271" s="205"/>
      <c r="GG271" s="205"/>
      <c r="GH271" s="205"/>
      <c r="GI271" s="205"/>
      <c r="GJ271" s="205"/>
      <c r="GK271" s="205"/>
      <c r="GL271" s="205"/>
      <c r="GM271" s="205"/>
      <c r="GN271" s="205"/>
      <c r="GO271" s="205"/>
      <c r="GP271" s="205"/>
      <c r="GQ271" s="205"/>
      <c r="GR271" s="205"/>
      <c r="GS271" s="205"/>
      <c r="GT271" s="205"/>
      <c r="GU271" s="205"/>
      <c r="GV271" s="205"/>
      <c r="GW271" s="205"/>
      <c r="GX271" s="205"/>
      <c r="GY271" s="205"/>
      <c r="GZ271" s="205"/>
      <c r="HA271" s="205"/>
      <c r="HB271" s="205"/>
      <c r="HC271" s="205"/>
      <c r="HD271" s="205"/>
      <c r="HE271" s="205"/>
      <c r="HF271" s="205"/>
      <c r="HG271" s="205"/>
      <c r="HH271" s="205"/>
      <c r="HI271" s="205"/>
      <c r="HJ271" s="205"/>
      <c r="HK271" s="205"/>
      <c r="HL271" s="205"/>
      <c r="HM271" s="205"/>
      <c r="HN271" s="205"/>
      <c r="HO271" s="205"/>
      <c r="HP271" s="205"/>
      <c r="HQ271" s="205"/>
      <c r="HR271" s="205"/>
      <c r="HS271" s="205"/>
      <c r="HT271" s="205"/>
      <c r="HU271" s="205"/>
      <c r="HV271" s="205"/>
      <c r="HW271" s="205"/>
      <c r="HX271" s="205"/>
      <c r="HY271" s="205"/>
      <c r="HZ271" s="205"/>
      <c r="IA271" s="205"/>
      <c r="IB271" s="205"/>
      <c r="IC271" s="205"/>
      <c r="ID271" s="205"/>
      <c r="IE271" s="205"/>
      <c r="IF271" s="205"/>
      <c r="IG271" s="205"/>
      <c r="IH271" s="205"/>
      <c r="II271" s="205"/>
      <c r="IJ271" s="205"/>
      <c r="IK271" s="205"/>
      <c r="IL271" s="205"/>
      <c r="IM271" s="205"/>
      <c r="IN271" s="205"/>
      <c r="IO271" s="205"/>
      <c r="IP271" s="205"/>
      <c r="IQ271" s="205"/>
      <c r="IR271" s="205"/>
      <c r="IS271" s="205"/>
      <c r="IT271" s="205"/>
      <c r="IU271" s="205"/>
      <c r="IV271" s="205"/>
      <c r="IW271" s="205"/>
      <c r="IX271" s="205"/>
    </row>
    <row r="272" spans="1:258" ht="12.75" customHeight="1" x14ac:dyDescent="0.2">
      <c r="A272" s="330">
        <f t="shared" si="13"/>
        <v>45553</v>
      </c>
      <c r="B272" s="355" t="str" cm="1">
        <f t="array" ref="B272">IF(SUMPRODUCT($I272:$IX272,IF($I$9:$IX$9=B$9,1,0))&gt;0,SUMPRODUCT($I272:$IX272,IF($I$9:$IX$9=B$9,1,0)),"")</f>
        <v/>
      </c>
      <c r="C272" s="355" t="str" cm="1">
        <f t="array" ref="C272">IF(SUMPRODUCT($I272:$IX272,IF($I$9:$IX$9=C$9,1,0))&gt;0,SUMPRODUCT($I272:$IX272,IF($I$9:$IX$9=C$9,1,0)),"")</f>
        <v/>
      </c>
      <c r="D272" s="355" t="str" cm="1">
        <f t="array" ref="D272">IF(SUMPRODUCT($I272:$IX272,IF($I$9:$IX$9=D$9,1,0))&gt;0,SUMPRODUCT($I272:$IX272,IF($I$9:$IX$9=D$9,1,0)),"")</f>
        <v/>
      </c>
      <c r="E272" s="355" t="str" cm="1">
        <f t="array" ref="E272">IF(SUMPRODUCT($I272:$IX272,IF($I$9:$IX$9=E$9,1,0))&gt;0,SUMPRODUCT($I272:$IX272,IF($I$9:$IX$9=E$9,1,0)),"")</f>
        <v/>
      </c>
      <c r="F272" s="355" t="str" cm="1">
        <f t="array" ref="F272">IF(SUMPRODUCT($I272:$IX272,IF($I$9:$IX$9=F$9,1,0))&gt;0,SUMPRODUCT($I272:$IX272,IF($I$9:$IX$9=F$9,1,0)),"")</f>
        <v/>
      </c>
      <c r="G272" s="355" t="str" cm="1">
        <f t="array" ref="G272">IF(SUMPRODUCT($I272:$IX272,IF($I$9:$IX$9=G$9,1,0))&gt;0,SUMPRODUCT($I272:$IX272,IF($I$9:$IX$9=G$9,1,0)),"")</f>
        <v/>
      </c>
      <c r="H272" s="329">
        <f t="shared" si="12"/>
        <v>0</v>
      </c>
      <c r="I272" s="205"/>
      <c r="J272" s="205"/>
      <c r="K272" s="205"/>
      <c r="L272" s="205"/>
      <c r="M272" s="205"/>
      <c r="N272" s="205"/>
      <c r="O272" s="205"/>
      <c r="P272" s="205"/>
      <c r="Q272" s="205"/>
      <c r="R272" s="205"/>
      <c r="S272" s="205"/>
      <c r="T272" s="205"/>
      <c r="U272" s="205"/>
      <c r="V272" s="205"/>
      <c r="W272" s="205"/>
      <c r="X272" s="205"/>
      <c r="Y272" s="205"/>
      <c r="Z272" s="205"/>
      <c r="AA272" s="205"/>
      <c r="AB272" s="205"/>
      <c r="AC272" s="205"/>
      <c r="AD272" s="205"/>
      <c r="AE272" s="205"/>
      <c r="AF272" s="205"/>
      <c r="AG272" s="205"/>
      <c r="AH272" s="205"/>
      <c r="AI272" s="205"/>
      <c r="AJ272" s="205"/>
      <c r="AK272" s="205"/>
      <c r="AL272" s="205"/>
      <c r="AM272" s="205"/>
      <c r="AN272" s="205"/>
      <c r="AO272" s="205"/>
      <c r="AP272" s="205"/>
      <c r="AQ272" s="205"/>
      <c r="AR272" s="205"/>
      <c r="AS272" s="205"/>
      <c r="AT272" s="205"/>
      <c r="AU272" s="205"/>
      <c r="AV272" s="205"/>
      <c r="AW272" s="205"/>
      <c r="AX272" s="205"/>
      <c r="AY272" s="205"/>
      <c r="AZ272" s="205"/>
      <c r="BA272" s="205"/>
      <c r="BB272" s="205"/>
      <c r="BC272" s="205"/>
      <c r="BD272" s="205"/>
      <c r="BE272" s="205"/>
      <c r="BF272" s="205"/>
      <c r="BG272" s="205"/>
      <c r="BH272" s="205"/>
      <c r="BI272" s="205"/>
      <c r="BJ272" s="205"/>
      <c r="BK272" s="205"/>
      <c r="BL272" s="205"/>
      <c r="BM272" s="205"/>
      <c r="BN272" s="205"/>
      <c r="BO272" s="205"/>
      <c r="BP272" s="205"/>
      <c r="BQ272" s="205"/>
      <c r="BR272" s="205"/>
      <c r="BS272" s="205"/>
      <c r="BT272" s="205"/>
      <c r="BU272" s="205"/>
      <c r="BV272" s="205"/>
      <c r="BW272" s="205"/>
      <c r="BX272" s="205"/>
      <c r="BY272" s="205"/>
      <c r="BZ272" s="205"/>
      <c r="CA272" s="205"/>
      <c r="CB272" s="205"/>
      <c r="CC272" s="205"/>
      <c r="CD272" s="205"/>
      <c r="CE272" s="205"/>
      <c r="CF272" s="205"/>
      <c r="CG272" s="205"/>
      <c r="CH272" s="205"/>
      <c r="CI272" s="205"/>
      <c r="CJ272" s="205"/>
      <c r="CK272" s="205"/>
      <c r="CL272" s="205"/>
      <c r="CM272" s="205"/>
      <c r="CN272" s="205"/>
      <c r="CO272" s="205"/>
      <c r="CP272" s="205"/>
      <c r="CQ272" s="205"/>
      <c r="CR272" s="205"/>
      <c r="CS272" s="205"/>
      <c r="CT272" s="205"/>
      <c r="CU272" s="205"/>
      <c r="CV272" s="205"/>
      <c r="CW272" s="205"/>
      <c r="CX272" s="205"/>
      <c r="CY272" s="205"/>
      <c r="CZ272" s="205"/>
      <c r="DA272" s="205"/>
      <c r="DB272" s="205"/>
      <c r="DC272" s="205"/>
      <c r="DD272" s="205"/>
      <c r="DE272" s="205"/>
      <c r="DF272" s="205"/>
      <c r="DG272" s="205"/>
      <c r="DH272" s="205"/>
      <c r="DI272" s="205"/>
      <c r="DJ272" s="205"/>
      <c r="DK272" s="205"/>
      <c r="DL272" s="205"/>
      <c r="DM272" s="205"/>
      <c r="DN272" s="205"/>
      <c r="DO272" s="205"/>
      <c r="DP272" s="205"/>
      <c r="DQ272" s="205"/>
      <c r="DR272" s="205"/>
      <c r="DS272" s="205"/>
      <c r="DT272" s="205"/>
      <c r="DU272" s="205"/>
      <c r="DV272" s="205"/>
      <c r="DW272" s="205"/>
      <c r="DX272" s="205"/>
      <c r="DY272" s="205"/>
      <c r="DZ272" s="205"/>
      <c r="EA272" s="205"/>
      <c r="EB272" s="205"/>
      <c r="EC272" s="205"/>
      <c r="ED272" s="205"/>
      <c r="EE272" s="205"/>
      <c r="EF272" s="205"/>
      <c r="EG272" s="205"/>
      <c r="EH272" s="205"/>
      <c r="EI272" s="205"/>
      <c r="EJ272" s="205"/>
      <c r="EK272" s="205"/>
      <c r="EL272" s="205"/>
      <c r="EM272" s="205"/>
      <c r="EN272" s="205"/>
      <c r="EO272" s="205"/>
      <c r="EP272" s="205"/>
      <c r="EQ272" s="205"/>
      <c r="ER272" s="205"/>
      <c r="ES272" s="205"/>
      <c r="ET272" s="205"/>
      <c r="EU272" s="205"/>
      <c r="EV272" s="205"/>
      <c r="EW272" s="205"/>
      <c r="EX272" s="205"/>
      <c r="EY272" s="205"/>
      <c r="EZ272" s="205"/>
      <c r="FA272" s="205"/>
      <c r="FB272" s="205"/>
      <c r="FC272" s="205"/>
      <c r="FD272" s="205"/>
      <c r="FE272" s="205"/>
      <c r="FF272" s="205"/>
      <c r="FG272" s="205"/>
      <c r="FH272" s="205"/>
      <c r="FI272" s="205"/>
      <c r="FJ272" s="205"/>
      <c r="FK272" s="205"/>
      <c r="FL272" s="205"/>
      <c r="FM272" s="205"/>
      <c r="FN272" s="205"/>
      <c r="FO272" s="205"/>
      <c r="FP272" s="205"/>
      <c r="FQ272" s="205"/>
      <c r="FR272" s="205"/>
      <c r="FS272" s="205"/>
      <c r="FT272" s="205"/>
      <c r="FU272" s="205"/>
      <c r="FV272" s="205"/>
      <c r="FW272" s="205"/>
      <c r="FX272" s="205"/>
      <c r="FY272" s="205"/>
      <c r="FZ272" s="205"/>
      <c r="GA272" s="205"/>
      <c r="GB272" s="205"/>
      <c r="GC272" s="205"/>
      <c r="GD272" s="205"/>
      <c r="GE272" s="205"/>
      <c r="GF272" s="205"/>
      <c r="GG272" s="205"/>
      <c r="GH272" s="205"/>
      <c r="GI272" s="205"/>
      <c r="GJ272" s="205"/>
      <c r="GK272" s="205"/>
      <c r="GL272" s="205"/>
      <c r="GM272" s="205"/>
      <c r="GN272" s="205"/>
      <c r="GO272" s="205"/>
      <c r="GP272" s="205"/>
      <c r="GQ272" s="205"/>
      <c r="GR272" s="205"/>
      <c r="GS272" s="205"/>
      <c r="GT272" s="205"/>
      <c r="GU272" s="205"/>
      <c r="GV272" s="205"/>
      <c r="GW272" s="205"/>
      <c r="GX272" s="205"/>
      <c r="GY272" s="205"/>
      <c r="GZ272" s="205"/>
      <c r="HA272" s="205"/>
      <c r="HB272" s="205"/>
      <c r="HC272" s="205"/>
      <c r="HD272" s="205"/>
      <c r="HE272" s="205"/>
      <c r="HF272" s="205"/>
      <c r="HG272" s="205"/>
      <c r="HH272" s="205"/>
      <c r="HI272" s="205"/>
      <c r="HJ272" s="205"/>
      <c r="HK272" s="205"/>
      <c r="HL272" s="205"/>
      <c r="HM272" s="205"/>
      <c r="HN272" s="205"/>
      <c r="HO272" s="205"/>
      <c r="HP272" s="205"/>
      <c r="HQ272" s="205"/>
      <c r="HR272" s="205"/>
      <c r="HS272" s="205"/>
      <c r="HT272" s="205"/>
      <c r="HU272" s="205"/>
      <c r="HV272" s="205"/>
      <c r="HW272" s="205"/>
      <c r="HX272" s="205"/>
      <c r="HY272" s="205"/>
      <c r="HZ272" s="205"/>
      <c r="IA272" s="205"/>
      <c r="IB272" s="205"/>
      <c r="IC272" s="205"/>
      <c r="ID272" s="205"/>
      <c r="IE272" s="205"/>
      <c r="IF272" s="205"/>
      <c r="IG272" s="205"/>
      <c r="IH272" s="205"/>
      <c r="II272" s="205"/>
      <c r="IJ272" s="205"/>
      <c r="IK272" s="205"/>
      <c r="IL272" s="205"/>
      <c r="IM272" s="205"/>
      <c r="IN272" s="205"/>
      <c r="IO272" s="205"/>
      <c r="IP272" s="205"/>
      <c r="IQ272" s="205"/>
      <c r="IR272" s="205"/>
      <c r="IS272" s="205"/>
      <c r="IT272" s="205"/>
      <c r="IU272" s="205"/>
      <c r="IV272" s="205"/>
      <c r="IW272" s="205"/>
      <c r="IX272" s="205"/>
    </row>
    <row r="273" spans="1:258" ht="12.75" customHeight="1" x14ac:dyDescent="0.2">
      <c r="A273" s="330">
        <f t="shared" si="13"/>
        <v>45554</v>
      </c>
      <c r="B273" s="355" t="str" cm="1">
        <f t="array" ref="B273">IF(SUMPRODUCT($I273:$IX273,IF($I$9:$IX$9=B$9,1,0))&gt;0,SUMPRODUCT($I273:$IX273,IF($I$9:$IX$9=B$9,1,0)),"")</f>
        <v/>
      </c>
      <c r="C273" s="355" t="str" cm="1">
        <f t="array" ref="C273">IF(SUMPRODUCT($I273:$IX273,IF($I$9:$IX$9=C$9,1,0))&gt;0,SUMPRODUCT($I273:$IX273,IF($I$9:$IX$9=C$9,1,0)),"")</f>
        <v/>
      </c>
      <c r="D273" s="355" t="str" cm="1">
        <f t="array" ref="D273">IF(SUMPRODUCT($I273:$IX273,IF($I$9:$IX$9=D$9,1,0))&gt;0,SUMPRODUCT($I273:$IX273,IF($I$9:$IX$9=D$9,1,0)),"")</f>
        <v/>
      </c>
      <c r="E273" s="355" t="str" cm="1">
        <f t="array" ref="E273">IF(SUMPRODUCT($I273:$IX273,IF($I$9:$IX$9=E$9,1,0))&gt;0,SUMPRODUCT($I273:$IX273,IF($I$9:$IX$9=E$9,1,0)),"")</f>
        <v/>
      </c>
      <c r="F273" s="355" t="str" cm="1">
        <f t="array" ref="F273">IF(SUMPRODUCT($I273:$IX273,IF($I$9:$IX$9=F$9,1,0))&gt;0,SUMPRODUCT($I273:$IX273,IF($I$9:$IX$9=F$9,1,0)),"")</f>
        <v/>
      </c>
      <c r="G273" s="355" t="str" cm="1">
        <f t="array" ref="G273">IF(SUMPRODUCT($I273:$IX273,IF($I$9:$IX$9=G$9,1,0))&gt;0,SUMPRODUCT($I273:$IX273,IF($I$9:$IX$9=G$9,1,0)),"")</f>
        <v/>
      </c>
      <c r="H273" s="329">
        <f t="shared" si="12"/>
        <v>0</v>
      </c>
      <c r="I273" s="205"/>
      <c r="J273" s="205"/>
      <c r="K273" s="205"/>
      <c r="L273" s="205"/>
      <c r="M273" s="205"/>
      <c r="N273" s="205"/>
      <c r="O273" s="205"/>
      <c r="P273" s="205"/>
      <c r="Q273" s="205"/>
      <c r="R273" s="205"/>
      <c r="S273" s="205"/>
      <c r="T273" s="205"/>
      <c r="U273" s="205"/>
      <c r="V273" s="205"/>
      <c r="W273" s="205"/>
      <c r="X273" s="205"/>
      <c r="Y273" s="205"/>
      <c r="Z273" s="205"/>
      <c r="AA273" s="205"/>
      <c r="AB273" s="205"/>
      <c r="AC273" s="205"/>
      <c r="AD273" s="205"/>
      <c r="AE273" s="205"/>
      <c r="AF273" s="205"/>
      <c r="AG273" s="205"/>
      <c r="AH273" s="205"/>
      <c r="AI273" s="205"/>
      <c r="AJ273" s="205"/>
      <c r="AK273" s="205"/>
      <c r="AL273" s="205"/>
      <c r="AM273" s="205"/>
      <c r="AN273" s="205"/>
      <c r="AO273" s="205"/>
      <c r="AP273" s="205"/>
      <c r="AQ273" s="205"/>
      <c r="AR273" s="205"/>
      <c r="AS273" s="205"/>
      <c r="AT273" s="205"/>
      <c r="AU273" s="205"/>
      <c r="AV273" s="205"/>
      <c r="AW273" s="205"/>
      <c r="AX273" s="205"/>
      <c r="AY273" s="205"/>
      <c r="AZ273" s="205"/>
      <c r="BA273" s="205"/>
      <c r="BB273" s="205"/>
      <c r="BC273" s="205"/>
      <c r="BD273" s="205"/>
      <c r="BE273" s="205"/>
      <c r="BF273" s="205"/>
      <c r="BG273" s="205"/>
      <c r="BH273" s="205"/>
      <c r="BI273" s="205"/>
      <c r="BJ273" s="205"/>
      <c r="BK273" s="205"/>
      <c r="BL273" s="205"/>
      <c r="BM273" s="205"/>
      <c r="BN273" s="205"/>
      <c r="BO273" s="205"/>
      <c r="BP273" s="205"/>
      <c r="BQ273" s="205"/>
      <c r="BR273" s="205"/>
      <c r="BS273" s="205"/>
      <c r="BT273" s="205"/>
      <c r="BU273" s="205"/>
      <c r="BV273" s="205"/>
      <c r="BW273" s="205"/>
      <c r="BX273" s="205"/>
      <c r="BY273" s="205"/>
      <c r="BZ273" s="205"/>
      <c r="CA273" s="205"/>
      <c r="CB273" s="205"/>
      <c r="CC273" s="205"/>
      <c r="CD273" s="205"/>
      <c r="CE273" s="205"/>
      <c r="CF273" s="205"/>
      <c r="CG273" s="205"/>
      <c r="CH273" s="205"/>
      <c r="CI273" s="205"/>
      <c r="CJ273" s="205"/>
      <c r="CK273" s="205"/>
      <c r="CL273" s="205"/>
      <c r="CM273" s="205"/>
      <c r="CN273" s="205"/>
      <c r="CO273" s="205"/>
      <c r="CP273" s="205"/>
      <c r="CQ273" s="205"/>
      <c r="CR273" s="205"/>
      <c r="CS273" s="205"/>
      <c r="CT273" s="205"/>
      <c r="CU273" s="205"/>
      <c r="CV273" s="205"/>
      <c r="CW273" s="205"/>
      <c r="CX273" s="205"/>
      <c r="CY273" s="205"/>
      <c r="CZ273" s="205"/>
      <c r="DA273" s="205"/>
      <c r="DB273" s="205"/>
      <c r="DC273" s="205"/>
      <c r="DD273" s="205"/>
      <c r="DE273" s="205"/>
      <c r="DF273" s="205"/>
      <c r="DG273" s="205"/>
      <c r="DH273" s="205"/>
      <c r="DI273" s="205"/>
      <c r="DJ273" s="205"/>
      <c r="DK273" s="205"/>
      <c r="DL273" s="205"/>
      <c r="DM273" s="205"/>
      <c r="DN273" s="205"/>
      <c r="DO273" s="205"/>
      <c r="DP273" s="205"/>
      <c r="DQ273" s="205"/>
      <c r="DR273" s="205"/>
      <c r="DS273" s="205"/>
      <c r="DT273" s="205"/>
      <c r="DU273" s="205"/>
      <c r="DV273" s="205"/>
      <c r="DW273" s="205"/>
      <c r="DX273" s="205"/>
      <c r="DY273" s="205"/>
      <c r="DZ273" s="205"/>
      <c r="EA273" s="205"/>
      <c r="EB273" s="205"/>
      <c r="EC273" s="205"/>
      <c r="ED273" s="205"/>
      <c r="EE273" s="205"/>
      <c r="EF273" s="205"/>
      <c r="EG273" s="205"/>
      <c r="EH273" s="205"/>
      <c r="EI273" s="205"/>
      <c r="EJ273" s="205"/>
      <c r="EK273" s="205"/>
      <c r="EL273" s="205"/>
      <c r="EM273" s="205"/>
      <c r="EN273" s="205"/>
      <c r="EO273" s="205"/>
      <c r="EP273" s="205"/>
      <c r="EQ273" s="205"/>
      <c r="ER273" s="205"/>
      <c r="ES273" s="205"/>
      <c r="ET273" s="205"/>
      <c r="EU273" s="205"/>
      <c r="EV273" s="205"/>
      <c r="EW273" s="205"/>
      <c r="EX273" s="205"/>
      <c r="EY273" s="205"/>
      <c r="EZ273" s="205"/>
      <c r="FA273" s="205"/>
      <c r="FB273" s="205"/>
      <c r="FC273" s="205"/>
      <c r="FD273" s="205"/>
      <c r="FE273" s="205"/>
      <c r="FF273" s="205"/>
      <c r="FG273" s="205"/>
      <c r="FH273" s="205"/>
      <c r="FI273" s="205"/>
      <c r="FJ273" s="205"/>
      <c r="FK273" s="205"/>
      <c r="FL273" s="205"/>
      <c r="FM273" s="205"/>
      <c r="FN273" s="205"/>
      <c r="FO273" s="205"/>
      <c r="FP273" s="205"/>
      <c r="FQ273" s="205"/>
      <c r="FR273" s="205"/>
      <c r="FS273" s="205"/>
      <c r="FT273" s="205"/>
      <c r="FU273" s="205"/>
      <c r="FV273" s="205"/>
      <c r="FW273" s="205"/>
      <c r="FX273" s="205"/>
      <c r="FY273" s="205"/>
      <c r="FZ273" s="205"/>
      <c r="GA273" s="205"/>
      <c r="GB273" s="205"/>
      <c r="GC273" s="205"/>
      <c r="GD273" s="205"/>
      <c r="GE273" s="205"/>
      <c r="GF273" s="205"/>
      <c r="GG273" s="205"/>
      <c r="GH273" s="205"/>
      <c r="GI273" s="205"/>
      <c r="GJ273" s="205"/>
      <c r="GK273" s="205"/>
      <c r="GL273" s="205"/>
      <c r="GM273" s="205"/>
      <c r="GN273" s="205"/>
      <c r="GO273" s="205"/>
      <c r="GP273" s="205"/>
      <c r="GQ273" s="205"/>
      <c r="GR273" s="205"/>
      <c r="GS273" s="205"/>
      <c r="GT273" s="205"/>
      <c r="GU273" s="205"/>
      <c r="GV273" s="205"/>
      <c r="GW273" s="205"/>
      <c r="GX273" s="205"/>
      <c r="GY273" s="205"/>
      <c r="GZ273" s="205"/>
      <c r="HA273" s="205"/>
      <c r="HB273" s="205"/>
      <c r="HC273" s="205"/>
      <c r="HD273" s="205"/>
      <c r="HE273" s="205"/>
      <c r="HF273" s="205"/>
      <c r="HG273" s="205"/>
      <c r="HH273" s="205"/>
      <c r="HI273" s="205"/>
      <c r="HJ273" s="205"/>
      <c r="HK273" s="205"/>
      <c r="HL273" s="205"/>
      <c r="HM273" s="205"/>
      <c r="HN273" s="205"/>
      <c r="HO273" s="205"/>
      <c r="HP273" s="205"/>
      <c r="HQ273" s="205"/>
      <c r="HR273" s="205"/>
      <c r="HS273" s="205"/>
      <c r="HT273" s="205"/>
      <c r="HU273" s="205"/>
      <c r="HV273" s="205"/>
      <c r="HW273" s="205"/>
      <c r="HX273" s="205"/>
      <c r="HY273" s="205"/>
      <c r="HZ273" s="205"/>
      <c r="IA273" s="205"/>
      <c r="IB273" s="205"/>
      <c r="IC273" s="205"/>
      <c r="ID273" s="205"/>
      <c r="IE273" s="205"/>
      <c r="IF273" s="205"/>
      <c r="IG273" s="205"/>
      <c r="IH273" s="205"/>
      <c r="II273" s="205"/>
      <c r="IJ273" s="205"/>
      <c r="IK273" s="205"/>
      <c r="IL273" s="205"/>
      <c r="IM273" s="205"/>
      <c r="IN273" s="205"/>
      <c r="IO273" s="205"/>
      <c r="IP273" s="205"/>
      <c r="IQ273" s="205"/>
      <c r="IR273" s="205"/>
      <c r="IS273" s="205"/>
      <c r="IT273" s="205"/>
      <c r="IU273" s="205"/>
      <c r="IV273" s="205"/>
      <c r="IW273" s="205"/>
      <c r="IX273" s="205"/>
    </row>
    <row r="274" spans="1:258" ht="12.75" customHeight="1" x14ac:dyDescent="0.2">
      <c r="A274" s="330">
        <f t="shared" si="13"/>
        <v>45555</v>
      </c>
      <c r="B274" s="355" t="str" cm="1">
        <f t="array" ref="B274">IF(SUMPRODUCT($I274:$IX274,IF($I$9:$IX$9=B$9,1,0))&gt;0,SUMPRODUCT($I274:$IX274,IF($I$9:$IX$9=B$9,1,0)),"")</f>
        <v/>
      </c>
      <c r="C274" s="355" t="str" cm="1">
        <f t="array" ref="C274">IF(SUMPRODUCT($I274:$IX274,IF($I$9:$IX$9=C$9,1,0))&gt;0,SUMPRODUCT($I274:$IX274,IF($I$9:$IX$9=C$9,1,0)),"")</f>
        <v/>
      </c>
      <c r="D274" s="355" t="str" cm="1">
        <f t="array" ref="D274">IF(SUMPRODUCT($I274:$IX274,IF($I$9:$IX$9=D$9,1,0))&gt;0,SUMPRODUCT($I274:$IX274,IF($I$9:$IX$9=D$9,1,0)),"")</f>
        <v/>
      </c>
      <c r="E274" s="355" t="str" cm="1">
        <f t="array" ref="E274">IF(SUMPRODUCT($I274:$IX274,IF($I$9:$IX$9=E$9,1,0))&gt;0,SUMPRODUCT($I274:$IX274,IF($I$9:$IX$9=E$9,1,0)),"")</f>
        <v/>
      </c>
      <c r="F274" s="355" t="str" cm="1">
        <f t="array" ref="F274">IF(SUMPRODUCT($I274:$IX274,IF($I$9:$IX$9=F$9,1,0))&gt;0,SUMPRODUCT($I274:$IX274,IF($I$9:$IX$9=F$9,1,0)),"")</f>
        <v/>
      </c>
      <c r="G274" s="355" t="str" cm="1">
        <f t="array" ref="G274">IF(SUMPRODUCT($I274:$IX274,IF($I$9:$IX$9=G$9,1,0))&gt;0,SUMPRODUCT($I274:$IX274,IF($I$9:$IX$9=G$9,1,0)),"")</f>
        <v/>
      </c>
      <c r="H274" s="329">
        <f t="shared" si="12"/>
        <v>0</v>
      </c>
      <c r="I274" s="205"/>
      <c r="J274" s="205"/>
      <c r="K274" s="205"/>
      <c r="L274" s="205"/>
      <c r="M274" s="205"/>
      <c r="N274" s="205"/>
      <c r="O274" s="205"/>
      <c r="P274" s="205"/>
      <c r="Q274" s="205"/>
      <c r="R274" s="205"/>
      <c r="S274" s="205"/>
      <c r="T274" s="205"/>
      <c r="U274" s="205"/>
      <c r="V274" s="205"/>
      <c r="W274" s="205"/>
      <c r="X274" s="205"/>
      <c r="Y274" s="205"/>
      <c r="Z274" s="205"/>
      <c r="AA274" s="205"/>
      <c r="AB274" s="205"/>
      <c r="AC274" s="205"/>
      <c r="AD274" s="205"/>
      <c r="AE274" s="205"/>
      <c r="AF274" s="205"/>
      <c r="AG274" s="205"/>
      <c r="AH274" s="205"/>
      <c r="AI274" s="205"/>
      <c r="AJ274" s="205"/>
      <c r="AK274" s="205"/>
      <c r="AL274" s="205"/>
      <c r="AM274" s="205"/>
      <c r="AN274" s="205"/>
      <c r="AO274" s="205"/>
      <c r="AP274" s="205"/>
      <c r="AQ274" s="205"/>
      <c r="AR274" s="205"/>
      <c r="AS274" s="205"/>
      <c r="AT274" s="205"/>
      <c r="AU274" s="205"/>
      <c r="AV274" s="205"/>
      <c r="AW274" s="205"/>
      <c r="AX274" s="205"/>
      <c r="AY274" s="205"/>
      <c r="AZ274" s="205"/>
      <c r="BA274" s="205"/>
      <c r="BB274" s="205"/>
      <c r="BC274" s="205"/>
      <c r="BD274" s="205"/>
      <c r="BE274" s="205"/>
      <c r="BF274" s="205"/>
      <c r="BG274" s="205"/>
      <c r="BH274" s="205"/>
      <c r="BI274" s="205"/>
      <c r="BJ274" s="205"/>
      <c r="BK274" s="205"/>
      <c r="BL274" s="205"/>
      <c r="BM274" s="205"/>
      <c r="BN274" s="205"/>
      <c r="BO274" s="205"/>
      <c r="BP274" s="205"/>
      <c r="BQ274" s="205"/>
      <c r="BR274" s="205"/>
      <c r="BS274" s="205"/>
      <c r="BT274" s="205"/>
      <c r="BU274" s="205"/>
      <c r="BV274" s="205"/>
      <c r="BW274" s="205"/>
      <c r="BX274" s="205"/>
      <c r="BY274" s="205"/>
      <c r="BZ274" s="205"/>
      <c r="CA274" s="205"/>
      <c r="CB274" s="205"/>
      <c r="CC274" s="205"/>
      <c r="CD274" s="205"/>
      <c r="CE274" s="205"/>
      <c r="CF274" s="205"/>
      <c r="CG274" s="205"/>
      <c r="CH274" s="205"/>
      <c r="CI274" s="205"/>
      <c r="CJ274" s="205"/>
      <c r="CK274" s="205"/>
      <c r="CL274" s="205"/>
      <c r="CM274" s="205"/>
      <c r="CN274" s="205"/>
      <c r="CO274" s="205"/>
      <c r="CP274" s="205"/>
      <c r="CQ274" s="205"/>
      <c r="CR274" s="205"/>
      <c r="CS274" s="205"/>
      <c r="CT274" s="205"/>
      <c r="CU274" s="205"/>
      <c r="CV274" s="205"/>
      <c r="CW274" s="205"/>
      <c r="CX274" s="205"/>
      <c r="CY274" s="205"/>
      <c r="CZ274" s="205"/>
      <c r="DA274" s="205"/>
      <c r="DB274" s="205"/>
      <c r="DC274" s="205"/>
      <c r="DD274" s="205"/>
      <c r="DE274" s="205"/>
      <c r="DF274" s="205"/>
      <c r="DG274" s="205"/>
      <c r="DH274" s="205"/>
      <c r="DI274" s="205"/>
      <c r="DJ274" s="205"/>
      <c r="DK274" s="205"/>
      <c r="DL274" s="205"/>
      <c r="DM274" s="205"/>
      <c r="DN274" s="205"/>
      <c r="DO274" s="205"/>
      <c r="DP274" s="205"/>
      <c r="DQ274" s="205"/>
      <c r="DR274" s="205"/>
      <c r="DS274" s="205"/>
      <c r="DT274" s="205"/>
      <c r="DU274" s="205"/>
      <c r="DV274" s="205"/>
      <c r="DW274" s="205"/>
      <c r="DX274" s="205"/>
      <c r="DY274" s="205"/>
      <c r="DZ274" s="205"/>
      <c r="EA274" s="205"/>
      <c r="EB274" s="205"/>
      <c r="EC274" s="205"/>
      <c r="ED274" s="205"/>
      <c r="EE274" s="205"/>
      <c r="EF274" s="205"/>
      <c r="EG274" s="205"/>
      <c r="EH274" s="205"/>
      <c r="EI274" s="205"/>
      <c r="EJ274" s="205"/>
      <c r="EK274" s="205"/>
      <c r="EL274" s="205"/>
      <c r="EM274" s="205"/>
      <c r="EN274" s="205"/>
      <c r="EO274" s="205"/>
      <c r="EP274" s="205"/>
      <c r="EQ274" s="205"/>
      <c r="ER274" s="205"/>
      <c r="ES274" s="205"/>
      <c r="ET274" s="205"/>
      <c r="EU274" s="205"/>
      <c r="EV274" s="205"/>
      <c r="EW274" s="205"/>
      <c r="EX274" s="205"/>
      <c r="EY274" s="205"/>
      <c r="EZ274" s="205"/>
      <c r="FA274" s="205"/>
      <c r="FB274" s="205"/>
      <c r="FC274" s="205"/>
      <c r="FD274" s="205"/>
      <c r="FE274" s="205"/>
      <c r="FF274" s="205"/>
      <c r="FG274" s="205"/>
      <c r="FH274" s="205"/>
      <c r="FI274" s="205"/>
      <c r="FJ274" s="205"/>
      <c r="FK274" s="205"/>
      <c r="FL274" s="205"/>
      <c r="FM274" s="205"/>
      <c r="FN274" s="205"/>
      <c r="FO274" s="205"/>
      <c r="FP274" s="205"/>
      <c r="FQ274" s="205"/>
      <c r="FR274" s="205"/>
      <c r="FS274" s="205"/>
      <c r="FT274" s="205"/>
      <c r="FU274" s="205"/>
      <c r="FV274" s="205"/>
      <c r="FW274" s="205"/>
      <c r="FX274" s="205"/>
      <c r="FY274" s="205"/>
      <c r="FZ274" s="205"/>
      <c r="GA274" s="205"/>
      <c r="GB274" s="205"/>
      <c r="GC274" s="205"/>
      <c r="GD274" s="205"/>
      <c r="GE274" s="205"/>
      <c r="GF274" s="205"/>
      <c r="GG274" s="205"/>
      <c r="GH274" s="205"/>
      <c r="GI274" s="205"/>
      <c r="GJ274" s="205"/>
      <c r="GK274" s="205"/>
      <c r="GL274" s="205"/>
      <c r="GM274" s="205"/>
      <c r="GN274" s="205"/>
      <c r="GO274" s="205"/>
      <c r="GP274" s="205"/>
      <c r="GQ274" s="205"/>
      <c r="GR274" s="205"/>
      <c r="GS274" s="205"/>
      <c r="GT274" s="205"/>
      <c r="GU274" s="205"/>
      <c r="GV274" s="205"/>
      <c r="GW274" s="205"/>
      <c r="GX274" s="205"/>
      <c r="GY274" s="205"/>
      <c r="GZ274" s="205"/>
      <c r="HA274" s="205"/>
      <c r="HB274" s="205"/>
      <c r="HC274" s="205"/>
      <c r="HD274" s="205"/>
      <c r="HE274" s="205"/>
      <c r="HF274" s="205"/>
      <c r="HG274" s="205"/>
      <c r="HH274" s="205"/>
      <c r="HI274" s="205"/>
      <c r="HJ274" s="205"/>
      <c r="HK274" s="205"/>
      <c r="HL274" s="205"/>
      <c r="HM274" s="205"/>
      <c r="HN274" s="205"/>
      <c r="HO274" s="205"/>
      <c r="HP274" s="205"/>
      <c r="HQ274" s="205"/>
      <c r="HR274" s="205"/>
      <c r="HS274" s="205"/>
      <c r="HT274" s="205"/>
      <c r="HU274" s="205"/>
      <c r="HV274" s="205"/>
      <c r="HW274" s="205"/>
      <c r="HX274" s="205"/>
      <c r="HY274" s="205"/>
      <c r="HZ274" s="205"/>
      <c r="IA274" s="205"/>
      <c r="IB274" s="205"/>
      <c r="IC274" s="205"/>
      <c r="ID274" s="205"/>
      <c r="IE274" s="205"/>
      <c r="IF274" s="205"/>
      <c r="IG274" s="205"/>
      <c r="IH274" s="205"/>
      <c r="II274" s="205"/>
      <c r="IJ274" s="205"/>
      <c r="IK274" s="205"/>
      <c r="IL274" s="205"/>
      <c r="IM274" s="205"/>
      <c r="IN274" s="205"/>
      <c r="IO274" s="205"/>
      <c r="IP274" s="205"/>
      <c r="IQ274" s="205"/>
      <c r="IR274" s="205"/>
      <c r="IS274" s="205"/>
      <c r="IT274" s="205"/>
      <c r="IU274" s="205"/>
      <c r="IV274" s="205"/>
      <c r="IW274" s="205"/>
      <c r="IX274" s="205"/>
    </row>
    <row r="275" spans="1:258" ht="12.75" customHeight="1" x14ac:dyDescent="0.2">
      <c r="A275" s="330">
        <f t="shared" si="13"/>
        <v>45556</v>
      </c>
      <c r="B275" s="355" t="str" cm="1">
        <f t="array" ref="B275">IF(SUMPRODUCT($I275:$IX275,IF($I$9:$IX$9=B$9,1,0))&gt;0,SUMPRODUCT($I275:$IX275,IF($I$9:$IX$9=B$9,1,0)),"")</f>
        <v/>
      </c>
      <c r="C275" s="355" t="str" cm="1">
        <f t="array" ref="C275">IF(SUMPRODUCT($I275:$IX275,IF($I$9:$IX$9=C$9,1,0))&gt;0,SUMPRODUCT($I275:$IX275,IF($I$9:$IX$9=C$9,1,0)),"")</f>
        <v/>
      </c>
      <c r="D275" s="355" t="str" cm="1">
        <f t="array" ref="D275">IF(SUMPRODUCT($I275:$IX275,IF($I$9:$IX$9=D$9,1,0))&gt;0,SUMPRODUCT($I275:$IX275,IF($I$9:$IX$9=D$9,1,0)),"")</f>
        <v/>
      </c>
      <c r="E275" s="355" t="str" cm="1">
        <f t="array" ref="E275">IF(SUMPRODUCT($I275:$IX275,IF($I$9:$IX$9=E$9,1,0))&gt;0,SUMPRODUCT($I275:$IX275,IF($I$9:$IX$9=E$9,1,0)),"")</f>
        <v/>
      </c>
      <c r="F275" s="355" t="str" cm="1">
        <f t="array" ref="F275">IF(SUMPRODUCT($I275:$IX275,IF($I$9:$IX$9=F$9,1,0))&gt;0,SUMPRODUCT($I275:$IX275,IF($I$9:$IX$9=F$9,1,0)),"")</f>
        <v/>
      </c>
      <c r="G275" s="355" t="str" cm="1">
        <f t="array" ref="G275">IF(SUMPRODUCT($I275:$IX275,IF($I$9:$IX$9=G$9,1,0))&gt;0,SUMPRODUCT($I275:$IX275,IF($I$9:$IX$9=G$9,1,0)),"")</f>
        <v/>
      </c>
      <c r="H275" s="329">
        <f t="shared" si="12"/>
        <v>0</v>
      </c>
      <c r="I275" s="205"/>
      <c r="J275" s="205"/>
      <c r="K275" s="205"/>
      <c r="L275" s="205"/>
      <c r="M275" s="205"/>
      <c r="N275" s="205"/>
      <c r="O275" s="205"/>
      <c r="P275" s="205"/>
      <c r="Q275" s="205"/>
      <c r="R275" s="205"/>
      <c r="S275" s="205"/>
      <c r="T275" s="205"/>
      <c r="U275" s="205"/>
      <c r="V275" s="205"/>
      <c r="W275" s="205"/>
      <c r="X275" s="205"/>
      <c r="Y275" s="205"/>
      <c r="Z275" s="205"/>
      <c r="AA275" s="205"/>
      <c r="AB275" s="205"/>
      <c r="AC275" s="205"/>
      <c r="AD275" s="205"/>
      <c r="AE275" s="205"/>
      <c r="AF275" s="205"/>
      <c r="AG275" s="205"/>
      <c r="AH275" s="205"/>
      <c r="AI275" s="205"/>
      <c r="AJ275" s="205"/>
      <c r="AK275" s="205"/>
      <c r="AL275" s="205"/>
      <c r="AM275" s="205"/>
      <c r="AN275" s="205"/>
      <c r="AO275" s="205"/>
      <c r="AP275" s="205"/>
      <c r="AQ275" s="205"/>
      <c r="AR275" s="205"/>
      <c r="AS275" s="205"/>
      <c r="AT275" s="205"/>
      <c r="AU275" s="205"/>
      <c r="AV275" s="205"/>
      <c r="AW275" s="205"/>
      <c r="AX275" s="205"/>
      <c r="AY275" s="205"/>
      <c r="AZ275" s="205"/>
      <c r="BA275" s="205"/>
      <c r="BB275" s="205"/>
      <c r="BC275" s="205"/>
      <c r="BD275" s="205"/>
      <c r="BE275" s="205"/>
      <c r="BF275" s="205"/>
      <c r="BG275" s="205"/>
      <c r="BH275" s="205"/>
      <c r="BI275" s="205"/>
      <c r="BJ275" s="205"/>
      <c r="BK275" s="205"/>
      <c r="BL275" s="205"/>
      <c r="BM275" s="205"/>
      <c r="BN275" s="205"/>
      <c r="BO275" s="205"/>
      <c r="BP275" s="205"/>
      <c r="BQ275" s="205"/>
      <c r="BR275" s="205"/>
      <c r="BS275" s="205"/>
      <c r="BT275" s="205"/>
      <c r="BU275" s="205"/>
      <c r="BV275" s="205"/>
      <c r="BW275" s="205"/>
      <c r="BX275" s="205"/>
      <c r="BY275" s="205"/>
      <c r="BZ275" s="205"/>
      <c r="CA275" s="205"/>
      <c r="CB275" s="205"/>
      <c r="CC275" s="205"/>
      <c r="CD275" s="205"/>
      <c r="CE275" s="205"/>
      <c r="CF275" s="205"/>
      <c r="CG275" s="205"/>
      <c r="CH275" s="205"/>
      <c r="CI275" s="205"/>
      <c r="CJ275" s="205"/>
      <c r="CK275" s="205"/>
      <c r="CL275" s="205"/>
      <c r="CM275" s="205"/>
      <c r="CN275" s="205"/>
      <c r="CO275" s="205"/>
      <c r="CP275" s="205"/>
      <c r="CQ275" s="205"/>
      <c r="CR275" s="205"/>
      <c r="CS275" s="205"/>
      <c r="CT275" s="205"/>
      <c r="CU275" s="205"/>
      <c r="CV275" s="205"/>
      <c r="CW275" s="205"/>
      <c r="CX275" s="205"/>
      <c r="CY275" s="205"/>
      <c r="CZ275" s="205"/>
      <c r="DA275" s="205"/>
      <c r="DB275" s="205"/>
      <c r="DC275" s="205"/>
      <c r="DD275" s="205"/>
      <c r="DE275" s="205"/>
      <c r="DF275" s="205"/>
      <c r="DG275" s="205"/>
      <c r="DH275" s="205"/>
      <c r="DI275" s="205"/>
      <c r="DJ275" s="205"/>
      <c r="DK275" s="205"/>
      <c r="DL275" s="205"/>
      <c r="DM275" s="205"/>
      <c r="DN275" s="205"/>
      <c r="DO275" s="205"/>
      <c r="DP275" s="205"/>
      <c r="DQ275" s="205"/>
      <c r="DR275" s="205"/>
      <c r="DS275" s="205"/>
      <c r="DT275" s="205"/>
      <c r="DU275" s="205"/>
      <c r="DV275" s="205"/>
      <c r="DW275" s="205"/>
      <c r="DX275" s="205"/>
      <c r="DY275" s="205"/>
      <c r="DZ275" s="205"/>
      <c r="EA275" s="205"/>
      <c r="EB275" s="205"/>
      <c r="EC275" s="205"/>
      <c r="ED275" s="205"/>
      <c r="EE275" s="205"/>
      <c r="EF275" s="205"/>
      <c r="EG275" s="205"/>
      <c r="EH275" s="205"/>
      <c r="EI275" s="205"/>
      <c r="EJ275" s="205"/>
      <c r="EK275" s="205"/>
      <c r="EL275" s="205"/>
      <c r="EM275" s="205"/>
      <c r="EN275" s="205"/>
      <c r="EO275" s="205"/>
      <c r="EP275" s="205"/>
      <c r="EQ275" s="205"/>
      <c r="ER275" s="205"/>
      <c r="ES275" s="205"/>
      <c r="ET275" s="205"/>
      <c r="EU275" s="205"/>
      <c r="EV275" s="205"/>
      <c r="EW275" s="205"/>
      <c r="EX275" s="205"/>
      <c r="EY275" s="205"/>
      <c r="EZ275" s="205"/>
      <c r="FA275" s="205"/>
      <c r="FB275" s="205"/>
      <c r="FC275" s="205"/>
      <c r="FD275" s="205"/>
      <c r="FE275" s="205"/>
      <c r="FF275" s="205"/>
      <c r="FG275" s="205"/>
      <c r="FH275" s="205"/>
      <c r="FI275" s="205"/>
      <c r="FJ275" s="205"/>
      <c r="FK275" s="205"/>
      <c r="FL275" s="205"/>
      <c r="FM275" s="205"/>
      <c r="FN275" s="205"/>
      <c r="FO275" s="205"/>
      <c r="FP275" s="205"/>
      <c r="FQ275" s="205"/>
      <c r="FR275" s="205"/>
      <c r="FS275" s="205"/>
      <c r="FT275" s="205"/>
      <c r="FU275" s="205"/>
      <c r="FV275" s="205"/>
      <c r="FW275" s="205"/>
      <c r="FX275" s="205"/>
      <c r="FY275" s="205"/>
      <c r="FZ275" s="205"/>
      <c r="GA275" s="205"/>
      <c r="GB275" s="205"/>
      <c r="GC275" s="205"/>
      <c r="GD275" s="205"/>
      <c r="GE275" s="205"/>
      <c r="GF275" s="205"/>
      <c r="GG275" s="205"/>
      <c r="GH275" s="205"/>
      <c r="GI275" s="205"/>
      <c r="GJ275" s="205"/>
      <c r="GK275" s="205"/>
      <c r="GL275" s="205"/>
      <c r="GM275" s="205"/>
      <c r="GN275" s="205"/>
      <c r="GO275" s="205"/>
      <c r="GP275" s="205"/>
      <c r="GQ275" s="205"/>
      <c r="GR275" s="205"/>
      <c r="GS275" s="205"/>
      <c r="GT275" s="205"/>
      <c r="GU275" s="205"/>
      <c r="GV275" s="205"/>
      <c r="GW275" s="205"/>
      <c r="GX275" s="205"/>
      <c r="GY275" s="205"/>
      <c r="GZ275" s="205"/>
      <c r="HA275" s="205"/>
      <c r="HB275" s="205"/>
      <c r="HC275" s="205"/>
      <c r="HD275" s="205"/>
      <c r="HE275" s="205"/>
      <c r="HF275" s="205"/>
      <c r="HG275" s="205"/>
      <c r="HH275" s="205"/>
      <c r="HI275" s="205"/>
      <c r="HJ275" s="205"/>
      <c r="HK275" s="205"/>
      <c r="HL275" s="205"/>
      <c r="HM275" s="205"/>
      <c r="HN275" s="205"/>
      <c r="HO275" s="205"/>
      <c r="HP275" s="205"/>
      <c r="HQ275" s="205"/>
      <c r="HR275" s="205"/>
      <c r="HS275" s="205"/>
      <c r="HT275" s="205"/>
      <c r="HU275" s="205"/>
      <c r="HV275" s="205"/>
      <c r="HW275" s="205"/>
      <c r="HX275" s="205"/>
      <c r="HY275" s="205"/>
      <c r="HZ275" s="205"/>
      <c r="IA275" s="205"/>
      <c r="IB275" s="205"/>
      <c r="IC275" s="205"/>
      <c r="ID275" s="205"/>
      <c r="IE275" s="205"/>
      <c r="IF275" s="205"/>
      <c r="IG275" s="205"/>
      <c r="IH275" s="205"/>
      <c r="II275" s="205"/>
      <c r="IJ275" s="205"/>
      <c r="IK275" s="205"/>
      <c r="IL275" s="205"/>
      <c r="IM275" s="205"/>
      <c r="IN275" s="205"/>
      <c r="IO275" s="205"/>
      <c r="IP275" s="205"/>
      <c r="IQ275" s="205"/>
      <c r="IR275" s="205"/>
      <c r="IS275" s="205"/>
      <c r="IT275" s="205"/>
      <c r="IU275" s="205"/>
      <c r="IV275" s="205"/>
      <c r="IW275" s="205"/>
      <c r="IX275" s="205"/>
    </row>
    <row r="276" spans="1:258" ht="12.75" customHeight="1" x14ac:dyDescent="0.2">
      <c r="A276" s="330">
        <f t="shared" si="13"/>
        <v>45557</v>
      </c>
      <c r="B276" s="355" t="str" cm="1">
        <f t="array" ref="B276">IF(SUMPRODUCT($I276:$IX276,IF($I$9:$IX$9=B$9,1,0))&gt;0,SUMPRODUCT($I276:$IX276,IF($I$9:$IX$9=B$9,1,0)),"")</f>
        <v/>
      </c>
      <c r="C276" s="355" t="str" cm="1">
        <f t="array" ref="C276">IF(SUMPRODUCT($I276:$IX276,IF($I$9:$IX$9=C$9,1,0))&gt;0,SUMPRODUCT($I276:$IX276,IF($I$9:$IX$9=C$9,1,0)),"")</f>
        <v/>
      </c>
      <c r="D276" s="355" t="str" cm="1">
        <f t="array" ref="D276">IF(SUMPRODUCT($I276:$IX276,IF($I$9:$IX$9=D$9,1,0))&gt;0,SUMPRODUCT($I276:$IX276,IF($I$9:$IX$9=D$9,1,0)),"")</f>
        <v/>
      </c>
      <c r="E276" s="355" t="str" cm="1">
        <f t="array" ref="E276">IF(SUMPRODUCT($I276:$IX276,IF($I$9:$IX$9=E$9,1,0))&gt;0,SUMPRODUCT($I276:$IX276,IF($I$9:$IX$9=E$9,1,0)),"")</f>
        <v/>
      </c>
      <c r="F276" s="355" t="str" cm="1">
        <f t="array" ref="F276">IF(SUMPRODUCT($I276:$IX276,IF($I$9:$IX$9=F$9,1,0))&gt;0,SUMPRODUCT($I276:$IX276,IF($I$9:$IX$9=F$9,1,0)),"")</f>
        <v/>
      </c>
      <c r="G276" s="355" t="str" cm="1">
        <f t="array" ref="G276">IF(SUMPRODUCT($I276:$IX276,IF($I$9:$IX$9=G$9,1,0))&gt;0,SUMPRODUCT($I276:$IX276,IF($I$9:$IX$9=G$9,1,0)),"")</f>
        <v/>
      </c>
      <c r="H276" s="329">
        <f t="shared" si="12"/>
        <v>0</v>
      </c>
      <c r="I276" s="205"/>
      <c r="J276" s="205"/>
      <c r="K276" s="205"/>
      <c r="L276" s="205"/>
      <c r="M276" s="205"/>
      <c r="N276" s="205"/>
      <c r="O276" s="205"/>
      <c r="P276" s="205"/>
      <c r="Q276" s="205"/>
      <c r="R276" s="205"/>
      <c r="S276" s="205"/>
      <c r="T276" s="205"/>
      <c r="U276" s="205"/>
      <c r="V276" s="205"/>
      <c r="W276" s="205"/>
      <c r="X276" s="205"/>
      <c r="Y276" s="205"/>
      <c r="Z276" s="205"/>
      <c r="AA276" s="205"/>
      <c r="AB276" s="205"/>
      <c r="AC276" s="205"/>
      <c r="AD276" s="205"/>
      <c r="AE276" s="205"/>
      <c r="AF276" s="205"/>
      <c r="AG276" s="205"/>
      <c r="AH276" s="205"/>
      <c r="AI276" s="205"/>
      <c r="AJ276" s="205"/>
      <c r="AK276" s="205"/>
      <c r="AL276" s="205"/>
      <c r="AM276" s="205"/>
      <c r="AN276" s="205"/>
      <c r="AO276" s="205"/>
      <c r="AP276" s="205"/>
      <c r="AQ276" s="205"/>
      <c r="AR276" s="205"/>
      <c r="AS276" s="205"/>
      <c r="AT276" s="205"/>
      <c r="AU276" s="205"/>
      <c r="AV276" s="205"/>
      <c r="AW276" s="205"/>
      <c r="AX276" s="205"/>
      <c r="AY276" s="205"/>
      <c r="AZ276" s="205"/>
      <c r="BA276" s="205"/>
      <c r="BB276" s="205"/>
      <c r="BC276" s="205"/>
      <c r="BD276" s="205"/>
      <c r="BE276" s="205"/>
      <c r="BF276" s="205"/>
      <c r="BG276" s="205"/>
      <c r="BH276" s="205"/>
      <c r="BI276" s="205"/>
      <c r="BJ276" s="205"/>
      <c r="BK276" s="205"/>
      <c r="BL276" s="205"/>
      <c r="BM276" s="205"/>
      <c r="BN276" s="205"/>
      <c r="BO276" s="205"/>
      <c r="BP276" s="205"/>
      <c r="BQ276" s="205"/>
      <c r="BR276" s="205"/>
      <c r="BS276" s="205"/>
      <c r="BT276" s="205"/>
      <c r="BU276" s="205"/>
      <c r="BV276" s="205"/>
      <c r="BW276" s="205"/>
      <c r="BX276" s="205"/>
      <c r="BY276" s="205"/>
      <c r="BZ276" s="205"/>
      <c r="CA276" s="205"/>
      <c r="CB276" s="205"/>
      <c r="CC276" s="205"/>
      <c r="CD276" s="205"/>
      <c r="CE276" s="205"/>
      <c r="CF276" s="205"/>
      <c r="CG276" s="205"/>
      <c r="CH276" s="205"/>
      <c r="CI276" s="205"/>
      <c r="CJ276" s="205"/>
      <c r="CK276" s="205"/>
      <c r="CL276" s="205"/>
      <c r="CM276" s="205"/>
      <c r="CN276" s="205"/>
      <c r="CO276" s="205"/>
      <c r="CP276" s="205"/>
      <c r="CQ276" s="205"/>
      <c r="CR276" s="205"/>
      <c r="CS276" s="205"/>
      <c r="CT276" s="205"/>
      <c r="CU276" s="205"/>
      <c r="CV276" s="205"/>
      <c r="CW276" s="205"/>
      <c r="CX276" s="205"/>
      <c r="CY276" s="205"/>
      <c r="CZ276" s="205"/>
      <c r="DA276" s="205"/>
      <c r="DB276" s="205"/>
      <c r="DC276" s="205"/>
      <c r="DD276" s="205"/>
      <c r="DE276" s="205"/>
      <c r="DF276" s="205"/>
      <c r="DG276" s="205"/>
      <c r="DH276" s="205"/>
      <c r="DI276" s="205"/>
      <c r="DJ276" s="205"/>
      <c r="DK276" s="205"/>
      <c r="DL276" s="205"/>
      <c r="DM276" s="205"/>
      <c r="DN276" s="205"/>
      <c r="DO276" s="205"/>
      <c r="DP276" s="205"/>
      <c r="DQ276" s="205"/>
      <c r="DR276" s="205"/>
      <c r="DS276" s="205"/>
      <c r="DT276" s="205"/>
      <c r="DU276" s="205"/>
      <c r="DV276" s="205"/>
      <c r="DW276" s="205"/>
      <c r="DX276" s="205"/>
      <c r="DY276" s="205"/>
      <c r="DZ276" s="205"/>
      <c r="EA276" s="205"/>
      <c r="EB276" s="205"/>
      <c r="EC276" s="205"/>
      <c r="ED276" s="205"/>
      <c r="EE276" s="205"/>
      <c r="EF276" s="205"/>
      <c r="EG276" s="205"/>
      <c r="EH276" s="205"/>
      <c r="EI276" s="205"/>
      <c r="EJ276" s="205"/>
      <c r="EK276" s="205"/>
      <c r="EL276" s="205"/>
      <c r="EM276" s="205"/>
      <c r="EN276" s="205"/>
      <c r="EO276" s="205"/>
      <c r="EP276" s="205"/>
      <c r="EQ276" s="205"/>
      <c r="ER276" s="205"/>
      <c r="ES276" s="205"/>
      <c r="ET276" s="205"/>
      <c r="EU276" s="205"/>
      <c r="EV276" s="205"/>
      <c r="EW276" s="205"/>
      <c r="EX276" s="205"/>
      <c r="EY276" s="205"/>
      <c r="EZ276" s="205"/>
      <c r="FA276" s="205"/>
      <c r="FB276" s="205"/>
      <c r="FC276" s="205"/>
      <c r="FD276" s="205"/>
      <c r="FE276" s="205"/>
      <c r="FF276" s="205"/>
      <c r="FG276" s="205"/>
      <c r="FH276" s="205"/>
      <c r="FI276" s="205"/>
      <c r="FJ276" s="205"/>
      <c r="FK276" s="205"/>
      <c r="FL276" s="205"/>
      <c r="FM276" s="205"/>
      <c r="FN276" s="205"/>
      <c r="FO276" s="205"/>
      <c r="FP276" s="205"/>
      <c r="FQ276" s="205"/>
      <c r="FR276" s="205"/>
      <c r="FS276" s="205"/>
      <c r="FT276" s="205"/>
      <c r="FU276" s="205"/>
      <c r="FV276" s="205"/>
      <c r="FW276" s="205"/>
      <c r="FX276" s="205"/>
      <c r="FY276" s="205"/>
      <c r="FZ276" s="205"/>
      <c r="GA276" s="205"/>
      <c r="GB276" s="205"/>
      <c r="GC276" s="205"/>
      <c r="GD276" s="205"/>
      <c r="GE276" s="205"/>
      <c r="GF276" s="205"/>
      <c r="GG276" s="205"/>
      <c r="GH276" s="205"/>
      <c r="GI276" s="205"/>
      <c r="GJ276" s="205"/>
      <c r="GK276" s="205"/>
      <c r="GL276" s="205"/>
      <c r="GM276" s="205"/>
      <c r="GN276" s="205"/>
      <c r="GO276" s="205"/>
      <c r="GP276" s="205"/>
      <c r="GQ276" s="205"/>
      <c r="GR276" s="205"/>
      <c r="GS276" s="205"/>
      <c r="GT276" s="205"/>
      <c r="GU276" s="205"/>
      <c r="GV276" s="205"/>
      <c r="GW276" s="205"/>
      <c r="GX276" s="205"/>
      <c r="GY276" s="205"/>
      <c r="GZ276" s="205"/>
      <c r="HA276" s="205"/>
      <c r="HB276" s="205"/>
      <c r="HC276" s="205"/>
      <c r="HD276" s="205"/>
      <c r="HE276" s="205"/>
      <c r="HF276" s="205"/>
      <c r="HG276" s="205"/>
      <c r="HH276" s="205"/>
      <c r="HI276" s="205"/>
      <c r="HJ276" s="205"/>
      <c r="HK276" s="205"/>
      <c r="HL276" s="205"/>
      <c r="HM276" s="205"/>
      <c r="HN276" s="205"/>
      <c r="HO276" s="205"/>
      <c r="HP276" s="205"/>
      <c r="HQ276" s="205"/>
      <c r="HR276" s="205"/>
      <c r="HS276" s="205"/>
      <c r="HT276" s="205"/>
      <c r="HU276" s="205"/>
      <c r="HV276" s="205"/>
      <c r="HW276" s="205"/>
      <c r="HX276" s="205"/>
      <c r="HY276" s="205"/>
      <c r="HZ276" s="205"/>
      <c r="IA276" s="205"/>
      <c r="IB276" s="205"/>
      <c r="IC276" s="205"/>
      <c r="ID276" s="205"/>
      <c r="IE276" s="205"/>
      <c r="IF276" s="205"/>
      <c r="IG276" s="205"/>
      <c r="IH276" s="205"/>
      <c r="II276" s="205"/>
      <c r="IJ276" s="205"/>
      <c r="IK276" s="205"/>
      <c r="IL276" s="205"/>
      <c r="IM276" s="205"/>
      <c r="IN276" s="205"/>
      <c r="IO276" s="205"/>
      <c r="IP276" s="205"/>
      <c r="IQ276" s="205"/>
      <c r="IR276" s="205"/>
      <c r="IS276" s="205"/>
      <c r="IT276" s="205"/>
      <c r="IU276" s="205"/>
      <c r="IV276" s="205"/>
      <c r="IW276" s="205"/>
      <c r="IX276" s="205"/>
    </row>
    <row r="277" spans="1:258" ht="12.75" customHeight="1" x14ac:dyDescent="0.2">
      <c r="A277" s="330">
        <f t="shared" si="13"/>
        <v>45558</v>
      </c>
      <c r="B277" s="355" t="str" cm="1">
        <f t="array" ref="B277">IF(SUMPRODUCT($I277:$IX277,IF($I$9:$IX$9=B$9,1,0))&gt;0,SUMPRODUCT($I277:$IX277,IF($I$9:$IX$9=B$9,1,0)),"")</f>
        <v/>
      </c>
      <c r="C277" s="355" t="str" cm="1">
        <f t="array" ref="C277">IF(SUMPRODUCT($I277:$IX277,IF($I$9:$IX$9=C$9,1,0))&gt;0,SUMPRODUCT($I277:$IX277,IF($I$9:$IX$9=C$9,1,0)),"")</f>
        <v/>
      </c>
      <c r="D277" s="355" t="str" cm="1">
        <f t="array" ref="D277">IF(SUMPRODUCT($I277:$IX277,IF($I$9:$IX$9=D$9,1,0))&gt;0,SUMPRODUCT($I277:$IX277,IF($I$9:$IX$9=D$9,1,0)),"")</f>
        <v/>
      </c>
      <c r="E277" s="355" t="str" cm="1">
        <f t="array" ref="E277">IF(SUMPRODUCT($I277:$IX277,IF($I$9:$IX$9=E$9,1,0))&gt;0,SUMPRODUCT($I277:$IX277,IF($I$9:$IX$9=E$9,1,0)),"")</f>
        <v/>
      </c>
      <c r="F277" s="355" t="str" cm="1">
        <f t="array" ref="F277">IF(SUMPRODUCT($I277:$IX277,IF($I$9:$IX$9=F$9,1,0))&gt;0,SUMPRODUCT($I277:$IX277,IF($I$9:$IX$9=F$9,1,0)),"")</f>
        <v/>
      </c>
      <c r="G277" s="355" t="str" cm="1">
        <f t="array" ref="G277">IF(SUMPRODUCT($I277:$IX277,IF($I$9:$IX$9=G$9,1,0))&gt;0,SUMPRODUCT($I277:$IX277,IF($I$9:$IX$9=G$9,1,0)),"")</f>
        <v/>
      </c>
      <c r="H277" s="329">
        <f t="shared" si="12"/>
        <v>0</v>
      </c>
      <c r="I277" s="205"/>
      <c r="J277" s="205"/>
      <c r="K277" s="205"/>
      <c r="L277" s="205"/>
      <c r="M277" s="205"/>
      <c r="N277" s="205"/>
      <c r="O277" s="205"/>
      <c r="P277" s="205"/>
      <c r="Q277" s="205"/>
      <c r="R277" s="205"/>
      <c r="S277" s="205"/>
      <c r="T277" s="205"/>
      <c r="U277" s="205"/>
      <c r="V277" s="205"/>
      <c r="W277" s="205"/>
      <c r="X277" s="205"/>
      <c r="Y277" s="205"/>
      <c r="Z277" s="205"/>
      <c r="AA277" s="205"/>
      <c r="AB277" s="205"/>
      <c r="AC277" s="205"/>
      <c r="AD277" s="205"/>
      <c r="AE277" s="205"/>
      <c r="AF277" s="205"/>
      <c r="AG277" s="205"/>
      <c r="AH277" s="205"/>
      <c r="AI277" s="205"/>
      <c r="AJ277" s="205"/>
      <c r="AK277" s="205"/>
      <c r="AL277" s="205"/>
      <c r="AM277" s="205"/>
      <c r="AN277" s="205"/>
      <c r="AO277" s="205"/>
      <c r="AP277" s="205"/>
      <c r="AQ277" s="205"/>
      <c r="AR277" s="205"/>
      <c r="AS277" s="205"/>
      <c r="AT277" s="205"/>
      <c r="AU277" s="205"/>
      <c r="AV277" s="205"/>
      <c r="AW277" s="205"/>
      <c r="AX277" s="205"/>
      <c r="AY277" s="205"/>
      <c r="AZ277" s="205"/>
      <c r="BA277" s="205"/>
      <c r="BB277" s="205"/>
      <c r="BC277" s="205"/>
      <c r="BD277" s="205"/>
      <c r="BE277" s="205"/>
      <c r="BF277" s="205"/>
      <c r="BG277" s="205"/>
      <c r="BH277" s="205"/>
      <c r="BI277" s="205"/>
      <c r="BJ277" s="205"/>
      <c r="BK277" s="205"/>
      <c r="BL277" s="205"/>
      <c r="BM277" s="205"/>
      <c r="BN277" s="205"/>
      <c r="BO277" s="205"/>
      <c r="BP277" s="205"/>
      <c r="BQ277" s="205"/>
      <c r="BR277" s="205"/>
      <c r="BS277" s="205"/>
      <c r="BT277" s="205"/>
      <c r="BU277" s="205"/>
      <c r="BV277" s="205"/>
      <c r="BW277" s="205"/>
      <c r="BX277" s="205"/>
      <c r="BY277" s="205"/>
      <c r="BZ277" s="205"/>
      <c r="CA277" s="205"/>
      <c r="CB277" s="205"/>
      <c r="CC277" s="205"/>
      <c r="CD277" s="205"/>
      <c r="CE277" s="205"/>
      <c r="CF277" s="205"/>
      <c r="CG277" s="205"/>
      <c r="CH277" s="205"/>
      <c r="CI277" s="205"/>
      <c r="CJ277" s="205"/>
      <c r="CK277" s="205"/>
      <c r="CL277" s="205"/>
      <c r="CM277" s="205"/>
      <c r="CN277" s="205"/>
      <c r="CO277" s="205"/>
      <c r="CP277" s="205"/>
      <c r="CQ277" s="205"/>
      <c r="CR277" s="205"/>
      <c r="CS277" s="205"/>
      <c r="CT277" s="205"/>
      <c r="CU277" s="205"/>
      <c r="CV277" s="205"/>
      <c r="CW277" s="205"/>
      <c r="CX277" s="205"/>
      <c r="CY277" s="205"/>
      <c r="CZ277" s="205"/>
      <c r="DA277" s="205"/>
      <c r="DB277" s="205"/>
      <c r="DC277" s="205"/>
      <c r="DD277" s="205"/>
      <c r="DE277" s="205"/>
      <c r="DF277" s="205"/>
      <c r="DG277" s="205"/>
      <c r="DH277" s="205"/>
      <c r="DI277" s="205"/>
      <c r="DJ277" s="205"/>
      <c r="DK277" s="205"/>
      <c r="DL277" s="205"/>
      <c r="DM277" s="205"/>
      <c r="DN277" s="205"/>
      <c r="DO277" s="205"/>
      <c r="DP277" s="205"/>
      <c r="DQ277" s="205"/>
      <c r="DR277" s="205"/>
      <c r="DS277" s="205"/>
      <c r="DT277" s="205"/>
      <c r="DU277" s="205"/>
      <c r="DV277" s="205"/>
      <c r="DW277" s="205"/>
      <c r="DX277" s="205"/>
      <c r="DY277" s="205"/>
      <c r="DZ277" s="205"/>
      <c r="EA277" s="205"/>
      <c r="EB277" s="205"/>
      <c r="EC277" s="205"/>
      <c r="ED277" s="205"/>
      <c r="EE277" s="205"/>
      <c r="EF277" s="205"/>
      <c r="EG277" s="205"/>
      <c r="EH277" s="205"/>
      <c r="EI277" s="205"/>
      <c r="EJ277" s="205"/>
      <c r="EK277" s="205"/>
      <c r="EL277" s="205"/>
      <c r="EM277" s="205"/>
      <c r="EN277" s="205"/>
      <c r="EO277" s="205"/>
      <c r="EP277" s="205"/>
      <c r="EQ277" s="205"/>
      <c r="ER277" s="205"/>
      <c r="ES277" s="205"/>
      <c r="ET277" s="205"/>
      <c r="EU277" s="205"/>
      <c r="EV277" s="205"/>
      <c r="EW277" s="205"/>
      <c r="EX277" s="205"/>
      <c r="EY277" s="205"/>
      <c r="EZ277" s="205"/>
      <c r="FA277" s="205"/>
      <c r="FB277" s="205"/>
      <c r="FC277" s="205"/>
      <c r="FD277" s="205"/>
      <c r="FE277" s="205"/>
      <c r="FF277" s="205"/>
      <c r="FG277" s="205"/>
      <c r="FH277" s="205"/>
      <c r="FI277" s="205"/>
      <c r="FJ277" s="205"/>
      <c r="FK277" s="205"/>
      <c r="FL277" s="205"/>
      <c r="FM277" s="205"/>
      <c r="FN277" s="205"/>
      <c r="FO277" s="205"/>
      <c r="FP277" s="205"/>
      <c r="FQ277" s="205"/>
      <c r="FR277" s="205"/>
      <c r="FS277" s="205"/>
      <c r="FT277" s="205"/>
      <c r="FU277" s="205"/>
      <c r="FV277" s="205"/>
      <c r="FW277" s="205"/>
      <c r="FX277" s="205"/>
      <c r="FY277" s="205"/>
      <c r="FZ277" s="205"/>
      <c r="GA277" s="205"/>
      <c r="GB277" s="205"/>
      <c r="GC277" s="205"/>
      <c r="GD277" s="205"/>
      <c r="GE277" s="205"/>
      <c r="GF277" s="205"/>
      <c r="GG277" s="205"/>
      <c r="GH277" s="205"/>
      <c r="GI277" s="205"/>
      <c r="GJ277" s="205"/>
      <c r="GK277" s="205"/>
      <c r="GL277" s="205"/>
      <c r="GM277" s="205"/>
      <c r="GN277" s="205"/>
      <c r="GO277" s="205"/>
      <c r="GP277" s="205"/>
      <c r="GQ277" s="205"/>
      <c r="GR277" s="205"/>
      <c r="GS277" s="205"/>
      <c r="GT277" s="205"/>
      <c r="GU277" s="205"/>
      <c r="GV277" s="205"/>
      <c r="GW277" s="205"/>
      <c r="GX277" s="205"/>
      <c r="GY277" s="205"/>
      <c r="GZ277" s="205"/>
      <c r="HA277" s="205"/>
      <c r="HB277" s="205"/>
      <c r="HC277" s="205"/>
      <c r="HD277" s="205"/>
      <c r="HE277" s="205"/>
      <c r="HF277" s="205"/>
      <c r="HG277" s="205"/>
      <c r="HH277" s="205"/>
      <c r="HI277" s="205"/>
      <c r="HJ277" s="205"/>
      <c r="HK277" s="205"/>
      <c r="HL277" s="205"/>
      <c r="HM277" s="205"/>
      <c r="HN277" s="205"/>
      <c r="HO277" s="205"/>
      <c r="HP277" s="205"/>
      <c r="HQ277" s="205"/>
      <c r="HR277" s="205"/>
      <c r="HS277" s="205"/>
      <c r="HT277" s="205"/>
      <c r="HU277" s="205"/>
      <c r="HV277" s="205"/>
      <c r="HW277" s="205"/>
      <c r="HX277" s="205"/>
      <c r="HY277" s="205"/>
      <c r="HZ277" s="205"/>
      <c r="IA277" s="205"/>
      <c r="IB277" s="205"/>
      <c r="IC277" s="205"/>
      <c r="ID277" s="205"/>
      <c r="IE277" s="205"/>
      <c r="IF277" s="205"/>
      <c r="IG277" s="205"/>
      <c r="IH277" s="205"/>
      <c r="II277" s="205"/>
      <c r="IJ277" s="205"/>
      <c r="IK277" s="205"/>
      <c r="IL277" s="205"/>
      <c r="IM277" s="205"/>
      <c r="IN277" s="205"/>
      <c r="IO277" s="205"/>
      <c r="IP277" s="205"/>
      <c r="IQ277" s="205"/>
      <c r="IR277" s="205"/>
      <c r="IS277" s="205"/>
      <c r="IT277" s="205"/>
      <c r="IU277" s="205"/>
      <c r="IV277" s="205"/>
      <c r="IW277" s="205"/>
      <c r="IX277" s="205"/>
    </row>
    <row r="278" spans="1:258" ht="12.75" customHeight="1" x14ac:dyDescent="0.2">
      <c r="A278" s="330">
        <f t="shared" si="13"/>
        <v>45559</v>
      </c>
      <c r="B278" s="355" t="str" cm="1">
        <f t="array" ref="B278">IF(SUMPRODUCT($I278:$IX278,IF($I$9:$IX$9=B$9,1,0))&gt;0,SUMPRODUCT($I278:$IX278,IF($I$9:$IX$9=B$9,1,0)),"")</f>
        <v/>
      </c>
      <c r="C278" s="355" t="str" cm="1">
        <f t="array" ref="C278">IF(SUMPRODUCT($I278:$IX278,IF($I$9:$IX$9=C$9,1,0))&gt;0,SUMPRODUCT($I278:$IX278,IF($I$9:$IX$9=C$9,1,0)),"")</f>
        <v/>
      </c>
      <c r="D278" s="355" t="str" cm="1">
        <f t="array" ref="D278">IF(SUMPRODUCT($I278:$IX278,IF($I$9:$IX$9=D$9,1,0))&gt;0,SUMPRODUCT($I278:$IX278,IF($I$9:$IX$9=D$9,1,0)),"")</f>
        <v/>
      </c>
      <c r="E278" s="355" t="str" cm="1">
        <f t="array" ref="E278">IF(SUMPRODUCT($I278:$IX278,IF($I$9:$IX$9=E$9,1,0))&gt;0,SUMPRODUCT($I278:$IX278,IF($I$9:$IX$9=E$9,1,0)),"")</f>
        <v/>
      </c>
      <c r="F278" s="355" t="str" cm="1">
        <f t="array" ref="F278">IF(SUMPRODUCT($I278:$IX278,IF($I$9:$IX$9=F$9,1,0))&gt;0,SUMPRODUCT($I278:$IX278,IF($I$9:$IX$9=F$9,1,0)),"")</f>
        <v/>
      </c>
      <c r="G278" s="355" t="str" cm="1">
        <f t="array" ref="G278">IF(SUMPRODUCT($I278:$IX278,IF($I$9:$IX$9=G$9,1,0))&gt;0,SUMPRODUCT($I278:$IX278,IF($I$9:$IX$9=G$9,1,0)),"")</f>
        <v/>
      </c>
      <c r="H278" s="329">
        <f t="shared" si="12"/>
        <v>0</v>
      </c>
      <c r="I278" s="205"/>
      <c r="J278" s="205"/>
      <c r="K278" s="205"/>
      <c r="L278" s="205"/>
      <c r="M278" s="205"/>
      <c r="N278" s="205"/>
      <c r="O278" s="205"/>
      <c r="P278" s="205"/>
      <c r="Q278" s="205"/>
      <c r="R278" s="205"/>
      <c r="S278" s="205"/>
      <c r="T278" s="205"/>
      <c r="U278" s="205"/>
      <c r="V278" s="205"/>
      <c r="W278" s="205"/>
      <c r="X278" s="205"/>
      <c r="Y278" s="205"/>
      <c r="Z278" s="205"/>
      <c r="AA278" s="205"/>
      <c r="AB278" s="205"/>
      <c r="AC278" s="205"/>
      <c r="AD278" s="205"/>
      <c r="AE278" s="205"/>
      <c r="AF278" s="205"/>
      <c r="AG278" s="205"/>
      <c r="AH278" s="205"/>
      <c r="AI278" s="205"/>
      <c r="AJ278" s="205"/>
      <c r="AK278" s="205"/>
      <c r="AL278" s="205"/>
      <c r="AM278" s="205"/>
      <c r="AN278" s="205"/>
      <c r="AO278" s="205"/>
      <c r="AP278" s="205"/>
      <c r="AQ278" s="205"/>
      <c r="AR278" s="205"/>
      <c r="AS278" s="205"/>
      <c r="AT278" s="205"/>
      <c r="AU278" s="205"/>
      <c r="AV278" s="205"/>
      <c r="AW278" s="205"/>
      <c r="AX278" s="205"/>
      <c r="AY278" s="205"/>
      <c r="AZ278" s="205"/>
      <c r="BA278" s="205"/>
      <c r="BB278" s="205"/>
      <c r="BC278" s="205"/>
      <c r="BD278" s="205"/>
      <c r="BE278" s="205"/>
      <c r="BF278" s="205"/>
      <c r="BG278" s="205"/>
      <c r="BH278" s="205"/>
      <c r="BI278" s="205"/>
      <c r="BJ278" s="205"/>
      <c r="BK278" s="205"/>
      <c r="BL278" s="205"/>
      <c r="BM278" s="205"/>
      <c r="BN278" s="205"/>
      <c r="BO278" s="205"/>
      <c r="BP278" s="205"/>
      <c r="BQ278" s="205"/>
      <c r="BR278" s="205"/>
      <c r="BS278" s="205"/>
      <c r="BT278" s="205"/>
      <c r="BU278" s="205"/>
      <c r="BV278" s="205"/>
      <c r="BW278" s="205"/>
      <c r="BX278" s="205"/>
      <c r="BY278" s="205"/>
      <c r="BZ278" s="205"/>
      <c r="CA278" s="205"/>
      <c r="CB278" s="205"/>
      <c r="CC278" s="205"/>
      <c r="CD278" s="205"/>
      <c r="CE278" s="205"/>
      <c r="CF278" s="205"/>
      <c r="CG278" s="205"/>
      <c r="CH278" s="205"/>
      <c r="CI278" s="205"/>
      <c r="CJ278" s="205"/>
      <c r="CK278" s="205"/>
      <c r="CL278" s="205"/>
      <c r="CM278" s="205"/>
      <c r="CN278" s="205"/>
      <c r="CO278" s="205"/>
      <c r="CP278" s="205"/>
      <c r="CQ278" s="205"/>
      <c r="CR278" s="205"/>
      <c r="CS278" s="205"/>
      <c r="CT278" s="205"/>
      <c r="CU278" s="205"/>
      <c r="CV278" s="205"/>
      <c r="CW278" s="205"/>
      <c r="CX278" s="205"/>
      <c r="CY278" s="205"/>
      <c r="CZ278" s="205"/>
      <c r="DA278" s="205"/>
      <c r="DB278" s="205"/>
      <c r="DC278" s="205"/>
      <c r="DD278" s="205"/>
      <c r="DE278" s="205"/>
      <c r="DF278" s="205"/>
      <c r="DG278" s="205"/>
      <c r="DH278" s="205"/>
      <c r="DI278" s="205"/>
      <c r="DJ278" s="205"/>
      <c r="DK278" s="205"/>
      <c r="DL278" s="205"/>
      <c r="DM278" s="205"/>
      <c r="DN278" s="205"/>
      <c r="DO278" s="205"/>
      <c r="DP278" s="205"/>
      <c r="DQ278" s="205"/>
      <c r="DR278" s="205"/>
      <c r="DS278" s="205"/>
      <c r="DT278" s="205"/>
      <c r="DU278" s="205"/>
      <c r="DV278" s="205"/>
      <c r="DW278" s="205"/>
      <c r="DX278" s="205"/>
      <c r="DY278" s="205"/>
      <c r="DZ278" s="205"/>
      <c r="EA278" s="205"/>
      <c r="EB278" s="205"/>
      <c r="EC278" s="205"/>
      <c r="ED278" s="205"/>
      <c r="EE278" s="205"/>
      <c r="EF278" s="205"/>
      <c r="EG278" s="205"/>
      <c r="EH278" s="205"/>
      <c r="EI278" s="205"/>
      <c r="EJ278" s="205"/>
      <c r="EK278" s="205"/>
      <c r="EL278" s="205"/>
      <c r="EM278" s="205"/>
      <c r="EN278" s="205"/>
      <c r="EO278" s="205"/>
      <c r="EP278" s="205"/>
      <c r="EQ278" s="205"/>
      <c r="ER278" s="205"/>
      <c r="ES278" s="205"/>
      <c r="ET278" s="205"/>
      <c r="EU278" s="205"/>
      <c r="EV278" s="205"/>
      <c r="EW278" s="205"/>
      <c r="EX278" s="205"/>
      <c r="EY278" s="205"/>
      <c r="EZ278" s="205"/>
      <c r="FA278" s="205"/>
      <c r="FB278" s="205"/>
      <c r="FC278" s="205"/>
      <c r="FD278" s="205"/>
      <c r="FE278" s="205"/>
      <c r="FF278" s="205"/>
      <c r="FG278" s="205"/>
      <c r="FH278" s="205"/>
      <c r="FI278" s="205"/>
      <c r="FJ278" s="205"/>
      <c r="FK278" s="205"/>
      <c r="FL278" s="205"/>
      <c r="FM278" s="205"/>
      <c r="FN278" s="205"/>
      <c r="FO278" s="205"/>
      <c r="FP278" s="205"/>
      <c r="FQ278" s="205"/>
      <c r="FR278" s="205"/>
      <c r="FS278" s="205"/>
      <c r="FT278" s="205"/>
      <c r="FU278" s="205"/>
      <c r="FV278" s="205"/>
      <c r="FW278" s="205"/>
      <c r="FX278" s="205"/>
      <c r="FY278" s="205"/>
      <c r="FZ278" s="205"/>
      <c r="GA278" s="205"/>
      <c r="GB278" s="205"/>
      <c r="GC278" s="205"/>
      <c r="GD278" s="205"/>
      <c r="GE278" s="205"/>
      <c r="GF278" s="205"/>
      <c r="GG278" s="205"/>
      <c r="GH278" s="205"/>
      <c r="GI278" s="205"/>
      <c r="GJ278" s="205"/>
      <c r="GK278" s="205"/>
      <c r="GL278" s="205"/>
      <c r="GM278" s="205"/>
      <c r="GN278" s="205"/>
      <c r="GO278" s="205"/>
      <c r="GP278" s="205"/>
      <c r="GQ278" s="205"/>
      <c r="GR278" s="205"/>
      <c r="GS278" s="205"/>
      <c r="GT278" s="205"/>
      <c r="GU278" s="205"/>
      <c r="GV278" s="205"/>
      <c r="GW278" s="205"/>
      <c r="GX278" s="205"/>
      <c r="GY278" s="205"/>
      <c r="GZ278" s="205"/>
      <c r="HA278" s="205"/>
      <c r="HB278" s="205"/>
      <c r="HC278" s="205"/>
      <c r="HD278" s="205"/>
      <c r="HE278" s="205"/>
      <c r="HF278" s="205"/>
      <c r="HG278" s="205"/>
      <c r="HH278" s="205"/>
      <c r="HI278" s="205"/>
      <c r="HJ278" s="205"/>
      <c r="HK278" s="205"/>
      <c r="HL278" s="205"/>
      <c r="HM278" s="205"/>
      <c r="HN278" s="205"/>
      <c r="HO278" s="205"/>
      <c r="HP278" s="205"/>
      <c r="HQ278" s="205"/>
      <c r="HR278" s="205"/>
      <c r="HS278" s="205"/>
      <c r="HT278" s="205"/>
      <c r="HU278" s="205"/>
      <c r="HV278" s="205"/>
      <c r="HW278" s="205"/>
      <c r="HX278" s="205"/>
      <c r="HY278" s="205"/>
      <c r="HZ278" s="205"/>
      <c r="IA278" s="205"/>
      <c r="IB278" s="205"/>
      <c r="IC278" s="205"/>
      <c r="ID278" s="205"/>
      <c r="IE278" s="205"/>
      <c r="IF278" s="205"/>
      <c r="IG278" s="205"/>
      <c r="IH278" s="205"/>
      <c r="II278" s="205"/>
      <c r="IJ278" s="205"/>
      <c r="IK278" s="205"/>
      <c r="IL278" s="205"/>
      <c r="IM278" s="205"/>
      <c r="IN278" s="205"/>
      <c r="IO278" s="205"/>
      <c r="IP278" s="205"/>
      <c r="IQ278" s="205"/>
      <c r="IR278" s="205"/>
      <c r="IS278" s="205"/>
      <c r="IT278" s="205"/>
      <c r="IU278" s="205"/>
      <c r="IV278" s="205"/>
      <c r="IW278" s="205"/>
      <c r="IX278" s="205"/>
    </row>
    <row r="279" spans="1:258" ht="12.75" customHeight="1" x14ac:dyDescent="0.2">
      <c r="A279" s="330">
        <f t="shared" si="13"/>
        <v>45560</v>
      </c>
      <c r="B279" s="355" t="str" cm="1">
        <f t="array" ref="B279">IF(SUMPRODUCT($I279:$IX279,IF($I$9:$IX$9=B$9,1,0))&gt;0,SUMPRODUCT($I279:$IX279,IF($I$9:$IX$9=B$9,1,0)),"")</f>
        <v/>
      </c>
      <c r="C279" s="355" t="str" cm="1">
        <f t="array" ref="C279">IF(SUMPRODUCT($I279:$IX279,IF($I$9:$IX$9=C$9,1,0))&gt;0,SUMPRODUCT($I279:$IX279,IF($I$9:$IX$9=C$9,1,0)),"")</f>
        <v/>
      </c>
      <c r="D279" s="355" t="str" cm="1">
        <f t="array" ref="D279">IF(SUMPRODUCT($I279:$IX279,IF($I$9:$IX$9=D$9,1,0))&gt;0,SUMPRODUCT($I279:$IX279,IF($I$9:$IX$9=D$9,1,0)),"")</f>
        <v/>
      </c>
      <c r="E279" s="355" t="str" cm="1">
        <f t="array" ref="E279">IF(SUMPRODUCT($I279:$IX279,IF($I$9:$IX$9=E$9,1,0))&gt;0,SUMPRODUCT($I279:$IX279,IF($I$9:$IX$9=E$9,1,0)),"")</f>
        <v/>
      </c>
      <c r="F279" s="355" t="str" cm="1">
        <f t="array" ref="F279">IF(SUMPRODUCT($I279:$IX279,IF($I$9:$IX$9=F$9,1,0))&gt;0,SUMPRODUCT($I279:$IX279,IF($I$9:$IX$9=F$9,1,0)),"")</f>
        <v/>
      </c>
      <c r="G279" s="355" t="str" cm="1">
        <f t="array" ref="G279">IF(SUMPRODUCT($I279:$IX279,IF($I$9:$IX$9=G$9,1,0))&gt;0,SUMPRODUCT($I279:$IX279,IF($I$9:$IX$9=G$9,1,0)),"")</f>
        <v/>
      </c>
      <c r="H279" s="329">
        <f t="shared" si="12"/>
        <v>0</v>
      </c>
      <c r="I279" s="205"/>
      <c r="J279" s="205"/>
      <c r="K279" s="205"/>
      <c r="L279" s="205"/>
      <c r="M279" s="205"/>
      <c r="N279" s="205"/>
      <c r="O279" s="205"/>
      <c r="P279" s="205"/>
      <c r="Q279" s="205"/>
      <c r="R279" s="205"/>
      <c r="S279" s="205"/>
      <c r="T279" s="205"/>
      <c r="U279" s="205"/>
      <c r="V279" s="205"/>
      <c r="W279" s="205"/>
      <c r="X279" s="205"/>
      <c r="Y279" s="205"/>
      <c r="Z279" s="205"/>
      <c r="AA279" s="205"/>
      <c r="AB279" s="205"/>
      <c r="AC279" s="205"/>
      <c r="AD279" s="205"/>
      <c r="AE279" s="205"/>
      <c r="AF279" s="205"/>
      <c r="AG279" s="205"/>
      <c r="AH279" s="205"/>
      <c r="AI279" s="205"/>
      <c r="AJ279" s="205"/>
      <c r="AK279" s="205"/>
      <c r="AL279" s="205"/>
      <c r="AM279" s="205"/>
      <c r="AN279" s="205"/>
      <c r="AO279" s="205"/>
      <c r="AP279" s="205"/>
      <c r="AQ279" s="205"/>
      <c r="AR279" s="205"/>
      <c r="AS279" s="205"/>
      <c r="AT279" s="205"/>
      <c r="AU279" s="205"/>
      <c r="AV279" s="205"/>
      <c r="AW279" s="205"/>
      <c r="AX279" s="205"/>
      <c r="AY279" s="205"/>
      <c r="AZ279" s="205"/>
      <c r="BA279" s="205"/>
      <c r="BB279" s="205"/>
      <c r="BC279" s="205"/>
      <c r="BD279" s="205"/>
      <c r="BE279" s="205"/>
      <c r="BF279" s="205"/>
      <c r="BG279" s="205"/>
      <c r="BH279" s="205"/>
      <c r="BI279" s="205"/>
      <c r="BJ279" s="205"/>
      <c r="BK279" s="205"/>
      <c r="BL279" s="205"/>
      <c r="BM279" s="205"/>
      <c r="BN279" s="205"/>
      <c r="BO279" s="205"/>
      <c r="BP279" s="205"/>
      <c r="BQ279" s="205"/>
      <c r="BR279" s="205"/>
      <c r="BS279" s="205"/>
      <c r="BT279" s="205"/>
      <c r="BU279" s="205"/>
      <c r="BV279" s="205"/>
      <c r="BW279" s="205"/>
      <c r="BX279" s="205"/>
      <c r="BY279" s="205"/>
      <c r="BZ279" s="205"/>
      <c r="CA279" s="205"/>
      <c r="CB279" s="205"/>
      <c r="CC279" s="205"/>
      <c r="CD279" s="205"/>
      <c r="CE279" s="205"/>
      <c r="CF279" s="205"/>
      <c r="CG279" s="205"/>
      <c r="CH279" s="205"/>
      <c r="CI279" s="205"/>
      <c r="CJ279" s="205"/>
      <c r="CK279" s="205"/>
      <c r="CL279" s="205"/>
      <c r="CM279" s="205"/>
      <c r="CN279" s="205"/>
      <c r="CO279" s="205"/>
      <c r="CP279" s="205"/>
      <c r="CQ279" s="205"/>
      <c r="CR279" s="205"/>
      <c r="CS279" s="205"/>
      <c r="CT279" s="205"/>
      <c r="CU279" s="205"/>
      <c r="CV279" s="205"/>
      <c r="CW279" s="205"/>
      <c r="CX279" s="205"/>
      <c r="CY279" s="205"/>
      <c r="CZ279" s="205"/>
      <c r="DA279" s="205"/>
      <c r="DB279" s="205"/>
      <c r="DC279" s="205"/>
      <c r="DD279" s="205"/>
      <c r="DE279" s="205"/>
      <c r="DF279" s="205"/>
      <c r="DG279" s="205"/>
      <c r="DH279" s="205"/>
      <c r="DI279" s="205"/>
      <c r="DJ279" s="205"/>
      <c r="DK279" s="205"/>
      <c r="DL279" s="205"/>
      <c r="DM279" s="205"/>
      <c r="DN279" s="205"/>
      <c r="DO279" s="205"/>
      <c r="DP279" s="205"/>
      <c r="DQ279" s="205"/>
      <c r="DR279" s="205"/>
      <c r="DS279" s="205"/>
      <c r="DT279" s="205"/>
      <c r="DU279" s="205"/>
      <c r="DV279" s="205"/>
      <c r="DW279" s="205"/>
      <c r="DX279" s="205"/>
      <c r="DY279" s="205"/>
      <c r="DZ279" s="205"/>
      <c r="EA279" s="205"/>
      <c r="EB279" s="205"/>
      <c r="EC279" s="205"/>
      <c r="ED279" s="205"/>
      <c r="EE279" s="205"/>
      <c r="EF279" s="205"/>
      <c r="EG279" s="205"/>
      <c r="EH279" s="205"/>
      <c r="EI279" s="205"/>
      <c r="EJ279" s="205"/>
      <c r="EK279" s="205"/>
      <c r="EL279" s="205"/>
      <c r="EM279" s="205"/>
      <c r="EN279" s="205"/>
      <c r="EO279" s="205"/>
      <c r="EP279" s="205"/>
      <c r="EQ279" s="205"/>
      <c r="ER279" s="205"/>
      <c r="ES279" s="205"/>
      <c r="ET279" s="205"/>
      <c r="EU279" s="205"/>
      <c r="EV279" s="205"/>
      <c r="EW279" s="205"/>
      <c r="EX279" s="205"/>
      <c r="EY279" s="205"/>
      <c r="EZ279" s="205"/>
      <c r="FA279" s="205"/>
      <c r="FB279" s="205"/>
      <c r="FC279" s="205"/>
      <c r="FD279" s="205"/>
      <c r="FE279" s="205"/>
      <c r="FF279" s="205"/>
      <c r="FG279" s="205"/>
      <c r="FH279" s="205"/>
      <c r="FI279" s="205"/>
      <c r="FJ279" s="205"/>
      <c r="FK279" s="205"/>
      <c r="FL279" s="205"/>
      <c r="FM279" s="205"/>
      <c r="FN279" s="205"/>
      <c r="FO279" s="205"/>
      <c r="FP279" s="205"/>
      <c r="FQ279" s="205"/>
      <c r="FR279" s="205"/>
      <c r="FS279" s="205"/>
      <c r="FT279" s="205"/>
      <c r="FU279" s="205"/>
      <c r="FV279" s="205"/>
      <c r="FW279" s="205"/>
      <c r="FX279" s="205"/>
      <c r="FY279" s="205"/>
      <c r="FZ279" s="205"/>
      <c r="GA279" s="205"/>
      <c r="GB279" s="205"/>
      <c r="GC279" s="205"/>
      <c r="GD279" s="205"/>
      <c r="GE279" s="205"/>
      <c r="GF279" s="205"/>
      <c r="GG279" s="205"/>
      <c r="GH279" s="205"/>
      <c r="GI279" s="205"/>
      <c r="GJ279" s="205"/>
      <c r="GK279" s="205"/>
      <c r="GL279" s="205"/>
      <c r="GM279" s="205"/>
      <c r="GN279" s="205"/>
      <c r="GO279" s="205"/>
      <c r="GP279" s="205"/>
      <c r="GQ279" s="205"/>
      <c r="GR279" s="205"/>
      <c r="GS279" s="205"/>
      <c r="GT279" s="205"/>
      <c r="GU279" s="205"/>
      <c r="GV279" s="205"/>
      <c r="GW279" s="205"/>
      <c r="GX279" s="205"/>
      <c r="GY279" s="205"/>
      <c r="GZ279" s="205"/>
      <c r="HA279" s="205"/>
      <c r="HB279" s="205"/>
      <c r="HC279" s="205"/>
      <c r="HD279" s="205"/>
      <c r="HE279" s="205"/>
      <c r="HF279" s="205"/>
      <c r="HG279" s="205"/>
      <c r="HH279" s="205"/>
      <c r="HI279" s="205"/>
      <c r="HJ279" s="205"/>
      <c r="HK279" s="205"/>
      <c r="HL279" s="205"/>
      <c r="HM279" s="205"/>
      <c r="HN279" s="205"/>
      <c r="HO279" s="205"/>
      <c r="HP279" s="205"/>
      <c r="HQ279" s="205"/>
      <c r="HR279" s="205"/>
      <c r="HS279" s="205"/>
      <c r="HT279" s="205"/>
      <c r="HU279" s="205"/>
      <c r="HV279" s="205"/>
      <c r="HW279" s="205"/>
      <c r="HX279" s="205"/>
      <c r="HY279" s="205"/>
      <c r="HZ279" s="205"/>
      <c r="IA279" s="205"/>
      <c r="IB279" s="205"/>
      <c r="IC279" s="205"/>
      <c r="ID279" s="205"/>
      <c r="IE279" s="205"/>
      <c r="IF279" s="205"/>
      <c r="IG279" s="205"/>
      <c r="IH279" s="205"/>
      <c r="II279" s="205"/>
      <c r="IJ279" s="205"/>
      <c r="IK279" s="205"/>
      <c r="IL279" s="205"/>
      <c r="IM279" s="205"/>
      <c r="IN279" s="205"/>
      <c r="IO279" s="205"/>
      <c r="IP279" s="205"/>
      <c r="IQ279" s="205"/>
      <c r="IR279" s="205"/>
      <c r="IS279" s="205"/>
      <c r="IT279" s="205"/>
      <c r="IU279" s="205"/>
      <c r="IV279" s="205"/>
      <c r="IW279" s="205"/>
      <c r="IX279" s="205"/>
    </row>
    <row r="280" spans="1:258" ht="12.75" customHeight="1" x14ac:dyDescent="0.2">
      <c r="A280" s="330">
        <f t="shared" si="13"/>
        <v>45561</v>
      </c>
      <c r="B280" s="355" t="str" cm="1">
        <f t="array" ref="B280">IF(SUMPRODUCT($I280:$IX280,IF($I$9:$IX$9=B$9,1,0))&gt;0,SUMPRODUCT($I280:$IX280,IF($I$9:$IX$9=B$9,1,0)),"")</f>
        <v/>
      </c>
      <c r="C280" s="355" t="str" cm="1">
        <f t="array" ref="C280">IF(SUMPRODUCT($I280:$IX280,IF($I$9:$IX$9=C$9,1,0))&gt;0,SUMPRODUCT($I280:$IX280,IF($I$9:$IX$9=C$9,1,0)),"")</f>
        <v/>
      </c>
      <c r="D280" s="355" t="str" cm="1">
        <f t="array" ref="D280">IF(SUMPRODUCT($I280:$IX280,IF($I$9:$IX$9=D$9,1,0))&gt;0,SUMPRODUCT($I280:$IX280,IF($I$9:$IX$9=D$9,1,0)),"")</f>
        <v/>
      </c>
      <c r="E280" s="355" t="str" cm="1">
        <f t="array" ref="E280">IF(SUMPRODUCT($I280:$IX280,IF($I$9:$IX$9=E$9,1,0))&gt;0,SUMPRODUCT($I280:$IX280,IF($I$9:$IX$9=E$9,1,0)),"")</f>
        <v/>
      </c>
      <c r="F280" s="355" t="str" cm="1">
        <f t="array" ref="F280">IF(SUMPRODUCT($I280:$IX280,IF($I$9:$IX$9=F$9,1,0))&gt;0,SUMPRODUCT($I280:$IX280,IF($I$9:$IX$9=F$9,1,0)),"")</f>
        <v/>
      </c>
      <c r="G280" s="355" t="str" cm="1">
        <f t="array" ref="G280">IF(SUMPRODUCT($I280:$IX280,IF($I$9:$IX$9=G$9,1,0))&gt;0,SUMPRODUCT($I280:$IX280,IF($I$9:$IX$9=G$9,1,0)),"")</f>
        <v/>
      </c>
      <c r="H280" s="329">
        <f t="shared" si="12"/>
        <v>0</v>
      </c>
      <c r="I280" s="205"/>
      <c r="J280" s="205"/>
      <c r="K280" s="205"/>
      <c r="L280" s="205"/>
      <c r="M280" s="205"/>
      <c r="N280" s="205"/>
      <c r="O280" s="205"/>
      <c r="P280" s="205"/>
      <c r="Q280" s="205"/>
      <c r="R280" s="205"/>
      <c r="S280" s="205"/>
      <c r="T280" s="205"/>
      <c r="U280" s="205"/>
      <c r="V280" s="205"/>
      <c r="W280" s="205"/>
      <c r="X280" s="205"/>
      <c r="Y280" s="205"/>
      <c r="Z280" s="205"/>
      <c r="AA280" s="205"/>
      <c r="AB280" s="205"/>
      <c r="AC280" s="205"/>
      <c r="AD280" s="205"/>
      <c r="AE280" s="205"/>
      <c r="AF280" s="205"/>
      <c r="AG280" s="205"/>
      <c r="AH280" s="205"/>
      <c r="AI280" s="205"/>
      <c r="AJ280" s="205"/>
      <c r="AK280" s="205"/>
      <c r="AL280" s="205"/>
      <c r="AM280" s="205"/>
      <c r="AN280" s="205"/>
      <c r="AO280" s="205"/>
      <c r="AP280" s="205"/>
      <c r="AQ280" s="205"/>
      <c r="AR280" s="205"/>
      <c r="AS280" s="205"/>
      <c r="AT280" s="205"/>
      <c r="AU280" s="205"/>
      <c r="AV280" s="205"/>
      <c r="AW280" s="205"/>
      <c r="AX280" s="205"/>
      <c r="AY280" s="205"/>
      <c r="AZ280" s="205"/>
      <c r="BA280" s="205"/>
      <c r="BB280" s="205"/>
      <c r="BC280" s="205"/>
      <c r="BD280" s="205"/>
      <c r="BE280" s="205"/>
      <c r="BF280" s="205"/>
      <c r="BG280" s="205"/>
      <c r="BH280" s="205"/>
      <c r="BI280" s="205"/>
      <c r="BJ280" s="205"/>
      <c r="BK280" s="205"/>
      <c r="BL280" s="205"/>
      <c r="BM280" s="205"/>
      <c r="BN280" s="205"/>
      <c r="BO280" s="205"/>
      <c r="BP280" s="205"/>
      <c r="BQ280" s="205"/>
      <c r="BR280" s="205"/>
      <c r="BS280" s="205"/>
      <c r="BT280" s="205"/>
      <c r="BU280" s="205"/>
      <c r="BV280" s="205"/>
      <c r="BW280" s="205"/>
      <c r="BX280" s="205"/>
      <c r="BY280" s="205"/>
      <c r="BZ280" s="205"/>
      <c r="CA280" s="205"/>
      <c r="CB280" s="205"/>
      <c r="CC280" s="205"/>
      <c r="CD280" s="205"/>
      <c r="CE280" s="205"/>
      <c r="CF280" s="205"/>
      <c r="CG280" s="205"/>
      <c r="CH280" s="205"/>
      <c r="CI280" s="205"/>
      <c r="CJ280" s="205"/>
      <c r="CK280" s="205"/>
      <c r="CL280" s="205"/>
      <c r="CM280" s="205"/>
      <c r="CN280" s="205"/>
      <c r="CO280" s="205"/>
      <c r="CP280" s="205"/>
      <c r="CQ280" s="205"/>
      <c r="CR280" s="205"/>
      <c r="CS280" s="205"/>
      <c r="CT280" s="205"/>
      <c r="CU280" s="205"/>
      <c r="CV280" s="205"/>
      <c r="CW280" s="205"/>
      <c r="CX280" s="205"/>
      <c r="CY280" s="205"/>
      <c r="CZ280" s="205"/>
      <c r="DA280" s="205"/>
      <c r="DB280" s="205"/>
      <c r="DC280" s="205"/>
      <c r="DD280" s="205"/>
      <c r="DE280" s="205"/>
      <c r="DF280" s="205"/>
      <c r="DG280" s="205"/>
      <c r="DH280" s="205"/>
      <c r="DI280" s="205"/>
      <c r="DJ280" s="205"/>
      <c r="DK280" s="205"/>
      <c r="DL280" s="205"/>
      <c r="DM280" s="205"/>
      <c r="DN280" s="205"/>
      <c r="DO280" s="205"/>
      <c r="DP280" s="205"/>
      <c r="DQ280" s="205"/>
      <c r="DR280" s="205"/>
      <c r="DS280" s="205"/>
      <c r="DT280" s="205"/>
      <c r="DU280" s="205"/>
      <c r="DV280" s="205"/>
      <c r="DW280" s="205"/>
      <c r="DX280" s="205"/>
      <c r="DY280" s="205"/>
      <c r="DZ280" s="205"/>
      <c r="EA280" s="205"/>
      <c r="EB280" s="205"/>
      <c r="EC280" s="205"/>
      <c r="ED280" s="205"/>
      <c r="EE280" s="205"/>
      <c r="EF280" s="205"/>
      <c r="EG280" s="205"/>
      <c r="EH280" s="205"/>
      <c r="EI280" s="205"/>
      <c r="EJ280" s="205"/>
      <c r="EK280" s="205"/>
      <c r="EL280" s="205"/>
      <c r="EM280" s="205"/>
      <c r="EN280" s="205"/>
      <c r="EO280" s="205"/>
      <c r="EP280" s="205"/>
      <c r="EQ280" s="205"/>
      <c r="ER280" s="205"/>
      <c r="ES280" s="205"/>
      <c r="ET280" s="205"/>
      <c r="EU280" s="205"/>
      <c r="EV280" s="205"/>
      <c r="EW280" s="205"/>
      <c r="EX280" s="205"/>
      <c r="EY280" s="205"/>
      <c r="EZ280" s="205"/>
      <c r="FA280" s="205"/>
      <c r="FB280" s="205"/>
      <c r="FC280" s="205"/>
      <c r="FD280" s="205"/>
      <c r="FE280" s="205"/>
      <c r="FF280" s="205"/>
      <c r="FG280" s="205"/>
      <c r="FH280" s="205"/>
      <c r="FI280" s="205"/>
      <c r="FJ280" s="205"/>
      <c r="FK280" s="205"/>
      <c r="FL280" s="205"/>
      <c r="FM280" s="205"/>
      <c r="FN280" s="205"/>
      <c r="FO280" s="205"/>
      <c r="FP280" s="205"/>
      <c r="FQ280" s="205"/>
      <c r="FR280" s="205"/>
      <c r="FS280" s="205"/>
      <c r="FT280" s="205"/>
      <c r="FU280" s="205"/>
      <c r="FV280" s="205"/>
      <c r="FW280" s="205"/>
      <c r="FX280" s="205"/>
      <c r="FY280" s="205"/>
      <c r="FZ280" s="205"/>
      <c r="GA280" s="205"/>
      <c r="GB280" s="205"/>
      <c r="GC280" s="205"/>
      <c r="GD280" s="205"/>
      <c r="GE280" s="205"/>
      <c r="GF280" s="205"/>
      <c r="GG280" s="205"/>
      <c r="GH280" s="205"/>
      <c r="GI280" s="205"/>
      <c r="GJ280" s="205"/>
      <c r="GK280" s="205"/>
      <c r="GL280" s="205"/>
      <c r="GM280" s="205"/>
      <c r="GN280" s="205"/>
      <c r="GO280" s="205"/>
      <c r="GP280" s="205"/>
      <c r="GQ280" s="205"/>
      <c r="GR280" s="205"/>
      <c r="GS280" s="205"/>
      <c r="GT280" s="205"/>
      <c r="GU280" s="205"/>
      <c r="GV280" s="205"/>
      <c r="GW280" s="205"/>
      <c r="GX280" s="205"/>
      <c r="GY280" s="205"/>
      <c r="GZ280" s="205"/>
      <c r="HA280" s="205"/>
      <c r="HB280" s="205"/>
      <c r="HC280" s="205"/>
      <c r="HD280" s="205"/>
      <c r="HE280" s="205"/>
      <c r="HF280" s="205"/>
      <c r="HG280" s="205"/>
      <c r="HH280" s="205"/>
      <c r="HI280" s="205"/>
      <c r="HJ280" s="205"/>
      <c r="HK280" s="205"/>
      <c r="HL280" s="205"/>
      <c r="HM280" s="205"/>
      <c r="HN280" s="205"/>
      <c r="HO280" s="205"/>
      <c r="HP280" s="205"/>
      <c r="HQ280" s="205"/>
      <c r="HR280" s="205"/>
      <c r="HS280" s="205"/>
      <c r="HT280" s="205"/>
      <c r="HU280" s="205"/>
      <c r="HV280" s="205"/>
      <c r="HW280" s="205"/>
      <c r="HX280" s="205"/>
      <c r="HY280" s="205"/>
      <c r="HZ280" s="205"/>
      <c r="IA280" s="205"/>
      <c r="IB280" s="205"/>
      <c r="IC280" s="205"/>
      <c r="ID280" s="205"/>
      <c r="IE280" s="205"/>
      <c r="IF280" s="205"/>
      <c r="IG280" s="205"/>
      <c r="IH280" s="205"/>
      <c r="II280" s="205"/>
      <c r="IJ280" s="205"/>
      <c r="IK280" s="205"/>
      <c r="IL280" s="205"/>
      <c r="IM280" s="205"/>
      <c r="IN280" s="205"/>
      <c r="IO280" s="205"/>
      <c r="IP280" s="205"/>
      <c r="IQ280" s="205"/>
      <c r="IR280" s="205"/>
      <c r="IS280" s="205"/>
      <c r="IT280" s="205"/>
      <c r="IU280" s="205"/>
      <c r="IV280" s="205"/>
      <c r="IW280" s="205"/>
      <c r="IX280" s="205"/>
    </row>
    <row r="281" spans="1:258" ht="12.75" customHeight="1" x14ac:dyDescent="0.2">
      <c r="A281" s="330">
        <f t="shared" si="13"/>
        <v>45562</v>
      </c>
      <c r="B281" s="355" t="str" cm="1">
        <f t="array" ref="B281">IF(SUMPRODUCT($I281:$IX281,IF($I$9:$IX$9=B$9,1,0))&gt;0,SUMPRODUCT($I281:$IX281,IF($I$9:$IX$9=B$9,1,0)),"")</f>
        <v/>
      </c>
      <c r="C281" s="355" t="str" cm="1">
        <f t="array" ref="C281">IF(SUMPRODUCT($I281:$IX281,IF($I$9:$IX$9=C$9,1,0))&gt;0,SUMPRODUCT($I281:$IX281,IF($I$9:$IX$9=C$9,1,0)),"")</f>
        <v/>
      </c>
      <c r="D281" s="355" t="str" cm="1">
        <f t="array" ref="D281">IF(SUMPRODUCT($I281:$IX281,IF($I$9:$IX$9=D$9,1,0))&gt;0,SUMPRODUCT($I281:$IX281,IF($I$9:$IX$9=D$9,1,0)),"")</f>
        <v/>
      </c>
      <c r="E281" s="355" t="str" cm="1">
        <f t="array" ref="E281">IF(SUMPRODUCT($I281:$IX281,IF($I$9:$IX$9=E$9,1,0))&gt;0,SUMPRODUCT($I281:$IX281,IF($I$9:$IX$9=E$9,1,0)),"")</f>
        <v/>
      </c>
      <c r="F281" s="355" t="str" cm="1">
        <f t="array" ref="F281">IF(SUMPRODUCT($I281:$IX281,IF($I$9:$IX$9=F$9,1,0))&gt;0,SUMPRODUCT($I281:$IX281,IF($I$9:$IX$9=F$9,1,0)),"")</f>
        <v/>
      </c>
      <c r="G281" s="355" t="str" cm="1">
        <f t="array" ref="G281">IF(SUMPRODUCT($I281:$IX281,IF($I$9:$IX$9=G$9,1,0))&gt;0,SUMPRODUCT($I281:$IX281,IF($I$9:$IX$9=G$9,1,0)),"")</f>
        <v/>
      </c>
      <c r="H281" s="329">
        <f t="shared" si="12"/>
        <v>0</v>
      </c>
      <c r="I281" s="205"/>
      <c r="J281" s="205"/>
      <c r="K281" s="205"/>
      <c r="L281" s="205"/>
      <c r="M281" s="205"/>
      <c r="N281" s="205"/>
      <c r="O281" s="205"/>
      <c r="P281" s="205"/>
      <c r="Q281" s="205"/>
      <c r="R281" s="205"/>
      <c r="S281" s="205"/>
      <c r="T281" s="205"/>
      <c r="U281" s="205"/>
      <c r="V281" s="205"/>
      <c r="W281" s="205"/>
      <c r="X281" s="205"/>
      <c r="Y281" s="205"/>
      <c r="Z281" s="205"/>
      <c r="AA281" s="205"/>
      <c r="AB281" s="205"/>
      <c r="AC281" s="205"/>
      <c r="AD281" s="205"/>
      <c r="AE281" s="205"/>
      <c r="AF281" s="205"/>
      <c r="AG281" s="205"/>
      <c r="AH281" s="205"/>
      <c r="AI281" s="205"/>
      <c r="AJ281" s="205"/>
      <c r="AK281" s="205"/>
      <c r="AL281" s="205"/>
      <c r="AM281" s="205"/>
      <c r="AN281" s="205"/>
      <c r="AO281" s="205"/>
      <c r="AP281" s="205"/>
      <c r="AQ281" s="205"/>
      <c r="AR281" s="205"/>
      <c r="AS281" s="205"/>
      <c r="AT281" s="205"/>
      <c r="AU281" s="205"/>
      <c r="AV281" s="205"/>
      <c r="AW281" s="205"/>
      <c r="AX281" s="205"/>
      <c r="AY281" s="205"/>
      <c r="AZ281" s="205"/>
      <c r="BA281" s="205"/>
      <c r="BB281" s="205"/>
      <c r="BC281" s="205"/>
      <c r="BD281" s="205"/>
      <c r="BE281" s="205"/>
      <c r="BF281" s="205"/>
      <c r="BG281" s="205"/>
      <c r="BH281" s="205"/>
      <c r="BI281" s="205"/>
      <c r="BJ281" s="205"/>
      <c r="BK281" s="205"/>
      <c r="BL281" s="205"/>
      <c r="BM281" s="205"/>
      <c r="BN281" s="205"/>
      <c r="BO281" s="205"/>
      <c r="BP281" s="205"/>
      <c r="BQ281" s="205"/>
      <c r="BR281" s="205"/>
      <c r="BS281" s="205"/>
      <c r="BT281" s="205"/>
      <c r="BU281" s="205"/>
      <c r="BV281" s="205"/>
      <c r="BW281" s="205"/>
      <c r="BX281" s="205"/>
      <c r="BY281" s="205"/>
      <c r="BZ281" s="205"/>
      <c r="CA281" s="205"/>
      <c r="CB281" s="205"/>
      <c r="CC281" s="205"/>
      <c r="CD281" s="205"/>
      <c r="CE281" s="205"/>
      <c r="CF281" s="205"/>
      <c r="CG281" s="205"/>
      <c r="CH281" s="205"/>
      <c r="CI281" s="205"/>
      <c r="CJ281" s="205"/>
      <c r="CK281" s="205"/>
      <c r="CL281" s="205"/>
      <c r="CM281" s="205"/>
      <c r="CN281" s="205"/>
      <c r="CO281" s="205"/>
      <c r="CP281" s="205"/>
      <c r="CQ281" s="205"/>
      <c r="CR281" s="205"/>
      <c r="CS281" s="205"/>
      <c r="CT281" s="205"/>
      <c r="CU281" s="205"/>
      <c r="CV281" s="205"/>
      <c r="CW281" s="205"/>
      <c r="CX281" s="205"/>
      <c r="CY281" s="205"/>
      <c r="CZ281" s="205"/>
      <c r="DA281" s="205"/>
      <c r="DB281" s="205"/>
      <c r="DC281" s="205"/>
      <c r="DD281" s="205"/>
      <c r="DE281" s="205"/>
      <c r="DF281" s="205"/>
      <c r="DG281" s="205"/>
      <c r="DH281" s="205"/>
      <c r="DI281" s="205"/>
      <c r="DJ281" s="205"/>
      <c r="DK281" s="205"/>
      <c r="DL281" s="205"/>
      <c r="DM281" s="205"/>
      <c r="DN281" s="205"/>
      <c r="DO281" s="205"/>
      <c r="DP281" s="205"/>
      <c r="DQ281" s="205"/>
      <c r="DR281" s="205"/>
      <c r="DS281" s="205"/>
      <c r="DT281" s="205"/>
      <c r="DU281" s="205"/>
      <c r="DV281" s="205"/>
      <c r="DW281" s="205"/>
      <c r="DX281" s="205"/>
      <c r="DY281" s="205"/>
      <c r="DZ281" s="205"/>
      <c r="EA281" s="205"/>
      <c r="EB281" s="205"/>
      <c r="EC281" s="205"/>
      <c r="ED281" s="205"/>
      <c r="EE281" s="205"/>
      <c r="EF281" s="205"/>
      <c r="EG281" s="205"/>
      <c r="EH281" s="205"/>
      <c r="EI281" s="205"/>
      <c r="EJ281" s="205"/>
      <c r="EK281" s="205"/>
      <c r="EL281" s="205"/>
      <c r="EM281" s="205"/>
      <c r="EN281" s="205"/>
      <c r="EO281" s="205"/>
      <c r="EP281" s="205"/>
      <c r="EQ281" s="205"/>
      <c r="ER281" s="205"/>
      <c r="ES281" s="205"/>
      <c r="ET281" s="205"/>
      <c r="EU281" s="205"/>
      <c r="EV281" s="205"/>
      <c r="EW281" s="205"/>
      <c r="EX281" s="205"/>
      <c r="EY281" s="205"/>
      <c r="EZ281" s="205"/>
      <c r="FA281" s="205"/>
      <c r="FB281" s="205"/>
      <c r="FC281" s="205"/>
      <c r="FD281" s="205"/>
      <c r="FE281" s="205"/>
      <c r="FF281" s="205"/>
      <c r="FG281" s="205"/>
      <c r="FH281" s="205"/>
      <c r="FI281" s="205"/>
      <c r="FJ281" s="205"/>
      <c r="FK281" s="205"/>
      <c r="FL281" s="205"/>
      <c r="FM281" s="205"/>
      <c r="FN281" s="205"/>
      <c r="FO281" s="205"/>
      <c r="FP281" s="205"/>
      <c r="FQ281" s="205"/>
      <c r="FR281" s="205"/>
      <c r="FS281" s="205"/>
      <c r="FT281" s="205"/>
      <c r="FU281" s="205"/>
      <c r="FV281" s="205"/>
      <c r="FW281" s="205"/>
      <c r="FX281" s="205"/>
      <c r="FY281" s="205"/>
      <c r="FZ281" s="205"/>
      <c r="GA281" s="205"/>
      <c r="GB281" s="205"/>
      <c r="GC281" s="205"/>
      <c r="GD281" s="205"/>
      <c r="GE281" s="205"/>
      <c r="GF281" s="205"/>
      <c r="GG281" s="205"/>
      <c r="GH281" s="205"/>
      <c r="GI281" s="205"/>
      <c r="GJ281" s="205"/>
      <c r="GK281" s="205"/>
      <c r="GL281" s="205"/>
      <c r="GM281" s="205"/>
      <c r="GN281" s="205"/>
      <c r="GO281" s="205"/>
      <c r="GP281" s="205"/>
      <c r="GQ281" s="205"/>
      <c r="GR281" s="205"/>
      <c r="GS281" s="205"/>
      <c r="GT281" s="205"/>
      <c r="GU281" s="205"/>
      <c r="GV281" s="205"/>
      <c r="GW281" s="205"/>
      <c r="GX281" s="205"/>
      <c r="GY281" s="205"/>
      <c r="GZ281" s="205"/>
      <c r="HA281" s="205"/>
      <c r="HB281" s="205"/>
      <c r="HC281" s="205"/>
      <c r="HD281" s="205"/>
      <c r="HE281" s="205"/>
      <c r="HF281" s="205"/>
      <c r="HG281" s="205"/>
      <c r="HH281" s="205"/>
      <c r="HI281" s="205"/>
      <c r="HJ281" s="205"/>
      <c r="HK281" s="205"/>
      <c r="HL281" s="205"/>
      <c r="HM281" s="205"/>
      <c r="HN281" s="205"/>
      <c r="HO281" s="205"/>
      <c r="HP281" s="205"/>
      <c r="HQ281" s="205"/>
      <c r="HR281" s="205"/>
      <c r="HS281" s="205"/>
      <c r="HT281" s="205"/>
      <c r="HU281" s="205"/>
      <c r="HV281" s="205"/>
      <c r="HW281" s="205"/>
      <c r="HX281" s="205"/>
      <c r="HY281" s="205"/>
      <c r="HZ281" s="205"/>
      <c r="IA281" s="205"/>
      <c r="IB281" s="205"/>
      <c r="IC281" s="205"/>
      <c r="ID281" s="205"/>
      <c r="IE281" s="205"/>
      <c r="IF281" s="205"/>
      <c r="IG281" s="205"/>
      <c r="IH281" s="205"/>
      <c r="II281" s="205"/>
      <c r="IJ281" s="205"/>
      <c r="IK281" s="205"/>
      <c r="IL281" s="205"/>
      <c r="IM281" s="205"/>
      <c r="IN281" s="205"/>
      <c r="IO281" s="205"/>
      <c r="IP281" s="205"/>
      <c r="IQ281" s="205"/>
      <c r="IR281" s="205"/>
      <c r="IS281" s="205"/>
      <c r="IT281" s="205"/>
      <c r="IU281" s="205"/>
      <c r="IV281" s="205"/>
      <c r="IW281" s="205"/>
      <c r="IX281" s="205"/>
    </row>
    <row r="282" spans="1:258" ht="12.75" customHeight="1" x14ac:dyDescent="0.2">
      <c r="A282" s="330">
        <f t="shared" si="13"/>
        <v>45563</v>
      </c>
      <c r="B282" s="355" t="str" cm="1">
        <f t="array" ref="B282">IF(SUMPRODUCT($I282:$IX282,IF($I$9:$IX$9=B$9,1,0))&gt;0,SUMPRODUCT($I282:$IX282,IF($I$9:$IX$9=B$9,1,0)),"")</f>
        <v/>
      </c>
      <c r="C282" s="355" t="str" cm="1">
        <f t="array" ref="C282">IF(SUMPRODUCT($I282:$IX282,IF($I$9:$IX$9=C$9,1,0))&gt;0,SUMPRODUCT($I282:$IX282,IF($I$9:$IX$9=C$9,1,0)),"")</f>
        <v/>
      </c>
      <c r="D282" s="355" t="str" cm="1">
        <f t="array" ref="D282">IF(SUMPRODUCT($I282:$IX282,IF($I$9:$IX$9=D$9,1,0))&gt;0,SUMPRODUCT($I282:$IX282,IF($I$9:$IX$9=D$9,1,0)),"")</f>
        <v/>
      </c>
      <c r="E282" s="355" t="str" cm="1">
        <f t="array" ref="E282">IF(SUMPRODUCT($I282:$IX282,IF($I$9:$IX$9=E$9,1,0))&gt;0,SUMPRODUCT($I282:$IX282,IF($I$9:$IX$9=E$9,1,0)),"")</f>
        <v/>
      </c>
      <c r="F282" s="355" t="str" cm="1">
        <f t="array" ref="F282">IF(SUMPRODUCT($I282:$IX282,IF($I$9:$IX$9=F$9,1,0))&gt;0,SUMPRODUCT($I282:$IX282,IF($I$9:$IX$9=F$9,1,0)),"")</f>
        <v/>
      </c>
      <c r="G282" s="355" t="str" cm="1">
        <f t="array" ref="G282">IF(SUMPRODUCT($I282:$IX282,IF($I$9:$IX$9=G$9,1,0))&gt;0,SUMPRODUCT($I282:$IX282,IF($I$9:$IX$9=G$9,1,0)),"")</f>
        <v/>
      </c>
      <c r="H282" s="329">
        <f t="shared" si="12"/>
        <v>0</v>
      </c>
      <c r="I282" s="205"/>
      <c r="J282" s="205"/>
      <c r="K282" s="205"/>
      <c r="L282" s="205"/>
      <c r="M282" s="205"/>
      <c r="N282" s="205"/>
      <c r="O282" s="205"/>
      <c r="P282" s="205"/>
      <c r="Q282" s="205"/>
      <c r="R282" s="205"/>
      <c r="S282" s="205"/>
      <c r="T282" s="205"/>
      <c r="U282" s="205"/>
      <c r="V282" s="205"/>
      <c r="W282" s="205"/>
      <c r="X282" s="205"/>
      <c r="Y282" s="205"/>
      <c r="Z282" s="205"/>
      <c r="AA282" s="205"/>
      <c r="AB282" s="205"/>
      <c r="AC282" s="205"/>
      <c r="AD282" s="205"/>
      <c r="AE282" s="205"/>
      <c r="AF282" s="205"/>
      <c r="AG282" s="205"/>
      <c r="AH282" s="205"/>
      <c r="AI282" s="205"/>
      <c r="AJ282" s="205"/>
      <c r="AK282" s="205"/>
      <c r="AL282" s="205"/>
      <c r="AM282" s="205"/>
      <c r="AN282" s="205"/>
      <c r="AO282" s="205"/>
      <c r="AP282" s="205"/>
      <c r="AQ282" s="205"/>
      <c r="AR282" s="205"/>
      <c r="AS282" s="205"/>
      <c r="AT282" s="205"/>
      <c r="AU282" s="205"/>
      <c r="AV282" s="205"/>
      <c r="AW282" s="205"/>
      <c r="AX282" s="205"/>
      <c r="AY282" s="205"/>
      <c r="AZ282" s="205"/>
      <c r="BA282" s="205"/>
      <c r="BB282" s="205"/>
      <c r="BC282" s="205"/>
      <c r="BD282" s="205"/>
      <c r="BE282" s="205"/>
      <c r="BF282" s="205"/>
      <c r="BG282" s="205"/>
      <c r="BH282" s="205"/>
      <c r="BI282" s="205"/>
      <c r="BJ282" s="205"/>
      <c r="BK282" s="205"/>
      <c r="BL282" s="205"/>
      <c r="BM282" s="205"/>
      <c r="BN282" s="205"/>
      <c r="BO282" s="205"/>
      <c r="BP282" s="205"/>
      <c r="BQ282" s="205"/>
      <c r="BR282" s="205"/>
      <c r="BS282" s="205"/>
      <c r="BT282" s="205"/>
      <c r="BU282" s="205"/>
      <c r="BV282" s="205"/>
      <c r="BW282" s="205"/>
      <c r="BX282" s="205"/>
      <c r="BY282" s="205"/>
      <c r="BZ282" s="205"/>
      <c r="CA282" s="205"/>
      <c r="CB282" s="205"/>
      <c r="CC282" s="205"/>
      <c r="CD282" s="205"/>
      <c r="CE282" s="205"/>
      <c r="CF282" s="205"/>
      <c r="CG282" s="205"/>
      <c r="CH282" s="205"/>
      <c r="CI282" s="205"/>
      <c r="CJ282" s="205"/>
      <c r="CK282" s="205"/>
      <c r="CL282" s="205"/>
      <c r="CM282" s="205"/>
      <c r="CN282" s="205"/>
      <c r="CO282" s="205"/>
      <c r="CP282" s="205"/>
      <c r="CQ282" s="205"/>
      <c r="CR282" s="205"/>
      <c r="CS282" s="205"/>
      <c r="CT282" s="205"/>
      <c r="CU282" s="205"/>
      <c r="CV282" s="205"/>
      <c r="CW282" s="205"/>
      <c r="CX282" s="205"/>
      <c r="CY282" s="205"/>
      <c r="CZ282" s="205"/>
      <c r="DA282" s="205"/>
      <c r="DB282" s="205"/>
      <c r="DC282" s="205"/>
      <c r="DD282" s="205"/>
      <c r="DE282" s="205"/>
      <c r="DF282" s="205"/>
      <c r="DG282" s="205"/>
      <c r="DH282" s="205"/>
      <c r="DI282" s="205"/>
      <c r="DJ282" s="205"/>
      <c r="DK282" s="205"/>
      <c r="DL282" s="205"/>
      <c r="DM282" s="205"/>
      <c r="DN282" s="205"/>
      <c r="DO282" s="205"/>
      <c r="DP282" s="205"/>
      <c r="DQ282" s="205"/>
      <c r="DR282" s="205"/>
      <c r="DS282" s="205"/>
      <c r="DT282" s="205"/>
      <c r="DU282" s="205"/>
      <c r="DV282" s="205"/>
      <c r="DW282" s="205"/>
      <c r="DX282" s="205"/>
      <c r="DY282" s="205"/>
      <c r="DZ282" s="205"/>
      <c r="EA282" s="205"/>
      <c r="EB282" s="205"/>
      <c r="EC282" s="205"/>
      <c r="ED282" s="205"/>
      <c r="EE282" s="205"/>
      <c r="EF282" s="205"/>
      <c r="EG282" s="205"/>
      <c r="EH282" s="205"/>
      <c r="EI282" s="205"/>
      <c r="EJ282" s="205"/>
      <c r="EK282" s="205"/>
      <c r="EL282" s="205"/>
      <c r="EM282" s="205"/>
      <c r="EN282" s="205"/>
      <c r="EO282" s="205"/>
      <c r="EP282" s="205"/>
      <c r="EQ282" s="205"/>
      <c r="ER282" s="205"/>
      <c r="ES282" s="205"/>
      <c r="ET282" s="205"/>
      <c r="EU282" s="205"/>
      <c r="EV282" s="205"/>
      <c r="EW282" s="205"/>
      <c r="EX282" s="205"/>
      <c r="EY282" s="205"/>
      <c r="EZ282" s="205"/>
      <c r="FA282" s="205"/>
      <c r="FB282" s="205"/>
      <c r="FC282" s="205"/>
      <c r="FD282" s="205"/>
      <c r="FE282" s="205"/>
      <c r="FF282" s="205"/>
      <c r="FG282" s="205"/>
      <c r="FH282" s="205"/>
      <c r="FI282" s="205"/>
      <c r="FJ282" s="205"/>
      <c r="FK282" s="205"/>
      <c r="FL282" s="205"/>
      <c r="FM282" s="205"/>
      <c r="FN282" s="205"/>
      <c r="FO282" s="205"/>
      <c r="FP282" s="205"/>
      <c r="FQ282" s="205"/>
      <c r="FR282" s="205"/>
      <c r="FS282" s="205"/>
      <c r="FT282" s="205"/>
      <c r="FU282" s="205"/>
      <c r="FV282" s="205"/>
      <c r="FW282" s="205"/>
      <c r="FX282" s="205"/>
      <c r="FY282" s="205"/>
      <c r="FZ282" s="205"/>
      <c r="GA282" s="205"/>
      <c r="GB282" s="205"/>
      <c r="GC282" s="205"/>
      <c r="GD282" s="205"/>
      <c r="GE282" s="205"/>
      <c r="GF282" s="205"/>
      <c r="GG282" s="205"/>
      <c r="GH282" s="205"/>
      <c r="GI282" s="205"/>
      <c r="GJ282" s="205"/>
      <c r="GK282" s="205"/>
      <c r="GL282" s="205"/>
      <c r="GM282" s="205"/>
      <c r="GN282" s="205"/>
      <c r="GO282" s="205"/>
      <c r="GP282" s="205"/>
      <c r="GQ282" s="205"/>
      <c r="GR282" s="205"/>
      <c r="GS282" s="205"/>
      <c r="GT282" s="205"/>
      <c r="GU282" s="205"/>
      <c r="GV282" s="205"/>
      <c r="GW282" s="205"/>
      <c r="GX282" s="205"/>
      <c r="GY282" s="205"/>
      <c r="GZ282" s="205"/>
      <c r="HA282" s="205"/>
      <c r="HB282" s="205"/>
      <c r="HC282" s="205"/>
      <c r="HD282" s="205"/>
      <c r="HE282" s="205"/>
      <c r="HF282" s="205"/>
      <c r="HG282" s="205"/>
      <c r="HH282" s="205"/>
      <c r="HI282" s="205"/>
      <c r="HJ282" s="205"/>
      <c r="HK282" s="205"/>
      <c r="HL282" s="205"/>
      <c r="HM282" s="205"/>
      <c r="HN282" s="205"/>
      <c r="HO282" s="205"/>
      <c r="HP282" s="205"/>
      <c r="HQ282" s="205"/>
      <c r="HR282" s="205"/>
      <c r="HS282" s="205"/>
      <c r="HT282" s="205"/>
      <c r="HU282" s="205"/>
      <c r="HV282" s="205"/>
      <c r="HW282" s="205"/>
      <c r="HX282" s="205"/>
      <c r="HY282" s="205"/>
      <c r="HZ282" s="205"/>
      <c r="IA282" s="205"/>
      <c r="IB282" s="205"/>
      <c r="IC282" s="205"/>
      <c r="ID282" s="205"/>
      <c r="IE282" s="205"/>
      <c r="IF282" s="205"/>
      <c r="IG282" s="205"/>
      <c r="IH282" s="205"/>
      <c r="II282" s="205"/>
      <c r="IJ282" s="205"/>
      <c r="IK282" s="205"/>
      <c r="IL282" s="205"/>
      <c r="IM282" s="205"/>
      <c r="IN282" s="205"/>
      <c r="IO282" s="205"/>
      <c r="IP282" s="205"/>
      <c r="IQ282" s="205"/>
      <c r="IR282" s="205"/>
      <c r="IS282" s="205"/>
      <c r="IT282" s="205"/>
      <c r="IU282" s="205"/>
      <c r="IV282" s="205"/>
      <c r="IW282" s="205"/>
      <c r="IX282" s="205"/>
    </row>
    <row r="283" spans="1:258" ht="12.75" customHeight="1" x14ac:dyDescent="0.2">
      <c r="A283" s="330">
        <f t="shared" si="13"/>
        <v>45564</v>
      </c>
      <c r="B283" s="355" t="str" cm="1">
        <f t="array" ref="B283">IF(SUMPRODUCT($I283:$IX283,IF($I$9:$IX$9=B$9,1,0))&gt;0,SUMPRODUCT($I283:$IX283,IF($I$9:$IX$9=B$9,1,0)),"")</f>
        <v/>
      </c>
      <c r="C283" s="355" t="str" cm="1">
        <f t="array" ref="C283">IF(SUMPRODUCT($I283:$IX283,IF($I$9:$IX$9=C$9,1,0))&gt;0,SUMPRODUCT($I283:$IX283,IF($I$9:$IX$9=C$9,1,0)),"")</f>
        <v/>
      </c>
      <c r="D283" s="355" t="str" cm="1">
        <f t="array" ref="D283">IF(SUMPRODUCT($I283:$IX283,IF($I$9:$IX$9=D$9,1,0))&gt;0,SUMPRODUCT($I283:$IX283,IF($I$9:$IX$9=D$9,1,0)),"")</f>
        <v/>
      </c>
      <c r="E283" s="355" t="str" cm="1">
        <f t="array" ref="E283">IF(SUMPRODUCT($I283:$IX283,IF($I$9:$IX$9=E$9,1,0))&gt;0,SUMPRODUCT($I283:$IX283,IF($I$9:$IX$9=E$9,1,0)),"")</f>
        <v/>
      </c>
      <c r="F283" s="355" t="str" cm="1">
        <f t="array" ref="F283">IF(SUMPRODUCT($I283:$IX283,IF($I$9:$IX$9=F$9,1,0))&gt;0,SUMPRODUCT($I283:$IX283,IF($I$9:$IX$9=F$9,1,0)),"")</f>
        <v/>
      </c>
      <c r="G283" s="355" t="str" cm="1">
        <f t="array" ref="G283">IF(SUMPRODUCT($I283:$IX283,IF($I$9:$IX$9=G$9,1,0))&gt;0,SUMPRODUCT($I283:$IX283,IF($I$9:$IX$9=G$9,1,0)),"")</f>
        <v/>
      </c>
      <c r="H283" s="329">
        <f t="shared" si="12"/>
        <v>0</v>
      </c>
      <c r="I283" s="205"/>
      <c r="J283" s="205"/>
      <c r="K283" s="205"/>
      <c r="L283" s="205"/>
      <c r="M283" s="205"/>
      <c r="N283" s="205"/>
      <c r="O283" s="205"/>
      <c r="P283" s="205"/>
      <c r="Q283" s="205"/>
      <c r="R283" s="205"/>
      <c r="S283" s="205"/>
      <c r="T283" s="205"/>
      <c r="U283" s="205"/>
      <c r="V283" s="205"/>
      <c r="W283" s="205"/>
      <c r="X283" s="205"/>
      <c r="Y283" s="205"/>
      <c r="Z283" s="205"/>
      <c r="AA283" s="205"/>
      <c r="AB283" s="205"/>
      <c r="AC283" s="205"/>
      <c r="AD283" s="205"/>
      <c r="AE283" s="205"/>
      <c r="AF283" s="205"/>
      <c r="AG283" s="205"/>
      <c r="AH283" s="205"/>
      <c r="AI283" s="205"/>
      <c r="AJ283" s="205"/>
      <c r="AK283" s="205"/>
      <c r="AL283" s="205"/>
      <c r="AM283" s="205"/>
      <c r="AN283" s="205"/>
      <c r="AO283" s="205"/>
      <c r="AP283" s="205"/>
      <c r="AQ283" s="205"/>
      <c r="AR283" s="205"/>
      <c r="AS283" s="205"/>
      <c r="AT283" s="205"/>
      <c r="AU283" s="205"/>
      <c r="AV283" s="205"/>
      <c r="AW283" s="205"/>
      <c r="AX283" s="205"/>
      <c r="AY283" s="205"/>
      <c r="AZ283" s="205"/>
      <c r="BA283" s="205"/>
      <c r="BB283" s="205"/>
      <c r="BC283" s="205"/>
      <c r="BD283" s="205"/>
      <c r="BE283" s="205"/>
      <c r="BF283" s="205"/>
      <c r="BG283" s="205"/>
      <c r="BH283" s="205"/>
      <c r="BI283" s="205"/>
      <c r="BJ283" s="205"/>
      <c r="BK283" s="205"/>
      <c r="BL283" s="205"/>
      <c r="BM283" s="205"/>
      <c r="BN283" s="205"/>
      <c r="BO283" s="205"/>
      <c r="BP283" s="205"/>
      <c r="BQ283" s="205"/>
      <c r="BR283" s="205"/>
      <c r="BS283" s="205"/>
      <c r="BT283" s="205"/>
      <c r="BU283" s="205"/>
      <c r="BV283" s="205"/>
      <c r="BW283" s="205"/>
      <c r="BX283" s="205"/>
      <c r="BY283" s="205"/>
      <c r="BZ283" s="205"/>
      <c r="CA283" s="205"/>
      <c r="CB283" s="205"/>
      <c r="CC283" s="205"/>
      <c r="CD283" s="205"/>
      <c r="CE283" s="205"/>
      <c r="CF283" s="205"/>
      <c r="CG283" s="205"/>
      <c r="CH283" s="205"/>
      <c r="CI283" s="205"/>
      <c r="CJ283" s="205"/>
      <c r="CK283" s="205"/>
      <c r="CL283" s="205"/>
      <c r="CM283" s="205"/>
      <c r="CN283" s="205"/>
      <c r="CO283" s="205"/>
      <c r="CP283" s="205"/>
      <c r="CQ283" s="205"/>
      <c r="CR283" s="205"/>
      <c r="CS283" s="205"/>
      <c r="CT283" s="205"/>
      <c r="CU283" s="205"/>
      <c r="CV283" s="205"/>
      <c r="CW283" s="205"/>
      <c r="CX283" s="205"/>
      <c r="CY283" s="205"/>
      <c r="CZ283" s="205"/>
      <c r="DA283" s="205"/>
      <c r="DB283" s="205"/>
      <c r="DC283" s="205"/>
      <c r="DD283" s="205"/>
      <c r="DE283" s="205"/>
      <c r="DF283" s="205"/>
      <c r="DG283" s="205"/>
      <c r="DH283" s="205"/>
      <c r="DI283" s="205"/>
      <c r="DJ283" s="205"/>
      <c r="DK283" s="205"/>
      <c r="DL283" s="205"/>
      <c r="DM283" s="205"/>
      <c r="DN283" s="205"/>
      <c r="DO283" s="205"/>
      <c r="DP283" s="205"/>
      <c r="DQ283" s="205"/>
      <c r="DR283" s="205"/>
      <c r="DS283" s="205"/>
      <c r="DT283" s="205"/>
      <c r="DU283" s="205"/>
      <c r="DV283" s="205"/>
      <c r="DW283" s="205"/>
      <c r="DX283" s="205"/>
      <c r="DY283" s="205"/>
      <c r="DZ283" s="205"/>
      <c r="EA283" s="205"/>
      <c r="EB283" s="205"/>
      <c r="EC283" s="205"/>
      <c r="ED283" s="205"/>
      <c r="EE283" s="205"/>
      <c r="EF283" s="205"/>
      <c r="EG283" s="205"/>
      <c r="EH283" s="205"/>
      <c r="EI283" s="205"/>
      <c r="EJ283" s="205"/>
      <c r="EK283" s="205"/>
      <c r="EL283" s="205"/>
      <c r="EM283" s="205"/>
      <c r="EN283" s="205"/>
      <c r="EO283" s="205"/>
      <c r="EP283" s="205"/>
      <c r="EQ283" s="205"/>
      <c r="ER283" s="205"/>
      <c r="ES283" s="205"/>
      <c r="ET283" s="205"/>
      <c r="EU283" s="205"/>
      <c r="EV283" s="205"/>
      <c r="EW283" s="205"/>
      <c r="EX283" s="205"/>
      <c r="EY283" s="205"/>
      <c r="EZ283" s="205"/>
      <c r="FA283" s="205"/>
      <c r="FB283" s="205"/>
      <c r="FC283" s="205"/>
      <c r="FD283" s="205"/>
      <c r="FE283" s="205"/>
      <c r="FF283" s="205"/>
      <c r="FG283" s="205"/>
      <c r="FH283" s="205"/>
      <c r="FI283" s="205"/>
      <c r="FJ283" s="205"/>
      <c r="FK283" s="205"/>
      <c r="FL283" s="205"/>
      <c r="FM283" s="205"/>
      <c r="FN283" s="205"/>
      <c r="FO283" s="205"/>
      <c r="FP283" s="205"/>
      <c r="FQ283" s="205"/>
      <c r="FR283" s="205"/>
      <c r="FS283" s="205"/>
      <c r="FT283" s="205"/>
      <c r="FU283" s="205"/>
      <c r="FV283" s="205"/>
      <c r="FW283" s="205"/>
      <c r="FX283" s="205"/>
      <c r="FY283" s="205"/>
      <c r="FZ283" s="205"/>
      <c r="GA283" s="205"/>
      <c r="GB283" s="205"/>
      <c r="GC283" s="205"/>
      <c r="GD283" s="205"/>
      <c r="GE283" s="205"/>
      <c r="GF283" s="205"/>
      <c r="GG283" s="205"/>
      <c r="GH283" s="205"/>
      <c r="GI283" s="205"/>
      <c r="GJ283" s="205"/>
      <c r="GK283" s="205"/>
      <c r="GL283" s="205"/>
      <c r="GM283" s="205"/>
      <c r="GN283" s="205"/>
      <c r="GO283" s="205"/>
      <c r="GP283" s="205"/>
      <c r="GQ283" s="205"/>
      <c r="GR283" s="205"/>
      <c r="GS283" s="205"/>
      <c r="GT283" s="205"/>
      <c r="GU283" s="205"/>
      <c r="GV283" s="205"/>
      <c r="GW283" s="205"/>
      <c r="GX283" s="205"/>
      <c r="GY283" s="205"/>
      <c r="GZ283" s="205"/>
      <c r="HA283" s="205"/>
      <c r="HB283" s="205"/>
      <c r="HC283" s="205"/>
      <c r="HD283" s="205"/>
      <c r="HE283" s="205"/>
      <c r="HF283" s="205"/>
      <c r="HG283" s="205"/>
      <c r="HH283" s="205"/>
      <c r="HI283" s="205"/>
      <c r="HJ283" s="205"/>
      <c r="HK283" s="205"/>
      <c r="HL283" s="205"/>
      <c r="HM283" s="205"/>
      <c r="HN283" s="205"/>
      <c r="HO283" s="205"/>
      <c r="HP283" s="205"/>
      <c r="HQ283" s="205"/>
      <c r="HR283" s="205"/>
      <c r="HS283" s="205"/>
      <c r="HT283" s="205"/>
      <c r="HU283" s="205"/>
      <c r="HV283" s="205"/>
      <c r="HW283" s="205"/>
      <c r="HX283" s="205"/>
      <c r="HY283" s="205"/>
      <c r="HZ283" s="205"/>
      <c r="IA283" s="205"/>
      <c r="IB283" s="205"/>
      <c r="IC283" s="205"/>
      <c r="ID283" s="205"/>
      <c r="IE283" s="205"/>
      <c r="IF283" s="205"/>
      <c r="IG283" s="205"/>
      <c r="IH283" s="205"/>
      <c r="II283" s="205"/>
      <c r="IJ283" s="205"/>
      <c r="IK283" s="205"/>
      <c r="IL283" s="205"/>
      <c r="IM283" s="205"/>
      <c r="IN283" s="205"/>
      <c r="IO283" s="205"/>
      <c r="IP283" s="205"/>
      <c r="IQ283" s="205"/>
      <c r="IR283" s="205"/>
      <c r="IS283" s="205"/>
      <c r="IT283" s="205"/>
      <c r="IU283" s="205"/>
      <c r="IV283" s="205"/>
      <c r="IW283" s="205"/>
      <c r="IX283" s="205"/>
    </row>
    <row r="284" spans="1:258" ht="12.75" customHeight="1" x14ac:dyDescent="0.2">
      <c r="A284" s="330">
        <f t="shared" si="13"/>
        <v>45565</v>
      </c>
      <c r="B284" s="355" t="str" cm="1">
        <f t="array" ref="B284">IF(SUMPRODUCT($I284:$IX284,IF($I$9:$IX$9=B$9,1,0))&gt;0,SUMPRODUCT($I284:$IX284,IF($I$9:$IX$9=B$9,1,0)),"")</f>
        <v/>
      </c>
      <c r="C284" s="355" t="str" cm="1">
        <f t="array" ref="C284">IF(SUMPRODUCT($I284:$IX284,IF($I$9:$IX$9=C$9,1,0))&gt;0,SUMPRODUCT($I284:$IX284,IF($I$9:$IX$9=C$9,1,0)),"")</f>
        <v/>
      </c>
      <c r="D284" s="355" t="str" cm="1">
        <f t="array" ref="D284">IF(SUMPRODUCT($I284:$IX284,IF($I$9:$IX$9=D$9,1,0))&gt;0,SUMPRODUCT($I284:$IX284,IF($I$9:$IX$9=D$9,1,0)),"")</f>
        <v/>
      </c>
      <c r="E284" s="355" t="str" cm="1">
        <f t="array" ref="E284">IF(SUMPRODUCT($I284:$IX284,IF($I$9:$IX$9=E$9,1,0))&gt;0,SUMPRODUCT($I284:$IX284,IF($I$9:$IX$9=E$9,1,0)),"")</f>
        <v/>
      </c>
      <c r="F284" s="355" t="str" cm="1">
        <f t="array" ref="F284">IF(SUMPRODUCT($I284:$IX284,IF($I$9:$IX$9=F$9,1,0))&gt;0,SUMPRODUCT($I284:$IX284,IF($I$9:$IX$9=F$9,1,0)),"")</f>
        <v/>
      </c>
      <c r="G284" s="355" t="str" cm="1">
        <f t="array" ref="G284">IF(SUMPRODUCT($I284:$IX284,IF($I$9:$IX$9=G$9,1,0))&gt;0,SUMPRODUCT($I284:$IX284,IF($I$9:$IX$9=G$9,1,0)),"")</f>
        <v/>
      </c>
      <c r="H284" s="329">
        <f t="shared" si="12"/>
        <v>0</v>
      </c>
      <c r="I284" s="205"/>
      <c r="J284" s="205"/>
      <c r="K284" s="205"/>
      <c r="L284" s="205"/>
      <c r="M284" s="205"/>
      <c r="N284" s="205"/>
      <c r="O284" s="205"/>
      <c r="P284" s="205"/>
      <c r="Q284" s="205"/>
      <c r="R284" s="205"/>
      <c r="S284" s="205"/>
      <c r="T284" s="205"/>
      <c r="U284" s="205"/>
      <c r="V284" s="205"/>
      <c r="W284" s="205"/>
      <c r="X284" s="205"/>
      <c r="Y284" s="205"/>
      <c r="Z284" s="205"/>
      <c r="AA284" s="205"/>
      <c r="AB284" s="205"/>
      <c r="AC284" s="205"/>
      <c r="AD284" s="205"/>
      <c r="AE284" s="205"/>
      <c r="AF284" s="205"/>
      <c r="AG284" s="205"/>
      <c r="AH284" s="205"/>
      <c r="AI284" s="205"/>
      <c r="AJ284" s="205"/>
      <c r="AK284" s="205"/>
      <c r="AL284" s="205"/>
      <c r="AM284" s="205"/>
      <c r="AN284" s="205"/>
      <c r="AO284" s="205"/>
      <c r="AP284" s="205"/>
      <c r="AQ284" s="205"/>
      <c r="AR284" s="205"/>
      <c r="AS284" s="205"/>
      <c r="AT284" s="205"/>
      <c r="AU284" s="205"/>
      <c r="AV284" s="205"/>
      <c r="AW284" s="205"/>
      <c r="AX284" s="205"/>
      <c r="AY284" s="205"/>
      <c r="AZ284" s="205"/>
      <c r="BA284" s="205"/>
      <c r="BB284" s="205"/>
      <c r="BC284" s="205"/>
      <c r="BD284" s="205"/>
      <c r="BE284" s="205"/>
      <c r="BF284" s="205"/>
      <c r="BG284" s="205"/>
      <c r="BH284" s="205"/>
      <c r="BI284" s="205"/>
      <c r="BJ284" s="205"/>
      <c r="BK284" s="205"/>
      <c r="BL284" s="205"/>
      <c r="BM284" s="205"/>
      <c r="BN284" s="205"/>
      <c r="BO284" s="205"/>
      <c r="BP284" s="205"/>
      <c r="BQ284" s="205"/>
      <c r="BR284" s="205"/>
      <c r="BS284" s="205"/>
      <c r="BT284" s="205"/>
      <c r="BU284" s="205"/>
      <c r="BV284" s="205"/>
      <c r="BW284" s="205"/>
      <c r="BX284" s="205"/>
      <c r="BY284" s="205"/>
      <c r="BZ284" s="205"/>
      <c r="CA284" s="205"/>
      <c r="CB284" s="205"/>
      <c r="CC284" s="205"/>
      <c r="CD284" s="205"/>
      <c r="CE284" s="205"/>
      <c r="CF284" s="205"/>
      <c r="CG284" s="205"/>
      <c r="CH284" s="205"/>
      <c r="CI284" s="205"/>
      <c r="CJ284" s="205"/>
      <c r="CK284" s="205"/>
      <c r="CL284" s="205"/>
      <c r="CM284" s="205"/>
      <c r="CN284" s="205"/>
      <c r="CO284" s="205"/>
      <c r="CP284" s="205"/>
      <c r="CQ284" s="205"/>
      <c r="CR284" s="205"/>
      <c r="CS284" s="205"/>
      <c r="CT284" s="205"/>
      <c r="CU284" s="205"/>
      <c r="CV284" s="205"/>
      <c r="CW284" s="205"/>
      <c r="CX284" s="205"/>
      <c r="CY284" s="205"/>
      <c r="CZ284" s="205"/>
      <c r="DA284" s="205"/>
      <c r="DB284" s="205"/>
      <c r="DC284" s="205"/>
      <c r="DD284" s="205"/>
      <c r="DE284" s="205"/>
      <c r="DF284" s="205"/>
      <c r="DG284" s="205"/>
      <c r="DH284" s="205"/>
      <c r="DI284" s="205"/>
      <c r="DJ284" s="205"/>
      <c r="DK284" s="205"/>
      <c r="DL284" s="205"/>
      <c r="DM284" s="205"/>
      <c r="DN284" s="205"/>
      <c r="DO284" s="205"/>
      <c r="DP284" s="205"/>
      <c r="DQ284" s="205"/>
      <c r="DR284" s="205"/>
      <c r="DS284" s="205"/>
      <c r="DT284" s="205"/>
      <c r="DU284" s="205"/>
      <c r="DV284" s="205"/>
      <c r="DW284" s="205"/>
      <c r="DX284" s="205"/>
      <c r="DY284" s="205"/>
      <c r="DZ284" s="205"/>
      <c r="EA284" s="205"/>
      <c r="EB284" s="205"/>
      <c r="EC284" s="205"/>
      <c r="ED284" s="205"/>
      <c r="EE284" s="205"/>
      <c r="EF284" s="205"/>
      <c r="EG284" s="205"/>
      <c r="EH284" s="205"/>
      <c r="EI284" s="205"/>
      <c r="EJ284" s="205"/>
      <c r="EK284" s="205"/>
      <c r="EL284" s="205"/>
      <c r="EM284" s="205"/>
      <c r="EN284" s="205"/>
      <c r="EO284" s="205"/>
      <c r="EP284" s="205"/>
      <c r="EQ284" s="205"/>
      <c r="ER284" s="205"/>
      <c r="ES284" s="205"/>
      <c r="ET284" s="205"/>
      <c r="EU284" s="205"/>
      <c r="EV284" s="205"/>
      <c r="EW284" s="205"/>
      <c r="EX284" s="205"/>
      <c r="EY284" s="205"/>
      <c r="EZ284" s="205"/>
      <c r="FA284" s="205"/>
      <c r="FB284" s="205"/>
      <c r="FC284" s="205"/>
      <c r="FD284" s="205"/>
      <c r="FE284" s="205"/>
      <c r="FF284" s="205"/>
      <c r="FG284" s="205"/>
      <c r="FH284" s="205"/>
      <c r="FI284" s="205"/>
      <c r="FJ284" s="205"/>
      <c r="FK284" s="205"/>
      <c r="FL284" s="205"/>
      <c r="FM284" s="205"/>
      <c r="FN284" s="205"/>
      <c r="FO284" s="205"/>
      <c r="FP284" s="205"/>
      <c r="FQ284" s="205"/>
      <c r="FR284" s="205"/>
      <c r="FS284" s="205"/>
      <c r="FT284" s="205"/>
      <c r="FU284" s="205"/>
      <c r="FV284" s="205"/>
      <c r="FW284" s="205"/>
      <c r="FX284" s="205"/>
      <c r="FY284" s="205"/>
      <c r="FZ284" s="205"/>
      <c r="GA284" s="205"/>
      <c r="GB284" s="205"/>
      <c r="GC284" s="205"/>
      <c r="GD284" s="205"/>
      <c r="GE284" s="205"/>
      <c r="GF284" s="205"/>
      <c r="GG284" s="205"/>
      <c r="GH284" s="205"/>
      <c r="GI284" s="205"/>
      <c r="GJ284" s="205"/>
      <c r="GK284" s="205"/>
      <c r="GL284" s="205"/>
      <c r="GM284" s="205"/>
      <c r="GN284" s="205"/>
      <c r="GO284" s="205"/>
      <c r="GP284" s="205"/>
      <c r="GQ284" s="205"/>
      <c r="GR284" s="205"/>
      <c r="GS284" s="205"/>
      <c r="GT284" s="205"/>
      <c r="GU284" s="205"/>
      <c r="GV284" s="205"/>
      <c r="GW284" s="205"/>
      <c r="GX284" s="205"/>
      <c r="GY284" s="205"/>
      <c r="GZ284" s="205"/>
      <c r="HA284" s="205"/>
      <c r="HB284" s="205"/>
      <c r="HC284" s="205"/>
      <c r="HD284" s="205"/>
      <c r="HE284" s="205"/>
      <c r="HF284" s="205"/>
      <c r="HG284" s="205"/>
      <c r="HH284" s="205"/>
      <c r="HI284" s="205"/>
      <c r="HJ284" s="205"/>
      <c r="HK284" s="205"/>
      <c r="HL284" s="205"/>
      <c r="HM284" s="205"/>
      <c r="HN284" s="205"/>
      <c r="HO284" s="205"/>
      <c r="HP284" s="205"/>
      <c r="HQ284" s="205"/>
      <c r="HR284" s="205"/>
      <c r="HS284" s="205"/>
      <c r="HT284" s="205"/>
      <c r="HU284" s="205"/>
      <c r="HV284" s="205"/>
      <c r="HW284" s="205"/>
      <c r="HX284" s="205"/>
      <c r="HY284" s="205"/>
      <c r="HZ284" s="205"/>
      <c r="IA284" s="205"/>
      <c r="IB284" s="205"/>
      <c r="IC284" s="205"/>
      <c r="ID284" s="205"/>
      <c r="IE284" s="205"/>
      <c r="IF284" s="205"/>
      <c r="IG284" s="205"/>
      <c r="IH284" s="205"/>
      <c r="II284" s="205"/>
      <c r="IJ284" s="205"/>
      <c r="IK284" s="205"/>
      <c r="IL284" s="205"/>
      <c r="IM284" s="205"/>
      <c r="IN284" s="205"/>
      <c r="IO284" s="205"/>
      <c r="IP284" s="205"/>
      <c r="IQ284" s="205"/>
      <c r="IR284" s="205"/>
      <c r="IS284" s="205"/>
      <c r="IT284" s="205"/>
      <c r="IU284" s="205"/>
      <c r="IV284" s="205"/>
      <c r="IW284" s="205"/>
      <c r="IX284" s="205"/>
    </row>
    <row r="285" spans="1:258" ht="12.75" customHeight="1" x14ac:dyDescent="0.2">
      <c r="A285" s="330">
        <f t="shared" si="13"/>
        <v>45566</v>
      </c>
      <c r="B285" s="355" t="str" cm="1">
        <f t="array" ref="B285">IF(SUMPRODUCT($I285:$IX285,IF($I$9:$IX$9=B$9,1,0))&gt;0,SUMPRODUCT($I285:$IX285,IF($I$9:$IX$9=B$9,1,0)),"")</f>
        <v/>
      </c>
      <c r="C285" s="355" t="str" cm="1">
        <f t="array" ref="C285">IF(SUMPRODUCT($I285:$IX285,IF($I$9:$IX$9=C$9,1,0))&gt;0,SUMPRODUCT($I285:$IX285,IF($I$9:$IX$9=C$9,1,0)),"")</f>
        <v/>
      </c>
      <c r="D285" s="355" t="str" cm="1">
        <f t="array" ref="D285">IF(SUMPRODUCT($I285:$IX285,IF($I$9:$IX$9=D$9,1,0))&gt;0,SUMPRODUCT($I285:$IX285,IF($I$9:$IX$9=D$9,1,0)),"")</f>
        <v/>
      </c>
      <c r="E285" s="355" t="str" cm="1">
        <f t="array" ref="E285">IF(SUMPRODUCT($I285:$IX285,IF($I$9:$IX$9=E$9,1,0))&gt;0,SUMPRODUCT($I285:$IX285,IF($I$9:$IX$9=E$9,1,0)),"")</f>
        <v/>
      </c>
      <c r="F285" s="355" t="str" cm="1">
        <f t="array" ref="F285">IF(SUMPRODUCT($I285:$IX285,IF($I$9:$IX$9=F$9,1,0))&gt;0,SUMPRODUCT($I285:$IX285,IF($I$9:$IX$9=F$9,1,0)),"")</f>
        <v/>
      </c>
      <c r="G285" s="355" t="str" cm="1">
        <f t="array" ref="G285">IF(SUMPRODUCT($I285:$IX285,IF($I$9:$IX$9=G$9,1,0))&gt;0,SUMPRODUCT($I285:$IX285,IF($I$9:$IX$9=G$9,1,0)),"")</f>
        <v/>
      </c>
      <c r="H285" s="329">
        <f t="shared" si="12"/>
        <v>0</v>
      </c>
      <c r="I285" s="205"/>
      <c r="J285" s="205"/>
      <c r="K285" s="205"/>
      <c r="L285" s="205"/>
      <c r="M285" s="205"/>
      <c r="N285" s="205"/>
      <c r="O285" s="205"/>
      <c r="P285" s="205"/>
      <c r="Q285" s="205"/>
      <c r="R285" s="205"/>
      <c r="S285" s="205"/>
      <c r="T285" s="205"/>
      <c r="U285" s="205"/>
      <c r="V285" s="205"/>
      <c r="W285" s="205"/>
      <c r="X285" s="205"/>
      <c r="Y285" s="205"/>
      <c r="Z285" s="205"/>
      <c r="AA285" s="205"/>
      <c r="AB285" s="205"/>
      <c r="AC285" s="205"/>
      <c r="AD285" s="205"/>
      <c r="AE285" s="205"/>
      <c r="AF285" s="205"/>
      <c r="AG285" s="205"/>
      <c r="AH285" s="205"/>
      <c r="AI285" s="205"/>
      <c r="AJ285" s="205"/>
      <c r="AK285" s="205"/>
      <c r="AL285" s="205"/>
      <c r="AM285" s="205"/>
      <c r="AN285" s="205"/>
      <c r="AO285" s="205"/>
      <c r="AP285" s="205"/>
      <c r="AQ285" s="205"/>
      <c r="AR285" s="205"/>
      <c r="AS285" s="205"/>
      <c r="AT285" s="205"/>
      <c r="AU285" s="205"/>
      <c r="AV285" s="205"/>
      <c r="AW285" s="205"/>
      <c r="AX285" s="205"/>
      <c r="AY285" s="205"/>
      <c r="AZ285" s="205"/>
      <c r="BA285" s="205"/>
      <c r="BB285" s="205"/>
      <c r="BC285" s="205"/>
      <c r="BD285" s="205"/>
      <c r="BE285" s="205"/>
      <c r="BF285" s="205"/>
      <c r="BG285" s="205"/>
      <c r="BH285" s="205"/>
      <c r="BI285" s="205"/>
      <c r="BJ285" s="205"/>
      <c r="BK285" s="205"/>
      <c r="BL285" s="205"/>
      <c r="BM285" s="205"/>
      <c r="BN285" s="205"/>
      <c r="BO285" s="205"/>
      <c r="BP285" s="205"/>
      <c r="BQ285" s="205"/>
      <c r="BR285" s="205"/>
      <c r="BS285" s="205"/>
      <c r="BT285" s="205"/>
      <c r="BU285" s="205"/>
      <c r="BV285" s="205"/>
      <c r="BW285" s="205"/>
      <c r="BX285" s="205"/>
      <c r="BY285" s="205"/>
      <c r="BZ285" s="205"/>
      <c r="CA285" s="205"/>
      <c r="CB285" s="205"/>
      <c r="CC285" s="205"/>
      <c r="CD285" s="205"/>
      <c r="CE285" s="205"/>
      <c r="CF285" s="205"/>
      <c r="CG285" s="205"/>
      <c r="CH285" s="205"/>
      <c r="CI285" s="205"/>
      <c r="CJ285" s="205"/>
      <c r="CK285" s="205"/>
      <c r="CL285" s="205"/>
      <c r="CM285" s="205"/>
      <c r="CN285" s="205"/>
      <c r="CO285" s="205"/>
      <c r="CP285" s="205"/>
      <c r="CQ285" s="205"/>
      <c r="CR285" s="205"/>
      <c r="CS285" s="205"/>
      <c r="CT285" s="205"/>
      <c r="CU285" s="205"/>
      <c r="CV285" s="205"/>
      <c r="CW285" s="205"/>
      <c r="CX285" s="205"/>
      <c r="CY285" s="205"/>
      <c r="CZ285" s="205"/>
      <c r="DA285" s="205"/>
      <c r="DB285" s="205"/>
      <c r="DC285" s="205"/>
      <c r="DD285" s="205"/>
      <c r="DE285" s="205"/>
      <c r="DF285" s="205"/>
      <c r="DG285" s="205"/>
      <c r="DH285" s="205"/>
      <c r="DI285" s="205"/>
      <c r="DJ285" s="205"/>
      <c r="DK285" s="205"/>
      <c r="DL285" s="205"/>
      <c r="DM285" s="205"/>
      <c r="DN285" s="205"/>
      <c r="DO285" s="205"/>
      <c r="DP285" s="205"/>
      <c r="DQ285" s="205"/>
      <c r="DR285" s="205"/>
      <c r="DS285" s="205"/>
      <c r="DT285" s="205"/>
      <c r="DU285" s="205"/>
      <c r="DV285" s="205"/>
      <c r="DW285" s="205"/>
      <c r="DX285" s="205"/>
      <c r="DY285" s="205"/>
      <c r="DZ285" s="205"/>
      <c r="EA285" s="205"/>
      <c r="EB285" s="205"/>
      <c r="EC285" s="205"/>
      <c r="ED285" s="205"/>
      <c r="EE285" s="205"/>
      <c r="EF285" s="205"/>
      <c r="EG285" s="205"/>
      <c r="EH285" s="205"/>
      <c r="EI285" s="205"/>
      <c r="EJ285" s="205"/>
      <c r="EK285" s="205"/>
      <c r="EL285" s="205"/>
      <c r="EM285" s="205"/>
      <c r="EN285" s="205"/>
      <c r="EO285" s="205"/>
      <c r="EP285" s="205"/>
      <c r="EQ285" s="205"/>
      <c r="ER285" s="205"/>
      <c r="ES285" s="205"/>
      <c r="ET285" s="205"/>
      <c r="EU285" s="205"/>
      <c r="EV285" s="205"/>
      <c r="EW285" s="205"/>
      <c r="EX285" s="205"/>
      <c r="EY285" s="205"/>
      <c r="EZ285" s="205"/>
      <c r="FA285" s="205"/>
      <c r="FB285" s="205"/>
      <c r="FC285" s="205"/>
      <c r="FD285" s="205"/>
      <c r="FE285" s="205"/>
      <c r="FF285" s="205"/>
      <c r="FG285" s="205"/>
      <c r="FH285" s="205"/>
      <c r="FI285" s="205"/>
      <c r="FJ285" s="205"/>
      <c r="FK285" s="205"/>
      <c r="FL285" s="205"/>
      <c r="FM285" s="205"/>
      <c r="FN285" s="205"/>
      <c r="FO285" s="205"/>
      <c r="FP285" s="205"/>
      <c r="FQ285" s="205"/>
      <c r="FR285" s="205"/>
      <c r="FS285" s="205"/>
      <c r="FT285" s="205"/>
      <c r="FU285" s="205"/>
      <c r="FV285" s="205"/>
      <c r="FW285" s="205"/>
      <c r="FX285" s="205"/>
      <c r="FY285" s="205"/>
      <c r="FZ285" s="205"/>
      <c r="GA285" s="205"/>
      <c r="GB285" s="205"/>
      <c r="GC285" s="205"/>
      <c r="GD285" s="205"/>
      <c r="GE285" s="205"/>
      <c r="GF285" s="205"/>
      <c r="GG285" s="205"/>
      <c r="GH285" s="205"/>
      <c r="GI285" s="205"/>
      <c r="GJ285" s="205"/>
      <c r="GK285" s="205"/>
      <c r="GL285" s="205"/>
      <c r="GM285" s="205"/>
      <c r="GN285" s="205"/>
      <c r="GO285" s="205"/>
      <c r="GP285" s="205"/>
      <c r="GQ285" s="205"/>
      <c r="GR285" s="205"/>
      <c r="GS285" s="205"/>
      <c r="GT285" s="205"/>
      <c r="GU285" s="205"/>
      <c r="GV285" s="205"/>
      <c r="GW285" s="205"/>
      <c r="GX285" s="205"/>
      <c r="GY285" s="205"/>
      <c r="GZ285" s="205"/>
      <c r="HA285" s="205"/>
      <c r="HB285" s="205"/>
      <c r="HC285" s="205"/>
      <c r="HD285" s="205"/>
      <c r="HE285" s="205"/>
      <c r="HF285" s="205"/>
      <c r="HG285" s="205"/>
      <c r="HH285" s="205"/>
      <c r="HI285" s="205"/>
      <c r="HJ285" s="205"/>
      <c r="HK285" s="205"/>
      <c r="HL285" s="205"/>
      <c r="HM285" s="205"/>
      <c r="HN285" s="205"/>
      <c r="HO285" s="205"/>
      <c r="HP285" s="205"/>
      <c r="HQ285" s="205"/>
      <c r="HR285" s="205"/>
      <c r="HS285" s="205"/>
      <c r="HT285" s="205"/>
      <c r="HU285" s="205"/>
      <c r="HV285" s="205"/>
      <c r="HW285" s="205"/>
      <c r="HX285" s="205"/>
      <c r="HY285" s="205"/>
      <c r="HZ285" s="205"/>
      <c r="IA285" s="205"/>
      <c r="IB285" s="205"/>
      <c r="IC285" s="205"/>
      <c r="ID285" s="205"/>
      <c r="IE285" s="205"/>
      <c r="IF285" s="205"/>
      <c r="IG285" s="205"/>
      <c r="IH285" s="205"/>
      <c r="II285" s="205"/>
      <c r="IJ285" s="205"/>
      <c r="IK285" s="205"/>
      <c r="IL285" s="205"/>
      <c r="IM285" s="205"/>
      <c r="IN285" s="205"/>
      <c r="IO285" s="205"/>
      <c r="IP285" s="205"/>
      <c r="IQ285" s="205"/>
      <c r="IR285" s="205"/>
      <c r="IS285" s="205"/>
      <c r="IT285" s="205"/>
      <c r="IU285" s="205"/>
      <c r="IV285" s="205"/>
      <c r="IW285" s="205"/>
      <c r="IX285" s="205"/>
    </row>
    <row r="286" spans="1:258" ht="12.75" customHeight="1" x14ac:dyDescent="0.2">
      <c r="A286" s="330">
        <f t="shared" si="13"/>
        <v>45567</v>
      </c>
      <c r="B286" s="355" t="str" cm="1">
        <f t="array" ref="B286">IF(SUMPRODUCT($I286:$IX286,IF($I$9:$IX$9=B$9,1,0))&gt;0,SUMPRODUCT($I286:$IX286,IF($I$9:$IX$9=B$9,1,0)),"")</f>
        <v/>
      </c>
      <c r="C286" s="355" t="str" cm="1">
        <f t="array" ref="C286">IF(SUMPRODUCT($I286:$IX286,IF($I$9:$IX$9=C$9,1,0))&gt;0,SUMPRODUCT($I286:$IX286,IF($I$9:$IX$9=C$9,1,0)),"")</f>
        <v/>
      </c>
      <c r="D286" s="355" t="str" cm="1">
        <f t="array" ref="D286">IF(SUMPRODUCT($I286:$IX286,IF($I$9:$IX$9=D$9,1,0))&gt;0,SUMPRODUCT($I286:$IX286,IF($I$9:$IX$9=D$9,1,0)),"")</f>
        <v/>
      </c>
      <c r="E286" s="355" t="str" cm="1">
        <f t="array" ref="E286">IF(SUMPRODUCT($I286:$IX286,IF($I$9:$IX$9=E$9,1,0))&gt;0,SUMPRODUCT($I286:$IX286,IF($I$9:$IX$9=E$9,1,0)),"")</f>
        <v/>
      </c>
      <c r="F286" s="355" t="str" cm="1">
        <f t="array" ref="F286">IF(SUMPRODUCT($I286:$IX286,IF($I$9:$IX$9=F$9,1,0))&gt;0,SUMPRODUCT($I286:$IX286,IF($I$9:$IX$9=F$9,1,0)),"")</f>
        <v/>
      </c>
      <c r="G286" s="355" t="str" cm="1">
        <f t="array" ref="G286">IF(SUMPRODUCT($I286:$IX286,IF($I$9:$IX$9=G$9,1,0))&gt;0,SUMPRODUCT($I286:$IX286,IF($I$9:$IX$9=G$9,1,0)),"")</f>
        <v/>
      </c>
      <c r="H286" s="329">
        <f t="shared" si="12"/>
        <v>0</v>
      </c>
      <c r="I286" s="205"/>
      <c r="J286" s="205"/>
      <c r="K286" s="205"/>
      <c r="L286" s="205"/>
      <c r="M286" s="205"/>
      <c r="N286" s="205"/>
      <c r="O286" s="205"/>
      <c r="P286" s="205"/>
      <c r="Q286" s="205"/>
      <c r="R286" s="205"/>
      <c r="S286" s="205"/>
      <c r="T286" s="205"/>
      <c r="U286" s="205"/>
      <c r="V286" s="205"/>
      <c r="W286" s="205"/>
      <c r="X286" s="205"/>
      <c r="Y286" s="205"/>
      <c r="Z286" s="205"/>
      <c r="AA286" s="205"/>
      <c r="AB286" s="205"/>
      <c r="AC286" s="205"/>
      <c r="AD286" s="205"/>
      <c r="AE286" s="205"/>
      <c r="AF286" s="205"/>
      <c r="AG286" s="205"/>
      <c r="AH286" s="205"/>
      <c r="AI286" s="205"/>
      <c r="AJ286" s="205"/>
      <c r="AK286" s="205"/>
      <c r="AL286" s="205"/>
      <c r="AM286" s="205"/>
      <c r="AN286" s="205"/>
      <c r="AO286" s="205"/>
      <c r="AP286" s="205"/>
      <c r="AQ286" s="205"/>
      <c r="AR286" s="205"/>
      <c r="AS286" s="205"/>
      <c r="AT286" s="205"/>
      <c r="AU286" s="205"/>
      <c r="AV286" s="205"/>
      <c r="AW286" s="205"/>
      <c r="AX286" s="205"/>
      <c r="AY286" s="205"/>
      <c r="AZ286" s="205"/>
      <c r="BA286" s="205"/>
      <c r="BB286" s="205"/>
      <c r="BC286" s="205"/>
      <c r="BD286" s="205"/>
      <c r="BE286" s="205"/>
      <c r="BF286" s="205"/>
      <c r="BG286" s="205"/>
      <c r="BH286" s="205"/>
      <c r="BI286" s="205"/>
      <c r="BJ286" s="205"/>
      <c r="BK286" s="205"/>
      <c r="BL286" s="205"/>
      <c r="BM286" s="205"/>
      <c r="BN286" s="205"/>
      <c r="BO286" s="205"/>
      <c r="BP286" s="205"/>
      <c r="BQ286" s="205"/>
      <c r="BR286" s="205"/>
      <c r="BS286" s="205"/>
      <c r="BT286" s="205"/>
      <c r="BU286" s="205"/>
      <c r="BV286" s="205"/>
      <c r="BW286" s="205"/>
      <c r="BX286" s="205"/>
      <c r="BY286" s="205"/>
      <c r="BZ286" s="205"/>
      <c r="CA286" s="205"/>
      <c r="CB286" s="205"/>
      <c r="CC286" s="205"/>
      <c r="CD286" s="205"/>
      <c r="CE286" s="205"/>
      <c r="CF286" s="205"/>
      <c r="CG286" s="205"/>
      <c r="CH286" s="205"/>
      <c r="CI286" s="205"/>
      <c r="CJ286" s="205"/>
      <c r="CK286" s="205"/>
      <c r="CL286" s="205"/>
      <c r="CM286" s="205"/>
      <c r="CN286" s="205"/>
      <c r="CO286" s="205"/>
      <c r="CP286" s="205"/>
      <c r="CQ286" s="205"/>
      <c r="CR286" s="205"/>
      <c r="CS286" s="205"/>
      <c r="CT286" s="205"/>
      <c r="CU286" s="205"/>
      <c r="CV286" s="205"/>
      <c r="CW286" s="205"/>
      <c r="CX286" s="205"/>
      <c r="CY286" s="205"/>
      <c r="CZ286" s="205"/>
      <c r="DA286" s="205"/>
      <c r="DB286" s="205"/>
      <c r="DC286" s="205"/>
      <c r="DD286" s="205"/>
      <c r="DE286" s="205"/>
      <c r="DF286" s="205"/>
      <c r="DG286" s="205"/>
      <c r="DH286" s="205"/>
      <c r="DI286" s="205"/>
      <c r="DJ286" s="205"/>
      <c r="DK286" s="205"/>
      <c r="DL286" s="205"/>
      <c r="DM286" s="205"/>
      <c r="DN286" s="205"/>
      <c r="DO286" s="205"/>
      <c r="DP286" s="205"/>
      <c r="DQ286" s="205"/>
      <c r="DR286" s="205"/>
      <c r="DS286" s="205"/>
      <c r="DT286" s="205"/>
      <c r="DU286" s="205"/>
      <c r="DV286" s="205"/>
      <c r="DW286" s="205"/>
      <c r="DX286" s="205"/>
      <c r="DY286" s="205"/>
      <c r="DZ286" s="205"/>
      <c r="EA286" s="205"/>
      <c r="EB286" s="205"/>
      <c r="EC286" s="205"/>
      <c r="ED286" s="205"/>
      <c r="EE286" s="205"/>
      <c r="EF286" s="205"/>
      <c r="EG286" s="205"/>
      <c r="EH286" s="205"/>
      <c r="EI286" s="205"/>
      <c r="EJ286" s="205"/>
      <c r="EK286" s="205"/>
      <c r="EL286" s="205"/>
      <c r="EM286" s="205"/>
      <c r="EN286" s="205"/>
      <c r="EO286" s="205"/>
      <c r="EP286" s="205"/>
      <c r="EQ286" s="205"/>
      <c r="ER286" s="205"/>
      <c r="ES286" s="205"/>
      <c r="ET286" s="205"/>
      <c r="EU286" s="205"/>
      <c r="EV286" s="205"/>
      <c r="EW286" s="205"/>
      <c r="EX286" s="205"/>
      <c r="EY286" s="205"/>
      <c r="EZ286" s="205"/>
      <c r="FA286" s="205"/>
      <c r="FB286" s="205"/>
      <c r="FC286" s="205"/>
      <c r="FD286" s="205"/>
      <c r="FE286" s="205"/>
      <c r="FF286" s="205"/>
      <c r="FG286" s="205"/>
      <c r="FH286" s="205"/>
      <c r="FI286" s="205"/>
      <c r="FJ286" s="205"/>
      <c r="FK286" s="205"/>
      <c r="FL286" s="205"/>
      <c r="FM286" s="205"/>
      <c r="FN286" s="205"/>
      <c r="FO286" s="205"/>
      <c r="FP286" s="205"/>
      <c r="FQ286" s="205"/>
      <c r="FR286" s="205"/>
      <c r="FS286" s="205"/>
      <c r="FT286" s="205"/>
      <c r="FU286" s="205"/>
      <c r="FV286" s="205"/>
      <c r="FW286" s="205"/>
      <c r="FX286" s="205"/>
      <c r="FY286" s="205"/>
      <c r="FZ286" s="205"/>
      <c r="GA286" s="205"/>
      <c r="GB286" s="205"/>
      <c r="GC286" s="205"/>
      <c r="GD286" s="205"/>
      <c r="GE286" s="205"/>
      <c r="GF286" s="205"/>
      <c r="GG286" s="205"/>
      <c r="GH286" s="205"/>
      <c r="GI286" s="205"/>
      <c r="GJ286" s="205"/>
      <c r="GK286" s="205"/>
      <c r="GL286" s="205"/>
      <c r="GM286" s="205"/>
      <c r="GN286" s="205"/>
      <c r="GO286" s="205"/>
      <c r="GP286" s="205"/>
      <c r="GQ286" s="205"/>
      <c r="GR286" s="205"/>
      <c r="GS286" s="205"/>
      <c r="GT286" s="205"/>
      <c r="GU286" s="205"/>
      <c r="GV286" s="205"/>
      <c r="GW286" s="205"/>
      <c r="GX286" s="205"/>
      <c r="GY286" s="205"/>
      <c r="GZ286" s="205"/>
      <c r="HA286" s="205"/>
      <c r="HB286" s="205"/>
      <c r="HC286" s="205"/>
      <c r="HD286" s="205"/>
      <c r="HE286" s="205"/>
      <c r="HF286" s="205"/>
      <c r="HG286" s="205"/>
      <c r="HH286" s="205"/>
      <c r="HI286" s="205"/>
      <c r="HJ286" s="205"/>
      <c r="HK286" s="205"/>
      <c r="HL286" s="205"/>
      <c r="HM286" s="205"/>
      <c r="HN286" s="205"/>
      <c r="HO286" s="205"/>
      <c r="HP286" s="205"/>
      <c r="HQ286" s="205"/>
      <c r="HR286" s="205"/>
      <c r="HS286" s="205"/>
      <c r="HT286" s="205"/>
      <c r="HU286" s="205"/>
      <c r="HV286" s="205"/>
      <c r="HW286" s="205"/>
      <c r="HX286" s="205"/>
      <c r="HY286" s="205"/>
      <c r="HZ286" s="205"/>
      <c r="IA286" s="205"/>
      <c r="IB286" s="205"/>
      <c r="IC286" s="205"/>
      <c r="ID286" s="205"/>
      <c r="IE286" s="205"/>
      <c r="IF286" s="205"/>
      <c r="IG286" s="205"/>
      <c r="IH286" s="205"/>
      <c r="II286" s="205"/>
      <c r="IJ286" s="205"/>
      <c r="IK286" s="205"/>
      <c r="IL286" s="205"/>
      <c r="IM286" s="205"/>
      <c r="IN286" s="205"/>
      <c r="IO286" s="205"/>
      <c r="IP286" s="205"/>
      <c r="IQ286" s="205"/>
      <c r="IR286" s="205"/>
      <c r="IS286" s="205"/>
      <c r="IT286" s="205"/>
      <c r="IU286" s="205"/>
      <c r="IV286" s="205"/>
      <c r="IW286" s="205"/>
      <c r="IX286" s="205"/>
    </row>
    <row r="287" spans="1:258" ht="12.75" customHeight="1" x14ac:dyDescent="0.2">
      <c r="A287" s="330">
        <f t="shared" si="13"/>
        <v>45568</v>
      </c>
      <c r="B287" s="355" t="str" cm="1">
        <f t="array" ref="B287">IF(SUMPRODUCT($I287:$IX287,IF($I$9:$IX$9=B$9,1,0))&gt;0,SUMPRODUCT($I287:$IX287,IF($I$9:$IX$9=B$9,1,0)),"")</f>
        <v/>
      </c>
      <c r="C287" s="355" t="str" cm="1">
        <f t="array" ref="C287">IF(SUMPRODUCT($I287:$IX287,IF($I$9:$IX$9=C$9,1,0))&gt;0,SUMPRODUCT($I287:$IX287,IF($I$9:$IX$9=C$9,1,0)),"")</f>
        <v/>
      </c>
      <c r="D287" s="355" t="str" cm="1">
        <f t="array" ref="D287">IF(SUMPRODUCT($I287:$IX287,IF($I$9:$IX$9=D$9,1,0))&gt;0,SUMPRODUCT($I287:$IX287,IF($I$9:$IX$9=D$9,1,0)),"")</f>
        <v/>
      </c>
      <c r="E287" s="355" t="str" cm="1">
        <f t="array" ref="E287">IF(SUMPRODUCT($I287:$IX287,IF($I$9:$IX$9=E$9,1,0))&gt;0,SUMPRODUCT($I287:$IX287,IF($I$9:$IX$9=E$9,1,0)),"")</f>
        <v/>
      </c>
      <c r="F287" s="355" t="str" cm="1">
        <f t="array" ref="F287">IF(SUMPRODUCT($I287:$IX287,IF($I$9:$IX$9=F$9,1,0))&gt;0,SUMPRODUCT($I287:$IX287,IF($I$9:$IX$9=F$9,1,0)),"")</f>
        <v/>
      </c>
      <c r="G287" s="355" t="str" cm="1">
        <f t="array" ref="G287">IF(SUMPRODUCT($I287:$IX287,IF($I$9:$IX$9=G$9,1,0))&gt;0,SUMPRODUCT($I287:$IX287,IF($I$9:$IX$9=G$9,1,0)),"")</f>
        <v/>
      </c>
      <c r="H287" s="329">
        <f t="shared" si="12"/>
        <v>0</v>
      </c>
      <c r="I287" s="205"/>
      <c r="J287" s="205"/>
      <c r="K287" s="205"/>
      <c r="L287" s="205"/>
      <c r="M287" s="205"/>
      <c r="N287" s="205"/>
      <c r="O287" s="205"/>
      <c r="P287" s="205"/>
      <c r="Q287" s="205"/>
      <c r="R287" s="205"/>
      <c r="S287" s="205"/>
      <c r="T287" s="205"/>
      <c r="U287" s="205"/>
      <c r="V287" s="205"/>
      <c r="W287" s="205"/>
      <c r="X287" s="205"/>
      <c r="Y287" s="205"/>
      <c r="Z287" s="205"/>
      <c r="AA287" s="205"/>
      <c r="AB287" s="205"/>
      <c r="AC287" s="205"/>
      <c r="AD287" s="205"/>
      <c r="AE287" s="205"/>
      <c r="AF287" s="205"/>
      <c r="AG287" s="205"/>
      <c r="AH287" s="205"/>
      <c r="AI287" s="205"/>
      <c r="AJ287" s="205"/>
      <c r="AK287" s="205"/>
      <c r="AL287" s="205"/>
      <c r="AM287" s="205"/>
      <c r="AN287" s="205"/>
      <c r="AO287" s="205"/>
      <c r="AP287" s="205"/>
      <c r="AQ287" s="205"/>
      <c r="AR287" s="205"/>
      <c r="AS287" s="205"/>
      <c r="AT287" s="205"/>
      <c r="AU287" s="205"/>
      <c r="AV287" s="205"/>
      <c r="AW287" s="205"/>
      <c r="AX287" s="205"/>
      <c r="AY287" s="205"/>
      <c r="AZ287" s="205"/>
      <c r="BA287" s="205"/>
      <c r="BB287" s="205"/>
      <c r="BC287" s="205"/>
      <c r="BD287" s="205"/>
      <c r="BE287" s="205"/>
      <c r="BF287" s="205"/>
      <c r="BG287" s="205"/>
      <c r="BH287" s="205"/>
      <c r="BI287" s="205"/>
      <c r="BJ287" s="205"/>
      <c r="BK287" s="205"/>
      <c r="BL287" s="205"/>
      <c r="BM287" s="205"/>
      <c r="BN287" s="205"/>
      <c r="BO287" s="205"/>
      <c r="BP287" s="205"/>
      <c r="BQ287" s="205"/>
      <c r="BR287" s="205"/>
      <c r="BS287" s="205"/>
      <c r="BT287" s="205"/>
      <c r="BU287" s="205"/>
      <c r="BV287" s="205"/>
      <c r="BW287" s="205"/>
      <c r="BX287" s="205"/>
      <c r="BY287" s="205"/>
      <c r="BZ287" s="205"/>
      <c r="CA287" s="205"/>
      <c r="CB287" s="205"/>
      <c r="CC287" s="205"/>
      <c r="CD287" s="205"/>
      <c r="CE287" s="205"/>
      <c r="CF287" s="205"/>
      <c r="CG287" s="205"/>
      <c r="CH287" s="205"/>
      <c r="CI287" s="205"/>
      <c r="CJ287" s="205"/>
      <c r="CK287" s="205"/>
      <c r="CL287" s="205"/>
      <c r="CM287" s="205"/>
      <c r="CN287" s="205"/>
      <c r="CO287" s="205"/>
      <c r="CP287" s="205"/>
      <c r="CQ287" s="205"/>
      <c r="CR287" s="205"/>
      <c r="CS287" s="205"/>
      <c r="CT287" s="205"/>
      <c r="CU287" s="205"/>
      <c r="CV287" s="205"/>
      <c r="CW287" s="205"/>
      <c r="CX287" s="205"/>
      <c r="CY287" s="205"/>
      <c r="CZ287" s="205"/>
      <c r="DA287" s="205"/>
      <c r="DB287" s="205"/>
      <c r="DC287" s="205"/>
      <c r="DD287" s="205"/>
      <c r="DE287" s="205"/>
      <c r="DF287" s="205"/>
      <c r="DG287" s="205"/>
      <c r="DH287" s="205"/>
      <c r="DI287" s="205"/>
      <c r="DJ287" s="205"/>
      <c r="DK287" s="205"/>
      <c r="DL287" s="205"/>
      <c r="DM287" s="205"/>
      <c r="DN287" s="205"/>
      <c r="DO287" s="205"/>
      <c r="DP287" s="205"/>
      <c r="DQ287" s="205"/>
      <c r="DR287" s="205"/>
      <c r="DS287" s="205"/>
      <c r="DT287" s="205"/>
      <c r="DU287" s="205"/>
      <c r="DV287" s="205"/>
      <c r="DW287" s="205"/>
      <c r="DX287" s="205"/>
      <c r="DY287" s="205"/>
      <c r="DZ287" s="205"/>
      <c r="EA287" s="205"/>
      <c r="EB287" s="205"/>
      <c r="EC287" s="205"/>
      <c r="ED287" s="205"/>
      <c r="EE287" s="205"/>
      <c r="EF287" s="205"/>
      <c r="EG287" s="205"/>
      <c r="EH287" s="205"/>
      <c r="EI287" s="205"/>
      <c r="EJ287" s="205"/>
      <c r="EK287" s="205"/>
      <c r="EL287" s="205"/>
      <c r="EM287" s="205"/>
      <c r="EN287" s="205"/>
      <c r="EO287" s="205"/>
      <c r="EP287" s="205"/>
      <c r="EQ287" s="205"/>
      <c r="ER287" s="205"/>
      <c r="ES287" s="205"/>
      <c r="ET287" s="205"/>
      <c r="EU287" s="205"/>
      <c r="EV287" s="205"/>
      <c r="EW287" s="205"/>
      <c r="EX287" s="205"/>
      <c r="EY287" s="205"/>
      <c r="EZ287" s="205"/>
      <c r="FA287" s="205"/>
      <c r="FB287" s="205"/>
      <c r="FC287" s="205"/>
      <c r="FD287" s="205"/>
      <c r="FE287" s="205"/>
      <c r="FF287" s="205"/>
      <c r="FG287" s="205"/>
      <c r="FH287" s="205"/>
      <c r="FI287" s="205"/>
      <c r="FJ287" s="205"/>
      <c r="FK287" s="205"/>
      <c r="FL287" s="205"/>
      <c r="FM287" s="205"/>
      <c r="FN287" s="205"/>
      <c r="FO287" s="205"/>
      <c r="FP287" s="205"/>
      <c r="FQ287" s="205"/>
      <c r="FR287" s="205"/>
      <c r="FS287" s="205"/>
      <c r="FT287" s="205"/>
      <c r="FU287" s="205"/>
      <c r="FV287" s="205"/>
      <c r="FW287" s="205"/>
      <c r="FX287" s="205"/>
      <c r="FY287" s="205"/>
      <c r="FZ287" s="205"/>
      <c r="GA287" s="205"/>
      <c r="GB287" s="205"/>
      <c r="GC287" s="205"/>
      <c r="GD287" s="205"/>
      <c r="GE287" s="205"/>
      <c r="GF287" s="205"/>
      <c r="GG287" s="205"/>
      <c r="GH287" s="205"/>
      <c r="GI287" s="205"/>
      <c r="GJ287" s="205"/>
      <c r="GK287" s="205"/>
      <c r="GL287" s="205"/>
      <c r="GM287" s="205"/>
      <c r="GN287" s="205"/>
      <c r="GO287" s="205"/>
      <c r="GP287" s="205"/>
      <c r="GQ287" s="205"/>
      <c r="GR287" s="205"/>
      <c r="GS287" s="205"/>
      <c r="GT287" s="205"/>
      <c r="GU287" s="205"/>
      <c r="GV287" s="205"/>
      <c r="GW287" s="205"/>
      <c r="GX287" s="205"/>
      <c r="GY287" s="205"/>
      <c r="GZ287" s="205"/>
      <c r="HA287" s="205"/>
      <c r="HB287" s="205"/>
      <c r="HC287" s="205"/>
      <c r="HD287" s="205"/>
      <c r="HE287" s="205"/>
      <c r="HF287" s="205"/>
      <c r="HG287" s="205"/>
      <c r="HH287" s="205"/>
      <c r="HI287" s="205"/>
      <c r="HJ287" s="205"/>
      <c r="HK287" s="205"/>
      <c r="HL287" s="205"/>
      <c r="HM287" s="205"/>
      <c r="HN287" s="205"/>
      <c r="HO287" s="205"/>
      <c r="HP287" s="205"/>
      <c r="HQ287" s="205"/>
      <c r="HR287" s="205"/>
      <c r="HS287" s="205"/>
      <c r="HT287" s="205"/>
      <c r="HU287" s="205"/>
      <c r="HV287" s="205"/>
      <c r="HW287" s="205"/>
      <c r="HX287" s="205"/>
      <c r="HY287" s="205"/>
      <c r="HZ287" s="205"/>
      <c r="IA287" s="205"/>
      <c r="IB287" s="205"/>
      <c r="IC287" s="205"/>
      <c r="ID287" s="205"/>
      <c r="IE287" s="205"/>
      <c r="IF287" s="205"/>
      <c r="IG287" s="205"/>
      <c r="IH287" s="205"/>
      <c r="II287" s="205"/>
      <c r="IJ287" s="205"/>
      <c r="IK287" s="205"/>
      <c r="IL287" s="205"/>
      <c r="IM287" s="205"/>
      <c r="IN287" s="205"/>
      <c r="IO287" s="205"/>
      <c r="IP287" s="205"/>
      <c r="IQ287" s="205"/>
      <c r="IR287" s="205"/>
      <c r="IS287" s="205"/>
      <c r="IT287" s="205"/>
      <c r="IU287" s="205"/>
      <c r="IV287" s="205"/>
      <c r="IW287" s="205"/>
      <c r="IX287" s="205"/>
    </row>
    <row r="288" spans="1:258" ht="12.75" customHeight="1" x14ac:dyDescent="0.2">
      <c r="A288" s="330">
        <f t="shared" si="13"/>
        <v>45569</v>
      </c>
      <c r="B288" s="355" t="str" cm="1">
        <f t="array" ref="B288">IF(SUMPRODUCT($I288:$IX288,IF($I$9:$IX$9=B$9,1,0))&gt;0,SUMPRODUCT($I288:$IX288,IF($I$9:$IX$9=B$9,1,0)),"")</f>
        <v/>
      </c>
      <c r="C288" s="355" t="str" cm="1">
        <f t="array" ref="C288">IF(SUMPRODUCT($I288:$IX288,IF($I$9:$IX$9=C$9,1,0))&gt;0,SUMPRODUCT($I288:$IX288,IF($I$9:$IX$9=C$9,1,0)),"")</f>
        <v/>
      </c>
      <c r="D288" s="355" t="str" cm="1">
        <f t="array" ref="D288">IF(SUMPRODUCT($I288:$IX288,IF($I$9:$IX$9=D$9,1,0))&gt;0,SUMPRODUCT($I288:$IX288,IF($I$9:$IX$9=D$9,1,0)),"")</f>
        <v/>
      </c>
      <c r="E288" s="355" t="str" cm="1">
        <f t="array" ref="E288">IF(SUMPRODUCT($I288:$IX288,IF($I$9:$IX$9=E$9,1,0))&gt;0,SUMPRODUCT($I288:$IX288,IF($I$9:$IX$9=E$9,1,0)),"")</f>
        <v/>
      </c>
      <c r="F288" s="355" t="str" cm="1">
        <f t="array" ref="F288">IF(SUMPRODUCT($I288:$IX288,IF($I$9:$IX$9=F$9,1,0))&gt;0,SUMPRODUCT($I288:$IX288,IF($I$9:$IX$9=F$9,1,0)),"")</f>
        <v/>
      </c>
      <c r="G288" s="355" t="str" cm="1">
        <f t="array" ref="G288">IF(SUMPRODUCT($I288:$IX288,IF($I$9:$IX$9=G$9,1,0))&gt;0,SUMPRODUCT($I288:$IX288,IF($I$9:$IX$9=G$9,1,0)),"")</f>
        <v/>
      </c>
      <c r="H288" s="329">
        <f t="shared" si="12"/>
        <v>0</v>
      </c>
      <c r="I288" s="205"/>
      <c r="J288" s="205"/>
      <c r="K288" s="205"/>
      <c r="L288" s="205"/>
      <c r="M288" s="205"/>
      <c r="N288" s="205"/>
      <c r="O288" s="205"/>
      <c r="P288" s="205"/>
      <c r="Q288" s="205"/>
      <c r="R288" s="205"/>
      <c r="S288" s="205"/>
      <c r="T288" s="205"/>
      <c r="U288" s="205"/>
      <c r="V288" s="205"/>
      <c r="W288" s="205"/>
      <c r="X288" s="205"/>
      <c r="Y288" s="205"/>
      <c r="Z288" s="205"/>
      <c r="AA288" s="205"/>
      <c r="AB288" s="205"/>
      <c r="AC288" s="205"/>
      <c r="AD288" s="205"/>
      <c r="AE288" s="205"/>
      <c r="AF288" s="205"/>
      <c r="AG288" s="205"/>
      <c r="AH288" s="205"/>
      <c r="AI288" s="205"/>
      <c r="AJ288" s="205"/>
      <c r="AK288" s="205"/>
      <c r="AL288" s="205"/>
      <c r="AM288" s="205"/>
      <c r="AN288" s="205"/>
      <c r="AO288" s="205"/>
      <c r="AP288" s="205"/>
      <c r="AQ288" s="205"/>
      <c r="AR288" s="205"/>
      <c r="AS288" s="205"/>
      <c r="AT288" s="205"/>
      <c r="AU288" s="205"/>
      <c r="AV288" s="205"/>
      <c r="AW288" s="205"/>
      <c r="AX288" s="205"/>
      <c r="AY288" s="205"/>
      <c r="AZ288" s="205"/>
      <c r="BA288" s="205"/>
      <c r="BB288" s="205"/>
      <c r="BC288" s="205"/>
      <c r="BD288" s="205"/>
      <c r="BE288" s="205"/>
      <c r="BF288" s="205"/>
      <c r="BG288" s="205"/>
      <c r="BH288" s="205"/>
      <c r="BI288" s="205"/>
      <c r="BJ288" s="205"/>
      <c r="BK288" s="205"/>
      <c r="BL288" s="205"/>
      <c r="BM288" s="205"/>
      <c r="BN288" s="205"/>
      <c r="BO288" s="205"/>
      <c r="BP288" s="205"/>
      <c r="BQ288" s="205"/>
      <c r="BR288" s="205"/>
      <c r="BS288" s="205"/>
      <c r="BT288" s="205"/>
      <c r="BU288" s="205"/>
      <c r="BV288" s="205"/>
      <c r="BW288" s="205"/>
      <c r="BX288" s="205"/>
      <c r="BY288" s="205"/>
      <c r="BZ288" s="205"/>
      <c r="CA288" s="205"/>
      <c r="CB288" s="205"/>
      <c r="CC288" s="205"/>
      <c r="CD288" s="205"/>
      <c r="CE288" s="205"/>
      <c r="CF288" s="205"/>
      <c r="CG288" s="205"/>
      <c r="CH288" s="205"/>
      <c r="CI288" s="205"/>
      <c r="CJ288" s="205"/>
      <c r="CK288" s="205"/>
      <c r="CL288" s="205"/>
      <c r="CM288" s="205"/>
      <c r="CN288" s="205"/>
      <c r="CO288" s="205"/>
      <c r="CP288" s="205"/>
      <c r="CQ288" s="205"/>
      <c r="CR288" s="205"/>
      <c r="CS288" s="205"/>
      <c r="CT288" s="205"/>
      <c r="CU288" s="205"/>
      <c r="CV288" s="205"/>
      <c r="CW288" s="205"/>
      <c r="CX288" s="205"/>
      <c r="CY288" s="205"/>
      <c r="CZ288" s="205"/>
      <c r="DA288" s="205"/>
      <c r="DB288" s="205"/>
      <c r="DC288" s="205"/>
      <c r="DD288" s="205"/>
      <c r="DE288" s="205"/>
      <c r="DF288" s="205"/>
      <c r="DG288" s="205"/>
      <c r="DH288" s="205"/>
      <c r="DI288" s="205"/>
      <c r="DJ288" s="205"/>
      <c r="DK288" s="205"/>
      <c r="DL288" s="205"/>
      <c r="DM288" s="205"/>
      <c r="DN288" s="205"/>
      <c r="DO288" s="205"/>
      <c r="DP288" s="205"/>
      <c r="DQ288" s="205"/>
      <c r="DR288" s="205"/>
      <c r="DS288" s="205"/>
      <c r="DT288" s="205"/>
      <c r="DU288" s="205"/>
      <c r="DV288" s="205"/>
      <c r="DW288" s="205"/>
      <c r="DX288" s="205"/>
      <c r="DY288" s="205"/>
      <c r="DZ288" s="205"/>
      <c r="EA288" s="205"/>
      <c r="EB288" s="205"/>
      <c r="EC288" s="205"/>
      <c r="ED288" s="205"/>
      <c r="EE288" s="205"/>
      <c r="EF288" s="205"/>
      <c r="EG288" s="205"/>
      <c r="EH288" s="205"/>
      <c r="EI288" s="205"/>
      <c r="EJ288" s="205"/>
      <c r="EK288" s="205"/>
      <c r="EL288" s="205"/>
      <c r="EM288" s="205"/>
      <c r="EN288" s="205"/>
      <c r="EO288" s="205"/>
      <c r="EP288" s="205"/>
      <c r="EQ288" s="205"/>
      <c r="ER288" s="205"/>
      <c r="ES288" s="205"/>
      <c r="ET288" s="205"/>
      <c r="EU288" s="205"/>
      <c r="EV288" s="205"/>
      <c r="EW288" s="205"/>
      <c r="EX288" s="205"/>
      <c r="EY288" s="205"/>
      <c r="EZ288" s="205"/>
      <c r="FA288" s="205"/>
      <c r="FB288" s="205"/>
      <c r="FC288" s="205"/>
      <c r="FD288" s="205"/>
      <c r="FE288" s="205"/>
      <c r="FF288" s="205"/>
      <c r="FG288" s="205"/>
      <c r="FH288" s="205"/>
      <c r="FI288" s="205"/>
      <c r="FJ288" s="205"/>
      <c r="FK288" s="205"/>
      <c r="FL288" s="205"/>
      <c r="FM288" s="205"/>
      <c r="FN288" s="205"/>
      <c r="FO288" s="205"/>
      <c r="FP288" s="205"/>
      <c r="FQ288" s="205"/>
      <c r="FR288" s="205"/>
      <c r="FS288" s="205"/>
      <c r="FT288" s="205"/>
      <c r="FU288" s="205"/>
      <c r="FV288" s="205"/>
      <c r="FW288" s="205"/>
      <c r="FX288" s="205"/>
      <c r="FY288" s="205"/>
      <c r="FZ288" s="205"/>
      <c r="GA288" s="205"/>
      <c r="GB288" s="205"/>
      <c r="GC288" s="205"/>
      <c r="GD288" s="205"/>
      <c r="GE288" s="205"/>
      <c r="GF288" s="205"/>
      <c r="GG288" s="205"/>
      <c r="GH288" s="205"/>
      <c r="GI288" s="205"/>
      <c r="GJ288" s="205"/>
      <c r="GK288" s="205"/>
      <c r="GL288" s="205"/>
      <c r="GM288" s="205"/>
      <c r="GN288" s="205"/>
      <c r="GO288" s="205"/>
      <c r="GP288" s="205"/>
      <c r="GQ288" s="205"/>
      <c r="GR288" s="205"/>
      <c r="GS288" s="205"/>
      <c r="GT288" s="205"/>
      <c r="GU288" s="205"/>
      <c r="GV288" s="205"/>
      <c r="GW288" s="205"/>
      <c r="GX288" s="205"/>
      <c r="GY288" s="205"/>
      <c r="GZ288" s="205"/>
      <c r="HA288" s="205"/>
      <c r="HB288" s="205"/>
      <c r="HC288" s="205"/>
      <c r="HD288" s="205"/>
      <c r="HE288" s="205"/>
      <c r="HF288" s="205"/>
      <c r="HG288" s="205"/>
      <c r="HH288" s="205"/>
      <c r="HI288" s="205"/>
      <c r="HJ288" s="205"/>
      <c r="HK288" s="205"/>
      <c r="HL288" s="205"/>
      <c r="HM288" s="205"/>
      <c r="HN288" s="205"/>
      <c r="HO288" s="205"/>
      <c r="HP288" s="205"/>
      <c r="HQ288" s="205"/>
      <c r="HR288" s="205"/>
      <c r="HS288" s="205"/>
      <c r="HT288" s="205"/>
      <c r="HU288" s="205"/>
      <c r="HV288" s="205"/>
      <c r="HW288" s="205"/>
      <c r="HX288" s="205"/>
      <c r="HY288" s="205"/>
      <c r="HZ288" s="205"/>
      <c r="IA288" s="205"/>
      <c r="IB288" s="205"/>
      <c r="IC288" s="205"/>
      <c r="ID288" s="205"/>
      <c r="IE288" s="205"/>
      <c r="IF288" s="205"/>
      <c r="IG288" s="205"/>
      <c r="IH288" s="205"/>
      <c r="II288" s="205"/>
      <c r="IJ288" s="205"/>
      <c r="IK288" s="205"/>
      <c r="IL288" s="205"/>
      <c r="IM288" s="205"/>
      <c r="IN288" s="205"/>
      <c r="IO288" s="205"/>
      <c r="IP288" s="205"/>
      <c r="IQ288" s="205"/>
      <c r="IR288" s="205"/>
      <c r="IS288" s="205"/>
      <c r="IT288" s="205"/>
      <c r="IU288" s="205"/>
      <c r="IV288" s="205"/>
      <c r="IW288" s="205"/>
      <c r="IX288" s="205"/>
    </row>
    <row r="289" spans="1:258" ht="12.75" customHeight="1" x14ac:dyDescent="0.2">
      <c r="A289" s="330">
        <f t="shared" si="13"/>
        <v>45570</v>
      </c>
      <c r="B289" s="355" t="str" cm="1">
        <f t="array" ref="B289">IF(SUMPRODUCT($I289:$IX289,IF($I$9:$IX$9=B$9,1,0))&gt;0,SUMPRODUCT($I289:$IX289,IF($I$9:$IX$9=B$9,1,0)),"")</f>
        <v/>
      </c>
      <c r="C289" s="355" t="str" cm="1">
        <f t="array" ref="C289">IF(SUMPRODUCT($I289:$IX289,IF($I$9:$IX$9=C$9,1,0))&gt;0,SUMPRODUCT($I289:$IX289,IF($I$9:$IX$9=C$9,1,0)),"")</f>
        <v/>
      </c>
      <c r="D289" s="355" t="str" cm="1">
        <f t="array" ref="D289">IF(SUMPRODUCT($I289:$IX289,IF($I$9:$IX$9=D$9,1,0))&gt;0,SUMPRODUCT($I289:$IX289,IF($I$9:$IX$9=D$9,1,0)),"")</f>
        <v/>
      </c>
      <c r="E289" s="355" t="str" cm="1">
        <f t="array" ref="E289">IF(SUMPRODUCT($I289:$IX289,IF($I$9:$IX$9=E$9,1,0))&gt;0,SUMPRODUCT($I289:$IX289,IF($I$9:$IX$9=E$9,1,0)),"")</f>
        <v/>
      </c>
      <c r="F289" s="355" t="str" cm="1">
        <f t="array" ref="F289">IF(SUMPRODUCT($I289:$IX289,IF($I$9:$IX$9=F$9,1,0))&gt;0,SUMPRODUCT($I289:$IX289,IF($I$9:$IX$9=F$9,1,0)),"")</f>
        <v/>
      </c>
      <c r="G289" s="355" t="str" cm="1">
        <f t="array" ref="G289">IF(SUMPRODUCT($I289:$IX289,IF($I$9:$IX$9=G$9,1,0))&gt;0,SUMPRODUCT($I289:$IX289,IF($I$9:$IX$9=G$9,1,0)),"")</f>
        <v/>
      </c>
      <c r="H289" s="329">
        <f t="shared" si="12"/>
        <v>0</v>
      </c>
      <c r="I289" s="205"/>
      <c r="J289" s="205"/>
      <c r="K289" s="205"/>
      <c r="L289" s="205"/>
      <c r="M289" s="205"/>
      <c r="N289" s="205"/>
      <c r="O289" s="205"/>
      <c r="P289" s="205"/>
      <c r="Q289" s="205"/>
      <c r="R289" s="205"/>
      <c r="S289" s="205"/>
      <c r="T289" s="205"/>
      <c r="U289" s="205"/>
      <c r="V289" s="205"/>
      <c r="W289" s="205"/>
      <c r="X289" s="205"/>
      <c r="Y289" s="205"/>
      <c r="Z289" s="205"/>
      <c r="AA289" s="205"/>
      <c r="AB289" s="205"/>
      <c r="AC289" s="205"/>
      <c r="AD289" s="205"/>
      <c r="AE289" s="205"/>
      <c r="AF289" s="205"/>
      <c r="AG289" s="205"/>
      <c r="AH289" s="205"/>
      <c r="AI289" s="205"/>
      <c r="AJ289" s="205"/>
      <c r="AK289" s="205"/>
      <c r="AL289" s="205"/>
      <c r="AM289" s="205"/>
      <c r="AN289" s="205"/>
      <c r="AO289" s="205"/>
      <c r="AP289" s="205"/>
      <c r="AQ289" s="205"/>
      <c r="AR289" s="205"/>
      <c r="AS289" s="205"/>
      <c r="AT289" s="205"/>
      <c r="AU289" s="205"/>
      <c r="AV289" s="205"/>
      <c r="AW289" s="205"/>
      <c r="AX289" s="205"/>
      <c r="AY289" s="205"/>
      <c r="AZ289" s="205"/>
      <c r="BA289" s="205"/>
      <c r="BB289" s="205"/>
      <c r="BC289" s="205"/>
      <c r="BD289" s="205"/>
      <c r="BE289" s="205"/>
      <c r="BF289" s="205"/>
      <c r="BG289" s="205"/>
      <c r="BH289" s="205"/>
      <c r="BI289" s="205"/>
      <c r="BJ289" s="205"/>
      <c r="BK289" s="205"/>
      <c r="BL289" s="205"/>
      <c r="BM289" s="205"/>
      <c r="BN289" s="205"/>
      <c r="BO289" s="205"/>
      <c r="BP289" s="205"/>
      <c r="BQ289" s="205"/>
      <c r="BR289" s="205"/>
      <c r="BS289" s="205"/>
      <c r="BT289" s="205"/>
      <c r="BU289" s="205"/>
      <c r="BV289" s="205"/>
      <c r="BW289" s="205"/>
      <c r="BX289" s="205"/>
      <c r="BY289" s="205"/>
      <c r="BZ289" s="205"/>
      <c r="CA289" s="205"/>
      <c r="CB289" s="205"/>
      <c r="CC289" s="205"/>
      <c r="CD289" s="205"/>
      <c r="CE289" s="205"/>
      <c r="CF289" s="205"/>
      <c r="CG289" s="205"/>
      <c r="CH289" s="205"/>
      <c r="CI289" s="205"/>
      <c r="CJ289" s="205"/>
      <c r="CK289" s="205"/>
      <c r="CL289" s="205"/>
      <c r="CM289" s="205"/>
      <c r="CN289" s="205"/>
      <c r="CO289" s="205"/>
      <c r="CP289" s="205"/>
      <c r="CQ289" s="205"/>
      <c r="CR289" s="205"/>
      <c r="CS289" s="205"/>
      <c r="CT289" s="205"/>
      <c r="CU289" s="205"/>
      <c r="CV289" s="205"/>
      <c r="CW289" s="205"/>
      <c r="CX289" s="205"/>
      <c r="CY289" s="205"/>
      <c r="CZ289" s="205"/>
      <c r="DA289" s="205"/>
      <c r="DB289" s="205"/>
      <c r="DC289" s="205"/>
      <c r="DD289" s="205"/>
      <c r="DE289" s="205"/>
      <c r="DF289" s="205"/>
      <c r="DG289" s="205"/>
      <c r="DH289" s="205"/>
      <c r="DI289" s="205"/>
      <c r="DJ289" s="205"/>
      <c r="DK289" s="205"/>
      <c r="DL289" s="205"/>
      <c r="DM289" s="205"/>
      <c r="DN289" s="205"/>
      <c r="DO289" s="205"/>
      <c r="DP289" s="205"/>
      <c r="DQ289" s="205"/>
      <c r="DR289" s="205"/>
      <c r="DS289" s="205"/>
      <c r="DT289" s="205"/>
      <c r="DU289" s="205"/>
      <c r="DV289" s="205"/>
      <c r="DW289" s="205"/>
      <c r="DX289" s="205"/>
      <c r="DY289" s="205"/>
      <c r="DZ289" s="205"/>
      <c r="EA289" s="205"/>
      <c r="EB289" s="205"/>
      <c r="EC289" s="205"/>
      <c r="ED289" s="205"/>
      <c r="EE289" s="205"/>
      <c r="EF289" s="205"/>
      <c r="EG289" s="205"/>
      <c r="EH289" s="205"/>
      <c r="EI289" s="205"/>
      <c r="EJ289" s="205"/>
      <c r="EK289" s="205"/>
      <c r="EL289" s="205"/>
      <c r="EM289" s="205"/>
      <c r="EN289" s="205"/>
      <c r="EO289" s="205"/>
      <c r="EP289" s="205"/>
      <c r="EQ289" s="205"/>
      <c r="ER289" s="205"/>
      <c r="ES289" s="205"/>
      <c r="ET289" s="205"/>
      <c r="EU289" s="205"/>
      <c r="EV289" s="205"/>
      <c r="EW289" s="205"/>
      <c r="EX289" s="205"/>
      <c r="EY289" s="205"/>
      <c r="EZ289" s="205"/>
      <c r="FA289" s="205"/>
      <c r="FB289" s="205"/>
      <c r="FC289" s="205"/>
      <c r="FD289" s="205"/>
      <c r="FE289" s="205"/>
      <c r="FF289" s="205"/>
      <c r="FG289" s="205"/>
      <c r="FH289" s="205"/>
      <c r="FI289" s="205"/>
      <c r="FJ289" s="205"/>
      <c r="FK289" s="205"/>
      <c r="FL289" s="205"/>
      <c r="FM289" s="205"/>
      <c r="FN289" s="205"/>
      <c r="FO289" s="205"/>
      <c r="FP289" s="205"/>
      <c r="FQ289" s="205"/>
      <c r="FR289" s="205"/>
      <c r="FS289" s="205"/>
      <c r="FT289" s="205"/>
      <c r="FU289" s="205"/>
      <c r="FV289" s="205"/>
      <c r="FW289" s="205"/>
      <c r="FX289" s="205"/>
      <c r="FY289" s="205"/>
      <c r="FZ289" s="205"/>
      <c r="GA289" s="205"/>
      <c r="GB289" s="205"/>
      <c r="GC289" s="205"/>
      <c r="GD289" s="205"/>
      <c r="GE289" s="205"/>
      <c r="GF289" s="205"/>
      <c r="GG289" s="205"/>
      <c r="GH289" s="205"/>
      <c r="GI289" s="205"/>
      <c r="GJ289" s="205"/>
      <c r="GK289" s="205"/>
      <c r="GL289" s="205"/>
      <c r="GM289" s="205"/>
      <c r="GN289" s="205"/>
      <c r="GO289" s="205"/>
      <c r="GP289" s="205"/>
      <c r="GQ289" s="205"/>
      <c r="GR289" s="205"/>
      <c r="GS289" s="205"/>
      <c r="GT289" s="205"/>
      <c r="GU289" s="205"/>
      <c r="GV289" s="205"/>
      <c r="GW289" s="205"/>
      <c r="GX289" s="205"/>
      <c r="GY289" s="205"/>
      <c r="GZ289" s="205"/>
      <c r="HA289" s="205"/>
      <c r="HB289" s="205"/>
      <c r="HC289" s="205"/>
      <c r="HD289" s="205"/>
      <c r="HE289" s="205"/>
      <c r="HF289" s="205"/>
      <c r="HG289" s="205"/>
      <c r="HH289" s="205"/>
      <c r="HI289" s="205"/>
      <c r="HJ289" s="205"/>
      <c r="HK289" s="205"/>
      <c r="HL289" s="205"/>
      <c r="HM289" s="205"/>
      <c r="HN289" s="205"/>
      <c r="HO289" s="205"/>
      <c r="HP289" s="205"/>
      <c r="HQ289" s="205"/>
      <c r="HR289" s="205"/>
      <c r="HS289" s="205"/>
      <c r="HT289" s="205"/>
      <c r="HU289" s="205"/>
      <c r="HV289" s="205"/>
      <c r="HW289" s="205"/>
      <c r="HX289" s="205"/>
      <c r="HY289" s="205"/>
      <c r="HZ289" s="205"/>
      <c r="IA289" s="205"/>
      <c r="IB289" s="205"/>
      <c r="IC289" s="205"/>
      <c r="ID289" s="205"/>
      <c r="IE289" s="205"/>
      <c r="IF289" s="205"/>
      <c r="IG289" s="205"/>
      <c r="IH289" s="205"/>
      <c r="II289" s="205"/>
      <c r="IJ289" s="205"/>
      <c r="IK289" s="205"/>
      <c r="IL289" s="205"/>
      <c r="IM289" s="205"/>
      <c r="IN289" s="205"/>
      <c r="IO289" s="205"/>
      <c r="IP289" s="205"/>
      <c r="IQ289" s="205"/>
      <c r="IR289" s="205"/>
      <c r="IS289" s="205"/>
      <c r="IT289" s="205"/>
      <c r="IU289" s="205"/>
      <c r="IV289" s="205"/>
      <c r="IW289" s="205"/>
      <c r="IX289" s="205"/>
    </row>
    <row r="290" spans="1:258" ht="12.75" customHeight="1" x14ac:dyDescent="0.2">
      <c r="A290" s="330">
        <f t="shared" si="13"/>
        <v>45571</v>
      </c>
      <c r="B290" s="355" t="str" cm="1">
        <f t="array" ref="B290">IF(SUMPRODUCT($I290:$IX290,IF($I$9:$IX$9=B$9,1,0))&gt;0,SUMPRODUCT($I290:$IX290,IF($I$9:$IX$9=B$9,1,0)),"")</f>
        <v/>
      </c>
      <c r="C290" s="355" t="str" cm="1">
        <f t="array" ref="C290">IF(SUMPRODUCT($I290:$IX290,IF($I$9:$IX$9=C$9,1,0))&gt;0,SUMPRODUCT($I290:$IX290,IF($I$9:$IX$9=C$9,1,0)),"")</f>
        <v/>
      </c>
      <c r="D290" s="355" t="str" cm="1">
        <f t="array" ref="D290">IF(SUMPRODUCT($I290:$IX290,IF($I$9:$IX$9=D$9,1,0))&gt;0,SUMPRODUCT($I290:$IX290,IF($I$9:$IX$9=D$9,1,0)),"")</f>
        <v/>
      </c>
      <c r="E290" s="355" t="str" cm="1">
        <f t="array" ref="E290">IF(SUMPRODUCT($I290:$IX290,IF($I$9:$IX$9=E$9,1,0))&gt;0,SUMPRODUCT($I290:$IX290,IF($I$9:$IX$9=E$9,1,0)),"")</f>
        <v/>
      </c>
      <c r="F290" s="355" t="str" cm="1">
        <f t="array" ref="F290">IF(SUMPRODUCT($I290:$IX290,IF($I$9:$IX$9=F$9,1,0))&gt;0,SUMPRODUCT($I290:$IX290,IF($I$9:$IX$9=F$9,1,0)),"")</f>
        <v/>
      </c>
      <c r="G290" s="355" t="str" cm="1">
        <f t="array" ref="G290">IF(SUMPRODUCT($I290:$IX290,IF($I$9:$IX$9=G$9,1,0))&gt;0,SUMPRODUCT($I290:$IX290,IF($I$9:$IX$9=G$9,1,0)),"")</f>
        <v/>
      </c>
      <c r="H290" s="329">
        <f t="shared" si="12"/>
        <v>0</v>
      </c>
      <c r="I290" s="205"/>
      <c r="J290" s="205"/>
      <c r="K290" s="205"/>
      <c r="L290" s="205"/>
      <c r="M290" s="205"/>
      <c r="N290" s="205"/>
      <c r="O290" s="205"/>
      <c r="P290" s="205"/>
      <c r="Q290" s="205"/>
      <c r="R290" s="205"/>
      <c r="S290" s="205"/>
      <c r="T290" s="205"/>
      <c r="U290" s="205"/>
      <c r="V290" s="205"/>
      <c r="W290" s="205"/>
      <c r="X290" s="205"/>
      <c r="Y290" s="205"/>
      <c r="Z290" s="205"/>
      <c r="AA290" s="205"/>
      <c r="AB290" s="205"/>
      <c r="AC290" s="205"/>
      <c r="AD290" s="205"/>
      <c r="AE290" s="205"/>
      <c r="AF290" s="205"/>
      <c r="AG290" s="205"/>
      <c r="AH290" s="205"/>
      <c r="AI290" s="205"/>
      <c r="AJ290" s="205"/>
      <c r="AK290" s="205"/>
      <c r="AL290" s="205"/>
      <c r="AM290" s="205"/>
      <c r="AN290" s="205"/>
      <c r="AO290" s="205"/>
      <c r="AP290" s="205"/>
      <c r="AQ290" s="205"/>
      <c r="AR290" s="205"/>
      <c r="AS290" s="205"/>
      <c r="AT290" s="205"/>
      <c r="AU290" s="205"/>
      <c r="AV290" s="205"/>
      <c r="AW290" s="205"/>
      <c r="AX290" s="205"/>
      <c r="AY290" s="205"/>
      <c r="AZ290" s="205"/>
      <c r="BA290" s="205"/>
      <c r="BB290" s="205"/>
      <c r="BC290" s="205"/>
      <c r="BD290" s="205"/>
      <c r="BE290" s="205"/>
      <c r="BF290" s="205"/>
      <c r="BG290" s="205"/>
      <c r="BH290" s="205"/>
      <c r="BI290" s="205"/>
      <c r="BJ290" s="205"/>
      <c r="BK290" s="205"/>
      <c r="BL290" s="205"/>
      <c r="BM290" s="205"/>
      <c r="BN290" s="205"/>
      <c r="BO290" s="205"/>
      <c r="BP290" s="205"/>
      <c r="BQ290" s="205"/>
      <c r="BR290" s="205"/>
      <c r="BS290" s="205"/>
      <c r="BT290" s="205"/>
      <c r="BU290" s="205"/>
      <c r="BV290" s="205"/>
      <c r="BW290" s="205"/>
      <c r="BX290" s="205"/>
      <c r="BY290" s="205"/>
      <c r="BZ290" s="205"/>
      <c r="CA290" s="205"/>
      <c r="CB290" s="205"/>
      <c r="CC290" s="205"/>
      <c r="CD290" s="205"/>
      <c r="CE290" s="205"/>
      <c r="CF290" s="205"/>
      <c r="CG290" s="205"/>
      <c r="CH290" s="205"/>
      <c r="CI290" s="205"/>
      <c r="CJ290" s="205"/>
      <c r="CK290" s="205"/>
      <c r="CL290" s="205"/>
      <c r="CM290" s="205"/>
      <c r="CN290" s="205"/>
      <c r="CO290" s="205"/>
      <c r="CP290" s="205"/>
      <c r="CQ290" s="205"/>
      <c r="CR290" s="205"/>
      <c r="CS290" s="205"/>
      <c r="CT290" s="205"/>
      <c r="CU290" s="205"/>
      <c r="CV290" s="205"/>
      <c r="CW290" s="205"/>
      <c r="CX290" s="205"/>
      <c r="CY290" s="205"/>
      <c r="CZ290" s="205"/>
      <c r="DA290" s="205"/>
      <c r="DB290" s="205"/>
      <c r="DC290" s="205"/>
      <c r="DD290" s="205"/>
      <c r="DE290" s="205"/>
      <c r="DF290" s="205"/>
      <c r="DG290" s="205"/>
      <c r="DH290" s="205"/>
      <c r="DI290" s="205"/>
      <c r="DJ290" s="205"/>
      <c r="DK290" s="205"/>
      <c r="DL290" s="205"/>
      <c r="DM290" s="205"/>
      <c r="DN290" s="205"/>
      <c r="DO290" s="205"/>
      <c r="DP290" s="205"/>
      <c r="DQ290" s="205"/>
      <c r="DR290" s="205"/>
      <c r="DS290" s="205"/>
      <c r="DT290" s="205"/>
      <c r="DU290" s="205"/>
      <c r="DV290" s="205"/>
      <c r="DW290" s="205"/>
      <c r="DX290" s="205"/>
      <c r="DY290" s="205"/>
      <c r="DZ290" s="205"/>
      <c r="EA290" s="205"/>
      <c r="EB290" s="205"/>
      <c r="EC290" s="205"/>
      <c r="ED290" s="205"/>
      <c r="EE290" s="205"/>
      <c r="EF290" s="205"/>
      <c r="EG290" s="205"/>
      <c r="EH290" s="205"/>
      <c r="EI290" s="205"/>
      <c r="EJ290" s="205"/>
      <c r="EK290" s="205"/>
      <c r="EL290" s="205"/>
      <c r="EM290" s="205"/>
      <c r="EN290" s="205"/>
      <c r="EO290" s="205"/>
      <c r="EP290" s="205"/>
      <c r="EQ290" s="205"/>
      <c r="ER290" s="205"/>
      <c r="ES290" s="205"/>
      <c r="ET290" s="205"/>
      <c r="EU290" s="205"/>
      <c r="EV290" s="205"/>
      <c r="EW290" s="205"/>
      <c r="EX290" s="205"/>
      <c r="EY290" s="205"/>
      <c r="EZ290" s="205"/>
      <c r="FA290" s="205"/>
      <c r="FB290" s="205"/>
      <c r="FC290" s="205"/>
      <c r="FD290" s="205"/>
      <c r="FE290" s="205"/>
      <c r="FF290" s="205"/>
      <c r="FG290" s="205"/>
      <c r="FH290" s="205"/>
      <c r="FI290" s="205"/>
      <c r="FJ290" s="205"/>
      <c r="FK290" s="205"/>
      <c r="FL290" s="205"/>
      <c r="FM290" s="205"/>
      <c r="FN290" s="205"/>
      <c r="FO290" s="205"/>
      <c r="FP290" s="205"/>
      <c r="FQ290" s="205"/>
      <c r="FR290" s="205"/>
      <c r="FS290" s="205"/>
      <c r="FT290" s="205"/>
      <c r="FU290" s="205"/>
      <c r="FV290" s="205"/>
      <c r="FW290" s="205"/>
      <c r="FX290" s="205"/>
      <c r="FY290" s="205"/>
      <c r="FZ290" s="205"/>
      <c r="GA290" s="205"/>
      <c r="GB290" s="205"/>
      <c r="GC290" s="205"/>
      <c r="GD290" s="205"/>
      <c r="GE290" s="205"/>
      <c r="GF290" s="205"/>
      <c r="GG290" s="205"/>
      <c r="GH290" s="205"/>
      <c r="GI290" s="205"/>
      <c r="GJ290" s="205"/>
      <c r="GK290" s="205"/>
      <c r="GL290" s="205"/>
      <c r="GM290" s="205"/>
      <c r="GN290" s="205"/>
      <c r="GO290" s="205"/>
      <c r="GP290" s="205"/>
      <c r="GQ290" s="205"/>
      <c r="GR290" s="205"/>
      <c r="GS290" s="205"/>
      <c r="GT290" s="205"/>
      <c r="GU290" s="205"/>
      <c r="GV290" s="205"/>
      <c r="GW290" s="205"/>
      <c r="GX290" s="205"/>
      <c r="GY290" s="205"/>
      <c r="GZ290" s="205"/>
      <c r="HA290" s="205"/>
      <c r="HB290" s="205"/>
      <c r="HC290" s="205"/>
      <c r="HD290" s="205"/>
      <c r="HE290" s="205"/>
      <c r="HF290" s="205"/>
      <c r="HG290" s="205"/>
      <c r="HH290" s="205"/>
      <c r="HI290" s="205"/>
      <c r="HJ290" s="205"/>
      <c r="HK290" s="205"/>
      <c r="HL290" s="205"/>
      <c r="HM290" s="205"/>
      <c r="HN290" s="205"/>
      <c r="HO290" s="205"/>
      <c r="HP290" s="205"/>
      <c r="HQ290" s="205"/>
      <c r="HR290" s="205"/>
      <c r="HS290" s="205"/>
      <c r="HT290" s="205"/>
      <c r="HU290" s="205"/>
      <c r="HV290" s="205"/>
      <c r="HW290" s="205"/>
      <c r="HX290" s="205"/>
      <c r="HY290" s="205"/>
      <c r="HZ290" s="205"/>
      <c r="IA290" s="205"/>
      <c r="IB290" s="205"/>
      <c r="IC290" s="205"/>
      <c r="ID290" s="205"/>
      <c r="IE290" s="205"/>
      <c r="IF290" s="205"/>
      <c r="IG290" s="205"/>
      <c r="IH290" s="205"/>
      <c r="II290" s="205"/>
      <c r="IJ290" s="205"/>
      <c r="IK290" s="205"/>
      <c r="IL290" s="205"/>
      <c r="IM290" s="205"/>
      <c r="IN290" s="205"/>
      <c r="IO290" s="205"/>
      <c r="IP290" s="205"/>
      <c r="IQ290" s="205"/>
      <c r="IR290" s="205"/>
      <c r="IS290" s="205"/>
      <c r="IT290" s="205"/>
      <c r="IU290" s="205"/>
      <c r="IV290" s="205"/>
      <c r="IW290" s="205"/>
      <c r="IX290" s="205"/>
    </row>
    <row r="291" spans="1:258" ht="12.75" customHeight="1" x14ac:dyDescent="0.2">
      <c r="A291" s="330">
        <f t="shared" si="13"/>
        <v>45572</v>
      </c>
      <c r="B291" s="355" t="str" cm="1">
        <f t="array" ref="B291">IF(SUMPRODUCT($I291:$IX291,IF($I$9:$IX$9=B$9,1,0))&gt;0,SUMPRODUCT($I291:$IX291,IF($I$9:$IX$9=B$9,1,0)),"")</f>
        <v/>
      </c>
      <c r="C291" s="355" t="str" cm="1">
        <f t="array" ref="C291">IF(SUMPRODUCT($I291:$IX291,IF($I$9:$IX$9=C$9,1,0))&gt;0,SUMPRODUCT($I291:$IX291,IF($I$9:$IX$9=C$9,1,0)),"")</f>
        <v/>
      </c>
      <c r="D291" s="355" t="str" cm="1">
        <f t="array" ref="D291">IF(SUMPRODUCT($I291:$IX291,IF($I$9:$IX$9=D$9,1,0))&gt;0,SUMPRODUCT($I291:$IX291,IF($I$9:$IX$9=D$9,1,0)),"")</f>
        <v/>
      </c>
      <c r="E291" s="355" t="str" cm="1">
        <f t="array" ref="E291">IF(SUMPRODUCT($I291:$IX291,IF($I$9:$IX$9=E$9,1,0))&gt;0,SUMPRODUCT($I291:$IX291,IF($I$9:$IX$9=E$9,1,0)),"")</f>
        <v/>
      </c>
      <c r="F291" s="355" t="str" cm="1">
        <f t="array" ref="F291">IF(SUMPRODUCT($I291:$IX291,IF($I$9:$IX$9=F$9,1,0))&gt;0,SUMPRODUCT($I291:$IX291,IF($I$9:$IX$9=F$9,1,0)),"")</f>
        <v/>
      </c>
      <c r="G291" s="355" t="str" cm="1">
        <f t="array" ref="G291">IF(SUMPRODUCT($I291:$IX291,IF($I$9:$IX$9=G$9,1,0))&gt;0,SUMPRODUCT($I291:$IX291,IF($I$9:$IX$9=G$9,1,0)),"")</f>
        <v/>
      </c>
      <c r="H291" s="329">
        <f t="shared" si="12"/>
        <v>0</v>
      </c>
      <c r="I291" s="205"/>
      <c r="J291" s="205"/>
      <c r="K291" s="205"/>
      <c r="L291" s="205"/>
      <c r="M291" s="205"/>
      <c r="N291" s="205"/>
      <c r="O291" s="205"/>
      <c r="P291" s="205"/>
      <c r="Q291" s="205"/>
      <c r="R291" s="205"/>
      <c r="S291" s="205"/>
      <c r="T291" s="205"/>
      <c r="U291" s="205"/>
      <c r="V291" s="205"/>
      <c r="W291" s="205"/>
      <c r="X291" s="205"/>
      <c r="Y291" s="205"/>
      <c r="Z291" s="205"/>
      <c r="AA291" s="205"/>
      <c r="AB291" s="205"/>
      <c r="AC291" s="205"/>
      <c r="AD291" s="205"/>
      <c r="AE291" s="205"/>
      <c r="AF291" s="205"/>
      <c r="AG291" s="205"/>
      <c r="AH291" s="205"/>
      <c r="AI291" s="205"/>
      <c r="AJ291" s="205"/>
      <c r="AK291" s="205"/>
      <c r="AL291" s="205"/>
      <c r="AM291" s="205"/>
      <c r="AN291" s="205"/>
      <c r="AO291" s="205"/>
      <c r="AP291" s="205"/>
      <c r="AQ291" s="205"/>
      <c r="AR291" s="205"/>
      <c r="AS291" s="205"/>
      <c r="AT291" s="205"/>
      <c r="AU291" s="205"/>
      <c r="AV291" s="205"/>
      <c r="AW291" s="205"/>
      <c r="AX291" s="205"/>
      <c r="AY291" s="205"/>
      <c r="AZ291" s="205"/>
      <c r="BA291" s="205"/>
      <c r="BB291" s="205"/>
      <c r="BC291" s="205"/>
      <c r="BD291" s="205"/>
      <c r="BE291" s="205"/>
      <c r="BF291" s="205"/>
      <c r="BG291" s="205"/>
      <c r="BH291" s="205"/>
      <c r="BI291" s="205"/>
      <c r="BJ291" s="205"/>
      <c r="BK291" s="205"/>
      <c r="BL291" s="205"/>
      <c r="BM291" s="205"/>
      <c r="BN291" s="205"/>
      <c r="BO291" s="205"/>
      <c r="BP291" s="205"/>
      <c r="BQ291" s="205"/>
      <c r="BR291" s="205"/>
      <c r="BS291" s="205"/>
      <c r="BT291" s="205"/>
      <c r="BU291" s="205"/>
      <c r="BV291" s="205"/>
      <c r="BW291" s="205"/>
      <c r="BX291" s="205"/>
      <c r="BY291" s="205"/>
      <c r="BZ291" s="205"/>
      <c r="CA291" s="205"/>
      <c r="CB291" s="205"/>
      <c r="CC291" s="205"/>
      <c r="CD291" s="205"/>
      <c r="CE291" s="205"/>
      <c r="CF291" s="205"/>
      <c r="CG291" s="205"/>
      <c r="CH291" s="205"/>
      <c r="CI291" s="205"/>
      <c r="CJ291" s="205"/>
      <c r="CK291" s="205"/>
      <c r="CL291" s="205"/>
      <c r="CM291" s="205"/>
      <c r="CN291" s="205"/>
      <c r="CO291" s="205"/>
      <c r="CP291" s="205"/>
      <c r="CQ291" s="205"/>
      <c r="CR291" s="205"/>
      <c r="CS291" s="205"/>
      <c r="CT291" s="205"/>
      <c r="CU291" s="205"/>
      <c r="CV291" s="205"/>
      <c r="CW291" s="205"/>
      <c r="CX291" s="205"/>
      <c r="CY291" s="205"/>
      <c r="CZ291" s="205"/>
      <c r="DA291" s="205"/>
      <c r="DB291" s="205"/>
      <c r="DC291" s="205"/>
      <c r="DD291" s="205"/>
      <c r="DE291" s="205"/>
      <c r="DF291" s="205"/>
      <c r="DG291" s="205"/>
      <c r="DH291" s="205"/>
      <c r="DI291" s="205"/>
      <c r="DJ291" s="205"/>
      <c r="DK291" s="205"/>
      <c r="DL291" s="205"/>
      <c r="DM291" s="205"/>
      <c r="DN291" s="205"/>
      <c r="DO291" s="205"/>
      <c r="DP291" s="205"/>
      <c r="DQ291" s="205"/>
      <c r="DR291" s="205"/>
      <c r="DS291" s="205"/>
      <c r="DT291" s="205"/>
      <c r="DU291" s="205"/>
      <c r="DV291" s="205"/>
      <c r="DW291" s="205"/>
      <c r="DX291" s="205"/>
      <c r="DY291" s="205"/>
      <c r="DZ291" s="205"/>
      <c r="EA291" s="205"/>
      <c r="EB291" s="205"/>
      <c r="EC291" s="205"/>
      <c r="ED291" s="205"/>
      <c r="EE291" s="205"/>
      <c r="EF291" s="205"/>
      <c r="EG291" s="205"/>
      <c r="EH291" s="205"/>
      <c r="EI291" s="205"/>
      <c r="EJ291" s="205"/>
      <c r="EK291" s="205"/>
      <c r="EL291" s="205"/>
      <c r="EM291" s="205"/>
      <c r="EN291" s="205"/>
      <c r="EO291" s="205"/>
      <c r="EP291" s="205"/>
      <c r="EQ291" s="205"/>
      <c r="ER291" s="205"/>
      <c r="ES291" s="205"/>
      <c r="ET291" s="205"/>
      <c r="EU291" s="205"/>
      <c r="EV291" s="205"/>
      <c r="EW291" s="205"/>
      <c r="EX291" s="205"/>
      <c r="EY291" s="205"/>
      <c r="EZ291" s="205"/>
      <c r="FA291" s="205"/>
      <c r="FB291" s="205"/>
      <c r="FC291" s="205"/>
      <c r="FD291" s="205"/>
      <c r="FE291" s="205"/>
      <c r="FF291" s="205"/>
      <c r="FG291" s="205"/>
      <c r="FH291" s="205"/>
      <c r="FI291" s="205"/>
      <c r="FJ291" s="205"/>
      <c r="FK291" s="205"/>
      <c r="FL291" s="205"/>
      <c r="FM291" s="205"/>
      <c r="FN291" s="205"/>
      <c r="FO291" s="205"/>
      <c r="FP291" s="205"/>
      <c r="FQ291" s="205"/>
      <c r="FR291" s="205"/>
      <c r="FS291" s="205"/>
      <c r="FT291" s="205"/>
      <c r="FU291" s="205"/>
      <c r="FV291" s="205"/>
      <c r="FW291" s="205"/>
      <c r="FX291" s="205"/>
      <c r="FY291" s="205"/>
      <c r="FZ291" s="205"/>
      <c r="GA291" s="205"/>
      <c r="GB291" s="205"/>
      <c r="GC291" s="205"/>
      <c r="GD291" s="205"/>
      <c r="GE291" s="205"/>
      <c r="GF291" s="205"/>
      <c r="GG291" s="205"/>
      <c r="GH291" s="205"/>
      <c r="GI291" s="205"/>
      <c r="GJ291" s="205"/>
      <c r="GK291" s="205"/>
      <c r="GL291" s="205"/>
      <c r="GM291" s="205"/>
      <c r="GN291" s="205"/>
      <c r="GO291" s="205"/>
      <c r="GP291" s="205"/>
      <c r="GQ291" s="205"/>
      <c r="GR291" s="205"/>
      <c r="GS291" s="205"/>
      <c r="GT291" s="205"/>
      <c r="GU291" s="205"/>
      <c r="GV291" s="205"/>
      <c r="GW291" s="205"/>
      <c r="GX291" s="205"/>
      <c r="GY291" s="205"/>
      <c r="GZ291" s="205"/>
      <c r="HA291" s="205"/>
      <c r="HB291" s="205"/>
      <c r="HC291" s="205"/>
      <c r="HD291" s="205"/>
      <c r="HE291" s="205"/>
      <c r="HF291" s="205"/>
      <c r="HG291" s="205"/>
      <c r="HH291" s="205"/>
      <c r="HI291" s="205"/>
      <c r="HJ291" s="205"/>
      <c r="HK291" s="205"/>
      <c r="HL291" s="205"/>
      <c r="HM291" s="205"/>
      <c r="HN291" s="205"/>
      <c r="HO291" s="205"/>
      <c r="HP291" s="205"/>
      <c r="HQ291" s="205"/>
      <c r="HR291" s="205"/>
      <c r="HS291" s="205"/>
      <c r="HT291" s="205"/>
      <c r="HU291" s="205"/>
      <c r="HV291" s="205"/>
      <c r="HW291" s="205"/>
      <c r="HX291" s="205"/>
      <c r="HY291" s="205"/>
      <c r="HZ291" s="205"/>
      <c r="IA291" s="205"/>
      <c r="IB291" s="205"/>
      <c r="IC291" s="205"/>
      <c r="ID291" s="205"/>
      <c r="IE291" s="205"/>
      <c r="IF291" s="205"/>
      <c r="IG291" s="205"/>
      <c r="IH291" s="205"/>
      <c r="II291" s="205"/>
      <c r="IJ291" s="205"/>
      <c r="IK291" s="205"/>
      <c r="IL291" s="205"/>
      <c r="IM291" s="205"/>
      <c r="IN291" s="205"/>
      <c r="IO291" s="205"/>
      <c r="IP291" s="205"/>
      <c r="IQ291" s="205"/>
      <c r="IR291" s="205"/>
      <c r="IS291" s="205"/>
      <c r="IT291" s="205"/>
      <c r="IU291" s="205"/>
      <c r="IV291" s="205"/>
      <c r="IW291" s="205"/>
      <c r="IX291" s="205"/>
    </row>
    <row r="292" spans="1:258" ht="12.75" customHeight="1" x14ac:dyDescent="0.2">
      <c r="A292" s="330">
        <f t="shared" si="13"/>
        <v>45573</v>
      </c>
      <c r="B292" s="355" t="str" cm="1">
        <f t="array" ref="B292">IF(SUMPRODUCT($I292:$IX292,IF($I$9:$IX$9=B$9,1,0))&gt;0,SUMPRODUCT($I292:$IX292,IF($I$9:$IX$9=B$9,1,0)),"")</f>
        <v/>
      </c>
      <c r="C292" s="355" t="str" cm="1">
        <f t="array" ref="C292">IF(SUMPRODUCT($I292:$IX292,IF($I$9:$IX$9=C$9,1,0))&gt;0,SUMPRODUCT($I292:$IX292,IF($I$9:$IX$9=C$9,1,0)),"")</f>
        <v/>
      </c>
      <c r="D292" s="355" t="str" cm="1">
        <f t="array" ref="D292">IF(SUMPRODUCT($I292:$IX292,IF($I$9:$IX$9=D$9,1,0))&gt;0,SUMPRODUCT($I292:$IX292,IF($I$9:$IX$9=D$9,1,0)),"")</f>
        <v/>
      </c>
      <c r="E292" s="355" t="str" cm="1">
        <f t="array" ref="E292">IF(SUMPRODUCT($I292:$IX292,IF($I$9:$IX$9=E$9,1,0))&gt;0,SUMPRODUCT($I292:$IX292,IF($I$9:$IX$9=E$9,1,0)),"")</f>
        <v/>
      </c>
      <c r="F292" s="355" t="str" cm="1">
        <f t="array" ref="F292">IF(SUMPRODUCT($I292:$IX292,IF($I$9:$IX$9=F$9,1,0))&gt;0,SUMPRODUCT($I292:$IX292,IF($I$9:$IX$9=F$9,1,0)),"")</f>
        <v/>
      </c>
      <c r="G292" s="355" t="str" cm="1">
        <f t="array" ref="G292">IF(SUMPRODUCT($I292:$IX292,IF($I$9:$IX$9=G$9,1,0))&gt;0,SUMPRODUCT($I292:$IX292,IF($I$9:$IX$9=G$9,1,0)),"")</f>
        <v/>
      </c>
      <c r="H292" s="329">
        <f t="shared" si="12"/>
        <v>0</v>
      </c>
      <c r="I292" s="205"/>
      <c r="J292" s="205"/>
      <c r="K292" s="205"/>
      <c r="L292" s="205"/>
      <c r="M292" s="205"/>
      <c r="N292" s="205"/>
      <c r="O292" s="205"/>
      <c r="P292" s="205"/>
      <c r="Q292" s="205"/>
      <c r="R292" s="205"/>
      <c r="S292" s="205"/>
      <c r="T292" s="205"/>
      <c r="U292" s="205"/>
      <c r="V292" s="205"/>
      <c r="W292" s="205"/>
      <c r="X292" s="205"/>
      <c r="Y292" s="205"/>
      <c r="Z292" s="205"/>
      <c r="AA292" s="205"/>
      <c r="AB292" s="205"/>
      <c r="AC292" s="205"/>
      <c r="AD292" s="205"/>
      <c r="AE292" s="205"/>
      <c r="AF292" s="205"/>
      <c r="AG292" s="205"/>
      <c r="AH292" s="205"/>
      <c r="AI292" s="205"/>
      <c r="AJ292" s="205"/>
      <c r="AK292" s="205"/>
      <c r="AL292" s="205"/>
      <c r="AM292" s="205"/>
      <c r="AN292" s="205"/>
      <c r="AO292" s="205"/>
      <c r="AP292" s="205"/>
      <c r="AQ292" s="205"/>
      <c r="AR292" s="205"/>
      <c r="AS292" s="205"/>
      <c r="AT292" s="205"/>
      <c r="AU292" s="205"/>
      <c r="AV292" s="205"/>
      <c r="AW292" s="205"/>
      <c r="AX292" s="205"/>
      <c r="AY292" s="205"/>
      <c r="AZ292" s="205"/>
      <c r="BA292" s="205"/>
      <c r="BB292" s="205"/>
      <c r="BC292" s="205"/>
      <c r="BD292" s="205"/>
      <c r="BE292" s="205"/>
      <c r="BF292" s="205"/>
      <c r="BG292" s="205"/>
      <c r="BH292" s="205"/>
      <c r="BI292" s="205"/>
      <c r="BJ292" s="205"/>
      <c r="BK292" s="205"/>
      <c r="BL292" s="205"/>
      <c r="BM292" s="205"/>
      <c r="BN292" s="205"/>
      <c r="BO292" s="205"/>
      <c r="BP292" s="205"/>
      <c r="BQ292" s="205"/>
      <c r="BR292" s="205"/>
      <c r="BS292" s="205"/>
      <c r="BT292" s="205"/>
      <c r="BU292" s="205"/>
      <c r="BV292" s="205"/>
      <c r="BW292" s="205"/>
      <c r="BX292" s="205"/>
      <c r="BY292" s="205"/>
      <c r="BZ292" s="205"/>
      <c r="CA292" s="205"/>
      <c r="CB292" s="205"/>
      <c r="CC292" s="205"/>
      <c r="CD292" s="205"/>
      <c r="CE292" s="205"/>
      <c r="CF292" s="205"/>
      <c r="CG292" s="205"/>
      <c r="CH292" s="205"/>
      <c r="CI292" s="205"/>
      <c r="CJ292" s="205"/>
      <c r="CK292" s="205"/>
      <c r="CL292" s="205"/>
      <c r="CM292" s="205"/>
      <c r="CN292" s="205"/>
      <c r="CO292" s="205"/>
      <c r="CP292" s="205"/>
      <c r="CQ292" s="205"/>
      <c r="CR292" s="205"/>
      <c r="CS292" s="205"/>
      <c r="CT292" s="205"/>
      <c r="CU292" s="205"/>
      <c r="CV292" s="205"/>
      <c r="CW292" s="205"/>
      <c r="CX292" s="205"/>
      <c r="CY292" s="205"/>
      <c r="CZ292" s="205"/>
      <c r="DA292" s="205"/>
      <c r="DB292" s="205"/>
      <c r="DC292" s="205"/>
      <c r="DD292" s="205"/>
      <c r="DE292" s="205"/>
      <c r="DF292" s="205"/>
      <c r="DG292" s="205"/>
      <c r="DH292" s="205"/>
      <c r="DI292" s="205"/>
      <c r="DJ292" s="205"/>
      <c r="DK292" s="205"/>
      <c r="DL292" s="205"/>
      <c r="DM292" s="205"/>
      <c r="DN292" s="205"/>
      <c r="DO292" s="205"/>
      <c r="DP292" s="205"/>
      <c r="DQ292" s="205"/>
      <c r="DR292" s="205"/>
      <c r="DS292" s="205"/>
      <c r="DT292" s="205"/>
      <c r="DU292" s="205"/>
      <c r="DV292" s="205"/>
      <c r="DW292" s="205"/>
      <c r="DX292" s="205"/>
      <c r="DY292" s="205"/>
      <c r="DZ292" s="205"/>
      <c r="EA292" s="205"/>
      <c r="EB292" s="205"/>
      <c r="EC292" s="205"/>
      <c r="ED292" s="205"/>
      <c r="EE292" s="205"/>
      <c r="EF292" s="205"/>
      <c r="EG292" s="205"/>
      <c r="EH292" s="205"/>
      <c r="EI292" s="205"/>
      <c r="EJ292" s="205"/>
      <c r="EK292" s="205"/>
      <c r="EL292" s="205"/>
      <c r="EM292" s="205"/>
      <c r="EN292" s="205"/>
      <c r="EO292" s="205"/>
      <c r="EP292" s="205"/>
      <c r="EQ292" s="205"/>
      <c r="ER292" s="205"/>
      <c r="ES292" s="205"/>
      <c r="ET292" s="205"/>
      <c r="EU292" s="205"/>
      <c r="EV292" s="205"/>
      <c r="EW292" s="205"/>
      <c r="EX292" s="205"/>
      <c r="EY292" s="205"/>
      <c r="EZ292" s="205"/>
      <c r="FA292" s="205"/>
      <c r="FB292" s="205"/>
      <c r="FC292" s="205"/>
      <c r="FD292" s="205"/>
      <c r="FE292" s="205"/>
      <c r="FF292" s="205"/>
      <c r="FG292" s="205"/>
      <c r="FH292" s="205"/>
      <c r="FI292" s="205"/>
      <c r="FJ292" s="205"/>
      <c r="FK292" s="205"/>
      <c r="FL292" s="205"/>
      <c r="FM292" s="205"/>
      <c r="FN292" s="205"/>
      <c r="FO292" s="205"/>
      <c r="FP292" s="205"/>
      <c r="FQ292" s="205"/>
      <c r="FR292" s="205"/>
      <c r="FS292" s="205"/>
      <c r="FT292" s="205"/>
      <c r="FU292" s="205"/>
      <c r="FV292" s="205"/>
      <c r="FW292" s="205"/>
      <c r="FX292" s="205"/>
      <c r="FY292" s="205"/>
      <c r="FZ292" s="205"/>
      <c r="GA292" s="205"/>
      <c r="GB292" s="205"/>
      <c r="GC292" s="205"/>
      <c r="GD292" s="205"/>
      <c r="GE292" s="205"/>
      <c r="GF292" s="205"/>
      <c r="GG292" s="205"/>
      <c r="GH292" s="205"/>
      <c r="GI292" s="205"/>
      <c r="GJ292" s="205"/>
      <c r="GK292" s="205"/>
      <c r="GL292" s="205"/>
      <c r="GM292" s="205"/>
      <c r="GN292" s="205"/>
      <c r="GO292" s="205"/>
      <c r="GP292" s="205"/>
      <c r="GQ292" s="205"/>
      <c r="GR292" s="205"/>
      <c r="GS292" s="205"/>
      <c r="GT292" s="205"/>
      <c r="GU292" s="205"/>
      <c r="GV292" s="205"/>
      <c r="GW292" s="205"/>
      <c r="GX292" s="205"/>
      <c r="GY292" s="205"/>
      <c r="GZ292" s="205"/>
      <c r="HA292" s="205"/>
      <c r="HB292" s="205"/>
      <c r="HC292" s="205"/>
      <c r="HD292" s="205"/>
      <c r="HE292" s="205"/>
      <c r="HF292" s="205"/>
      <c r="HG292" s="205"/>
      <c r="HH292" s="205"/>
      <c r="HI292" s="205"/>
      <c r="HJ292" s="205"/>
      <c r="HK292" s="205"/>
      <c r="HL292" s="205"/>
      <c r="HM292" s="205"/>
      <c r="HN292" s="205"/>
      <c r="HO292" s="205"/>
      <c r="HP292" s="205"/>
      <c r="HQ292" s="205"/>
      <c r="HR292" s="205"/>
      <c r="HS292" s="205"/>
      <c r="HT292" s="205"/>
      <c r="HU292" s="205"/>
      <c r="HV292" s="205"/>
      <c r="HW292" s="205"/>
      <c r="HX292" s="205"/>
      <c r="HY292" s="205"/>
      <c r="HZ292" s="205"/>
      <c r="IA292" s="205"/>
      <c r="IB292" s="205"/>
      <c r="IC292" s="205"/>
      <c r="ID292" s="205"/>
      <c r="IE292" s="205"/>
      <c r="IF292" s="205"/>
      <c r="IG292" s="205"/>
      <c r="IH292" s="205"/>
      <c r="II292" s="205"/>
      <c r="IJ292" s="205"/>
      <c r="IK292" s="205"/>
      <c r="IL292" s="205"/>
      <c r="IM292" s="205"/>
      <c r="IN292" s="205"/>
      <c r="IO292" s="205"/>
      <c r="IP292" s="205"/>
      <c r="IQ292" s="205"/>
      <c r="IR292" s="205"/>
      <c r="IS292" s="205"/>
      <c r="IT292" s="205"/>
      <c r="IU292" s="205"/>
      <c r="IV292" s="205"/>
      <c r="IW292" s="205"/>
      <c r="IX292" s="205"/>
    </row>
    <row r="293" spans="1:258" ht="12.75" customHeight="1" x14ac:dyDescent="0.2">
      <c r="A293" s="330">
        <f t="shared" si="13"/>
        <v>45574</v>
      </c>
      <c r="B293" s="355" t="str" cm="1">
        <f t="array" ref="B293">IF(SUMPRODUCT($I293:$IX293,IF($I$9:$IX$9=B$9,1,0))&gt;0,SUMPRODUCT($I293:$IX293,IF($I$9:$IX$9=B$9,1,0)),"")</f>
        <v/>
      </c>
      <c r="C293" s="355" t="str" cm="1">
        <f t="array" ref="C293">IF(SUMPRODUCT($I293:$IX293,IF($I$9:$IX$9=C$9,1,0))&gt;0,SUMPRODUCT($I293:$IX293,IF($I$9:$IX$9=C$9,1,0)),"")</f>
        <v/>
      </c>
      <c r="D293" s="355" t="str" cm="1">
        <f t="array" ref="D293">IF(SUMPRODUCT($I293:$IX293,IF($I$9:$IX$9=D$9,1,0))&gt;0,SUMPRODUCT($I293:$IX293,IF($I$9:$IX$9=D$9,1,0)),"")</f>
        <v/>
      </c>
      <c r="E293" s="355" t="str" cm="1">
        <f t="array" ref="E293">IF(SUMPRODUCT($I293:$IX293,IF($I$9:$IX$9=E$9,1,0))&gt;0,SUMPRODUCT($I293:$IX293,IF($I$9:$IX$9=E$9,1,0)),"")</f>
        <v/>
      </c>
      <c r="F293" s="355" t="str" cm="1">
        <f t="array" ref="F293">IF(SUMPRODUCT($I293:$IX293,IF($I$9:$IX$9=F$9,1,0))&gt;0,SUMPRODUCT($I293:$IX293,IF($I$9:$IX$9=F$9,1,0)),"")</f>
        <v/>
      </c>
      <c r="G293" s="355" t="str" cm="1">
        <f t="array" ref="G293">IF(SUMPRODUCT($I293:$IX293,IF($I$9:$IX$9=G$9,1,0))&gt;0,SUMPRODUCT($I293:$IX293,IF($I$9:$IX$9=G$9,1,0)),"")</f>
        <v/>
      </c>
      <c r="H293" s="329">
        <f t="shared" si="12"/>
        <v>0</v>
      </c>
      <c r="I293" s="205"/>
      <c r="J293" s="205"/>
      <c r="K293" s="205"/>
      <c r="L293" s="205"/>
      <c r="M293" s="205"/>
      <c r="N293" s="205"/>
      <c r="O293" s="205"/>
      <c r="P293" s="205"/>
      <c r="Q293" s="205"/>
      <c r="R293" s="205"/>
      <c r="S293" s="205"/>
      <c r="T293" s="205"/>
      <c r="U293" s="205"/>
      <c r="V293" s="205"/>
      <c r="W293" s="205"/>
      <c r="X293" s="205"/>
      <c r="Y293" s="205"/>
      <c r="Z293" s="205"/>
      <c r="AA293" s="205"/>
      <c r="AB293" s="205"/>
      <c r="AC293" s="205"/>
      <c r="AD293" s="205"/>
      <c r="AE293" s="205"/>
      <c r="AF293" s="205"/>
      <c r="AG293" s="205"/>
      <c r="AH293" s="205"/>
      <c r="AI293" s="205"/>
      <c r="AJ293" s="205"/>
      <c r="AK293" s="205"/>
      <c r="AL293" s="205"/>
      <c r="AM293" s="205"/>
      <c r="AN293" s="205"/>
      <c r="AO293" s="205"/>
      <c r="AP293" s="205"/>
      <c r="AQ293" s="205"/>
      <c r="AR293" s="205"/>
      <c r="AS293" s="205"/>
      <c r="AT293" s="205"/>
      <c r="AU293" s="205"/>
      <c r="AV293" s="205"/>
      <c r="AW293" s="205"/>
      <c r="AX293" s="205"/>
      <c r="AY293" s="205"/>
      <c r="AZ293" s="205"/>
      <c r="BA293" s="205"/>
      <c r="BB293" s="205"/>
      <c r="BC293" s="205"/>
      <c r="BD293" s="205"/>
      <c r="BE293" s="205"/>
      <c r="BF293" s="205"/>
      <c r="BG293" s="205"/>
      <c r="BH293" s="205"/>
      <c r="BI293" s="205"/>
      <c r="BJ293" s="205"/>
      <c r="BK293" s="205"/>
      <c r="BL293" s="205"/>
      <c r="BM293" s="205"/>
      <c r="BN293" s="205"/>
      <c r="BO293" s="205"/>
      <c r="BP293" s="205"/>
      <c r="BQ293" s="205"/>
      <c r="BR293" s="205"/>
      <c r="BS293" s="205"/>
      <c r="BT293" s="205"/>
      <c r="BU293" s="205"/>
      <c r="BV293" s="205"/>
      <c r="BW293" s="205"/>
      <c r="BX293" s="205"/>
      <c r="BY293" s="205"/>
      <c r="BZ293" s="205"/>
      <c r="CA293" s="205"/>
      <c r="CB293" s="205"/>
      <c r="CC293" s="205"/>
      <c r="CD293" s="205"/>
      <c r="CE293" s="205"/>
      <c r="CF293" s="205"/>
      <c r="CG293" s="205"/>
      <c r="CH293" s="205"/>
      <c r="CI293" s="205"/>
      <c r="CJ293" s="205"/>
      <c r="CK293" s="205"/>
      <c r="CL293" s="205"/>
      <c r="CM293" s="205"/>
      <c r="CN293" s="205"/>
      <c r="CO293" s="205"/>
      <c r="CP293" s="205"/>
      <c r="CQ293" s="205"/>
      <c r="CR293" s="205"/>
      <c r="CS293" s="205"/>
      <c r="CT293" s="205"/>
      <c r="CU293" s="205"/>
      <c r="CV293" s="205"/>
      <c r="CW293" s="205"/>
      <c r="CX293" s="205"/>
      <c r="CY293" s="205"/>
      <c r="CZ293" s="205"/>
      <c r="DA293" s="205"/>
      <c r="DB293" s="205"/>
      <c r="DC293" s="205"/>
      <c r="DD293" s="205"/>
      <c r="DE293" s="205"/>
      <c r="DF293" s="205"/>
      <c r="DG293" s="205"/>
      <c r="DH293" s="205"/>
      <c r="DI293" s="205"/>
      <c r="DJ293" s="205"/>
      <c r="DK293" s="205"/>
      <c r="DL293" s="205"/>
      <c r="DM293" s="205"/>
      <c r="DN293" s="205"/>
      <c r="DO293" s="205"/>
      <c r="DP293" s="205"/>
      <c r="DQ293" s="205"/>
      <c r="DR293" s="205"/>
      <c r="DS293" s="205"/>
      <c r="DT293" s="205"/>
      <c r="DU293" s="205"/>
      <c r="DV293" s="205"/>
      <c r="DW293" s="205"/>
      <c r="DX293" s="205"/>
      <c r="DY293" s="205"/>
      <c r="DZ293" s="205"/>
      <c r="EA293" s="205"/>
      <c r="EB293" s="205"/>
      <c r="EC293" s="205"/>
      <c r="ED293" s="205"/>
      <c r="EE293" s="205"/>
      <c r="EF293" s="205"/>
      <c r="EG293" s="205"/>
      <c r="EH293" s="205"/>
      <c r="EI293" s="205"/>
      <c r="EJ293" s="205"/>
      <c r="EK293" s="205"/>
      <c r="EL293" s="205"/>
      <c r="EM293" s="205"/>
      <c r="EN293" s="205"/>
      <c r="EO293" s="205"/>
      <c r="EP293" s="205"/>
      <c r="EQ293" s="205"/>
      <c r="ER293" s="205"/>
      <c r="ES293" s="205"/>
      <c r="ET293" s="205"/>
      <c r="EU293" s="205"/>
      <c r="EV293" s="205"/>
      <c r="EW293" s="205"/>
      <c r="EX293" s="205"/>
      <c r="EY293" s="205"/>
      <c r="EZ293" s="205"/>
      <c r="FA293" s="205"/>
      <c r="FB293" s="205"/>
      <c r="FC293" s="205"/>
      <c r="FD293" s="205"/>
      <c r="FE293" s="205"/>
      <c r="FF293" s="205"/>
      <c r="FG293" s="205"/>
      <c r="FH293" s="205"/>
      <c r="FI293" s="205"/>
      <c r="FJ293" s="205"/>
      <c r="FK293" s="205"/>
      <c r="FL293" s="205"/>
      <c r="FM293" s="205"/>
      <c r="FN293" s="205"/>
      <c r="FO293" s="205"/>
      <c r="FP293" s="205"/>
      <c r="FQ293" s="205"/>
      <c r="FR293" s="205"/>
      <c r="FS293" s="205"/>
      <c r="FT293" s="205"/>
      <c r="FU293" s="205"/>
      <c r="FV293" s="205"/>
      <c r="FW293" s="205"/>
      <c r="FX293" s="205"/>
      <c r="FY293" s="205"/>
      <c r="FZ293" s="205"/>
      <c r="GA293" s="205"/>
      <c r="GB293" s="205"/>
      <c r="GC293" s="205"/>
      <c r="GD293" s="205"/>
      <c r="GE293" s="205"/>
      <c r="GF293" s="205"/>
      <c r="GG293" s="205"/>
      <c r="GH293" s="205"/>
      <c r="GI293" s="205"/>
      <c r="GJ293" s="205"/>
      <c r="GK293" s="205"/>
      <c r="GL293" s="205"/>
      <c r="GM293" s="205"/>
      <c r="GN293" s="205"/>
      <c r="GO293" s="205"/>
      <c r="GP293" s="205"/>
      <c r="GQ293" s="205"/>
      <c r="GR293" s="205"/>
      <c r="GS293" s="205"/>
      <c r="GT293" s="205"/>
      <c r="GU293" s="205"/>
      <c r="GV293" s="205"/>
      <c r="GW293" s="205"/>
      <c r="GX293" s="205"/>
      <c r="GY293" s="205"/>
      <c r="GZ293" s="205"/>
      <c r="HA293" s="205"/>
      <c r="HB293" s="205"/>
      <c r="HC293" s="205"/>
      <c r="HD293" s="205"/>
      <c r="HE293" s="205"/>
      <c r="HF293" s="205"/>
      <c r="HG293" s="205"/>
      <c r="HH293" s="205"/>
      <c r="HI293" s="205"/>
      <c r="HJ293" s="205"/>
      <c r="HK293" s="205"/>
      <c r="HL293" s="205"/>
      <c r="HM293" s="205"/>
      <c r="HN293" s="205"/>
      <c r="HO293" s="205"/>
      <c r="HP293" s="205"/>
      <c r="HQ293" s="205"/>
      <c r="HR293" s="205"/>
      <c r="HS293" s="205"/>
      <c r="HT293" s="205"/>
      <c r="HU293" s="205"/>
      <c r="HV293" s="205"/>
      <c r="HW293" s="205"/>
      <c r="HX293" s="205"/>
      <c r="HY293" s="205"/>
      <c r="HZ293" s="205"/>
      <c r="IA293" s="205"/>
      <c r="IB293" s="205"/>
      <c r="IC293" s="205"/>
      <c r="ID293" s="205"/>
      <c r="IE293" s="205"/>
      <c r="IF293" s="205"/>
      <c r="IG293" s="205"/>
      <c r="IH293" s="205"/>
      <c r="II293" s="205"/>
      <c r="IJ293" s="205"/>
      <c r="IK293" s="205"/>
      <c r="IL293" s="205"/>
      <c r="IM293" s="205"/>
      <c r="IN293" s="205"/>
      <c r="IO293" s="205"/>
      <c r="IP293" s="205"/>
      <c r="IQ293" s="205"/>
      <c r="IR293" s="205"/>
      <c r="IS293" s="205"/>
      <c r="IT293" s="205"/>
      <c r="IU293" s="205"/>
      <c r="IV293" s="205"/>
      <c r="IW293" s="205"/>
      <c r="IX293" s="205"/>
    </row>
    <row r="294" spans="1:258" ht="12.75" customHeight="1" x14ac:dyDescent="0.2">
      <c r="A294" s="330">
        <f t="shared" si="13"/>
        <v>45575</v>
      </c>
      <c r="B294" s="355" t="str" cm="1">
        <f t="array" ref="B294">IF(SUMPRODUCT($I294:$IX294,IF($I$9:$IX$9=B$9,1,0))&gt;0,SUMPRODUCT($I294:$IX294,IF($I$9:$IX$9=B$9,1,0)),"")</f>
        <v/>
      </c>
      <c r="C294" s="355" t="str" cm="1">
        <f t="array" ref="C294">IF(SUMPRODUCT($I294:$IX294,IF($I$9:$IX$9=C$9,1,0))&gt;0,SUMPRODUCT($I294:$IX294,IF($I$9:$IX$9=C$9,1,0)),"")</f>
        <v/>
      </c>
      <c r="D294" s="355" t="str" cm="1">
        <f t="array" ref="D294">IF(SUMPRODUCT($I294:$IX294,IF($I$9:$IX$9=D$9,1,0))&gt;0,SUMPRODUCT($I294:$IX294,IF($I$9:$IX$9=D$9,1,0)),"")</f>
        <v/>
      </c>
      <c r="E294" s="355" t="str" cm="1">
        <f t="array" ref="E294">IF(SUMPRODUCT($I294:$IX294,IF($I$9:$IX$9=E$9,1,0))&gt;0,SUMPRODUCT($I294:$IX294,IF($I$9:$IX$9=E$9,1,0)),"")</f>
        <v/>
      </c>
      <c r="F294" s="355" t="str" cm="1">
        <f t="array" ref="F294">IF(SUMPRODUCT($I294:$IX294,IF($I$9:$IX$9=F$9,1,0))&gt;0,SUMPRODUCT($I294:$IX294,IF($I$9:$IX$9=F$9,1,0)),"")</f>
        <v/>
      </c>
      <c r="G294" s="355" t="str" cm="1">
        <f t="array" ref="G294">IF(SUMPRODUCT($I294:$IX294,IF($I$9:$IX$9=G$9,1,0))&gt;0,SUMPRODUCT($I294:$IX294,IF($I$9:$IX$9=G$9,1,0)),"")</f>
        <v/>
      </c>
      <c r="H294" s="329">
        <f t="shared" si="12"/>
        <v>0</v>
      </c>
      <c r="I294" s="205"/>
      <c r="J294" s="205"/>
      <c r="K294" s="205"/>
      <c r="L294" s="205"/>
      <c r="M294" s="205"/>
      <c r="N294" s="205"/>
      <c r="O294" s="205"/>
      <c r="P294" s="205"/>
      <c r="Q294" s="205"/>
      <c r="R294" s="205"/>
      <c r="S294" s="205"/>
      <c r="T294" s="205"/>
      <c r="U294" s="205"/>
      <c r="V294" s="205"/>
      <c r="W294" s="205"/>
      <c r="X294" s="205"/>
      <c r="Y294" s="205"/>
      <c r="Z294" s="205"/>
      <c r="AA294" s="205"/>
      <c r="AB294" s="205"/>
      <c r="AC294" s="205"/>
      <c r="AD294" s="205"/>
      <c r="AE294" s="205"/>
      <c r="AF294" s="205"/>
      <c r="AG294" s="205"/>
      <c r="AH294" s="205"/>
      <c r="AI294" s="205"/>
      <c r="AJ294" s="205"/>
      <c r="AK294" s="205"/>
      <c r="AL294" s="205"/>
      <c r="AM294" s="205"/>
      <c r="AN294" s="205"/>
      <c r="AO294" s="205"/>
      <c r="AP294" s="205"/>
      <c r="AQ294" s="205"/>
      <c r="AR294" s="205"/>
      <c r="AS294" s="205"/>
      <c r="AT294" s="205"/>
      <c r="AU294" s="205"/>
      <c r="AV294" s="205"/>
      <c r="AW294" s="205"/>
      <c r="AX294" s="205"/>
      <c r="AY294" s="205"/>
      <c r="AZ294" s="205"/>
      <c r="BA294" s="205"/>
      <c r="BB294" s="205"/>
      <c r="BC294" s="205"/>
      <c r="BD294" s="205"/>
      <c r="BE294" s="205"/>
      <c r="BF294" s="205"/>
      <c r="BG294" s="205"/>
      <c r="BH294" s="205"/>
      <c r="BI294" s="205"/>
      <c r="BJ294" s="205"/>
      <c r="BK294" s="205"/>
      <c r="BL294" s="205"/>
      <c r="BM294" s="205"/>
      <c r="BN294" s="205"/>
      <c r="BO294" s="205"/>
      <c r="BP294" s="205"/>
      <c r="BQ294" s="205"/>
      <c r="BR294" s="205"/>
      <c r="BS294" s="205"/>
      <c r="BT294" s="205"/>
      <c r="BU294" s="205"/>
      <c r="BV294" s="205"/>
      <c r="BW294" s="205"/>
      <c r="BX294" s="205"/>
      <c r="BY294" s="205"/>
      <c r="BZ294" s="205"/>
      <c r="CA294" s="205"/>
      <c r="CB294" s="205"/>
      <c r="CC294" s="205"/>
      <c r="CD294" s="205"/>
      <c r="CE294" s="205"/>
      <c r="CF294" s="205"/>
      <c r="CG294" s="205"/>
      <c r="CH294" s="205"/>
      <c r="CI294" s="205"/>
      <c r="CJ294" s="205"/>
      <c r="CK294" s="205"/>
      <c r="CL294" s="205"/>
      <c r="CM294" s="205"/>
      <c r="CN294" s="205"/>
      <c r="CO294" s="205"/>
      <c r="CP294" s="205"/>
      <c r="CQ294" s="205"/>
      <c r="CR294" s="205"/>
      <c r="CS294" s="205"/>
      <c r="CT294" s="205"/>
      <c r="CU294" s="205"/>
      <c r="CV294" s="205"/>
      <c r="CW294" s="205"/>
      <c r="CX294" s="205"/>
      <c r="CY294" s="205"/>
      <c r="CZ294" s="205"/>
      <c r="DA294" s="205"/>
      <c r="DB294" s="205"/>
      <c r="DC294" s="205"/>
      <c r="DD294" s="205"/>
      <c r="DE294" s="205"/>
      <c r="DF294" s="205"/>
      <c r="DG294" s="205"/>
      <c r="DH294" s="205"/>
      <c r="DI294" s="205"/>
      <c r="DJ294" s="205"/>
      <c r="DK294" s="205"/>
      <c r="DL294" s="205"/>
      <c r="DM294" s="205"/>
      <c r="DN294" s="205"/>
      <c r="DO294" s="205"/>
      <c r="DP294" s="205"/>
      <c r="DQ294" s="205"/>
      <c r="DR294" s="205"/>
      <c r="DS294" s="205"/>
      <c r="DT294" s="205"/>
      <c r="DU294" s="205"/>
      <c r="DV294" s="205"/>
      <c r="DW294" s="205"/>
      <c r="DX294" s="205"/>
      <c r="DY294" s="205"/>
      <c r="DZ294" s="205"/>
      <c r="EA294" s="205"/>
      <c r="EB294" s="205"/>
      <c r="EC294" s="205"/>
      <c r="ED294" s="205"/>
      <c r="EE294" s="205"/>
      <c r="EF294" s="205"/>
      <c r="EG294" s="205"/>
      <c r="EH294" s="205"/>
      <c r="EI294" s="205"/>
      <c r="EJ294" s="205"/>
      <c r="EK294" s="205"/>
      <c r="EL294" s="205"/>
      <c r="EM294" s="205"/>
      <c r="EN294" s="205"/>
      <c r="EO294" s="205"/>
      <c r="EP294" s="205"/>
      <c r="EQ294" s="205"/>
      <c r="ER294" s="205"/>
      <c r="ES294" s="205"/>
      <c r="ET294" s="205"/>
      <c r="EU294" s="205"/>
      <c r="EV294" s="205"/>
      <c r="EW294" s="205"/>
      <c r="EX294" s="205"/>
      <c r="EY294" s="205"/>
      <c r="EZ294" s="205"/>
      <c r="FA294" s="205"/>
      <c r="FB294" s="205"/>
      <c r="FC294" s="205"/>
      <c r="FD294" s="205"/>
      <c r="FE294" s="205"/>
      <c r="FF294" s="205"/>
      <c r="FG294" s="205"/>
      <c r="FH294" s="205"/>
      <c r="FI294" s="205"/>
      <c r="FJ294" s="205"/>
      <c r="FK294" s="205"/>
      <c r="FL294" s="205"/>
      <c r="FM294" s="205"/>
      <c r="FN294" s="205"/>
      <c r="FO294" s="205"/>
      <c r="FP294" s="205"/>
      <c r="FQ294" s="205"/>
      <c r="FR294" s="205"/>
      <c r="FS294" s="205"/>
      <c r="FT294" s="205"/>
      <c r="FU294" s="205"/>
      <c r="FV294" s="205"/>
      <c r="FW294" s="205"/>
      <c r="FX294" s="205"/>
      <c r="FY294" s="205"/>
      <c r="FZ294" s="205"/>
      <c r="GA294" s="205"/>
      <c r="GB294" s="205"/>
      <c r="GC294" s="205"/>
      <c r="GD294" s="205"/>
      <c r="GE294" s="205"/>
      <c r="GF294" s="205"/>
      <c r="GG294" s="205"/>
      <c r="GH294" s="205"/>
      <c r="GI294" s="205"/>
      <c r="GJ294" s="205"/>
      <c r="GK294" s="205"/>
      <c r="GL294" s="205"/>
      <c r="GM294" s="205"/>
      <c r="GN294" s="205"/>
      <c r="GO294" s="205"/>
      <c r="GP294" s="205"/>
      <c r="GQ294" s="205"/>
      <c r="GR294" s="205"/>
      <c r="GS294" s="205"/>
      <c r="GT294" s="205"/>
      <c r="GU294" s="205"/>
      <c r="GV294" s="205"/>
      <c r="GW294" s="205"/>
      <c r="GX294" s="205"/>
      <c r="GY294" s="205"/>
      <c r="GZ294" s="205"/>
      <c r="HA294" s="205"/>
      <c r="HB294" s="205"/>
      <c r="HC294" s="205"/>
      <c r="HD294" s="205"/>
      <c r="HE294" s="205"/>
      <c r="HF294" s="205"/>
      <c r="HG294" s="205"/>
      <c r="HH294" s="205"/>
      <c r="HI294" s="205"/>
      <c r="HJ294" s="205"/>
      <c r="HK294" s="205"/>
      <c r="HL294" s="205"/>
      <c r="HM294" s="205"/>
      <c r="HN294" s="205"/>
      <c r="HO294" s="205"/>
      <c r="HP294" s="205"/>
      <c r="HQ294" s="205"/>
      <c r="HR294" s="205"/>
      <c r="HS294" s="205"/>
      <c r="HT294" s="205"/>
      <c r="HU294" s="205"/>
      <c r="HV294" s="205"/>
      <c r="HW294" s="205"/>
      <c r="HX294" s="205"/>
      <c r="HY294" s="205"/>
      <c r="HZ294" s="205"/>
      <c r="IA294" s="205"/>
      <c r="IB294" s="205"/>
      <c r="IC294" s="205"/>
      <c r="ID294" s="205"/>
      <c r="IE294" s="205"/>
      <c r="IF294" s="205"/>
      <c r="IG294" s="205"/>
      <c r="IH294" s="205"/>
      <c r="II294" s="205"/>
      <c r="IJ294" s="205"/>
      <c r="IK294" s="205"/>
      <c r="IL294" s="205"/>
      <c r="IM294" s="205"/>
      <c r="IN294" s="205"/>
      <c r="IO294" s="205"/>
      <c r="IP294" s="205"/>
      <c r="IQ294" s="205"/>
      <c r="IR294" s="205"/>
      <c r="IS294" s="205"/>
      <c r="IT294" s="205"/>
      <c r="IU294" s="205"/>
      <c r="IV294" s="205"/>
      <c r="IW294" s="205"/>
      <c r="IX294" s="205"/>
    </row>
    <row r="295" spans="1:258" ht="12.75" customHeight="1" x14ac:dyDescent="0.2">
      <c r="A295" s="330">
        <f t="shared" si="13"/>
        <v>45576</v>
      </c>
      <c r="B295" s="355" t="str" cm="1">
        <f t="array" ref="B295">IF(SUMPRODUCT($I295:$IX295,IF($I$9:$IX$9=B$9,1,0))&gt;0,SUMPRODUCT($I295:$IX295,IF($I$9:$IX$9=B$9,1,0)),"")</f>
        <v/>
      </c>
      <c r="C295" s="355" t="str" cm="1">
        <f t="array" ref="C295">IF(SUMPRODUCT($I295:$IX295,IF($I$9:$IX$9=C$9,1,0))&gt;0,SUMPRODUCT($I295:$IX295,IF($I$9:$IX$9=C$9,1,0)),"")</f>
        <v/>
      </c>
      <c r="D295" s="355" t="str" cm="1">
        <f t="array" ref="D295">IF(SUMPRODUCT($I295:$IX295,IF($I$9:$IX$9=D$9,1,0))&gt;0,SUMPRODUCT($I295:$IX295,IF($I$9:$IX$9=D$9,1,0)),"")</f>
        <v/>
      </c>
      <c r="E295" s="355" t="str" cm="1">
        <f t="array" ref="E295">IF(SUMPRODUCT($I295:$IX295,IF($I$9:$IX$9=E$9,1,0))&gt;0,SUMPRODUCT($I295:$IX295,IF($I$9:$IX$9=E$9,1,0)),"")</f>
        <v/>
      </c>
      <c r="F295" s="355" t="str" cm="1">
        <f t="array" ref="F295">IF(SUMPRODUCT($I295:$IX295,IF($I$9:$IX$9=F$9,1,0))&gt;0,SUMPRODUCT($I295:$IX295,IF($I$9:$IX$9=F$9,1,0)),"")</f>
        <v/>
      </c>
      <c r="G295" s="355" t="str" cm="1">
        <f t="array" ref="G295">IF(SUMPRODUCT($I295:$IX295,IF($I$9:$IX$9=G$9,1,0))&gt;0,SUMPRODUCT($I295:$IX295,IF($I$9:$IX$9=G$9,1,0)),"")</f>
        <v/>
      </c>
      <c r="H295" s="329">
        <f t="shared" si="12"/>
        <v>0</v>
      </c>
      <c r="I295" s="205"/>
      <c r="J295" s="205"/>
      <c r="K295" s="205"/>
      <c r="L295" s="205"/>
      <c r="M295" s="205"/>
      <c r="N295" s="205"/>
      <c r="O295" s="205"/>
      <c r="P295" s="205"/>
      <c r="Q295" s="205"/>
      <c r="R295" s="205"/>
      <c r="S295" s="205"/>
      <c r="T295" s="205"/>
      <c r="U295" s="205"/>
      <c r="V295" s="205"/>
      <c r="W295" s="205"/>
      <c r="X295" s="205"/>
      <c r="Y295" s="205"/>
      <c r="Z295" s="205"/>
      <c r="AA295" s="205"/>
      <c r="AB295" s="205"/>
      <c r="AC295" s="205"/>
      <c r="AD295" s="205"/>
      <c r="AE295" s="205"/>
      <c r="AF295" s="205"/>
      <c r="AG295" s="205"/>
      <c r="AH295" s="205"/>
      <c r="AI295" s="205"/>
      <c r="AJ295" s="205"/>
      <c r="AK295" s="205"/>
      <c r="AL295" s="205"/>
      <c r="AM295" s="205"/>
      <c r="AN295" s="205"/>
      <c r="AO295" s="205"/>
      <c r="AP295" s="205"/>
      <c r="AQ295" s="205"/>
      <c r="AR295" s="205"/>
      <c r="AS295" s="205"/>
      <c r="AT295" s="205"/>
      <c r="AU295" s="205"/>
      <c r="AV295" s="205"/>
      <c r="AW295" s="205"/>
      <c r="AX295" s="205"/>
      <c r="AY295" s="205"/>
      <c r="AZ295" s="205"/>
      <c r="BA295" s="205"/>
      <c r="BB295" s="205"/>
      <c r="BC295" s="205"/>
      <c r="BD295" s="205"/>
      <c r="BE295" s="205"/>
      <c r="BF295" s="205"/>
      <c r="BG295" s="205"/>
      <c r="BH295" s="205"/>
      <c r="BI295" s="205"/>
      <c r="BJ295" s="205"/>
      <c r="BK295" s="205"/>
      <c r="BL295" s="205"/>
      <c r="BM295" s="205"/>
      <c r="BN295" s="205"/>
      <c r="BO295" s="205"/>
      <c r="BP295" s="205"/>
      <c r="BQ295" s="205"/>
      <c r="BR295" s="205"/>
      <c r="BS295" s="205"/>
      <c r="BT295" s="205"/>
      <c r="BU295" s="205"/>
      <c r="BV295" s="205"/>
      <c r="BW295" s="205"/>
      <c r="BX295" s="205"/>
      <c r="BY295" s="205"/>
      <c r="BZ295" s="205"/>
      <c r="CA295" s="205"/>
      <c r="CB295" s="205"/>
      <c r="CC295" s="205"/>
      <c r="CD295" s="205"/>
      <c r="CE295" s="205"/>
      <c r="CF295" s="205"/>
      <c r="CG295" s="205"/>
      <c r="CH295" s="205"/>
      <c r="CI295" s="205"/>
      <c r="CJ295" s="205"/>
      <c r="CK295" s="205"/>
      <c r="CL295" s="205"/>
      <c r="CM295" s="205"/>
      <c r="CN295" s="205"/>
      <c r="CO295" s="205"/>
      <c r="CP295" s="205"/>
      <c r="CQ295" s="205"/>
      <c r="CR295" s="205"/>
      <c r="CS295" s="205"/>
      <c r="CT295" s="205"/>
      <c r="CU295" s="205"/>
      <c r="CV295" s="205"/>
      <c r="CW295" s="205"/>
      <c r="CX295" s="205"/>
      <c r="CY295" s="205"/>
      <c r="CZ295" s="205"/>
      <c r="DA295" s="205"/>
      <c r="DB295" s="205"/>
      <c r="DC295" s="205"/>
      <c r="DD295" s="205"/>
      <c r="DE295" s="205"/>
      <c r="DF295" s="205"/>
      <c r="DG295" s="205"/>
      <c r="DH295" s="205"/>
      <c r="DI295" s="205"/>
      <c r="DJ295" s="205"/>
      <c r="DK295" s="205"/>
      <c r="DL295" s="205"/>
      <c r="DM295" s="205"/>
      <c r="DN295" s="205"/>
      <c r="DO295" s="205"/>
      <c r="DP295" s="205"/>
      <c r="DQ295" s="205"/>
      <c r="DR295" s="205"/>
      <c r="DS295" s="205"/>
      <c r="DT295" s="205"/>
      <c r="DU295" s="205"/>
      <c r="DV295" s="205"/>
      <c r="DW295" s="205"/>
      <c r="DX295" s="205"/>
      <c r="DY295" s="205"/>
      <c r="DZ295" s="205"/>
      <c r="EA295" s="205"/>
      <c r="EB295" s="205"/>
      <c r="EC295" s="205"/>
      <c r="ED295" s="205"/>
      <c r="EE295" s="205"/>
      <c r="EF295" s="205"/>
      <c r="EG295" s="205"/>
      <c r="EH295" s="205"/>
      <c r="EI295" s="205"/>
      <c r="EJ295" s="205"/>
      <c r="EK295" s="205"/>
      <c r="EL295" s="205"/>
      <c r="EM295" s="205"/>
      <c r="EN295" s="205"/>
      <c r="EO295" s="205"/>
      <c r="EP295" s="205"/>
      <c r="EQ295" s="205"/>
      <c r="ER295" s="205"/>
      <c r="ES295" s="205"/>
      <c r="ET295" s="205"/>
      <c r="EU295" s="205"/>
      <c r="EV295" s="205"/>
      <c r="EW295" s="205"/>
      <c r="EX295" s="205"/>
      <c r="EY295" s="205"/>
      <c r="EZ295" s="205"/>
      <c r="FA295" s="205"/>
      <c r="FB295" s="205"/>
      <c r="FC295" s="205"/>
      <c r="FD295" s="205"/>
      <c r="FE295" s="205"/>
      <c r="FF295" s="205"/>
      <c r="FG295" s="205"/>
      <c r="FH295" s="205"/>
      <c r="FI295" s="205"/>
      <c r="FJ295" s="205"/>
      <c r="FK295" s="205"/>
      <c r="FL295" s="205"/>
      <c r="FM295" s="205"/>
      <c r="FN295" s="205"/>
      <c r="FO295" s="205"/>
      <c r="FP295" s="205"/>
      <c r="FQ295" s="205"/>
      <c r="FR295" s="205"/>
      <c r="FS295" s="205"/>
      <c r="FT295" s="205"/>
      <c r="FU295" s="205"/>
      <c r="FV295" s="205"/>
      <c r="FW295" s="205"/>
      <c r="FX295" s="205"/>
      <c r="FY295" s="205"/>
      <c r="FZ295" s="205"/>
      <c r="GA295" s="205"/>
      <c r="GB295" s="205"/>
      <c r="GC295" s="205"/>
      <c r="GD295" s="205"/>
      <c r="GE295" s="205"/>
      <c r="GF295" s="205"/>
      <c r="GG295" s="205"/>
      <c r="GH295" s="205"/>
      <c r="GI295" s="205"/>
      <c r="GJ295" s="205"/>
      <c r="GK295" s="205"/>
      <c r="GL295" s="205"/>
      <c r="GM295" s="205"/>
      <c r="GN295" s="205"/>
      <c r="GO295" s="205"/>
      <c r="GP295" s="205"/>
      <c r="GQ295" s="205"/>
      <c r="GR295" s="205"/>
      <c r="GS295" s="205"/>
      <c r="GT295" s="205"/>
      <c r="GU295" s="205"/>
      <c r="GV295" s="205"/>
      <c r="GW295" s="205"/>
      <c r="GX295" s="205"/>
      <c r="GY295" s="205"/>
      <c r="GZ295" s="205"/>
      <c r="HA295" s="205"/>
      <c r="HB295" s="205"/>
      <c r="HC295" s="205"/>
      <c r="HD295" s="205"/>
      <c r="HE295" s="205"/>
      <c r="HF295" s="205"/>
      <c r="HG295" s="205"/>
      <c r="HH295" s="205"/>
      <c r="HI295" s="205"/>
      <c r="HJ295" s="205"/>
      <c r="HK295" s="205"/>
      <c r="HL295" s="205"/>
      <c r="HM295" s="205"/>
      <c r="HN295" s="205"/>
      <c r="HO295" s="205"/>
      <c r="HP295" s="205"/>
      <c r="HQ295" s="205"/>
      <c r="HR295" s="205"/>
      <c r="HS295" s="205"/>
      <c r="HT295" s="205"/>
      <c r="HU295" s="205"/>
      <c r="HV295" s="205"/>
      <c r="HW295" s="205"/>
      <c r="HX295" s="205"/>
      <c r="HY295" s="205"/>
      <c r="HZ295" s="205"/>
      <c r="IA295" s="205"/>
      <c r="IB295" s="205"/>
      <c r="IC295" s="205"/>
      <c r="ID295" s="205"/>
      <c r="IE295" s="205"/>
      <c r="IF295" s="205"/>
      <c r="IG295" s="205"/>
      <c r="IH295" s="205"/>
      <c r="II295" s="205"/>
      <c r="IJ295" s="205"/>
      <c r="IK295" s="205"/>
      <c r="IL295" s="205"/>
      <c r="IM295" s="205"/>
      <c r="IN295" s="205"/>
      <c r="IO295" s="205"/>
      <c r="IP295" s="205"/>
      <c r="IQ295" s="205"/>
      <c r="IR295" s="205"/>
      <c r="IS295" s="205"/>
      <c r="IT295" s="205"/>
      <c r="IU295" s="205"/>
      <c r="IV295" s="205"/>
      <c r="IW295" s="205"/>
      <c r="IX295" s="205"/>
    </row>
    <row r="296" spans="1:258" ht="12.75" customHeight="1" x14ac:dyDescent="0.2">
      <c r="A296" s="330">
        <f t="shared" si="13"/>
        <v>45577</v>
      </c>
      <c r="B296" s="355" t="str" cm="1">
        <f t="array" ref="B296">IF(SUMPRODUCT($I296:$IX296,IF($I$9:$IX$9=B$9,1,0))&gt;0,SUMPRODUCT($I296:$IX296,IF($I$9:$IX$9=B$9,1,0)),"")</f>
        <v/>
      </c>
      <c r="C296" s="355" t="str" cm="1">
        <f t="array" ref="C296">IF(SUMPRODUCT($I296:$IX296,IF($I$9:$IX$9=C$9,1,0))&gt;0,SUMPRODUCT($I296:$IX296,IF($I$9:$IX$9=C$9,1,0)),"")</f>
        <v/>
      </c>
      <c r="D296" s="355" t="str" cm="1">
        <f t="array" ref="D296">IF(SUMPRODUCT($I296:$IX296,IF($I$9:$IX$9=D$9,1,0))&gt;0,SUMPRODUCT($I296:$IX296,IF($I$9:$IX$9=D$9,1,0)),"")</f>
        <v/>
      </c>
      <c r="E296" s="355" t="str" cm="1">
        <f t="array" ref="E296">IF(SUMPRODUCT($I296:$IX296,IF($I$9:$IX$9=E$9,1,0))&gt;0,SUMPRODUCT($I296:$IX296,IF($I$9:$IX$9=E$9,1,0)),"")</f>
        <v/>
      </c>
      <c r="F296" s="355" t="str" cm="1">
        <f t="array" ref="F296">IF(SUMPRODUCT($I296:$IX296,IF($I$9:$IX$9=F$9,1,0))&gt;0,SUMPRODUCT($I296:$IX296,IF($I$9:$IX$9=F$9,1,0)),"")</f>
        <v/>
      </c>
      <c r="G296" s="355" t="str" cm="1">
        <f t="array" ref="G296">IF(SUMPRODUCT($I296:$IX296,IF($I$9:$IX$9=G$9,1,0))&gt;0,SUMPRODUCT($I296:$IX296,IF($I$9:$IX$9=G$9,1,0)),"")</f>
        <v/>
      </c>
      <c r="H296" s="329">
        <f t="shared" si="12"/>
        <v>0</v>
      </c>
      <c r="I296" s="205"/>
      <c r="J296" s="205"/>
      <c r="K296" s="205"/>
      <c r="L296" s="205"/>
      <c r="M296" s="205"/>
      <c r="N296" s="205"/>
      <c r="O296" s="205"/>
      <c r="P296" s="205"/>
      <c r="Q296" s="205"/>
      <c r="R296" s="205"/>
      <c r="S296" s="205"/>
      <c r="T296" s="205"/>
      <c r="U296" s="205"/>
      <c r="V296" s="205"/>
      <c r="W296" s="205"/>
      <c r="X296" s="205"/>
      <c r="Y296" s="205"/>
      <c r="Z296" s="205"/>
      <c r="AA296" s="205"/>
      <c r="AB296" s="205"/>
      <c r="AC296" s="205"/>
      <c r="AD296" s="205"/>
      <c r="AE296" s="205"/>
      <c r="AF296" s="205"/>
      <c r="AG296" s="205"/>
      <c r="AH296" s="205"/>
      <c r="AI296" s="205"/>
      <c r="AJ296" s="205"/>
      <c r="AK296" s="205"/>
      <c r="AL296" s="205"/>
      <c r="AM296" s="205"/>
      <c r="AN296" s="205"/>
      <c r="AO296" s="205"/>
      <c r="AP296" s="205"/>
      <c r="AQ296" s="205"/>
      <c r="AR296" s="205"/>
      <c r="AS296" s="205"/>
      <c r="AT296" s="205"/>
      <c r="AU296" s="205"/>
      <c r="AV296" s="205"/>
      <c r="AW296" s="205"/>
      <c r="AX296" s="205"/>
      <c r="AY296" s="205"/>
      <c r="AZ296" s="205"/>
      <c r="BA296" s="205"/>
      <c r="BB296" s="205"/>
      <c r="BC296" s="205"/>
      <c r="BD296" s="205"/>
      <c r="BE296" s="205"/>
      <c r="BF296" s="205"/>
      <c r="BG296" s="205"/>
      <c r="BH296" s="205"/>
      <c r="BI296" s="205"/>
      <c r="BJ296" s="205"/>
      <c r="BK296" s="205"/>
      <c r="BL296" s="205"/>
      <c r="BM296" s="205"/>
      <c r="BN296" s="205"/>
      <c r="BO296" s="205"/>
      <c r="BP296" s="205"/>
      <c r="BQ296" s="205"/>
      <c r="BR296" s="205"/>
      <c r="BS296" s="205"/>
      <c r="BT296" s="205"/>
      <c r="BU296" s="205"/>
      <c r="BV296" s="205"/>
      <c r="BW296" s="205"/>
      <c r="BX296" s="205"/>
      <c r="BY296" s="205"/>
      <c r="BZ296" s="205"/>
      <c r="CA296" s="205"/>
      <c r="CB296" s="205"/>
      <c r="CC296" s="205"/>
      <c r="CD296" s="205"/>
      <c r="CE296" s="205"/>
      <c r="CF296" s="205"/>
      <c r="CG296" s="205"/>
      <c r="CH296" s="205"/>
      <c r="CI296" s="205"/>
      <c r="CJ296" s="205"/>
      <c r="CK296" s="205"/>
      <c r="CL296" s="205"/>
      <c r="CM296" s="205"/>
      <c r="CN296" s="205"/>
      <c r="CO296" s="205"/>
      <c r="CP296" s="205"/>
      <c r="CQ296" s="205"/>
      <c r="CR296" s="205"/>
      <c r="CS296" s="205"/>
      <c r="CT296" s="205"/>
      <c r="CU296" s="205"/>
      <c r="CV296" s="205"/>
      <c r="CW296" s="205"/>
      <c r="CX296" s="205"/>
      <c r="CY296" s="205"/>
      <c r="CZ296" s="205"/>
      <c r="DA296" s="205"/>
      <c r="DB296" s="205"/>
      <c r="DC296" s="205"/>
      <c r="DD296" s="205"/>
      <c r="DE296" s="205"/>
      <c r="DF296" s="205"/>
      <c r="DG296" s="205"/>
      <c r="DH296" s="205"/>
      <c r="DI296" s="205"/>
      <c r="DJ296" s="205"/>
      <c r="DK296" s="205"/>
      <c r="DL296" s="205"/>
      <c r="DM296" s="205"/>
      <c r="DN296" s="205"/>
      <c r="DO296" s="205"/>
      <c r="DP296" s="205"/>
      <c r="DQ296" s="205"/>
      <c r="DR296" s="205"/>
      <c r="DS296" s="205"/>
      <c r="DT296" s="205"/>
      <c r="DU296" s="205"/>
      <c r="DV296" s="205"/>
      <c r="DW296" s="205"/>
      <c r="DX296" s="205"/>
      <c r="DY296" s="205"/>
      <c r="DZ296" s="205"/>
      <c r="EA296" s="205"/>
      <c r="EB296" s="205"/>
      <c r="EC296" s="205"/>
      <c r="ED296" s="205"/>
      <c r="EE296" s="205"/>
      <c r="EF296" s="205"/>
      <c r="EG296" s="205"/>
      <c r="EH296" s="205"/>
      <c r="EI296" s="205"/>
      <c r="EJ296" s="205"/>
      <c r="EK296" s="205"/>
      <c r="EL296" s="205"/>
      <c r="EM296" s="205"/>
      <c r="EN296" s="205"/>
      <c r="EO296" s="205"/>
      <c r="EP296" s="205"/>
      <c r="EQ296" s="205"/>
      <c r="ER296" s="205"/>
      <c r="ES296" s="205"/>
      <c r="ET296" s="205"/>
      <c r="EU296" s="205"/>
      <c r="EV296" s="205"/>
      <c r="EW296" s="205"/>
      <c r="EX296" s="205"/>
      <c r="EY296" s="205"/>
      <c r="EZ296" s="205"/>
      <c r="FA296" s="205"/>
      <c r="FB296" s="205"/>
      <c r="FC296" s="205"/>
      <c r="FD296" s="205"/>
      <c r="FE296" s="205"/>
      <c r="FF296" s="205"/>
      <c r="FG296" s="205"/>
      <c r="FH296" s="205"/>
      <c r="FI296" s="205"/>
      <c r="FJ296" s="205"/>
      <c r="FK296" s="205"/>
      <c r="FL296" s="205"/>
      <c r="FM296" s="205"/>
      <c r="FN296" s="205"/>
      <c r="FO296" s="205"/>
      <c r="FP296" s="205"/>
      <c r="FQ296" s="205"/>
      <c r="FR296" s="205"/>
      <c r="FS296" s="205"/>
      <c r="FT296" s="205"/>
      <c r="FU296" s="205"/>
      <c r="FV296" s="205"/>
      <c r="FW296" s="205"/>
      <c r="FX296" s="205"/>
      <c r="FY296" s="205"/>
      <c r="FZ296" s="205"/>
      <c r="GA296" s="205"/>
      <c r="GB296" s="205"/>
      <c r="GC296" s="205"/>
      <c r="GD296" s="205"/>
      <c r="GE296" s="205"/>
      <c r="GF296" s="205"/>
      <c r="GG296" s="205"/>
      <c r="GH296" s="205"/>
      <c r="GI296" s="205"/>
      <c r="GJ296" s="205"/>
      <c r="GK296" s="205"/>
      <c r="GL296" s="205"/>
      <c r="GM296" s="205"/>
      <c r="GN296" s="205"/>
      <c r="GO296" s="205"/>
      <c r="GP296" s="205"/>
      <c r="GQ296" s="205"/>
      <c r="GR296" s="205"/>
      <c r="GS296" s="205"/>
      <c r="GT296" s="205"/>
      <c r="GU296" s="205"/>
      <c r="GV296" s="205"/>
      <c r="GW296" s="205"/>
      <c r="GX296" s="205"/>
      <c r="GY296" s="205"/>
      <c r="GZ296" s="205"/>
      <c r="HA296" s="205"/>
      <c r="HB296" s="205"/>
      <c r="HC296" s="205"/>
      <c r="HD296" s="205"/>
      <c r="HE296" s="205"/>
      <c r="HF296" s="205"/>
      <c r="HG296" s="205"/>
      <c r="HH296" s="205"/>
      <c r="HI296" s="205"/>
      <c r="HJ296" s="205"/>
      <c r="HK296" s="205"/>
      <c r="HL296" s="205"/>
      <c r="HM296" s="205"/>
      <c r="HN296" s="205"/>
      <c r="HO296" s="205"/>
      <c r="HP296" s="205"/>
      <c r="HQ296" s="205"/>
      <c r="HR296" s="205"/>
      <c r="HS296" s="205"/>
      <c r="HT296" s="205"/>
      <c r="HU296" s="205"/>
      <c r="HV296" s="205"/>
      <c r="HW296" s="205"/>
      <c r="HX296" s="205"/>
      <c r="HY296" s="205"/>
      <c r="HZ296" s="205"/>
      <c r="IA296" s="205"/>
      <c r="IB296" s="205"/>
      <c r="IC296" s="205"/>
      <c r="ID296" s="205"/>
      <c r="IE296" s="205"/>
      <c r="IF296" s="205"/>
      <c r="IG296" s="205"/>
      <c r="IH296" s="205"/>
      <c r="II296" s="205"/>
      <c r="IJ296" s="205"/>
      <c r="IK296" s="205"/>
      <c r="IL296" s="205"/>
      <c r="IM296" s="205"/>
      <c r="IN296" s="205"/>
      <c r="IO296" s="205"/>
      <c r="IP296" s="205"/>
      <c r="IQ296" s="205"/>
      <c r="IR296" s="205"/>
      <c r="IS296" s="205"/>
      <c r="IT296" s="205"/>
      <c r="IU296" s="205"/>
      <c r="IV296" s="205"/>
      <c r="IW296" s="205"/>
      <c r="IX296" s="205"/>
    </row>
    <row r="297" spans="1:258" ht="12.75" customHeight="1" x14ac:dyDescent="0.2">
      <c r="A297" s="330">
        <f t="shared" si="13"/>
        <v>45578</v>
      </c>
      <c r="B297" s="355" t="str" cm="1">
        <f t="array" ref="B297">IF(SUMPRODUCT($I297:$IX297,IF($I$9:$IX$9=B$9,1,0))&gt;0,SUMPRODUCT($I297:$IX297,IF($I$9:$IX$9=B$9,1,0)),"")</f>
        <v/>
      </c>
      <c r="C297" s="355" t="str" cm="1">
        <f t="array" ref="C297">IF(SUMPRODUCT($I297:$IX297,IF($I$9:$IX$9=C$9,1,0))&gt;0,SUMPRODUCT($I297:$IX297,IF($I$9:$IX$9=C$9,1,0)),"")</f>
        <v/>
      </c>
      <c r="D297" s="355" t="str" cm="1">
        <f t="array" ref="D297">IF(SUMPRODUCT($I297:$IX297,IF($I$9:$IX$9=D$9,1,0))&gt;0,SUMPRODUCT($I297:$IX297,IF($I$9:$IX$9=D$9,1,0)),"")</f>
        <v/>
      </c>
      <c r="E297" s="355" t="str" cm="1">
        <f t="array" ref="E297">IF(SUMPRODUCT($I297:$IX297,IF($I$9:$IX$9=E$9,1,0))&gt;0,SUMPRODUCT($I297:$IX297,IF($I$9:$IX$9=E$9,1,0)),"")</f>
        <v/>
      </c>
      <c r="F297" s="355" t="str" cm="1">
        <f t="array" ref="F297">IF(SUMPRODUCT($I297:$IX297,IF($I$9:$IX$9=F$9,1,0))&gt;0,SUMPRODUCT($I297:$IX297,IF($I$9:$IX$9=F$9,1,0)),"")</f>
        <v/>
      </c>
      <c r="G297" s="355" t="str" cm="1">
        <f t="array" ref="G297">IF(SUMPRODUCT($I297:$IX297,IF($I$9:$IX$9=G$9,1,0))&gt;0,SUMPRODUCT($I297:$IX297,IF($I$9:$IX$9=G$9,1,0)),"")</f>
        <v/>
      </c>
      <c r="H297" s="329">
        <f t="shared" si="12"/>
        <v>0</v>
      </c>
      <c r="I297" s="205"/>
      <c r="J297" s="205"/>
      <c r="K297" s="205"/>
      <c r="L297" s="205"/>
      <c r="M297" s="205"/>
      <c r="N297" s="205"/>
      <c r="O297" s="205"/>
      <c r="P297" s="205"/>
      <c r="Q297" s="205"/>
      <c r="R297" s="205"/>
      <c r="S297" s="205"/>
      <c r="T297" s="205"/>
      <c r="U297" s="205"/>
      <c r="V297" s="205"/>
      <c r="W297" s="205"/>
      <c r="X297" s="205"/>
      <c r="Y297" s="205"/>
      <c r="Z297" s="205"/>
      <c r="AA297" s="205"/>
      <c r="AB297" s="205"/>
      <c r="AC297" s="205"/>
      <c r="AD297" s="205"/>
      <c r="AE297" s="205"/>
      <c r="AF297" s="205"/>
      <c r="AG297" s="205"/>
      <c r="AH297" s="205"/>
      <c r="AI297" s="205"/>
      <c r="AJ297" s="205"/>
      <c r="AK297" s="205"/>
      <c r="AL297" s="205"/>
      <c r="AM297" s="205"/>
      <c r="AN297" s="205"/>
      <c r="AO297" s="205"/>
      <c r="AP297" s="205"/>
      <c r="AQ297" s="205"/>
      <c r="AR297" s="205"/>
      <c r="AS297" s="205"/>
      <c r="AT297" s="205"/>
      <c r="AU297" s="205"/>
      <c r="AV297" s="205"/>
      <c r="AW297" s="205"/>
      <c r="AX297" s="205"/>
      <c r="AY297" s="205"/>
      <c r="AZ297" s="205"/>
      <c r="BA297" s="205"/>
      <c r="BB297" s="205"/>
      <c r="BC297" s="205"/>
      <c r="BD297" s="205"/>
      <c r="BE297" s="205"/>
      <c r="BF297" s="205"/>
      <c r="BG297" s="205"/>
      <c r="BH297" s="205"/>
      <c r="BI297" s="205"/>
      <c r="BJ297" s="205"/>
      <c r="BK297" s="205"/>
      <c r="BL297" s="205"/>
      <c r="BM297" s="205"/>
      <c r="BN297" s="205"/>
      <c r="BO297" s="205"/>
      <c r="BP297" s="205"/>
      <c r="BQ297" s="205"/>
      <c r="BR297" s="205"/>
      <c r="BS297" s="205"/>
      <c r="BT297" s="205"/>
      <c r="BU297" s="205"/>
      <c r="BV297" s="205"/>
      <c r="BW297" s="205"/>
      <c r="BX297" s="205"/>
      <c r="BY297" s="205"/>
      <c r="BZ297" s="205"/>
      <c r="CA297" s="205"/>
      <c r="CB297" s="205"/>
      <c r="CC297" s="205"/>
      <c r="CD297" s="205"/>
      <c r="CE297" s="205"/>
      <c r="CF297" s="205"/>
      <c r="CG297" s="205"/>
      <c r="CH297" s="205"/>
      <c r="CI297" s="205"/>
      <c r="CJ297" s="205"/>
      <c r="CK297" s="205"/>
      <c r="CL297" s="205"/>
      <c r="CM297" s="205"/>
      <c r="CN297" s="205"/>
      <c r="CO297" s="205"/>
      <c r="CP297" s="205"/>
      <c r="CQ297" s="205"/>
      <c r="CR297" s="205"/>
      <c r="CS297" s="205"/>
      <c r="CT297" s="205"/>
      <c r="CU297" s="205"/>
      <c r="CV297" s="205"/>
      <c r="CW297" s="205"/>
      <c r="CX297" s="205"/>
      <c r="CY297" s="205"/>
      <c r="CZ297" s="205"/>
      <c r="DA297" s="205"/>
      <c r="DB297" s="205"/>
      <c r="DC297" s="205"/>
      <c r="DD297" s="205"/>
      <c r="DE297" s="205"/>
      <c r="DF297" s="205"/>
      <c r="DG297" s="205"/>
      <c r="DH297" s="205"/>
      <c r="DI297" s="205"/>
      <c r="DJ297" s="205"/>
      <c r="DK297" s="205"/>
      <c r="DL297" s="205"/>
      <c r="DM297" s="205"/>
      <c r="DN297" s="205"/>
      <c r="DO297" s="205"/>
      <c r="DP297" s="205"/>
      <c r="DQ297" s="205"/>
      <c r="DR297" s="205"/>
      <c r="DS297" s="205"/>
      <c r="DT297" s="205"/>
      <c r="DU297" s="205"/>
      <c r="DV297" s="205"/>
      <c r="DW297" s="205"/>
      <c r="DX297" s="205"/>
      <c r="DY297" s="205"/>
      <c r="DZ297" s="205"/>
      <c r="EA297" s="205"/>
      <c r="EB297" s="205"/>
      <c r="EC297" s="205"/>
      <c r="ED297" s="205"/>
      <c r="EE297" s="205"/>
      <c r="EF297" s="205"/>
      <c r="EG297" s="205"/>
      <c r="EH297" s="205"/>
      <c r="EI297" s="205"/>
      <c r="EJ297" s="205"/>
      <c r="EK297" s="205"/>
      <c r="EL297" s="205"/>
      <c r="EM297" s="205"/>
      <c r="EN297" s="205"/>
      <c r="EO297" s="205"/>
      <c r="EP297" s="205"/>
      <c r="EQ297" s="205"/>
      <c r="ER297" s="205"/>
      <c r="ES297" s="205"/>
      <c r="ET297" s="205"/>
      <c r="EU297" s="205"/>
      <c r="EV297" s="205"/>
      <c r="EW297" s="205"/>
      <c r="EX297" s="205"/>
      <c r="EY297" s="205"/>
      <c r="EZ297" s="205"/>
      <c r="FA297" s="205"/>
      <c r="FB297" s="205"/>
      <c r="FC297" s="205"/>
      <c r="FD297" s="205"/>
      <c r="FE297" s="205"/>
      <c r="FF297" s="205"/>
      <c r="FG297" s="205"/>
      <c r="FH297" s="205"/>
      <c r="FI297" s="205"/>
      <c r="FJ297" s="205"/>
      <c r="FK297" s="205"/>
      <c r="FL297" s="205"/>
      <c r="FM297" s="205"/>
      <c r="FN297" s="205"/>
      <c r="FO297" s="205"/>
      <c r="FP297" s="205"/>
      <c r="FQ297" s="205"/>
      <c r="FR297" s="205"/>
      <c r="FS297" s="205"/>
      <c r="FT297" s="205"/>
      <c r="FU297" s="205"/>
      <c r="FV297" s="205"/>
      <c r="FW297" s="205"/>
      <c r="FX297" s="205"/>
      <c r="FY297" s="205"/>
      <c r="FZ297" s="205"/>
      <c r="GA297" s="205"/>
      <c r="GB297" s="205"/>
      <c r="GC297" s="205"/>
      <c r="GD297" s="205"/>
      <c r="GE297" s="205"/>
      <c r="GF297" s="205"/>
      <c r="GG297" s="205"/>
      <c r="GH297" s="205"/>
      <c r="GI297" s="205"/>
      <c r="GJ297" s="205"/>
      <c r="GK297" s="205"/>
      <c r="GL297" s="205"/>
      <c r="GM297" s="205"/>
      <c r="GN297" s="205"/>
      <c r="GO297" s="205"/>
      <c r="GP297" s="205"/>
      <c r="GQ297" s="205"/>
      <c r="GR297" s="205"/>
      <c r="GS297" s="205"/>
      <c r="GT297" s="205"/>
      <c r="GU297" s="205"/>
      <c r="GV297" s="205"/>
      <c r="GW297" s="205"/>
      <c r="GX297" s="205"/>
      <c r="GY297" s="205"/>
      <c r="GZ297" s="205"/>
      <c r="HA297" s="205"/>
      <c r="HB297" s="205"/>
      <c r="HC297" s="205"/>
      <c r="HD297" s="205"/>
      <c r="HE297" s="205"/>
      <c r="HF297" s="205"/>
      <c r="HG297" s="205"/>
      <c r="HH297" s="205"/>
      <c r="HI297" s="205"/>
      <c r="HJ297" s="205"/>
      <c r="HK297" s="205"/>
      <c r="HL297" s="205"/>
      <c r="HM297" s="205"/>
      <c r="HN297" s="205"/>
      <c r="HO297" s="205"/>
      <c r="HP297" s="205"/>
      <c r="HQ297" s="205"/>
      <c r="HR297" s="205"/>
      <c r="HS297" s="205"/>
      <c r="HT297" s="205"/>
      <c r="HU297" s="205"/>
      <c r="HV297" s="205"/>
      <c r="HW297" s="205"/>
      <c r="HX297" s="205"/>
      <c r="HY297" s="205"/>
      <c r="HZ297" s="205"/>
      <c r="IA297" s="205"/>
      <c r="IB297" s="205"/>
      <c r="IC297" s="205"/>
      <c r="ID297" s="205"/>
      <c r="IE297" s="205"/>
      <c r="IF297" s="205"/>
      <c r="IG297" s="205"/>
      <c r="IH297" s="205"/>
      <c r="II297" s="205"/>
      <c r="IJ297" s="205"/>
      <c r="IK297" s="205"/>
      <c r="IL297" s="205"/>
      <c r="IM297" s="205"/>
      <c r="IN297" s="205"/>
      <c r="IO297" s="205"/>
      <c r="IP297" s="205"/>
      <c r="IQ297" s="205"/>
      <c r="IR297" s="205"/>
      <c r="IS297" s="205"/>
      <c r="IT297" s="205"/>
      <c r="IU297" s="205"/>
      <c r="IV297" s="205"/>
      <c r="IW297" s="205"/>
      <c r="IX297" s="205"/>
    </row>
    <row r="298" spans="1:258" ht="12.75" customHeight="1" x14ac:dyDescent="0.2">
      <c r="A298" s="330">
        <f t="shared" si="13"/>
        <v>45579</v>
      </c>
      <c r="B298" s="355" t="str" cm="1">
        <f t="array" ref="B298">IF(SUMPRODUCT($I298:$IX298,IF($I$9:$IX$9=B$9,1,0))&gt;0,SUMPRODUCT($I298:$IX298,IF($I$9:$IX$9=B$9,1,0)),"")</f>
        <v/>
      </c>
      <c r="C298" s="355" t="str" cm="1">
        <f t="array" ref="C298">IF(SUMPRODUCT($I298:$IX298,IF($I$9:$IX$9=C$9,1,0))&gt;0,SUMPRODUCT($I298:$IX298,IF($I$9:$IX$9=C$9,1,0)),"")</f>
        <v/>
      </c>
      <c r="D298" s="355" t="str" cm="1">
        <f t="array" ref="D298">IF(SUMPRODUCT($I298:$IX298,IF($I$9:$IX$9=D$9,1,0))&gt;0,SUMPRODUCT($I298:$IX298,IF($I$9:$IX$9=D$9,1,0)),"")</f>
        <v/>
      </c>
      <c r="E298" s="355" t="str" cm="1">
        <f t="array" ref="E298">IF(SUMPRODUCT($I298:$IX298,IF($I$9:$IX$9=E$9,1,0))&gt;0,SUMPRODUCT($I298:$IX298,IF($I$9:$IX$9=E$9,1,0)),"")</f>
        <v/>
      </c>
      <c r="F298" s="355" t="str" cm="1">
        <f t="array" ref="F298">IF(SUMPRODUCT($I298:$IX298,IF($I$9:$IX$9=F$9,1,0))&gt;0,SUMPRODUCT($I298:$IX298,IF($I$9:$IX$9=F$9,1,0)),"")</f>
        <v/>
      </c>
      <c r="G298" s="355" t="str" cm="1">
        <f t="array" ref="G298">IF(SUMPRODUCT($I298:$IX298,IF($I$9:$IX$9=G$9,1,0))&gt;0,SUMPRODUCT($I298:$IX298,IF($I$9:$IX$9=G$9,1,0)),"")</f>
        <v/>
      </c>
      <c r="H298" s="329">
        <f t="shared" si="12"/>
        <v>0</v>
      </c>
      <c r="I298" s="205"/>
      <c r="J298" s="205"/>
      <c r="K298" s="205"/>
      <c r="L298" s="205"/>
      <c r="M298" s="205"/>
      <c r="N298" s="205"/>
      <c r="O298" s="205"/>
      <c r="P298" s="205"/>
      <c r="Q298" s="205"/>
      <c r="R298" s="205"/>
      <c r="S298" s="205"/>
      <c r="T298" s="205"/>
      <c r="U298" s="205"/>
      <c r="V298" s="205"/>
      <c r="W298" s="205"/>
      <c r="X298" s="205"/>
      <c r="Y298" s="205"/>
      <c r="Z298" s="205"/>
      <c r="AA298" s="205"/>
      <c r="AB298" s="205"/>
      <c r="AC298" s="205"/>
      <c r="AD298" s="205"/>
      <c r="AE298" s="205"/>
      <c r="AF298" s="205"/>
      <c r="AG298" s="205"/>
      <c r="AH298" s="205"/>
      <c r="AI298" s="205"/>
      <c r="AJ298" s="205"/>
      <c r="AK298" s="205"/>
      <c r="AL298" s="205"/>
      <c r="AM298" s="205"/>
      <c r="AN298" s="205"/>
      <c r="AO298" s="205"/>
      <c r="AP298" s="205"/>
      <c r="AQ298" s="205"/>
      <c r="AR298" s="205"/>
      <c r="AS298" s="205"/>
      <c r="AT298" s="205"/>
      <c r="AU298" s="205"/>
      <c r="AV298" s="205"/>
      <c r="AW298" s="205"/>
      <c r="AX298" s="205"/>
      <c r="AY298" s="205"/>
      <c r="AZ298" s="205"/>
      <c r="BA298" s="205"/>
      <c r="BB298" s="205"/>
      <c r="BC298" s="205"/>
      <c r="BD298" s="205"/>
      <c r="BE298" s="205"/>
      <c r="BF298" s="205"/>
      <c r="BG298" s="205"/>
      <c r="BH298" s="205"/>
      <c r="BI298" s="205"/>
      <c r="BJ298" s="205"/>
      <c r="BK298" s="205"/>
      <c r="BL298" s="205"/>
      <c r="BM298" s="205"/>
      <c r="BN298" s="205"/>
      <c r="BO298" s="205"/>
      <c r="BP298" s="205"/>
      <c r="BQ298" s="205"/>
      <c r="BR298" s="205"/>
      <c r="BS298" s="205"/>
      <c r="BT298" s="205"/>
      <c r="BU298" s="205"/>
      <c r="BV298" s="205"/>
      <c r="BW298" s="205"/>
      <c r="BX298" s="205"/>
      <c r="BY298" s="205"/>
      <c r="BZ298" s="205"/>
      <c r="CA298" s="205"/>
      <c r="CB298" s="205"/>
      <c r="CC298" s="205"/>
      <c r="CD298" s="205"/>
      <c r="CE298" s="205"/>
      <c r="CF298" s="205"/>
      <c r="CG298" s="205"/>
      <c r="CH298" s="205"/>
      <c r="CI298" s="205"/>
      <c r="CJ298" s="205"/>
      <c r="CK298" s="205"/>
      <c r="CL298" s="205"/>
      <c r="CM298" s="205"/>
      <c r="CN298" s="205"/>
      <c r="CO298" s="205"/>
      <c r="CP298" s="205"/>
      <c r="CQ298" s="205"/>
      <c r="CR298" s="205"/>
      <c r="CS298" s="205"/>
      <c r="CT298" s="205"/>
      <c r="CU298" s="205"/>
      <c r="CV298" s="205"/>
      <c r="CW298" s="205"/>
      <c r="CX298" s="205"/>
      <c r="CY298" s="205"/>
      <c r="CZ298" s="205"/>
      <c r="DA298" s="205"/>
      <c r="DB298" s="205"/>
      <c r="DC298" s="205"/>
      <c r="DD298" s="205"/>
      <c r="DE298" s="205"/>
      <c r="DF298" s="205"/>
      <c r="DG298" s="205"/>
      <c r="DH298" s="205"/>
      <c r="DI298" s="205"/>
      <c r="DJ298" s="205"/>
      <c r="DK298" s="205"/>
      <c r="DL298" s="205"/>
      <c r="DM298" s="205"/>
      <c r="DN298" s="205"/>
      <c r="DO298" s="205"/>
      <c r="DP298" s="205"/>
      <c r="DQ298" s="205"/>
      <c r="DR298" s="205"/>
      <c r="DS298" s="205"/>
      <c r="DT298" s="205"/>
      <c r="DU298" s="205"/>
      <c r="DV298" s="205"/>
      <c r="DW298" s="205"/>
      <c r="DX298" s="205"/>
      <c r="DY298" s="205"/>
      <c r="DZ298" s="205"/>
      <c r="EA298" s="205"/>
      <c r="EB298" s="205"/>
      <c r="EC298" s="205"/>
      <c r="ED298" s="205"/>
      <c r="EE298" s="205"/>
      <c r="EF298" s="205"/>
      <c r="EG298" s="205"/>
      <c r="EH298" s="205"/>
      <c r="EI298" s="205"/>
      <c r="EJ298" s="205"/>
      <c r="EK298" s="205"/>
      <c r="EL298" s="205"/>
      <c r="EM298" s="205"/>
      <c r="EN298" s="205"/>
      <c r="EO298" s="205"/>
      <c r="EP298" s="205"/>
      <c r="EQ298" s="205"/>
      <c r="ER298" s="205"/>
      <c r="ES298" s="205"/>
      <c r="ET298" s="205"/>
      <c r="EU298" s="205"/>
      <c r="EV298" s="205"/>
      <c r="EW298" s="205"/>
      <c r="EX298" s="205"/>
      <c r="EY298" s="205"/>
      <c r="EZ298" s="205"/>
      <c r="FA298" s="205"/>
      <c r="FB298" s="205"/>
      <c r="FC298" s="205"/>
      <c r="FD298" s="205"/>
      <c r="FE298" s="205"/>
      <c r="FF298" s="205"/>
      <c r="FG298" s="205"/>
      <c r="FH298" s="205"/>
      <c r="FI298" s="205"/>
      <c r="FJ298" s="205"/>
      <c r="FK298" s="205"/>
      <c r="FL298" s="205"/>
      <c r="FM298" s="205"/>
      <c r="FN298" s="205"/>
      <c r="FO298" s="205"/>
      <c r="FP298" s="205"/>
      <c r="FQ298" s="205"/>
      <c r="FR298" s="205"/>
      <c r="FS298" s="205"/>
      <c r="FT298" s="205"/>
      <c r="FU298" s="205"/>
      <c r="FV298" s="205"/>
      <c r="FW298" s="205"/>
      <c r="FX298" s="205"/>
      <c r="FY298" s="205"/>
      <c r="FZ298" s="205"/>
      <c r="GA298" s="205"/>
      <c r="GB298" s="205"/>
      <c r="GC298" s="205"/>
      <c r="GD298" s="205"/>
      <c r="GE298" s="205"/>
      <c r="GF298" s="205"/>
      <c r="GG298" s="205"/>
      <c r="GH298" s="205"/>
      <c r="GI298" s="205"/>
      <c r="GJ298" s="205"/>
      <c r="GK298" s="205"/>
      <c r="GL298" s="205"/>
      <c r="GM298" s="205"/>
      <c r="GN298" s="205"/>
      <c r="GO298" s="205"/>
      <c r="GP298" s="205"/>
      <c r="GQ298" s="205"/>
      <c r="GR298" s="205"/>
      <c r="GS298" s="205"/>
      <c r="GT298" s="205"/>
      <c r="GU298" s="205"/>
      <c r="GV298" s="205"/>
      <c r="GW298" s="205"/>
      <c r="GX298" s="205"/>
      <c r="GY298" s="205"/>
      <c r="GZ298" s="205"/>
      <c r="HA298" s="205"/>
      <c r="HB298" s="205"/>
      <c r="HC298" s="205"/>
      <c r="HD298" s="205"/>
      <c r="HE298" s="205"/>
      <c r="HF298" s="205"/>
      <c r="HG298" s="205"/>
      <c r="HH298" s="205"/>
      <c r="HI298" s="205"/>
      <c r="HJ298" s="205"/>
      <c r="HK298" s="205"/>
      <c r="HL298" s="205"/>
      <c r="HM298" s="205"/>
      <c r="HN298" s="205"/>
      <c r="HO298" s="205"/>
      <c r="HP298" s="205"/>
      <c r="HQ298" s="205"/>
      <c r="HR298" s="205"/>
      <c r="HS298" s="205"/>
      <c r="HT298" s="205"/>
      <c r="HU298" s="205"/>
      <c r="HV298" s="205"/>
      <c r="HW298" s="205"/>
      <c r="HX298" s="205"/>
      <c r="HY298" s="205"/>
      <c r="HZ298" s="205"/>
      <c r="IA298" s="205"/>
      <c r="IB298" s="205"/>
      <c r="IC298" s="205"/>
      <c r="ID298" s="205"/>
      <c r="IE298" s="205"/>
      <c r="IF298" s="205"/>
      <c r="IG298" s="205"/>
      <c r="IH298" s="205"/>
      <c r="II298" s="205"/>
      <c r="IJ298" s="205"/>
      <c r="IK298" s="205"/>
      <c r="IL298" s="205"/>
      <c r="IM298" s="205"/>
      <c r="IN298" s="205"/>
      <c r="IO298" s="205"/>
      <c r="IP298" s="205"/>
      <c r="IQ298" s="205"/>
      <c r="IR298" s="205"/>
      <c r="IS298" s="205"/>
      <c r="IT298" s="205"/>
      <c r="IU298" s="205"/>
      <c r="IV298" s="205"/>
      <c r="IW298" s="205"/>
      <c r="IX298" s="205"/>
    </row>
    <row r="299" spans="1:258" ht="12.75" customHeight="1" x14ac:dyDescent="0.2">
      <c r="A299" s="330">
        <f t="shared" si="13"/>
        <v>45580</v>
      </c>
      <c r="B299" s="355" t="str" cm="1">
        <f t="array" ref="B299">IF(SUMPRODUCT($I299:$IX299,IF($I$9:$IX$9=B$9,1,0))&gt;0,SUMPRODUCT($I299:$IX299,IF($I$9:$IX$9=B$9,1,0)),"")</f>
        <v/>
      </c>
      <c r="C299" s="355" t="str" cm="1">
        <f t="array" ref="C299">IF(SUMPRODUCT($I299:$IX299,IF($I$9:$IX$9=C$9,1,0))&gt;0,SUMPRODUCT($I299:$IX299,IF($I$9:$IX$9=C$9,1,0)),"")</f>
        <v/>
      </c>
      <c r="D299" s="355" t="str" cm="1">
        <f t="array" ref="D299">IF(SUMPRODUCT($I299:$IX299,IF($I$9:$IX$9=D$9,1,0))&gt;0,SUMPRODUCT($I299:$IX299,IF($I$9:$IX$9=D$9,1,0)),"")</f>
        <v/>
      </c>
      <c r="E299" s="355" t="str" cm="1">
        <f t="array" ref="E299">IF(SUMPRODUCT($I299:$IX299,IF($I$9:$IX$9=E$9,1,0))&gt;0,SUMPRODUCT($I299:$IX299,IF($I$9:$IX$9=E$9,1,0)),"")</f>
        <v/>
      </c>
      <c r="F299" s="355" t="str" cm="1">
        <f t="array" ref="F299">IF(SUMPRODUCT($I299:$IX299,IF($I$9:$IX$9=F$9,1,0))&gt;0,SUMPRODUCT($I299:$IX299,IF($I$9:$IX$9=F$9,1,0)),"")</f>
        <v/>
      </c>
      <c r="G299" s="355" t="str" cm="1">
        <f t="array" ref="G299">IF(SUMPRODUCT($I299:$IX299,IF($I$9:$IX$9=G$9,1,0))&gt;0,SUMPRODUCT($I299:$IX299,IF($I$9:$IX$9=G$9,1,0)),"")</f>
        <v/>
      </c>
      <c r="H299" s="329">
        <f t="shared" si="12"/>
        <v>0</v>
      </c>
      <c r="I299" s="205"/>
      <c r="J299" s="205"/>
      <c r="K299" s="205"/>
      <c r="L299" s="205"/>
      <c r="M299" s="205"/>
      <c r="N299" s="205"/>
      <c r="O299" s="205"/>
      <c r="P299" s="205"/>
      <c r="Q299" s="205"/>
      <c r="R299" s="205"/>
      <c r="S299" s="205"/>
      <c r="T299" s="205"/>
      <c r="U299" s="205"/>
      <c r="V299" s="205"/>
      <c r="W299" s="205"/>
      <c r="X299" s="205"/>
      <c r="Y299" s="205"/>
      <c r="Z299" s="205"/>
      <c r="AA299" s="205"/>
      <c r="AB299" s="205"/>
      <c r="AC299" s="205"/>
      <c r="AD299" s="205"/>
      <c r="AE299" s="205"/>
      <c r="AF299" s="205"/>
      <c r="AG299" s="205"/>
      <c r="AH299" s="205"/>
      <c r="AI299" s="205"/>
      <c r="AJ299" s="205"/>
      <c r="AK299" s="205"/>
      <c r="AL299" s="205"/>
      <c r="AM299" s="205"/>
      <c r="AN299" s="205"/>
      <c r="AO299" s="205"/>
      <c r="AP299" s="205"/>
      <c r="AQ299" s="205"/>
      <c r="AR299" s="205"/>
      <c r="AS299" s="205"/>
      <c r="AT299" s="205"/>
      <c r="AU299" s="205"/>
      <c r="AV299" s="205"/>
      <c r="AW299" s="205"/>
      <c r="AX299" s="205"/>
      <c r="AY299" s="205"/>
      <c r="AZ299" s="205"/>
      <c r="BA299" s="205"/>
      <c r="BB299" s="205"/>
      <c r="BC299" s="205"/>
      <c r="BD299" s="205"/>
      <c r="BE299" s="205"/>
      <c r="BF299" s="205"/>
      <c r="BG299" s="205"/>
      <c r="BH299" s="205"/>
      <c r="BI299" s="205"/>
      <c r="BJ299" s="205"/>
      <c r="BK299" s="205"/>
      <c r="BL299" s="205"/>
      <c r="BM299" s="205"/>
      <c r="BN299" s="205"/>
      <c r="BO299" s="205"/>
      <c r="BP299" s="205"/>
      <c r="BQ299" s="205"/>
      <c r="BR299" s="205"/>
      <c r="BS299" s="205"/>
      <c r="BT299" s="205"/>
      <c r="BU299" s="205"/>
      <c r="BV299" s="205"/>
      <c r="BW299" s="205"/>
      <c r="BX299" s="205"/>
      <c r="BY299" s="205"/>
      <c r="BZ299" s="205"/>
      <c r="CA299" s="205"/>
      <c r="CB299" s="205"/>
      <c r="CC299" s="205"/>
      <c r="CD299" s="205"/>
      <c r="CE299" s="205"/>
      <c r="CF299" s="205"/>
      <c r="CG299" s="205"/>
      <c r="CH299" s="205"/>
      <c r="CI299" s="205"/>
      <c r="CJ299" s="205"/>
      <c r="CK299" s="205"/>
      <c r="CL299" s="205"/>
      <c r="CM299" s="205"/>
      <c r="CN299" s="205"/>
      <c r="CO299" s="205"/>
      <c r="CP299" s="205"/>
      <c r="CQ299" s="205"/>
      <c r="CR299" s="205"/>
      <c r="CS299" s="205"/>
      <c r="CT299" s="205"/>
      <c r="CU299" s="205"/>
      <c r="CV299" s="205"/>
      <c r="CW299" s="205"/>
      <c r="CX299" s="205"/>
      <c r="CY299" s="205"/>
      <c r="CZ299" s="205"/>
      <c r="DA299" s="205"/>
      <c r="DB299" s="205"/>
      <c r="DC299" s="205"/>
      <c r="DD299" s="205"/>
      <c r="DE299" s="205"/>
      <c r="DF299" s="205"/>
      <c r="DG299" s="205"/>
      <c r="DH299" s="205"/>
      <c r="DI299" s="205"/>
      <c r="DJ299" s="205"/>
      <c r="DK299" s="205"/>
      <c r="DL299" s="205"/>
      <c r="DM299" s="205"/>
      <c r="DN299" s="205"/>
      <c r="DO299" s="205"/>
      <c r="DP299" s="205"/>
      <c r="DQ299" s="205"/>
      <c r="DR299" s="205"/>
      <c r="DS299" s="205"/>
      <c r="DT299" s="205"/>
      <c r="DU299" s="205"/>
      <c r="DV299" s="205"/>
      <c r="DW299" s="205"/>
      <c r="DX299" s="205"/>
      <c r="DY299" s="205"/>
      <c r="DZ299" s="205"/>
      <c r="EA299" s="205"/>
      <c r="EB299" s="205"/>
      <c r="EC299" s="205"/>
      <c r="ED299" s="205"/>
      <c r="EE299" s="205"/>
      <c r="EF299" s="205"/>
      <c r="EG299" s="205"/>
      <c r="EH299" s="205"/>
      <c r="EI299" s="205"/>
      <c r="EJ299" s="205"/>
      <c r="EK299" s="205"/>
      <c r="EL299" s="205"/>
      <c r="EM299" s="205"/>
      <c r="EN299" s="205"/>
      <c r="EO299" s="205"/>
      <c r="EP299" s="205"/>
      <c r="EQ299" s="205"/>
      <c r="ER299" s="205"/>
      <c r="ES299" s="205"/>
      <c r="ET299" s="205"/>
      <c r="EU299" s="205"/>
      <c r="EV299" s="205"/>
      <c r="EW299" s="205"/>
      <c r="EX299" s="205"/>
      <c r="EY299" s="205"/>
      <c r="EZ299" s="205"/>
      <c r="FA299" s="205"/>
      <c r="FB299" s="205"/>
      <c r="FC299" s="205"/>
      <c r="FD299" s="205"/>
      <c r="FE299" s="205"/>
      <c r="FF299" s="205"/>
      <c r="FG299" s="205"/>
      <c r="FH299" s="205"/>
      <c r="FI299" s="205"/>
      <c r="FJ299" s="205"/>
      <c r="FK299" s="205"/>
      <c r="FL299" s="205"/>
      <c r="FM299" s="205"/>
      <c r="FN299" s="205"/>
      <c r="FO299" s="205"/>
      <c r="FP299" s="205"/>
      <c r="FQ299" s="205"/>
      <c r="FR299" s="205"/>
      <c r="FS299" s="205"/>
      <c r="FT299" s="205"/>
      <c r="FU299" s="205"/>
      <c r="FV299" s="205"/>
      <c r="FW299" s="205"/>
      <c r="FX299" s="205"/>
      <c r="FY299" s="205"/>
      <c r="FZ299" s="205"/>
      <c r="GA299" s="205"/>
      <c r="GB299" s="205"/>
      <c r="GC299" s="205"/>
      <c r="GD299" s="205"/>
      <c r="GE299" s="205"/>
      <c r="GF299" s="205"/>
      <c r="GG299" s="205"/>
      <c r="GH299" s="205"/>
      <c r="GI299" s="205"/>
      <c r="GJ299" s="205"/>
      <c r="GK299" s="205"/>
      <c r="GL299" s="205"/>
      <c r="GM299" s="205"/>
      <c r="GN299" s="205"/>
      <c r="GO299" s="205"/>
      <c r="GP299" s="205"/>
      <c r="GQ299" s="205"/>
      <c r="GR299" s="205"/>
      <c r="GS299" s="205"/>
      <c r="GT299" s="205"/>
      <c r="GU299" s="205"/>
      <c r="GV299" s="205"/>
      <c r="GW299" s="205"/>
      <c r="GX299" s="205"/>
      <c r="GY299" s="205"/>
      <c r="GZ299" s="205"/>
      <c r="HA299" s="205"/>
      <c r="HB299" s="205"/>
      <c r="HC299" s="205"/>
      <c r="HD299" s="205"/>
      <c r="HE299" s="205"/>
      <c r="HF299" s="205"/>
      <c r="HG299" s="205"/>
      <c r="HH299" s="205"/>
      <c r="HI299" s="205"/>
      <c r="HJ299" s="205"/>
      <c r="HK299" s="205"/>
      <c r="HL299" s="205"/>
      <c r="HM299" s="205"/>
      <c r="HN299" s="205"/>
      <c r="HO299" s="205"/>
      <c r="HP299" s="205"/>
      <c r="HQ299" s="205"/>
      <c r="HR299" s="205"/>
      <c r="HS299" s="205"/>
      <c r="HT299" s="205"/>
      <c r="HU299" s="205"/>
      <c r="HV299" s="205"/>
      <c r="HW299" s="205"/>
      <c r="HX299" s="205"/>
      <c r="HY299" s="205"/>
      <c r="HZ299" s="205"/>
      <c r="IA299" s="205"/>
      <c r="IB299" s="205"/>
      <c r="IC299" s="205"/>
      <c r="ID299" s="205"/>
      <c r="IE299" s="205"/>
      <c r="IF299" s="205"/>
      <c r="IG299" s="205"/>
      <c r="IH299" s="205"/>
      <c r="II299" s="205"/>
      <c r="IJ299" s="205"/>
      <c r="IK299" s="205"/>
      <c r="IL299" s="205"/>
      <c r="IM299" s="205"/>
      <c r="IN299" s="205"/>
      <c r="IO299" s="205"/>
      <c r="IP299" s="205"/>
      <c r="IQ299" s="205"/>
      <c r="IR299" s="205"/>
      <c r="IS299" s="205"/>
      <c r="IT299" s="205"/>
      <c r="IU299" s="205"/>
      <c r="IV299" s="205"/>
      <c r="IW299" s="205"/>
      <c r="IX299" s="205"/>
    </row>
    <row r="300" spans="1:258" ht="12.75" customHeight="1" x14ac:dyDescent="0.2">
      <c r="A300" s="330">
        <f t="shared" si="13"/>
        <v>45581</v>
      </c>
      <c r="B300" s="355" t="str" cm="1">
        <f t="array" ref="B300">IF(SUMPRODUCT($I300:$IX300,IF($I$9:$IX$9=B$9,1,0))&gt;0,SUMPRODUCT($I300:$IX300,IF($I$9:$IX$9=B$9,1,0)),"")</f>
        <v/>
      </c>
      <c r="C300" s="355" t="str" cm="1">
        <f t="array" ref="C300">IF(SUMPRODUCT($I300:$IX300,IF($I$9:$IX$9=C$9,1,0))&gt;0,SUMPRODUCT($I300:$IX300,IF($I$9:$IX$9=C$9,1,0)),"")</f>
        <v/>
      </c>
      <c r="D300" s="355" t="str" cm="1">
        <f t="array" ref="D300">IF(SUMPRODUCT($I300:$IX300,IF($I$9:$IX$9=D$9,1,0))&gt;0,SUMPRODUCT($I300:$IX300,IF($I$9:$IX$9=D$9,1,0)),"")</f>
        <v/>
      </c>
      <c r="E300" s="355" t="str" cm="1">
        <f t="array" ref="E300">IF(SUMPRODUCT($I300:$IX300,IF($I$9:$IX$9=E$9,1,0))&gt;0,SUMPRODUCT($I300:$IX300,IF($I$9:$IX$9=E$9,1,0)),"")</f>
        <v/>
      </c>
      <c r="F300" s="355" t="str" cm="1">
        <f t="array" ref="F300">IF(SUMPRODUCT($I300:$IX300,IF($I$9:$IX$9=F$9,1,0))&gt;0,SUMPRODUCT($I300:$IX300,IF($I$9:$IX$9=F$9,1,0)),"")</f>
        <v/>
      </c>
      <c r="G300" s="355" t="str" cm="1">
        <f t="array" ref="G300">IF(SUMPRODUCT($I300:$IX300,IF($I$9:$IX$9=G$9,1,0))&gt;0,SUMPRODUCT($I300:$IX300,IF($I$9:$IX$9=G$9,1,0)),"")</f>
        <v/>
      </c>
      <c r="H300" s="329">
        <f t="shared" si="12"/>
        <v>0</v>
      </c>
      <c r="I300" s="205"/>
      <c r="J300" s="205"/>
      <c r="K300" s="205"/>
      <c r="L300" s="205"/>
      <c r="M300" s="205"/>
      <c r="N300" s="205"/>
      <c r="O300" s="205"/>
      <c r="P300" s="205"/>
      <c r="Q300" s="205"/>
      <c r="R300" s="205"/>
      <c r="S300" s="205"/>
      <c r="T300" s="205"/>
      <c r="U300" s="205"/>
      <c r="V300" s="205"/>
      <c r="W300" s="205"/>
      <c r="X300" s="205"/>
      <c r="Y300" s="205"/>
      <c r="Z300" s="205"/>
      <c r="AA300" s="205"/>
      <c r="AB300" s="205"/>
      <c r="AC300" s="205"/>
      <c r="AD300" s="205"/>
      <c r="AE300" s="205"/>
      <c r="AF300" s="205"/>
      <c r="AG300" s="205"/>
      <c r="AH300" s="205"/>
      <c r="AI300" s="205"/>
      <c r="AJ300" s="205"/>
      <c r="AK300" s="205"/>
      <c r="AL300" s="205"/>
      <c r="AM300" s="205"/>
      <c r="AN300" s="205"/>
      <c r="AO300" s="205"/>
      <c r="AP300" s="205"/>
      <c r="AQ300" s="205"/>
      <c r="AR300" s="205"/>
      <c r="AS300" s="205"/>
      <c r="AT300" s="205"/>
      <c r="AU300" s="205"/>
      <c r="AV300" s="205"/>
      <c r="AW300" s="205"/>
      <c r="AX300" s="205"/>
      <c r="AY300" s="205"/>
      <c r="AZ300" s="205"/>
      <c r="BA300" s="205"/>
      <c r="BB300" s="205"/>
      <c r="BC300" s="205"/>
      <c r="BD300" s="205"/>
      <c r="BE300" s="205"/>
      <c r="BF300" s="205"/>
      <c r="BG300" s="205"/>
      <c r="BH300" s="205"/>
      <c r="BI300" s="205"/>
      <c r="BJ300" s="205"/>
      <c r="BK300" s="205"/>
      <c r="BL300" s="205"/>
      <c r="BM300" s="205"/>
      <c r="BN300" s="205"/>
      <c r="BO300" s="205"/>
      <c r="BP300" s="205"/>
      <c r="BQ300" s="205"/>
      <c r="BR300" s="205"/>
      <c r="BS300" s="205"/>
      <c r="BT300" s="205"/>
      <c r="BU300" s="205"/>
      <c r="BV300" s="205"/>
      <c r="BW300" s="205"/>
      <c r="BX300" s="205"/>
      <c r="BY300" s="205"/>
      <c r="BZ300" s="205"/>
      <c r="CA300" s="205"/>
      <c r="CB300" s="205"/>
      <c r="CC300" s="205"/>
      <c r="CD300" s="205"/>
      <c r="CE300" s="205"/>
      <c r="CF300" s="205"/>
      <c r="CG300" s="205"/>
      <c r="CH300" s="205"/>
      <c r="CI300" s="205"/>
      <c r="CJ300" s="205"/>
      <c r="CK300" s="205"/>
      <c r="CL300" s="205"/>
      <c r="CM300" s="205"/>
      <c r="CN300" s="205"/>
      <c r="CO300" s="205"/>
      <c r="CP300" s="205"/>
      <c r="CQ300" s="205"/>
      <c r="CR300" s="205"/>
      <c r="CS300" s="205"/>
      <c r="CT300" s="205"/>
      <c r="CU300" s="205"/>
      <c r="CV300" s="205"/>
      <c r="CW300" s="205"/>
      <c r="CX300" s="205"/>
      <c r="CY300" s="205"/>
      <c r="CZ300" s="205"/>
      <c r="DA300" s="205"/>
      <c r="DB300" s="205"/>
      <c r="DC300" s="205"/>
      <c r="DD300" s="205"/>
      <c r="DE300" s="205"/>
      <c r="DF300" s="205"/>
      <c r="DG300" s="205"/>
      <c r="DH300" s="205"/>
      <c r="DI300" s="205"/>
      <c r="DJ300" s="205"/>
      <c r="DK300" s="205"/>
      <c r="DL300" s="205"/>
      <c r="DM300" s="205"/>
      <c r="DN300" s="205"/>
      <c r="DO300" s="205"/>
      <c r="DP300" s="205"/>
      <c r="DQ300" s="205"/>
      <c r="DR300" s="205"/>
      <c r="DS300" s="205"/>
      <c r="DT300" s="205"/>
      <c r="DU300" s="205"/>
      <c r="DV300" s="205"/>
      <c r="DW300" s="205"/>
      <c r="DX300" s="205"/>
      <c r="DY300" s="205"/>
      <c r="DZ300" s="205"/>
      <c r="EA300" s="205"/>
      <c r="EB300" s="205"/>
      <c r="EC300" s="205"/>
      <c r="ED300" s="205"/>
      <c r="EE300" s="205"/>
      <c r="EF300" s="205"/>
      <c r="EG300" s="205"/>
      <c r="EH300" s="205"/>
      <c r="EI300" s="205"/>
      <c r="EJ300" s="205"/>
      <c r="EK300" s="205"/>
      <c r="EL300" s="205"/>
      <c r="EM300" s="205"/>
      <c r="EN300" s="205"/>
      <c r="EO300" s="205"/>
      <c r="EP300" s="205"/>
      <c r="EQ300" s="205"/>
      <c r="ER300" s="205"/>
      <c r="ES300" s="205"/>
      <c r="ET300" s="205"/>
      <c r="EU300" s="205"/>
      <c r="EV300" s="205"/>
      <c r="EW300" s="205"/>
      <c r="EX300" s="205"/>
      <c r="EY300" s="205"/>
      <c r="EZ300" s="205"/>
      <c r="FA300" s="205"/>
      <c r="FB300" s="205"/>
      <c r="FC300" s="205"/>
      <c r="FD300" s="205"/>
      <c r="FE300" s="205"/>
      <c r="FF300" s="205"/>
      <c r="FG300" s="205"/>
      <c r="FH300" s="205"/>
      <c r="FI300" s="205"/>
      <c r="FJ300" s="205"/>
      <c r="FK300" s="205"/>
      <c r="FL300" s="205"/>
      <c r="FM300" s="205"/>
      <c r="FN300" s="205"/>
      <c r="FO300" s="205"/>
      <c r="FP300" s="205"/>
      <c r="FQ300" s="205"/>
      <c r="FR300" s="205"/>
      <c r="FS300" s="205"/>
      <c r="FT300" s="205"/>
      <c r="FU300" s="205"/>
      <c r="FV300" s="205"/>
      <c r="FW300" s="205"/>
      <c r="FX300" s="205"/>
      <c r="FY300" s="205"/>
      <c r="FZ300" s="205"/>
      <c r="GA300" s="205"/>
      <c r="GB300" s="205"/>
      <c r="GC300" s="205"/>
      <c r="GD300" s="205"/>
      <c r="GE300" s="205"/>
      <c r="GF300" s="205"/>
      <c r="GG300" s="205"/>
      <c r="GH300" s="205"/>
      <c r="GI300" s="205"/>
      <c r="GJ300" s="205"/>
      <c r="GK300" s="205"/>
      <c r="GL300" s="205"/>
      <c r="GM300" s="205"/>
      <c r="GN300" s="205"/>
      <c r="GO300" s="205"/>
      <c r="GP300" s="205"/>
      <c r="GQ300" s="205"/>
      <c r="GR300" s="205"/>
      <c r="GS300" s="205"/>
      <c r="GT300" s="205"/>
      <c r="GU300" s="205"/>
      <c r="GV300" s="205"/>
      <c r="GW300" s="205"/>
      <c r="GX300" s="205"/>
      <c r="GY300" s="205"/>
      <c r="GZ300" s="205"/>
      <c r="HA300" s="205"/>
      <c r="HB300" s="205"/>
      <c r="HC300" s="205"/>
      <c r="HD300" s="205"/>
      <c r="HE300" s="205"/>
      <c r="HF300" s="205"/>
      <c r="HG300" s="205"/>
      <c r="HH300" s="205"/>
      <c r="HI300" s="205"/>
      <c r="HJ300" s="205"/>
      <c r="HK300" s="205"/>
      <c r="HL300" s="205"/>
      <c r="HM300" s="205"/>
      <c r="HN300" s="205"/>
      <c r="HO300" s="205"/>
      <c r="HP300" s="205"/>
      <c r="HQ300" s="205"/>
      <c r="HR300" s="205"/>
      <c r="HS300" s="205"/>
      <c r="HT300" s="205"/>
      <c r="HU300" s="205"/>
      <c r="HV300" s="205"/>
      <c r="HW300" s="205"/>
      <c r="HX300" s="205"/>
      <c r="HY300" s="205"/>
      <c r="HZ300" s="205"/>
      <c r="IA300" s="205"/>
      <c r="IB300" s="205"/>
      <c r="IC300" s="205"/>
      <c r="ID300" s="205"/>
      <c r="IE300" s="205"/>
      <c r="IF300" s="205"/>
      <c r="IG300" s="205"/>
      <c r="IH300" s="205"/>
      <c r="II300" s="205"/>
      <c r="IJ300" s="205"/>
      <c r="IK300" s="205"/>
      <c r="IL300" s="205"/>
      <c r="IM300" s="205"/>
      <c r="IN300" s="205"/>
      <c r="IO300" s="205"/>
      <c r="IP300" s="205"/>
      <c r="IQ300" s="205"/>
      <c r="IR300" s="205"/>
      <c r="IS300" s="205"/>
      <c r="IT300" s="205"/>
      <c r="IU300" s="205"/>
      <c r="IV300" s="205"/>
      <c r="IW300" s="205"/>
      <c r="IX300" s="205"/>
    </row>
    <row r="301" spans="1:258" ht="12.75" customHeight="1" x14ac:dyDescent="0.2">
      <c r="A301" s="330">
        <f t="shared" si="13"/>
        <v>45582</v>
      </c>
      <c r="B301" s="355" t="str" cm="1">
        <f t="array" ref="B301">IF(SUMPRODUCT($I301:$IX301,IF($I$9:$IX$9=B$9,1,0))&gt;0,SUMPRODUCT($I301:$IX301,IF($I$9:$IX$9=B$9,1,0)),"")</f>
        <v/>
      </c>
      <c r="C301" s="355" t="str" cm="1">
        <f t="array" ref="C301">IF(SUMPRODUCT($I301:$IX301,IF($I$9:$IX$9=C$9,1,0))&gt;0,SUMPRODUCT($I301:$IX301,IF($I$9:$IX$9=C$9,1,0)),"")</f>
        <v/>
      </c>
      <c r="D301" s="355" t="str" cm="1">
        <f t="array" ref="D301">IF(SUMPRODUCT($I301:$IX301,IF($I$9:$IX$9=D$9,1,0))&gt;0,SUMPRODUCT($I301:$IX301,IF($I$9:$IX$9=D$9,1,0)),"")</f>
        <v/>
      </c>
      <c r="E301" s="355" t="str" cm="1">
        <f t="array" ref="E301">IF(SUMPRODUCT($I301:$IX301,IF($I$9:$IX$9=E$9,1,0))&gt;0,SUMPRODUCT($I301:$IX301,IF($I$9:$IX$9=E$9,1,0)),"")</f>
        <v/>
      </c>
      <c r="F301" s="355" t="str" cm="1">
        <f t="array" ref="F301">IF(SUMPRODUCT($I301:$IX301,IF($I$9:$IX$9=F$9,1,0))&gt;0,SUMPRODUCT($I301:$IX301,IF($I$9:$IX$9=F$9,1,0)),"")</f>
        <v/>
      </c>
      <c r="G301" s="355" t="str" cm="1">
        <f t="array" ref="G301">IF(SUMPRODUCT($I301:$IX301,IF($I$9:$IX$9=G$9,1,0))&gt;0,SUMPRODUCT($I301:$IX301,IF($I$9:$IX$9=G$9,1,0)),"")</f>
        <v/>
      </c>
      <c r="H301" s="329">
        <f t="shared" si="12"/>
        <v>0</v>
      </c>
      <c r="I301" s="205"/>
      <c r="J301" s="205"/>
      <c r="K301" s="205"/>
      <c r="L301" s="205"/>
      <c r="M301" s="205"/>
      <c r="N301" s="205"/>
      <c r="O301" s="205"/>
      <c r="P301" s="205"/>
      <c r="Q301" s="205"/>
      <c r="R301" s="205"/>
      <c r="S301" s="205"/>
      <c r="T301" s="205"/>
      <c r="U301" s="205"/>
      <c r="V301" s="205"/>
      <c r="W301" s="205"/>
      <c r="X301" s="205"/>
      <c r="Y301" s="205"/>
      <c r="Z301" s="205"/>
      <c r="AA301" s="205"/>
      <c r="AB301" s="205"/>
      <c r="AC301" s="205"/>
      <c r="AD301" s="205"/>
      <c r="AE301" s="205"/>
      <c r="AF301" s="205"/>
      <c r="AG301" s="205"/>
      <c r="AH301" s="205"/>
      <c r="AI301" s="205"/>
      <c r="AJ301" s="205"/>
      <c r="AK301" s="205"/>
      <c r="AL301" s="205"/>
      <c r="AM301" s="205"/>
      <c r="AN301" s="205"/>
      <c r="AO301" s="205"/>
      <c r="AP301" s="205"/>
      <c r="AQ301" s="205"/>
      <c r="AR301" s="205"/>
      <c r="AS301" s="205"/>
      <c r="AT301" s="205"/>
      <c r="AU301" s="205"/>
      <c r="AV301" s="205"/>
      <c r="AW301" s="205"/>
      <c r="AX301" s="205"/>
      <c r="AY301" s="205"/>
      <c r="AZ301" s="205"/>
      <c r="BA301" s="205"/>
      <c r="BB301" s="205"/>
      <c r="BC301" s="205"/>
      <c r="BD301" s="205"/>
      <c r="BE301" s="205"/>
      <c r="BF301" s="205"/>
      <c r="BG301" s="205"/>
      <c r="BH301" s="205"/>
      <c r="BI301" s="205"/>
      <c r="BJ301" s="205"/>
      <c r="BK301" s="205"/>
      <c r="BL301" s="205"/>
      <c r="BM301" s="205"/>
      <c r="BN301" s="205"/>
      <c r="BO301" s="205"/>
      <c r="BP301" s="205"/>
      <c r="BQ301" s="205"/>
      <c r="BR301" s="205"/>
      <c r="BS301" s="205"/>
      <c r="BT301" s="205"/>
      <c r="BU301" s="205"/>
      <c r="BV301" s="205"/>
      <c r="BW301" s="205"/>
      <c r="BX301" s="205"/>
      <c r="BY301" s="205"/>
      <c r="BZ301" s="205"/>
      <c r="CA301" s="205"/>
      <c r="CB301" s="205"/>
      <c r="CC301" s="205"/>
      <c r="CD301" s="205"/>
      <c r="CE301" s="205"/>
      <c r="CF301" s="205"/>
      <c r="CG301" s="205"/>
      <c r="CH301" s="205"/>
      <c r="CI301" s="205"/>
      <c r="CJ301" s="205"/>
      <c r="CK301" s="205"/>
      <c r="CL301" s="205"/>
      <c r="CM301" s="205"/>
      <c r="CN301" s="205"/>
      <c r="CO301" s="205"/>
      <c r="CP301" s="205"/>
      <c r="CQ301" s="205"/>
      <c r="CR301" s="205"/>
      <c r="CS301" s="205"/>
      <c r="CT301" s="205"/>
      <c r="CU301" s="205"/>
      <c r="CV301" s="205"/>
      <c r="CW301" s="205"/>
      <c r="CX301" s="205"/>
      <c r="CY301" s="205"/>
      <c r="CZ301" s="205"/>
      <c r="DA301" s="205"/>
      <c r="DB301" s="205"/>
      <c r="DC301" s="205"/>
      <c r="DD301" s="205"/>
      <c r="DE301" s="205"/>
      <c r="DF301" s="205"/>
      <c r="DG301" s="205"/>
      <c r="DH301" s="205"/>
      <c r="DI301" s="205"/>
      <c r="DJ301" s="205"/>
      <c r="DK301" s="205"/>
      <c r="DL301" s="205"/>
      <c r="DM301" s="205"/>
      <c r="DN301" s="205"/>
      <c r="DO301" s="205"/>
      <c r="DP301" s="205"/>
      <c r="DQ301" s="205"/>
      <c r="DR301" s="205"/>
      <c r="DS301" s="205"/>
      <c r="DT301" s="205"/>
      <c r="DU301" s="205"/>
      <c r="DV301" s="205"/>
      <c r="DW301" s="205"/>
      <c r="DX301" s="205"/>
      <c r="DY301" s="205"/>
      <c r="DZ301" s="205"/>
      <c r="EA301" s="205"/>
      <c r="EB301" s="205"/>
      <c r="EC301" s="205"/>
      <c r="ED301" s="205"/>
      <c r="EE301" s="205"/>
      <c r="EF301" s="205"/>
      <c r="EG301" s="205"/>
      <c r="EH301" s="205"/>
      <c r="EI301" s="205"/>
      <c r="EJ301" s="205"/>
      <c r="EK301" s="205"/>
      <c r="EL301" s="205"/>
      <c r="EM301" s="205"/>
      <c r="EN301" s="205"/>
      <c r="EO301" s="205"/>
      <c r="EP301" s="205"/>
      <c r="EQ301" s="205"/>
      <c r="ER301" s="205"/>
      <c r="ES301" s="205"/>
      <c r="ET301" s="205"/>
      <c r="EU301" s="205"/>
      <c r="EV301" s="205"/>
      <c r="EW301" s="205"/>
      <c r="EX301" s="205"/>
      <c r="EY301" s="205"/>
      <c r="EZ301" s="205"/>
      <c r="FA301" s="205"/>
      <c r="FB301" s="205"/>
      <c r="FC301" s="205"/>
      <c r="FD301" s="205"/>
      <c r="FE301" s="205"/>
      <c r="FF301" s="205"/>
      <c r="FG301" s="205"/>
      <c r="FH301" s="205"/>
      <c r="FI301" s="205"/>
      <c r="FJ301" s="205"/>
      <c r="FK301" s="205"/>
      <c r="FL301" s="205"/>
      <c r="FM301" s="205"/>
      <c r="FN301" s="205"/>
      <c r="FO301" s="205"/>
      <c r="FP301" s="205"/>
      <c r="FQ301" s="205"/>
      <c r="FR301" s="205"/>
      <c r="FS301" s="205"/>
      <c r="FT301" s="205"/>
      <c r="FU301" s="205"/>
      <c r="FV301" s="205"/>
      <c r="FW301" s="205"/>
      <c r="FX301" s="205"/>
      <c r="FY301" s="205"/>
      <c r="FZ301" s="205"/>
      <c r="GA301" s="205"/>
      <c r="GB301" s="205"/>
      <c r="GC301" s="205"/>
      <c r="GD301" s="205"/>
      <c r="GE301" s="205"/>
      <c r="GF301" s="205"/>
      <c r="GG301" s="205"/>
      <c r="GH301" s="205"/>
      <c r="GI301" s="205"/>
      <c r="GJ301" s="205"/>
      <c r="GK301" s="205"/>
      <c r="GL301" s="205"/>
      <c r="GM301" s="205"/>
      <c r="GN301" s="205"/>
      <c r="GO301" s="205"/>
      <c r="GP301" s="205"/>
      <c r="GQ301" s="205"/>
      <c r="GR301" s="205"/>
      <c r="GS301" s="205"/>
      <c r="GT301" s="205"/>
      <c r="GU301" s="205"/>
      <c r="GV301" s="205"/>
      <c r="GW301" s="205"/>
      <c r="GX301" s="205"/>
      <c r="GY301" s="205"/>
      <c r="GZ301" s="205"/>
      <c r="HA301" s="205"/>
      <c r="HB301" s="205"/>
      <c r="HC301" s="205"/>
      <c r="HD301" s="205"/>
      <c r="HE301" s="205"/>
      <c r="HF301" s="205"/>
      <c r="HG301" s="205"/>
      <c r="HH301" s="205"/>
      <c r="HI301" s="205"/>
      <c r="HJ301" s="205"/>
      <c r="HK301" s="205"/>
      <c r="HL301" s="205"/>
      <c r="HM301" s="205"/>
      <c r="HN301" s="205"/>
      <c r="HO301" s="205"/>
      <c r="HP301" s="205"/>
      <c r="HQ301" s="205"/>
      <c r="HR301" s="205"/>
      <c r="HS301" s="205"/>
      <c r="HT301" s="205"/>
      <c r="HU301" s="205"/>
      <c r="HV301" s="205"/>
      <c r="HW301" s="205"/>
      <c r="HX301" s="205"/>
      <c r="HY301" s="205"/>
      <c r="HZ301" s="205"/>
      <c r="IA301" s="205"/>
      <c r="IB301" s="205"/>
      <c r="IC301" s="205"/>
      <c r="ID301" s="205"/>
      <c r="IE301" s="205"/>
      <c r="IF301" s="205"/>
      <c r="IG301" s="205"/>
      <c r="IH301" s="205"/>
      <c r="II301" s="205"/>
      <c r="IJ301" s="205"/>
      <c r="IK301" s="205"/>
      <c r="IL301" s="205"/>
      <c r="IM301" s="205"/>
      <c r="IN301" s="205"/>
      <c r="IO301" s="205"/>
      <c r="IP301" s="205"/>
      <c r="IQ301" s="205"/>
      <c r="IR301" s="205"/>
      <c r="IS301" s="205"/>
      <c r="IT301" s="205"/>
      <c r="IU301" s="205"/>
      <c r="IV301" s="205"/>
      <c r="IW301" s="205"/>
      <c r="IX301" s="205"/>
    </row>
    <row r="302" spans="1:258" ht="12.75" customHeight="1" x14ac:dyDescent="0.2">
      <c r="A302" s="330">
        <f t="shared" si="13"/>
        <v>45583</v>
      </c>
      <c r="B302" s="355" t="str" cm="1">
        <f t="array" ref="B302">IF(SUMPRODUCT($I302:$IX302,IF($I$9:$IX$9=B$9,1,0))&gt;0,SUMPRODUCT($I302:$IX302,IF($I$9:$IX$9=B$9,1,0)),"")</f>
        <v/>
      </c>
      <c r="C302" s="355" t="str" cm="1">
        <f t="array" ref="C302">IF(SUMPRODUCT($I302:$IX302,IF($I$9:$IX$9=C$9,1,0))&gt;0,SUMPRODUCT($I302:$IX302,IF($I$9:$IX$9=C$9,1,0)),"")</f>
        <v/>
      </c>
      <c r="D302" s="355" t="str" cm="1">
        <f t="array" ref="D302">IF(SUMPRODUCT($I302:$IX302,IF($I$9:$IX$9=D$9,1,0))&gt;0,SUMPRODUCT($I302:$IX302,IF($I$9:$IX$9=D$9,1,0)),"")</f>
        <v/>
      </c>
      <c r="E302" s="355" t="str" cm="1">
        <f t="array" ref="E302">IF(SUMPRODUCT($I302:$IX302,IF($I$9:$IX$9=E$9,1,0))&gt;0,SUMPRODUCT($I302:$IX302,IF($I$9:$IX$9=E$9,1,0)),"")</f>
        <v/>
      </c>
      <c r="F302" s="355" t="str" cm="1">
        <f t="array" ref="F302">IF(SUMPRODUCT($I302:$IX302,IF($I$9:$IX$9=F$9,1,0))&gt;0,SUMPRODUCT($I302:$IX302,IF($I$9:$IX$9=F$9,1,0)),"")</f>
        <v/>
      </c>
      <c r="G302" s="355" t="str" cm="1">
        <f t="array" ref="G302">IF(SUMPRODUCT($I302:$IX302,IF($I$9:$IX$9=G$9,1,0))&gt;0,SUMPRODUCT($I302:$IX302,IF($I$9:$IX$9=G$9,1,0)),"")</f>
        <v/>
      </c>
      <c r="H302" s="329">
        <f t="shared" si="12"/>
        <v>0</v>
      </c>
      <c r="I302" s="205"/>
      <c r="J302" s="205"/>
      <c r="K302" s="205"/>
      <c r="L302" s="205"/>
      <c r="M302" s="205"/>
      <c r="N302" s="205"/>
      <c r="O302" s="205"/>
      <c r="P302" s="205"/>
      <c r="Q302" s="205"/>
      <c r="R302" s="205"/>
      <c r="S302" s="205"/>
      <c r="T302" s="205"/>
      <c r="U302" s="205"/>
      <c r="V302" s="205"/>
      <c r="W302" s="205"/>
      <c r="X302" s="205"/>
      <c r="Y302" s="205"/>
      <c r="Z302" s="205"/>
      <c r="AA302" s="205"/>
      <c r="AB302" s="205"/>
      <c r="AC302" s="205"/>
      <c r="AD302" s="205"/>
      <c r="AE302" s="205"/>
      <c r="AF302" s="205"/>
      <c r="AG302" s="205"/>
      <c r="AH302" s="205"/>
      <c r="AI302" s="205"/>
      <c r="AJ302" s="205"/>
      <c r="AK302" s="205"/>
      <c r="AL302" s="205"/>
      <c r="AM302" s="205"/>
      <c r="AN302" s="205"/>
      <c r="AO302" s="205"/>
      <c r="AP302" s="205"/>
      <c r="AQ302" s="205"/>
      <c r="AR302" s="205"/>
      <c r="AS302" s="205"/>
      <c r="AT302" s="205"/>
      <c r="AU302" s="205"/>
      <c r="AV302" s="205"/>
      <c r="AW302" s="205"/>
      <c r="AX302" s="205"/>
      <c r="AY302" s="205"/>
      <c r="AZ302" s="205"/>
      <c r="BA302" s="205"/>
      <c r="BB302" s="205"/>
      <c r="BC302" s="205"/>
      <c r="BD302" s="205"/>
      <c r="BE302" s="205"/>
      <c r="BF302" s="205"/>
      <c r="BG302" s="205"/>
      <c r="BH302" s="205"/>
      <c r="BI302" s="205"/>
      <c r="BJ302" s="205"/>
      <c r="BK302" s="205"/>
      <c r="BL302" s="205"/>
      <c r="BM302" s="205"/>
      <c r="BN302" s="205"/>
      <c r="BO302" s="205"/>
      <c r="BP302" s="205"/>
      <c r="BQ302" s="205"/>
      <c r="BR302" s="205"/>
      <c r="BS302" s="205"/>
      <c r="BT302" s="205"/>
      <c r="BU302" s="205"/>
      <c r="BV302" s="205"/>
      <c r="BW302" s="205"/>
      <c r="BX302" s="205"/>
      <c r="BY302" s="205"/>
      <c r="BZ302" s="205"/>
      <c r="CA302" s="205"/>
      <c r="CB302" s="205"/>
      <c r="CC302" s="205"/>
      <c r="CD302" s="205"/>
      <c r="CE302" s="205"/>
      <c r="CF302" s="205"/>
      <c r="CG302" s="205"/>
      <c r="CH302" s="205"/>
      <c r="CI302" s="205"/>
      <c r="CJ302" s="205"/>
      <c r="CK302" s="205"/>
      <c r="CL302" s="205"/>
      <c r="CM302" s="205"/>
      <c r="CN302" s="205"/>
      <c r="CO302" s="205"/>
      <c r="CP302" s="205"/>
      <c r="CQ302" s="205"/>
      <c r="CR302" s="205"/>
      <c r="CS302" s="205"/>
      <c r="CT302" s="205"/>
      <c r="CU302" s="205"/>
      <c r="CV302" s="205"/>
      <c r="CW302" s="205"/>
      <c r="CX302" s="205"/>
      <c r="CY302" s="205"/>
      <c r="CZ302" s="205"/>
      <c r="DA302" s="205"/>
      <c r="DB302" s="205"/>
      <c r="DC302" s="205"/>
      <c r="DD302" s="205"/>
      <c r="DE302" s="205"/>
      <c r="DF302" s="205"/>
      <c r="DG302" s="205"/>
      <c r="DH302" s="205"/>
      <c r="DI302" s="205"/>
      <c r="DJ302" s="205"/>
      <c r="DK302" s="205"/>
      <c r="DL302" s="205"/>
      <c r="DM302" s="205"/>
      <c r="DN302" s="205"/>
      <c r="DO302" s="205"/>
      <c r="DP302" s="205"/>
      <c r="DQ302" s="205"/>
      <c r="DR302" s="205"/>
      <c r="DS302" s="205"/>
      <c r="DT302" s="205"/>
      <c r="DU302" s="205"/>
      <c r="DV302" s="205"/>
      <c r="DW302" s="205"/>
      <c r="DX302" s="205"/>
      <c r="DY302" s="205"/>
      <c r="DZ302" s="205"/>
      <c r="EA302" s="205"/>
      <c r="EB302" s="205"/>
      <c r="EC302" s="205"/>
      <c r="ED302" s="205"/>
      <c r="EE302" s="205"/>
      <c r="EF302" s="205"/>
      <c r="EG302" s="205"/>
      <c r="EH302" s="205"/>
      <c r="EI302" s="205"/>
      <c r="EJ302" s="205"/>
      <c r="EK302" s="205"/>
      <c r="EL302" s="205"/>
      <c r="EM302" s="205"/>
      <c r="EN302" s="205"/>
      <c r="EO302" s="205"/>
      <c r="EP302" s="205"/>
      <c r="EQ302" s="205"/>
      <c r="ER302" s="205"/>
      <c r="ES302" s="205"/>
      <c r="ET302" s="205"/>
      <c r="EU302" s="205"/>
      <c r="EV302" s="205"/>
      <c r="EW302" s="205"/>
      <c r="EX302" s="205"/>
      <c r="EY302" s="205"/>
      <c r="EZ302" s="205"/>
      <c r="FA302" s="205"/>
      <c r="FB302" s="205"/>
      <c r="FC302" s="205"/>
      <c r="FD302" s="205"/>
      <c r="FE302" s="205"/>
      <c r="FF302" s="205"/>
      <c r="FG302" s="205"/>
      <c r="FH302" s="205"/>
      <c r="FI302" s="205"/>
      <c r="FJ302" s="205"/>
      <c r="FK302" s="205"/>
      <c r="FL302" s="205"/>
      <c r="FM302" s="205"/>
      <c r="FN302" s="205"/>
      <c r="FO302" s="205"/>
      <c r="FP302" s="205"/>
      <c r="FQ302" s="205"/>
      <c r="FR302" s="205"/>
      <c r="FS302" s="205"/>
      <c r="FT302" s="205"/>
      <c r="FU302" s="205"/>
      <c r="FV302" s="205"/>
      <c r="FW302" s="205"/>
      <c r="FX302" s="205"/>
      <c r="FY302" s="205"/>
      <c r="FZ302" s="205"/>
      <c r="GA302" s="205"/>
      <c r="GB302" s="205"/>
      <c r="GC302" s="205"/>
      <c r="GD302" s="205"/>
      <c r="GE302" s="205"/>
      <c r="GF302" s="205"/>
      <c r="GG302" s="205"/>
      <c r="GH302" s="205"/>
      <c r="GI302" s="205"/>
      <c r="GJ302" s="205"/>
      <c r="GK302" s="205"/>
      <c r="GL302" s="205"/>
      <c r="GM302" s="205"/>
      <c r="GN302" s="205"/>
      <c r="GO302" s="205"/>
      <c r="GP302" s="205"/>
      <c r="GQ302" s="205"/>
      <c r="GR302" s="205"/>
      <c r="GS302" s="205"/>
      <c r="GT302" s="205"/>
      <c r="GU302" s="205"/>
      <c r="GV302" s="205"/>
      <c r="GW302" s="205"/>
      <c r="GX302" s="205"/>
      <c r="GY302" s="205"/>
      <c r="GZ302" s="205"/>
      <c r="HA302" s="205"/>
      <c r="HB302" s="205"/>
      <c r="HC302" s="205"/>
      <c r="HD302" s="205"/>
      <c r="HE302" s="205"/>
      <c r="HF302" s="205"/>
      <c r="HG302" s="205"/>
      <c r="HH302" s="205"/>
      <c r="HI302" s="205"/>
      <c r="HJ302" s="205"/>
      <c r="HK302" s="205"/>
      <c r="HL302" s="205"/>
      <c r="HM302" s="205"/>
      <c r="HN302" s="205"/>
      <c r="HO302" s="205"/>
      <c r="HP302" s="205"/>
      <c r="HQ302" s="205"/>
      <c r="HR302" s="205"/>
      <c r="HS302" s="205"/>
      <c r="HT302" s="205"/>
      <c r="HU302" s="205"/>
      <c r="HV302" s="205"/>
      <c r="HW302" s="205"/>
      <c r="HX302" s="205"/>
      <c r="HY302" s="205"/>
      <c r="HZ302" s="205"/>
      <c r="IA302" s="205"/>
      <c r="IB302" s="205"/>
      <c r="IC302" s="205"/>
      <c r="ID302" s="205"/>
      <c r="IE302" s="205"/>
      <c r="IF302" s="205"/>
      <c r="IG302" s="205"/>
      <c r="IH302" s="205"/>
      <c r="II302" s="205"/>
      <c r="IJ302" s="205"/>
      <c r="IK302" s="205"/>
      <c r="IL302" s="205"/>
      <c r="IM302" s="205"/>
      <c r="IN302" s="205"/>
      <c r="IO302" s="205"/>
      <c r="IP302" s="205"/>
      <c r="IQ302" s="205"/>
      <c r="IR302" s="205"/>
      <c r="IS302" s="205"/>
      <c r="IT302" s="205"/>
      <c r="IU302" s="205"/>
      <c r="IV302" s="205"/>
      <c r="IW302" s="205"/>
      <c r="IX302" s="205"/>
    </row>
    <row r="303" spans="1:258" ht="12.75" customHeight="1" x14ac:dyDescent="0.2">
      <c r="A303" s="330">
        <f t="shared" si="13"/>
        <v>45584</v>
      </c>
      <c r="B303" s="355" t="str" cm="1">
        <f t="array" ref="B303">IF(SUMPRODUCT($I303:$IX303,IF($I$9:$IX$9=B$9,1,0))&gt;0,SUMPRODUCT($I303:$IX303,IF($I$9:$IX$9=B$9,1,0)),"")</f>
        <v/>
      </c>
      <c r="C303" s="355" t="str" cm="1">
        <f t="array" ref="C303">IF(SUMPRODUCT($I303:$IX303,IF($I$9:$IX$9=C$9,1,0))&gt;0,SUMPRODUCT($I303:$IX303,IF($I$9:$IX$9=C$9,1,0)),"")</f>
        <v/>
      </c>
      <c r="D303" s="355" t="str" cm="1">
        <f t="array" ref="D303">IF(SUMPRODUCT($I303:$IX303,IF($I$9:$IX$9=D$9,1,0))&gt;0,SUMPRODUCT($I303:$IX303,IF($I$9:$IX$9=D$9,1,0)),"")</f>
        <v/>
      </c>
      <c r="E303" s="355" t="str" cm="1">
        <f t="array" ref="E303">IF(SUMPRODUCT($I303:$IX303,IF($I$9:$IX$9=E$9,1,0))&gt;0,SUMPRODUCT($I303:$IX303,IF($I$9:$IX$9=E$9,1,0)),"")</f>
        <v/>
      </c>
      <c r="F303" s="355" t="str" cm="1">
        <f t="array" ref="F303">IF(SUMPRODUCT($I303:$IX303,IF($I$9:$IX$9=F$9,1,0))&gt;0,SUMPRODUCT($I303:$IX303,IF($I$9:$IX$9=F$9,1,0)),"")</f>
        <v/>
      </c>
      <c r="G303" s="355" t="str" cm="1">
        <f t="array" ref="G303">IF(SUMPRODUCT($I303:$IX303,IF($I$9:$IX$9=G$9,1,0))&gt;0,SUMPRODUCT($I303:$IX303,IF($I$9:$IX$9=G$9,1,0)),"")</f>
        <v/>
      </c>
      <c r="H303" s="329">
        <f t="shared" si="12"/>
        <v>0</v>
      </c>
      <c r="I303" s="205"/>
      <c r="J303" s="205"/>
      <c r="K303" s="205"/>
      <c r="L303" s="205"/>
      <c r="M303" s="205"/>
      <c r="N303" s="205"/>
      <c r="O303" s="205"/>
      <c r="P303" s="205"/>
      <c r="Q303" s="205"/>
      <c r="R303" s="205"/>
      <c r="S303" s="205"/>
      <c r="T303" s="205"/>
      <c r="U303" s="205"/>
      <c r="V303" s="205"/>
      <c r="W303" s="205"/>
      <c r="X303" s="205"/>
      <c r="Y303" s="205"/>
      <c r="Z303" s="205"/>
      <c r="AA303" s="205"/>
      <c r="AB303" s="205"/>
      <c r="AC303" s="205"/>
      <c r="AD303" s="205"/>
      <c r="AE303" s="205"/>
      <c r="AF303" s="205"/>
      <c r="AG303" s="205"/>
      <c r="AH303" s="205"/>
      <c r="AI303" s="205"/>
      <c r="AJ303" s="205"/>
      <c r="AK303" s="205"/>
      <c r="AL303" s="205"/>
      <c r="AM303" s="205"/>
      <c r="AN303" s="205"/>
      <c r="AO303" s="205"/>
      <c r="AP303" s="205"/>
      <c r="AQ303" s="205"/>
      <c r="AR303" s="205"/>
      <c r="AS303" s="205"/>
      <c r="AT303" s="205"/>
      <c r="AU303" s="205"/>
      <c r="AV303" s="205"/>
      <c r="AW303" s="205"/>
      <c r="AX303" s="205"/>
      <c r="AY303" s="205"/>
      <c r="AZ303" s="205"/>
      <c r="BA303" s="205"/>
      <c r="BB303" s="205"/>
      <c r="BC303" s="205"/>
      <c r="BD303" s="205"/>
      <c r="BE303" s="205"/>
      <c r="BF303" s="205"/>
      <c r="BG303" s="205"/>
      <c r="BH303" s="205"/>
      <c r="BI303" s="205"/>
      <c r="BJ303" s="205"/>
      <c r="BK303" s="205"/>
      <c r="BL303" s="205"/>
      <c r="BM303" s="205"/>
      <c r="BN303" s="205"/>
      <c r="BO303" s="205"/>
      <c r="BP303" s="205"/>
      <c r="BQ303" s="205"/>
      <c r="BR303" s="205"/>
      <c r="BS303" s="205"/>
      <c r="BT303" s="205"/>
      <c r="BU303" s="205"/>
      <c r="BV303" s="205"/>
      <c r="BW303" s="205"/>
      <c r="BX303" s="205"/>
      <c r="BY303" s="205"/>
      <c r="BZ303" s="205"/>
      <c r="CA303" s="205"/>
      <c r="CB303" s="205"/>
      <c r="CC303" s="205"/>
      <c r="CD303" s="205"/>
      <c r="CE303" s="205"/>
      <c r="CF303" s="205"/>
      <c r="CG303" s="205"/>
      <c r="CH303" s="205"/>
      <c r="CI303" s="205"/>
      <c r="CJ303" s="205"/>
      <c r="CK303" s="205"/>
      <c r="CL303" s="205"/>
      <c r="CM303" s="205"/>
      <c r="CN303" s="205"/>
      <c r="CO303" s="205"/>
      <c r="CP303" s="205"/>
      <c r="CQ303" s="205"/>
      <c r="CR303" s="205"/>
      <c r="CS303" s="205"/>
      <c r="CT303" s="205"/>
      <c r="CU303" s="205"/>
      <c r="CV303" s="205"/>
      <c r="CW303" s="205"/>
      <c r="CX303" s="205"/>
      <c r="CY303" s="205"/>
      <c r="CZ303" s="205"/>
      <c r="DA303" s="205"/>
      <c r="DB303" s="205"/>
      <c r="DC303" s="205"/>
      <c r="DD303" s="205"/>
      <c r="DE303" s="205"/>
      <c r="DF303" s="205"/>
      <c r="DG303" s="205"/>
      <c r="DH303" s="205"/>
      <c r="DI303" s="205"/>
      <c r="DJ303" s="205"/>
      <c r="DK303" s="205"/>
      <c r="DL303" s="205"/>
      <c r="DM303" s="205"/>
      <c r="DN303" s="205"/>
      <c r="DO303" s="205"/>
      <c r="DP303" s="205"/>
      <c r="DQ303" s="205"/>
      <c r="DR303" s="205"/>
      <c r="DS303" s="205"/>
      <c r="DT303" s="205"/>
      <c r="DU303" s="205"/>
      <c r="DV303" s="205"/>
      <c r="DW303" s="205"/>
      <c r="DX303" s="205"/>
      <c r="DY303" s="205"/>
      <c r="DZ303" s="205"/>
      <c r="EA303" s="205"/>
      <c r="EB303" s="205"/>
      <c r="EC303" s="205"/>
      <c r="ED303" s="205"/>
      <c r="EE303" s="205"/>
      <c r="EF303" s="205"/>
      <c r="EG303" s="205"/>
      <c r="EH303" s="205"/>
      <c r="EI303" s="205"/>
      <c r="EJ303" s="205"/>
      <c r="EK303" s="205"/>
      <c r="EL303" s="205"/>
      <c r="EM303" s="205"/>
      <c r="EN303" s="205"/>
      <c r="EO303" s="205"/>
      <c r="EP303" s="205"/>
      <c r="EQ303" s="205"/>
      <c r="ER303" s="205"/>
      <c r="ES303" s="205"/>
      <c r="ET303" s="205"/>
      <c r="EU303" s="205"/>
      <c r="EV303" s="205"/>
      <c r="EW303" s="205"/>
      <c r="EX303" s="205"/>
      <c r="EY303" s="205"/>
      <c r="EZ303" s="205"/>
      <c r="FA303" s="205"/>
      <c r="FB303" s="205"/>
      <c r="FC303" s="205"/>
      <c r="FD303" s="205"/>
      <c r="FE303" s="205"/>
      <c r="FF303" s="205"/>
      <c r="FG303" s="205"/>
      <c r="FH303" s="205"/>
      <c r="FI303" s="205"/>
      <c r="FJ303" s="205"/>
      <c r="FK303" s="205"/>
      <c r="FL303" s="205"/>
      <c r="FM303" s="205"/>
      <c r="FN303" s="205"/>
      <c r="FO303" s="205"/>
      <c r="FP303" s="205"/>
      <c r="FQ303" s="205"/>
      <c r="FR303" s="205"/>
      <c r="FS303" s="205"/>
      <c r="FT303" s="205"/>
      <c r="FU303" s="205"/>
      <c r="FV303" s="205"/>
      <c r="FW303" s="205"/>
      <c r="FX303" s="205"/>
      <c r="FY303" s="205"/>
      <c r="FZ303" s="205"/>
      <c r="GA303" s="205"/>
      <c r="GB303" s="205"/>
      <c r="GC303" s="205"/>
      <c r="GD303" s="205"/>
      <c r="GE303" s="205"/>
      <c r="GF303" s="205"/>
      <c r="GG303" s="205"/>
      <c r="GH303" s="205"/>
      <c r="GI303" s="205"/>
      <c r="GJ303" s="205"/>
      <c r="GK303" s="205"/>
      <c r="GL303" s="205"/>
      <c r="GM303" s="205"/>
      <c r="GN303" s="205"/>
      <c r="GO303" s="205"/>
      <c r="GP303" s="205"/>
      <c r="GQ303" s="205"/>
      <c r="GR303" s="205"/>
      <c r="GS303" s="205"/>
      <c r="GT303" s="205"/>
      <c r="GU303" s="205"/>
      <c r="GV303" s="205"/>
      <c r="GW303" s="205"/>
      <c r="GX303" s="205"/>
      <c r="GY303" s="205"/>
      <c r="GZ303" s="205"/>
      <c r="HA303" s="205"/>
      <c r="HB303" s="205"/>
      <c r="HC303" s="205"/>
      <c r="HD303" s="205"/>
      <c r="HE303" s="205"/>
      <c r="HF303" s="205"/>
      <c r="HG303" s="205"/>
      <c r="HH303" s="205"/>
      <c r="HI303" s="205"/>
      <c r="HJ303" s="205"/>
      <c r="HK303" s="205"/>
      <c r="HL303" s="205"/>
      <c r="HM303" s="205"/>
      <c r="HN303" s="205"/>
      <c r="HO303" s="205"/>
      <c r="HP303" s="205"/>
      <c r="HQ303" s="205"/>
      <c r="HR303" s="205"/>
      <c r="HS303" s="205"/>
      <c r="HT303" s="205"/>
      <c r="HU303" s="205"/>
      <c r="HV303" s="205"/>
      <c r="HW303" s="205"/>
      <c r="HX303" s="205"/>
      <c r="HY303" s="205"/>
      <c r="HZ303" s="205"/>
      <c r="IA303" s="205"/>
      <c r="IB303" s="205"/>
      <c r="IC303" s="205"/>
      <c r="ID303" s="205"/>
      <c r="IE303" s="205"/>
      <c r="IF303" s="205"/>
      <c r="IG303" s="205"/>
      <c r="IH303" s="205"/>
      <c r="II303" s="205"/>
      <c r="IJ303" s="205"/>
      <c r="IK303" s="205"/>
      <c r="IL303" s="205"/>
      <c r="IM303" s="205"/>
      <c r="IN303" s="205"/>
      <c r="IO303" s="205"/>
      <c r="IP303" s="205"/>
      <c r="IQ303" s="205"/>
      <c r="IR303" s="205"/>
      <c r="IS303" s="205"/>
      <c r="IT303" s="205"/>
      <c r="IU303" s="205"/>
      <c r="IV303" s="205"/>
      <c r="IW303" s="205"/>
      <c r="IX303" s="205"/>
    </row>
    <row r="304" spans="1:258" ht="12.75" customHeight="1" x14ac:dyDescent="0.2">
      <c r="A304" s="330">
        <f t="shared" si="13"/>
        <v>45585</v>
      </c>
      <c r="B304" s="355" t="str" cm="1">
        <f t="array" ref="B304">IF(SUMPRODUCT($I304:$IX304,IF($I$9:$IX$9=B$9,1,0))&gt;0,SUMPRODUCT($I304:$IX304,IF($I$9:$IX$9=B$9,1,0)),"")</f>
        <v/>
      </c>
      <c r="C304" s="355" t="str" cm="1">
        <f t="array" ref="C304">IF(SUMPRODUCT($I304:$IX304,IF($I$9:$IX$9=C$9,1,0))&gt;0,SUMPRODUCT($I304:$IX304,IF($I$9:$IX$9=C$9,1,0)),"")</f>
        <v/>
      </c>
      <c r="D304" s="355" t="str" cm="1">
        <f t="array" ref="D304">IF(SUMPRODUCT($I304:$IX304,IF($I$9:$IX$9=D$9,1,0))&gt;0,SUMPRODUCT($I304:$IX304,IF($I$9:$IX$9=D$9,1,0)),"")</f>
        <v/>
      </c>
      <c r="E304" s="355" t="str" cm="1">
        <f t="array" ref="E304">IF(SUMPRODUCT($I304:$IX304,IF($I$9:$IX$9=E$9,1,0))&gt;0,SUMPRODUCT($I304:$IX304,IF($I$9:$IX$9=E$9,1,0)),"")</f>
        <v/>
      </c>
      <c r="F304" s="355" t="str" cm="1">
        <f t="array" ref="F304">IF(SUMPRODUCT($I304:$IX304,IF($I$9:$IX$9=F$9,1,0))&gt;0,SUMPRODUCT($I304:$IX304,IF($I$9:$IX$9=F$9,1,0)),"")</f>
        <v/>
      </c>
      <c r="G304" s="355" t="str" cm="1">
        <f t="array" ref="G304">IF(SUMPRODUCT($I304:$IX304,IF($I$9:$IX$9=G$9,1,0))&gt;0,SUMPRODUCT($I304:$IX304,IF($I$9:$IX$9=G$9,1,0)),"")</f>
        <v/>
      </c>
      <c r="H304" s="329">
        <f t="shared" si="12"/>
        <v>0</v>
      </c>
      <c r="I304" s="205"/>
      <c r="J304" s="205"/>
      <c r="K304" s="205"/>
      <c r="L304" s="205"/>
      <c r="M304" s="205"/>
      <c r="N304" s="205"/>
      <c r="O304" s="205"/>
      <c r="P304" s="205"/>
      <c r="Q304" s="205"/>
      <c r="R304" s="205"/>
      <c r="S304" s="205"/>
      <c r="T304" s="205"/>
      <c r="U304" s="205"/>
      <c r="V304" s="205"/>
      <c r="W304" s="205"/>
      <c r="X304" s="205"/>
      <c r="Y304" s="205"/>
      <c r="Z304" s="205"/>
      <c r="AA304" s="205"/>
      <c r="AB304" s="205"/>
      <c r="AC304" s="205"/>
      <c r="AD304" s="205"/>
      <c r="AE304" s="205"/>
      <c r="AF304" s="205"/>
      <c r="AG304" s="205"/>
      <c r="AH304" s="205"/>
      <c r="AI304" s="205"/>
      <c r="AJ304" s="205"/>
      <c r="AK304" s="205"/>
      <c r="AL304" s="205"/>
      <c r="AM304" s="205"/>
      <c r="AN304" s="205"/>
      <c r="AO304" s="205"/>
      <c r="AP304" s="205"/>
      <c r="AQ304" s="205"/>
      <c r="AR304" s="205"/>
      <c r="AS304" s="205"/>
      <c r="AT304" s="205"/>
      <c r="AU304" s="205"/>
      <c r="AV304" s="205"/>
      <c r="AW304" s="205"/>
      <c r="AX304" s="205"/>
      <c r="AY304" s="205"/>
      <c r="AZ304" s="205"/>
      <c r="BA304" s="205"/>
      <c r="BB304" s="205"/>
      <c r="BC304" s="205"/>
      <c r="BD304" s="205"/>
      <c r="BE304" s="205"/>
      <c r="BF304" s="205"/>
      <c r="BG304" s="205"/>
      <c r="BH304" s="205"/>
      <c r="BI304" s="205"/>
      <c r="BJ304" s="205"/>
      <c r="BK304" s="205"/>
      <c r="BL304" s="205"/>
      <c r="BM304" s="205"/>
      <c r="BN304" s="205"/>
      <c r="BO304" s="205"/>
      <c r="BP304" s="205"/>
      <c r="BQ304" s="205"/>
      <c r="BR304" s="205"/>
      <c r="BS304" s="205"/>
      <c r="BT304" s="205"/>
      <c r="BU304" s="205"/>
      <c r="BV304" s="205"/>
      <c r="BW304" s="205"/>
      <c r="BX304" s="205"/>
      <c r="BY304" s="205"/>
      <c r="BZ304" s="205"/>
      <c r="CA304" s="205"/>
      <c r="CB304" s="205"/>
      <c r="CC304" s="205"/>
      <c r="CD304" s="205"/>
      <c r="CE304" s="205"/>
      <c r="CF304" s="205"/>
      <c r="CG304" s="205"/>
      <c r="CH304" s="205"/>
      <c r="CI304" s="205"/>
      <c r="CJ304" s="205"/>
      <c r="CK304" s="205"/>
      <c r="CL304" s="205"/>
      <c r="CM304" s="205"/>
      <c r="CN304" s="205"/>
      <c r="CO304" s="205"/>
      <c r="CP304" s="205"/>
      <c r="CQ304" s="205"/>
      <c r="CR304" s="205"/>
      <c r="CS304" s="205"/>
      <c r="CT304" s="205"/>
      <c r="CU304" s="205"/>
      <c r="CV304" s="205"/>
      <c r="CW304" s="205"/>
      <c r="CX304" s="205"/>
      <c r="CY304" s="205"/>
      <c r="CZ304" s="205"/>
      <c r="DA304" s="205"/>
      <c r="DB304" s="205"/>
      <c r="DC304" s="205"/>
      <c r="DD304" s="205"/>
      <c r="DE304" s="205"/>
      <c r="DF304" s="205"/>
      <c r="DG304" s="205"/>
      <c r="DH304" s="205"/>
      <c r="DI304" s="205"/>
      <c r="DJ304" s="205"/>
      <c r="DK304" s="205"/>
      <c r="DL304" s="205"/>
      <c r="DM304" s="205"/>
      <c r="DN304" s="205"/>
      <c r="DO304" s="205"/>
      <c r="DP304" s="205"/>
      <c r="DQ304" s="205"/>
      <c r="DR304" s="205"/>
      <c r="DS304" s="205"/>
      <c r="DT304" s="205"/>
      <c r="DU304" s="205"/>
      <c r="DV304" s="205"/>
      <c r="DW304" s="205"/>
      <c r="DX304" s="205"/>
      <c r="DY304" s="205"/>
      <c r="DZ304" s="205"/>
      <c r="EA304" s="205"/>
      <c r="EB304" s="205"/>
      <c r="EC304" s="205"/>
      <c r="ED304" s="205"/>
      <c r="EE304" s="205"/>
      <c r="EF304" s="205"/>
      <c r="EG304" s="205"/>
      <c r="EH304" s="205"/>
      <c r="EI304" s="205"/>
      <c r="EJ304" s="205"/>
      <c r="EK304" s="205"/>
      <c r="EL304" s="205"/>
      <c r="EM304" s="205"/>
      <c r="EN304" s="205"/>
      <c r="EO304" s="205"/>
      <c r="EP304" s="205"/>
      <c r="EQ304" s="205"/>
      <c r="ER304" s="205"/>
      <c r="ES304" s="205"/>
      <c r="ET304" s="205"/>
      <c r="EU304" s="205"/>
      <c r="EV304" s="205"/>
      <c r="EW304" s="205"/>
      <c r="EX304" s="205"/>
      <c r="EY304" s="205"/>
      <c r="EZ304" s="205"/>
      <c r="FA304" s="205"/>
      <c r="FB304" s="205"/>
      <c r="FC304" s="205"/>
      <c r="FD304" s="205"/>
      <c r="FE304" s="205"/>
      <c r="FF304" s="205"/>
      <c r="FG304" s="205"/>
      <c r="FH304" s="205"/>
      <c r="FI304" s="205"/>
      <c r="FJ304" s="205"/>
      <c r="FK304" s="205"/>
      <c r="FL304" s="205"/>
      <c r="FM304" s="205"/>
      <c r="FN304" s="205"/>
      <c r="FO304" s="205"/>
      <c r="FP304" s="205"/>
      <c r="FQ304" s="205"/>
      <c r="FR304" s="205"/>
      <c r="FS304" s="205"/>
      <c r="FT304" s="205"/>
      <c r="FU304" s="205"/>
      <c r="FV304" s="205"/>
      <c r="FW304" s="205"/>
      <c r="FX304" s="205"/>
      <c r="FY304" s="205"/>
      <c r="FZ304" s="205"/>
      <c r="GA304" s="205"/>
      <c r="GB304" s="205"/>
      <c r="GC304" s="205"/>
      <c r="GD304" s="205"/>
      <c r="GE304" s="205"/>
      <c r="GF304" s="205"/>
      <c r="GG304" s="205"/>
      <c r="GH304" s="205"/>
      <c r="GI304" s="205"/>
      <c r="GJ304" s="205"/>
      <c r="GK304" s="205"/>
      <c r="GL304" s="205"/>
      <c r="GM304" s="205"/>
      <c r="GN304" s="205"/>
      <c r="GO304" s="205"/>
      <c r="GP304" s="205"/>
      <c r="GQ304" s="205"/>
      <c r="GR304" s="205"/>
      <c r="GS304" s="205"/>
      <c r="GT304" s="205"/>
      <c r="GU304" s="205"/>
      <c r="GV304" s="205"/>
      <c r="GW304" s="205"/>
      <c r="GX304" s="205"/>
      <c r="GY304" s="205"/>
      <c r="GZ304" s="205"/>
      <c r="HA304" s="205"/>
      <c r="HB304" s="205"/>
      <c r="HC304" s="205"/>
      <c r="HD304" s="205"/>
      <c r="HE304" s="205"/>
      <c r="HF304" s="205"/>
      <c r="HG304" s="205"/>
      <c r="HH304" s="205"/>
      <c r="HI304" s="205"/>
      <c r="HJ304" s="205"/>
      <c r="HK304" s="205"/>
      <c r="HL304" s="205"/>
      <c r="HM304" s="205"/>
      <c r="HN304" s="205"/>
      <c r="HO304" s="205"/>
      <c r="HP304" s="205"/>
      <c r="HQ304" s="205"/>
      <c r="HR304" s="205"/>
      <c r="HS304" s="205"/>
      <c r="HT304" s="205"/>
      <c r="HU304" s="205"/>
      <c r="HV304" s="205"/>
      <c r="HW304" s="205"/>
      <c r="HX304" s="205"/>
      <c r="HY304" s="205"/>
      <c r="HZ304" s="205"/>
      <c r="IA304" s="205"/>
      <c r="IB304" s="205"/>
      <c r="IC304" s="205"/>
      <c r="ID304" s="205"/>
      <c r="IE304" s="205"/>
      <c r="IF304" s="205"/>
      <c r="IG304" s="205"/>
      <c r="IH304" s="205"/>
      <c r="II304" s="205"/>
      <c r="IJ304" s="205"/>
      <c r="IK304" s="205"/>
      <c r="IL304" s="205"/>
      <c r="IM304" s="205"/>
      <c r="IN304" s="205"/>
      <c r="IO304" s="205"/>
      <c r="IP304" s="205"/>
      <c r="IQ304" s="205"/>
      <c r="IR304" s="205"/>
      <c r="IS304" s="205"/>
      <c r="IT304" s="205"/>
      <c r="IU304" s="205"/>
      <c r="IV304" s="205"/>
      <c r="IW304" s="205"/>
      <c r="IX304" s="205"/>
    </row>
    <row r="305" spans="1:258" ht="12.75" customHeight="1" x14ac:dyDescent="0.2">
      <c r="A305" s="330">
        <f t="shared" si="13"/>
        <v>45586</v>
      </c>
      <c r="B305" s="355" t="str" cm="1">
        <f t="array" ref="B305">IF(SUMPRODUCT($I305:$IX305,IF($I$9:$IX$9=B$9,1,0))&gt;0,SUMPRODUCT($I305:$IX305,IF($I$9:$IX$9=B$9,1,0)),"")</f>
        <v/>
      </c>
      <c r="C305" s="355" t="str" cm="1">
        <f t="array" ref="C305">IF(SUMPRODUCT($I305:$IX305,IF($I$9:$IX$9=C$9,1,0))&gt;0,SUMPRODUCT($I305:$IX305,IF($I$9:$IX$9=C$9,1,0)),"")</f>
        <v/>
      </c>
      <c r="D305" s="355" t="str" cm="1">
        <f t="array" ref="D305">IF(SUMPRODUCT($I305:$IX305,IF($I$9:$IX$9=D$9,1,0))&gt;0,SUMPRODUCT($I305:$IX305,IF($I$9:$IX$9=D$9,1,0)),"")</f>
        <v/>
      </c>
      <c r="E305" s="355" t="str" cm="1">
        <f t="array" ref="E305">IF(SUMPRODUCT($I305:$IX305,IF($I$9:$IX$9=E$9,1,0))&gt;0,SUMPRODUCT($I305:$IX305,IF($I$9:$IX$9=E$9,1,0)),"")</f>
        <v/>
      </c>
      <c r="F305" s="355" t="str" cm="1">
        <f t="array" ref="F305">IF(SUMPRODUCT($I305:$IX305,IF($I$9:$IX$9=F$9,1,0))&gt;0,SUMPRODUCT($I305:$IX305,IF($I$9:$IX$9=F$9,1,0)),"")</f>
        <v/>
      </c>
      <c r="G305" s="355" t="str" cm="1">
        <f t="array" ref="G305">IF(SUMPRODUCT($I305:$IX305,IF($I$9:$IX$9=G$9,1,0))&gt;0,SUMPRODUCT($I305:$IX305,IF($I$9:$IX$9=G$9,1,0)),"")</f>
        <v/>
      </c>
      <c r="H305" s="329">
        <f t="shared" si="12"/>
        <v>0</v>
      </c>
      <c r="I305" s="205"/>
      <c r="J305" s="205"/>
      <c r="K305" s="205"/>
      <c r="L305" s="205"/>
      <c r="M305" s="205"/>
      <c r="N305" s="205"/>
      <c r="O305" s="205"/>
      <c r="P305" s="205"/>
      <c r="Q305" s="205"/>
      <c r="R305" s="205"/>
      <c r="S305" s="205"/>
      <c r="T305" s="205"/>
      <c r="U305" s="205"/>
      <c r="V305" s="205"/>
      <c r="W305" s="205"/>
      <c r="X305" s="205"/>
      <c r="Y305" s="205"/>
      <c r="Z305" s="205"/>
      <c r="AA305" s="205"/>
      <c r="AB305" s="205"/>
      <c r="AC305" s="205"/>
      <c r="AD305" s="205"/>
      <c r="AE305" s="205"/>
      <c r="AF305" s="205"/>
      <c r="AG305" s="205"/>
      <c r="AH305" s="205"/>
      <c r="AI305" s="205"/>
      <c r="AJ305" s="205"/>
      <c r="AK305" s="205"/>
      <c r="AL305" s="205"/>
      <c r="AM305" s="205"/>
      <c r="AN305" s="205"/>
      <c r="AO305" s="205"/>
      <c r="AP305" s="205"/>
      <c r="AQ305" s="205"/>
      <c r="AR305" s="205"/>
      <c r="AS305" s="205"/>
      <c r="AT305" s="205"/>
      <c r="AU305" s="205"/>
      <c r="AV305" s="205"/>
      <c r="AW305" s="205"/>
      <c r="AX305" s="205"/>
      <c r="AY305" s="205"/>
      <c r="AZ305" s="205"/>
      <c r="BA305" s="205"/>
      <c r="BB305" s="205"/>
      <c r="BC305" s="205"/>
      <c r="BD305" s="205"/>
      <c r="BE305" s="205"/>
      <c r="BF305" s="205"/>
      <c r="BG305" s="205"/>
      <c r="BH305" s="205"/>
      <c r="BI305" s="205"/>
      <c r="BJ305" s="205"/>
      <c r="BK305" s="205"/>
      <c r="BL305" s="205"/>
      <c r="BM305" s="205"/>
      <c r="BN305" s="205"/>
      <c r="BO305" s="205"/>
      <c r="BP305" s="205"/>
      <c r="BQ305" s="205"/>
      <c r="BR305" s="205"/>
      <c r="BS305" s="205"/>
      <c r="BT305" s="205"/>
      <c r="BU305" s="205"/>
      <c r="BV305" s="205"/>
      <c r="BW305" s="205"/>
      <c r="BX305" s="205"/>
      <c r="BY305" s="205"/>
      <c r="BZ305" s="205"/>
      <c r="CA305" s="205"/>
      <c r="CB305" s="205"/>
      <c r="CC305" s="205"/>
      <c r="CD305" s="205"/>
      <c r="CE305" s="205"/>
      <c r="CF305" s="205"/>
      <c r="CG305" s="205"/>
      <c r="CH305" s="205"/>
      <c r="CI305" s="205"/>
      <c r="CJ305" s="205"/>
      <c r="CK305" s="205"/>
      <c r="CL305" s="205"/>
      <c r="CM305" s="205"/>
      <c r="CN305" s="205"/>
      <c r="CO305" s="205"/>
      <c r="CP305" s="205"/>
      <c r="CQ305" s="205"/>
      <c r="CR305" s="205"/>
      <c r="CS305" s="205"/>
      <c r="CT305" s="205"/>
      <c r="CU305" s="205"/>
      <c r="CV305" s="205"/>
      <c r="CW305" s="205"/>
      <c r="CX305" s="205"/>
      <c r="CY305" s="205"/>
      <c r="CZ305" s="205"/>
      <c r="DA305" s="205"/>
      <c r="DB305" s="205"/>
      <c r="DC305" s="205"/>
      <c r="DD305" s="205"/>
      <c r="DE305" s="205"/>
      <c r="DF305" s="205"/>
      <c r="DG305" s="205"/>
      <c r="DH305" s="205"/>
      <c r="DI305" s="205"/>
      <c r="DJ305" s="205"/>
      <c r="DK305" s="205"/>
      <c r="DL305" s="205"/>
      <c r="DM305" s="205"/>
      <c r="DN305" s="205"/>
      <c r="DO305" s="205"/>
      <c r="DP305" s="205"/>
      <c r="DQ305" s="205"/>
      <c r="DR305" s="205"/>
      <c r="DS305" s="205"/>
      <c r="DT305" s="205"/>
      <c r="DU305" s="205"/>
      <c r="DV305" s="205"/>
      <c r="DW305" s="205"/>
      <c r="DX305" s="205"/>
      <c r="DY305" s="205"/>
      <c r="DZ305" s="205"/>
      <c r="EA305" s="205"/>
      <c r="EB305" s="205"/>
      <c r="EC305" s="205"/>
      <c r="ED305" s="205"/>
      <c r="EE305" s="205"/>
      <c r="EF305" s="205"/>
      <c r="EG305" s="205"/>
      <c r="EH305" s="205"/>
      <c r="EI305" s="205"/>
      <c r="EJ305" s="205"/>
      <c r="EK305" s="205"/>
      <c r="EL305" s="205"/>
      <c r="EM305" s="205"/>
      <c r="EN305" s="205"/>
      <c r="EO305" s="205"/>
      <c r="EP305" s="205"/>
      <c r="EQ305" s="205"/>
      <c r="ER305" s="205"/>
      <c r="ES305" s="205"/>
      <c r="ET305" s="205"/>
      <c r="EU305" s="205"/>
      <c r="EV305" s="205"/>
      <c r="EW305" s="205"/>
      <c r="EX305" s="205"/>
      <c r="EY305" s="205"/>
      <c r="EZ305" s="205"/>
      <c r="FA305" s="205"/>
      <c r="FB305" s="205"/>
      <c r="FC305" s="205"/>
      <c r="FD305" s="205"/>
      <c r="FE305" s="205"/>
      <c r="FF305" s="205"/>
      <c r="FG305" s="205"/>
      <c r="FH305" s="205"/>
      <c r="FI305" s="205"/>
      <c r="FJ305" s="205"/>
      <c r="FK305" s="205"/>
      <c r="FL305" s="205"/>
      <c r="FM305" s="205"/>
      <c r="FN305" s="205"/>
      <c r="FO305" s="205"/>
      <c r="FP305" s="205"/>
      <c r="FQ305" s="205"/>
      <c r="FR305" s="205"/>
      <c r="FS305" s="205"/>
      <c r="FT305" s="205"/>
      <c r="FU305" s="205"/>
      <c r="FV305" s="205"/>
      <c r="FW305" s="205"/>
      <c r="FX305" s="205"/>
      <c r="FY305" s="205"/>
      <c r="FZ305" s="205"/>
      <c r="GA305" s="205"/>
      <c r="GB305" s="205"/>
      <c r="GC305" s="205"/>
      <c r="GD305" s="205"/>
      <c r="GE305" s="205"/>
      <c r="GF305" s="205"/>
      <c r="GG305" s="205"/>
      <c r="GH305" s="205"/>
      <c r="GI305" s="205"/>
      <c r="GJ305" s="205"/>
      <c r="GK305" s="205"/>
      <c r="GL305" s="205"/>
      <c r="GM305" s="205"/>
      <c r="GN305" s="205"/>
      <c r="GO305" s="205"/>
      <c r="GP305" s="205"/>
      <c r="GQ305" s="205"/>
      <c r="GR305" s="205"/>
      <c r="GS305" s="205"/>
      <c r="GT305" s="205"/>
      <c r="GU305" s="205"/>
      <c r="GV305" s="205"/>
      <c r="GW305" s="205"/>
      <c r="GX305" s="205"/>
      <c r="GY305" s="205"/>
      <c r="GZ305" s="205"/>
      <c r="HA305" s="205"/>
      <c r="HB305" s="205"/>
      <c r="HC305" s="205"/>
      <c r="HD305" s="205"/>
      <c r="HE305" s="205"/>
      <c r="HF305" s="205"/>
      <c r="HG305" s="205"/>
      <c r="HH305" s="205"/>
      <c r="HI305" s="205"/>
      <c r="HJ305" s="205"/>
      <c r="HK305" s="205"/>
      <c r="HL305" s="205"/>
      <c r="HM305" s="205"/>
      <c r="HN305" s="205"/>
      <c r="HO305" s="205"/>
      <c r="HP305" s="205"/>
      <c r="HQ305" s="205"/>
      <c r="HR305" s="205"/>
      <c r="HS305" s="205"/>
      <c r="HT305" s="205"/>
      <c r="HU305" s="205"/>
      <c r="HV305" s="205"/>
      <c r="HW305" s="205"/>
      <c r="HX305" s="205"/>
      <c r="HY305" s="205"/>
      <c r="HZ305" s="205"/>
      <c r="IA305" s="205"/>
      <c r="IB305" s="205"/>
      <c r="IC305" s="205"/>
      <c r="ID305" s="205"/>
      <c r="IE305" s="205"/>
      <c r="IF305" s="205"/>
      <c r="IG305" s="205"/>
      <c r="IH305" s="205"/>
      <c r="II305" s="205"/>
      <c r="IJ305" s="205"/>
      <c r="IK305" s="205"/>
      <c r="IL305" s="205"/>
      <c r="IM305" s="205"/>
      <c r="IN305" s="205"/>
      <c r="IO305" s="205"/>
      <c r="IP305" s="205"/>
      <c r="IQ305" s="205"/>
      <c r="IR305" s="205"/>
      <c r="IS305" s="205"/>
      <c r="IT305" s="205"/>
      <c r="IU305" s="205"/>
      <c r="IV305" s="205"/>
      <c r="IW305" s="205"/>
      <c r="IX305" s="205"/>
    </row>
    <row r="306" spans="1:258" ht="12.75" customHeight="1" x14ac:dyDescent="0.2">
      <c r="A306" s="330">
        <f t="shared" si="13"/>
        <v>45587</v>
      </c>
      <c r="B306" s="355" t="str" cm="1">
        <f t="array" ref="B306">IF(SUMPRODUCT($I306:$IX306,IF($I$9:$IX$9=B$9,1,0))&gt;0,SUMPRODUCT($I306:$IX306,IF($I$9:$IX$9=B$9,1,0)),"")</f>
        <v/>
      </c>
      <c r="C306" s="355" t="str" cm="1">
        <f t="array" ref="C306">IF(SUMPRODUCT($I306:$IX306,IF($I$9:$IX$9=C$9,1,0))&gt;0,SUMPRODUCT($I306:$IX306,IF($I$9:$IX$9=C$9,1,0)),"")</f>
        <v/>
      </c>
      <c r="D306" s="355" t="str" cm="1">
        <f t="array" ref="D306">IF(SUMPRODUCT($I306:$IX306,IF($I$9:$IX$9=D$9,1,0))&gt;0,SUMPRODUCT($I306:$IX306,IF($I$9:$IX$9=D$9,1,0)),"")</f>
        <v/>
      </c>
      <c r="E306" s="355" t="str" cm="1">
        <f t="array" ref="E306">IF(SUMPRODUCT($I306:$IX306,IF($I$9:$IX$9=E$9,1,0))&gt;0,SUMPRODUCT($I306:$IX306,IF($I$9:$IX$9=E$9,1,0)),"")</f>
        <v/>
      </c>
      <c r="F306" s="355" t="str" cm="1">
        <f t="array" ref="F306">IF(SUMPRODUCT($I306:$IX306,IF($I$9:$IX$9=F$9,1,0))&gt;0,SUMPRODUCT($I306:$IX306,IF($I$9:$IX$9=F$9,1,0)),"")</f>
        <v/>
      </c>
      <c r="G306" s="355" t="str" cm="1">
        <f t="array" ref="G306">IF(SUMPRODUCT($I306:$IX306,IF($I$9:$IX$9=G$9,1,0))&gt;0,SUMPRODUCT($I306:$IX306,IF($I$9:$IX$9=G$9,1,0)),"")</f>
        <v/>
      </c>
      <c r="H306" s="329">
        <f t="shared" si="12"/>
        <v>0</v>
      </c>
      <c r="I306" s="205"/>
      <c r="J306" s="205"/>
      <c r="K306" s="205"/>
      <c r="L306" s="205"/>
      <c r="M306" s="205"/>
      <c r="N306" s="205"/>
      <c r="O306" s="205"/>
      <c r="P306" s="205"/>
      <c r="Q306" s="205"/>
      <c r="R306" s="205"/>
      <c r="S306" s="205"/>
      <c r="T306" s="205"/>
      <c r="U306" s="205"/>
      <c r="V306" s="205"/>
      <c r="W306" s="205"/>
      <c r="X306" s="205"/>
      <c r="Y306" s="205"/>
      <c r="Z306" s="205"/>
      <c r="AA306" s="205"/>
      <c r="AB306" s="205"/>
      <c r="AC306" s="205"/>
      <c r="AD306" s="205"/>
      <c r="AE306" s="205"/>
      <c r="AF306" s="205"/>
      <c r="AG306" s="205"/>
      <c r="AH306" s="205"/>
      <c r="AI306" s="205"/>
      <c r="AJ306" s="205"/>
      <c r="AK306" s="205"/>
      <c r="AL306" s="205"/>
      <c r="AM306" s="205"/>
      <c r="AN306" s="205"/>
      <c r="AO306" s="205"/>
      <c r="AP306" s="205"/>
      <c r="AQ306" s="205"/>
      <c r="AR306" s="205"/>
      <c r="AS306" s="205"/>
      <c r="AT306" s="205"/>
      <c r="AU306" s="205"/>
      <c r="AV306" s="205"/>
      <c r="AW306" s="205"/>
      <c r="AX306" s="205"/>
      <c r="AY306" s="205"/>
      <c r="AZ306" s="205"/>
      <c r="BA306" s="205"/>
      <c r="BB306" s="205"/>
      <c r="BC306" s="205"/>
      <c r="BD306" s="205"/>
      <c r="BE306" s="205"/>
      <c r="BF306" s="205"/>
      <c r="BG306" s="205"/>
      <c r="BH306" s="205"/>
      <c r="BI306" s="205"/>
      <c r="BJ306" s="205"/>
      <c r="BK306" s="205"/>
      <c r="BL306" s="205"/>
      <c r="BM306" s="205"/>
      <c r="BN306" s="205"/>
      <c r="BO306" s="205"/>
      <c r="BP306" s="205"/>
      <c r="BQ306" s="205"/>
      <c r="BR306" s="205"/>
      <c r="BS306" s="205"/>
      <c r="BT306" s="205"/>
      <c r="BU306" s="205"/>
      <c r="BV306" s="205"/>
      <c r="BW306" s="205"/>
      <c r="BX306" s="205"/>
      <c r="BY306" s="205"/>
      <c r="BZ306" s="205"/>
      <c r="CA306" s="205"/>
      <c r="CB306" s="205"/>
      <c r="CC306" s="205"/>
      <c r="CD306" s="205"/>
      <c r="CE306" s="205"/>
      <c r="CF306" s="205"/>
      <c r="CG306" s="205"/>
      <c r="CH306" s="205"/>
      <c r="CI306" s="205"/>
      <c r="CJ306" s="205"/>
      <c r="CK306" s="205"/>
      <c r="CL306" s="205"/>
      <c r="CM306" s="205"/>
      <c r="CN306" s="205"/>
      <c r="CO306" s="205"/>
      <c r="CP306" s="205"/>
      <c r="CQ306" s="205"/>
      <c r="CR306" s="205"/>
      <c r="CS306" s="205"/>
      <c r="CT306" s="205"/>
      <c r="CU306" s="205"/>
      <c r="CV306" s="205"/>
      <c r="CW306" s="205"/>
      <c r="CX306" s="205"/>
      <c r="CY306" s="205"/>
      <c r="CZ306" s="205"/>
      <c r="DA306" s="205"/>
      <c r="DB306" s="205"/>
      <c r="DC306" s="205"/>
      <c r="DD306" s="205"/>
      <c r="DE306" s="205"/>
      <c r="DF306" s="205"/>
      <c r="DG306" s="205"/>
      <c r="DH306" s="205"/>
      <c r="DI306" s="205"/>
      <c r="DJ306" s="205"/>
      <c r="DK306" s="205"/>
      <c r="DL306" s="205"/>
      <c r="DM306" s="205"/>
      <c r="DN306" s="205"/>
      <c r="DO306" s="205"/>
      <c r="DP306" s="205"/>
      <c r="DQ306" s="205"/>
      <c r="DR306" s="205"/>
      <c r="DS306" s="205"/>
      <c r="DT306" s="205"/>
      <c r="DU306" s="205"/>
      <c r="DV306" s="205"/>
      <c r="DW306" s="205"/>
      <c r="DX306" s="205"/>
      <c r="DY306" s="205"/>
      <c r="DZ306" s="205"/>
      <c r="EA306" s="205"/>
      <c r="EB306" s="205"/>
      <c r="EC306" s="205"/>
      <c r="ED306" s="205"/>
      <c r="EE306" s="205"/>
      <c r="EF306" s="205"/>
      <c r="EG306" s="205"/>
      <c r="EH306" s="205"/>
      <c r="EI306" s="205"/>
      <c r="EJ306" s="205"/>
      <c r="EK306" s="205"/>
      <c r="EL306" s="205"/>
      <c r="EM306" s="205"/>
      <c r="EN306" s="205"/>
      <c r="EO306" s="205"/>
      <c r="EP306" s="205"/>
      <c r="EQ306" s="205"/>
      <c r="ER306" s="205"/>
      <c r="ES306" s="205"/>
      <c r="ET306" s="205"/>
      <c r="EU306" s="205"/>
      <c r="EV306" s="205"/>
      <c r="EW306" s="205"/>
      <c r="EX306" s="205"/>
      <c r="EY306" s="205"/>
      <c r="EZ306" s="205"/>
      <c r="FA306" s="205"/>
      <c r="FB306" s="205"/>
      <c r="FC306" s="205"/>
      <c r="FD306" s="205"/>
      <c r="FE306" s="205"/>
      <c r="FF306" s="205"/>
      <c r="FG306" s="205"/>
      <c r="FH306" s="205"/>
      <c r="FI306" s="205"/>
      <c r="FJ306" s="205"/>
      <c r="FK306" s="205"/>
      <c r="FL306" s="205"/>
      <c r="FM306" s="205"/>
      <c r="FN306" s="205"/>
      <c r="FO306" s="205"/>
      <c r="FP306" s="205"/>
      <c r="FQ306" s="205"/>
      <c r="FR306" s="205"/>
      <c r="FS306" s="205"/>
      <c r="FT306" s="205"/>
      <c r="FU306" s="205"/>
      <c r="FV306" s="205"/>
      <c r="FW306" s="205"/>
      <c r="FX306" s="205"/>
      <c r="FY306" s="205"/>
      <c r="FZ306" s="205"/>
      <c r="GA306" s="205"/>
      <c r="GB306" s="205"/>
      <c r="GC306" s="205"/>
      <c r="GD306" s="205"/>
      <c r="GE306" s="205"/>
      <c r="GF306" s="205"/>
      <c r="GG306" s="205"/>
      <c r="GH306" s="205"/>
      <c r="GI306" s="205"/>
      <c r="GJ306" s="205"/>
      <c r="GK306" s="205"/>
      <c r="GL306" s="205"/>
      <c r="GM306" s="205"/>
      <c r="GN306" s="205"/>
      <c r="GO306" s="205"/>
      <c r="GP306" s="205"/>
      <c r="GQ306" s="205"/>
      <c r="GR306" s="205"/>
      <c r="GS306" s="205"/>
      <c r="GT306" s="205"/>
      <c r="GU306" s="205"/>
      <c r="GV306" s="205"/>
      <c r="GW306" s="205"/>
      <c r="GX306" s="205"/>
      <c r="GY306" s="205"/>
      <c r="GZ306" s="205"/>
      <c r="HA306" s="205"/>
      <c r="HB306" s="205"/>
      <c r="HC306" s="205"/>
      <c r="HD306" s="205"/>
      <c r="HE306" s="205"/>
      <c r="HF306" s="205"/>
      <c r="HG306" s="205"/>
      <c r="HH306" s="205"/>
      <c r="HI306" s="205"/>
      <c r="HJ306" s="205"/>
      <c r="HK306" s="205"/>
      <c r="HL306" s="205"/>
      <c r="HM306" s="205"/>
      <c r="HN306" s="205"/>
      <c r="HO306" s="205"/>
      <c r="HP306" s="205"/>
      <c r="HQ306" s="205"/>
      <c r="HR306" s="205"/>
      <c r="HS306" s="205"/>
      <c r="HT306" s="205"/>
      <c r="HU306" s="205"/>
      <c r="HV306" s="205"/>
      <c r="HW306" s="205"/>
      <c r="HX306" s="205"/>
      <c r="HY306" s="205"/>
      <c r="HZ306" s="205"/>
      <c r="IA306" s="205"/>
      <c r="IB306" s="205"/>
      <c r="IC306" s="205"/>
      <c r="ID306" s="205"/>
      <c r="IE306" s="205"/>
      <c r="IF306" s="205"/>
      <c r="IG306" s="205"/>
      <c r="IH306" s="205"/>
      <c r="II306" s="205"/>
      <c r="IJ306" s="205"/>
      <c r="IK306" s="205"/>
      <c r="IL306" s="205"/>
      <c r="IM306" s="205"/>
      <c r="IN306" s="205"/>
      <c r="IO306" s="205"/>
      <c r="IP306" s="205"/>
      <c r="IQ306" s="205"/>
      <c r="IR306" s="205"/>
      <c r="IS306" s="205"/>
      <c r="IT306" s="205"/>
      <c r="IU306" s="205"/>
      <c r="IV306" s="205"/>
      <c r="IW306" s="205"/>
      <c r="IX306" s="205"/>
    </row>
    <row r="307" spans="1:258" ht="12.75" customHeight="1" x14ac:dyDescent="0.2">
      <c r="A307" s="330">
        <f t="shared" si="13"/>
        <v>45588</v>
      </c>
      <c r="B307" s="355" t="str" cm="1">
        <f t="array" ref="B307">IF(SUMPRODUCT($I307:$IX307,IF($I$9:$IX$9=B$9,1,0))&gt;0,SUMPRODUCT($I307:$IX307,IF($I$9:$IX$9=B$9,1,0)),"")</f>
        <v/>
      </c>
      <c r="C307" s="355" t="str" cm="1">
        <f t="array" ref="C307">IF(SUMPRODUCT($I307:$IX307,IF($I$9:$IX$9=C$9,1,0))&gt;0,SUMPRODUCT($I307:$IX307,IF($I$9:$IX$9=C$9,1,0)),"")</f>
        <v/>
      </c>
      <c r="D307" s="355" t="str" cm="1">
        <f t="array" ref="D307">IF(SUMPRODUCT($I307:$IX307,IF($I$9:$IX$9=D$9,1,0))&gt;0,SUMPRODUCT($I307:$IX307,IF($I$9:$IX$9=D$9,1,0)),"")</f>
        <v/>
      </c>
      <c r="E307" s="355" t="str" cm="1">
        <f t="array" ref="E307">IF(SUMPRODUCT($I307:$IX307,IF($I$9:$IX$9=E$9,1,0))&gt;0,SUMPRODUCT($I307:$IX307,IF($I$9:$IX$9=E$9,1,0)),"")</f>
        <v/>
      </c>
      <c r="F307" s="355" t="str" cm="1">
        <f t="array" ref="F307">IF(SUMPRODUCT($I307:$IX307,IF($I$9:$IX$9=F$9,1,0))&gt;0,SUMPRODUCT($I307:$IX307,IF($I$9:$IX$9=F$9,1,0)),"")</f>
        <v/>
      </c>
      <c r="G307" s="355" t="str" cm="1">
        <f t="array" ref="G307">IF(SUMPRODUCT($I307:$IX307,IF($I$9:$IX$9=G$9,1,0))&gt;0,SUMPRODUCT($I307:$IX307,IF($I$9:$IX$9=G$9,1,0)),"")</f>
        <v/>
      </c>
      <c r="H307" s="329">
        <f t="shared" si="12"/>
        <v>0</v>
      </c>
      <c r="I307" s="205"/>
      <c r="J307" s="205"/>
      <c r="K307" s="205"/>
      <c r="L307" s="205"/>
      <c r="M307" s="205"/>
      <c r="N307" s="205"/>
      <c r="O307" s="205"/>
      <c r="P307" s="205"/>
      <c r="Q307" s="205"/>
      <c r="R307" s="205"/>
      <c r="S307" s="205"/>
      <c r="T307" s="205"/>
      <c r="U307" s="205"/>
      <c r="V307" s="205"/>
      <c r="W307" s="205"/>
      <c r="X307" s="205"/>
      <c r="Y307" s="205"/>
      <c r="Z307" s="205"/>
      <c r="AA307" s="205"/>
      <c r="AB307" s="205"/>
      <c r="AC307" s="205"/>
      <c r="AD307" s="205"/>
      <c r="AE307" s="205"/>
      <c r="AF307" s="205"/>
      <c r="AG307" s="205"/>
      <c r="AH307" s="205"/>
      <c r="AI307" s="205"/>
      <c r="AJ307" s="205"/>
      <c r="AK307" s="205"/>
      <c r="AL307" s="205"/>
      <c r="AM307" s="205"/>
      <c r="AN307" s="205"/>
      <c r="AO307" s="205"/>
      <c r="AP307" s="205"/>
      <c r="AQ307" s="205"/>
      <c r="AR307" s="205"/>
      <c r="AS307" s="205"/>
      <c r="AT307" s="205"/>
      <c r="AU307" s="205"/>
      <c r="AV307" s="205"/>
      <c r="AW307" s="205"/>
      <c r="AX307" s="205"/>
      <c r="AY307" s="205"/>
      <c r="AZ307" s="205"/>
      <c r="BA307" s="205"/>
      <c r="BB307" s="205"/>
      <c r="BC307" s="205"/>
      <c r="BD307" s="205"/>
      <c r="BE307" s="205"/>
      <c r="BF307" s="205"/>
      <c r="BG307" s="205"/>
      <c r="BH307" s="205"/>
      <c r="BI307" s="205"/>
      <c r="BJ307" s="205"/>
      <c r="BK307" s="205"/>
      <c r="BL307" s="205"/>
      <c r="BM307" s="205"/>
      <c r="BN307" s="205"/>
      <c r="BO307" s="205"/>
      <c r="BP307" s="205"/>
      <c r="BQ307" s="205"/>
      <c r="BR307" s="205"/>
      <c r="BS307" s="205"/>
      <c r="BT307" s="205"/>
      <c r="BU307" s="205"/>
      <c r="BV307" s="205"/>
      <c r="BW307" s="205"/>
      <c r="BX307" s="205"/>
      <c r="BY307" s="205"/>
      <c r="BZ307" s="205"/>
      <c r="CA307" s="205"/>
      <c r="CB307" s="205"/>
      <c r="CC307" s="205"/>
      <c r="CD307" s="205"/>
      <c r="CE307" s="205"/>
      <c r="CF307" s="205"/>
      <c r="CG307" s="205"/>
      <c r="CH307" s="205"/>
      <c r="CI307" s="205"/>
      <c r="CJ307" s="205"/>
      <c r="CK307" s="205"/>
      <c r="CL307" s="205"/>
      <c r="CM307" s="205"/>
      <c r="CN307" s="205"/>
      <c r="CO307" s="205"/>
      <c r="CP307" s="205"/>
      <c r="CQ307" s="205"/>
      <c r="CR307" s="205"/>
      <c r="CS307" s="205"/>
      <c r="CT307" s="205"/>
      <c r="CU307" s="205"/>
      <c r="CV307" s="205"/>
      <c r="CW307" s="205"/>
      <c r="CX307" s="205"/>
      <c r="CY307" s="205"/>
      <c r="CZ307" s="205"/>
      <c r="DA307" s="205"/>
      <c r="DB307" s="205"/>
      <c r="DC307" s="205"/>
      <c r="DD307" s="205"/>
      <c r="DE307" s="205"/>
      <c r="DF307" s="205"/>
      <c r="DG307" s="205"/>
      <c r="DH307" s="205"/>
      <c r="DI307" s="205"/>
      <c r="DJ307" s="205"/>
      <c r="DK307" s="205"/>
      <c r="DL307" s="205"/>
      <c r="DM307" s="205"/>
      <c r="DN307" s="205"/>
      <c r="DO307" s="205"/>
      <c r="DP307" s="205"/>
      <c r="DQ307" s="205"/>
      <c r="DR307" s="205"/>
      <c r="DS307" s="205"/>
      <c r="DT307" s="205"/>
      <c r="DU307" s="205"/>
      <c r="DV307" s="205"/>
      <c r="DW307" s="205"/>
      <c r="DX307" s="205"/>
      <c r="DY307" s="205"/>
      <c r="DZ307" s="205"/>
      <c r="EA307" s="205"/>
      <c r="EB307" s="205"/>
      <c r="EC307" s="205"/>
      <c r="ED307" s="205"/>
      <c r="EE307" s="205"/>
      <c r="EF307" s="205"/>
      <c r="EG307" s="205"/>
      <c r="EH307" s="205"/>
      <c r="EI307" s="205"/>
      <c r="EJ307" s="205"/>
      <c r="EK307" s="205"/>
      <c r="EL307" s="205"/>
      <c r="EM307" s="205"/>
      <c r="EN307" s="205"/>
      <c r="EO307" s="205"/>
      <c r="EP307" s="205"/>
      <c r="EQ307" s="205"/>
      <c r="ER307" s="205"/>
      <c r="ES307" s="205"/>
      <c r="ET307" s="205"/>
      <c r="EU307" s="205"/>
      <c r="EV307" s="205"/>
      <c r="EW307" s="205"/>
      <c r="EX307" s="205"/>
      <c r="EY307" s="205"/>
      <c r="EZ307" s="205"/>
      <c r="FA307" s="205"/>
      <c r="FB307" s="205"/>
      <c r="FC307" s="205"/>
      <c r="FD307" s="205"/>
      <c r="FE307" s="205"/>
      <c r="FF307" s="205"/>
      <c r="FG307" s="205"/>
      <c r="FH307" s="205"/>
      <c r="FI307" s="205"/>
      <c r="FJ307" s="205"/>
      <c r="FK307" s="205"/>
      <c r="FL307" s="205"/>
      <c r="FM307" s="205"/>
      <c r="FN307" s="205"/>
      <c r="FO307" s="205"/>
      <c r="FP307" s="205"/>
      <c r="FQ307" s="205"/>
      <c r="FR307" s="205"/>
      <c r="FS307" s="205"/>
      <c r="FT307" s="205"/>
      <c r="FU307" s="205"/>
      <c r="FV307" s="205"/>
      <c r="FW307" s="205"/>
      <c r="FX307" s="205"/>
      <c r="FY307" s="205"/>
      <c r="FZ307" s="205"/>
      <c r="GA307" s="205"/>
      <c r="GB307" s="205"/>
      <c r="GC307" s="205"/>
      <c r="GD307" s="205"/>
      <c r="GE307" s="205"/>
      <c r="GF307" s="205"/>
      <c r="GG307" s="205"/>
      <c r="GH307" s="205"/>
      <c r="GI307" s="205"/>
      <c r="GJ307" s="205"/>
      <c r="GK307" s="205"/>
      <c r="GL307" s="205"/>
      <c r="GM307" s="205"/>
      <c r="GN307" s="205"/>
      <c r="GO307" s="205"/>
      <c r="GP307" s="205"/>
      <c r="GQ307" s="205"/>
      <c r="GR307" s="205"/>
      <c r="GS307" s="205"/>
      <c r="GT307" s="205"/>
      <c r="GU307" s="205"/>
      <c r="GV307" s="205"/>
      <c r="GW307" s="205"/>
      <c r="GX307" s="205"/>
      <c r="GY307" s="205"/>
      <c r="GZ307" s="205"/>
      <c r="HA307" s="205"/>
      <c r="HB307" s="205"/>
      <c r="HC307" s="205"/>
      <c r="HD307" s="205"/>
      <c r="HE307" s="205"/>
      <c r="HF307" s="205"/>
      <c r="HG307" s="205"/>
      <c r="HH307" s="205"/>
      <c r="HI307" s="205"/>
      <c r="HJ307" s="205"/>
      <c r="HK307" s="205"/>
      <c r="HL307" s="205"/>
      <c r="HM307" s="205"/>
      <c r="HN307" s="205"/>
      <c r="HO307" s="205"/>
      <c r="HP307" s="205"/>
      <c r="HQ307" s="205"/>
      <c r="HR307" s="205"/>
      <c r="HS307" s="205"/>
      <c r="HT307" s="205"/>
      <c r="HU307" s="205"/>
      <c r="HV307" s="205"/>
      <c r="HW307" s="205"/>
      <c r="HX307" s="205"/>
      <c r="HY307" s="205"/>
      <c r="HZ307" s="205"/>
      <c r="IA307" s="205"/>
      <c r="IB307" s="205"/>
      <c r="IC307" s="205"/>
      <c r="ID307" s="205"/>
      <c r="IE307" s="205"/>
      <c r="IF307" s="205"/>
      <c r="IG307" s="205"/>
      <c r="IH307" s="205"/>
      <c r="II307" s="205"/>
      <c r="IJ307" s="205"/>
      <c r="IK307" s="205"/>
      <c r="IL307" s="205"/>
      <c r="IM307" s="205"/>
      <c r="IN307" s="205"/>
      <c r="IO307" s="205"/>
      <c r="IP307" s="205"/>
      <c r="IQ307" s="205"/>
      <c r="IR307" s="205"/>
      <c r="IS307" s="205"/>
      <c r="IT307" s="205"/>
      <c r="IU307" s="205"/>
      <c r="IV307" s="205"/>
      <c r="IW307" s="205"/>
      <c r="IX307" s="205"/>
    </row>
    <row r="308" spans="1:258" ht="12.75" customHeight="1" x14ac:dyDescent="0.2">
      <c r="A308" s="330">
        <f t="shared" si="13"/>
        <v>45589</v>
      </c>
      <c r="B308" s="355" t="str" cm="1">
        <f t="array" ref="B308">IF(SUMPRODUCT($I308:$IX308,IF($I$9:$IX$9=B$9,1,0))&gt;0,SUMPRODUCT($I308:$IX308,IF($I$9:$IX$9=B$9,1,0)),"")</f>
        <v/>
      </c>
      <c r="C308" s="355" t="str" cm="1">
        <f t="array" ref="C308">IF(SUMPRODUCT($I308:$IX308,IF($I$9:$IX$9=C$9,1,0))&gt;0,SUMPRODUCT($I308:$IX308,IF($I$9:$IX$9=C$9,1,0)),"")</f>
        <v/>
      </c>
      <c r="D308" s="355" t="str" cm="1">
        <f t="array" ref="D308">IF(SUMPRODUCT($I308:$IX308,IF($I$9:$IX$9=D$9,1,0))&gt;0,SUMPRODUCT($I308:$IX308,IF($I$9:$IX$9=D$9,1,0)),"")</f>
        <v/>
      </c>
      <c r="E308" s="355" t="str" cm="1">
        <f t="array" ref="E308">IF(SUMPRODUCT($I308:$IX308,IF($I$9:$IX$9=E$9,1,0))&gt;0,SUMPRODUCT($I308:$IX308,IF($I$9:$IX$9=E$9,1,0)),"")</f>
        <v/>
      </c>
      <c r="F308" s="355" t="str" cm="1">
        <f t="array" ref="F308">IF(SUMPRODUCT($I308:$IX308,IF($I$9:$IX$9=F$9,1,0))&gt;0,SUMPRODUCT($I308:$IX308,IF($I$9:$IX$9=F$9,1,0)),"")</f>
        <v/>
      </c>
      <c r="G308" s="355" t="str" cm="1">
        <f t="array" ref="G308">IF(SUMPRODUCT($I308:$IX308,IF($I$9:$IX$9=G$9,1,0))&gt;0,SUMPRODUCT($I308:$IX308,IF($I$9:$IX$9=G$9,1,0)),"")</f>
        <v/>
      </c>
      <c r="H308" s="329">
        <f t="shared" si="12"/>
        <v>0</v>
      </c>
      <c r="I308" s="205"/>
      <c r="J308" s="205"/>
      <c r="K308" s="205"/>
      <c r="L308" s="205"/>
      <c r="M308" s="205"/>
      <c r="N308" s="205"/>
      <c r="O308" s="205"/>
      <c r="P308" s="205"/>
      <c r="Q308" s="205"/>
      <c r="R308" s="205"/>
      <c r="S308" s="205"/>
      <c r="T308" s="205"/>
      <c r="U308" s="205"/>
      <c r="V308" s="205"/>
      <c r="W308" s="205"/>
      <c r="X308" s="205"/>
      <c r="Y308" s="205"/>
      <c r="Z308" s="205"/>
      <c r="AA308" s="205"/>
      <c r="AB308" s="205"/>
      <c r="AC308" s="205"/>
      <c r="AD308" s="205"/>
      <c r="AE308" s="205"/>
      <c r="AF308" s="205"/>
      <c r="AG308" s="205"/>
      <c r="AH308" s="205"/>
      <c r="AI308" s="205"/>
      <c r="AJ308" s="205"/>
      <c r="AK308" s="205"/>
      <c r="AL308" s="205"/>
      <c r="AM308" s="205"/>
      <c r="AN308" s="205"/>
      <c r="AO308" s="205"/>
      <c r="AP308" s="205"/>
      <c r="AQ308" s="205"/>
      <c r="AR308" s="205"/>
      <c r="AS308" s="205"/>
      <c r="AT308" s="205"/>
      <c r="AU308" s="205"/>
      <c r="AV308" s="205"/>
      <c r="AW308" s="205"/>
      <c r="AX308" s="205"/>
      <c r="AY308" s="205"/>
      <c r="AZ308" s="205"/>
      <c r="BA308" s="205"/>
      <c r="BB308" s="205"/>
      <c r="BC308" s="205"/>
      <c r="BD308" s="205"/>
      <c r="BE308" s="205"/>
      <c r="BF308" s="205"/>
      <c r="BG308" s="205"/>
      <c r="BH308" s="205"/>
      <c r="BI308" s="205"/>
      <c r="BJ308" s="205"/>
      <c r="BK308" s="205"/>
      <c r="BL308" s="205"/>
      <c r="BM308" s="205"/>
      <c r="BN308" s="205"/>
      <c r="BO308" s="205"/>
      <c r="BP308" s="205"/>
      <c r="BQ308" s="205"/>
      <c r="BR308" s="205"/>
      <c r="BS308" s="205"/>
      <c r="BT308" s="205"/>
      <c r="BU308" s="205"/>
      <c r="BV308" s="205"/>
      <c r="BW308" s="205"/>
      <c r="BX308" s="205"/>
      <c r="BY308" s="205"/>
      <c r="BZ308" s="205"/>
      <c r="CA308" s="205"/>
      <c r="CB308" s="205"/>
      <c r="CC308" s="205"/>
      <c r="CD308" s="205"/>
      <c r="CE308" s="205"/>
      <c r="CF308" s="205"/>
      <c r="CG308" s="205"/>
      <c r="CH308" s="205"/>
      <c r="CI308" s="205"/>
      <c r="CJ308" s="205"/>
      <c r="CK308" s="205"/>
      <c r="CL308" s="205"/>
      <c r="CM308" s="205"/>
      <c r="CN308" s="205"/>
      <c r="CO308" s="205"/>
      <c r="CP308" s="205"/>
      <c r="CQ308" s="205"/>
      <c r="CR308" s="205"/>
      <c r="CS308" s="205"/>
      <c r="CT308" s="205"/>
      <c r="CU308" s="205"/>
      <c r="CV308" s="205"/>
      <c r="CW308" s="205"/>
      <c r="CX308" s="205"/>
      <c r="CY308" s="205"/>
      <c r="CZ308" s="205"/>
      <c r="DA308" s="205"/>
      <c r="DB308" s="205"/>
      <c r="DC308" s="205"/>
      <c r="DD308" s="205"/>
      <c r="DE308" s="205"/>
      <c r="DF308" s="205"/>
      <c r="DG308" s="205"/>
      <c r="DH308" s="205"/>
      <c r="DI308" s="205"/>
      <c r="DJ308" s="205"/>
      <c r="DK308" s="205"/>
      <c r="DL308" s="205"/>
      <c r="DM308" s="205"/>
      <c r="DN308" s="205"/>
      <c r="DO308" s="205"/>
      <c r="DP308" s="205"/>
      <c r="DQ308" s="205"/>
      <c r="DR308" s="205"/>
      <c r="DS308" s="205"/>
      <c r="DT308" s="205"/>
      <c r="DU308" s="205"/>
      <c r="DV308" s="205"/>
      <c r="DW308" s="205"/>
      <c r="DX308" s="205"/>
      <c r="DY308" s="205"/>
      <c r="DZ308" s="205"/>
      <c r="EA308" s="205"/>
      <c r="EB308" s="205"/>
      <c r="EC308" s="205"/>
      <c r="ED308" s="205"/>
      <c r="EE308" s="205"/>
      <c r="EF308" s="205"/>
      <c r="EG308" s="205"/>
      <c r="EH308" s="205"/>
      <c r="EI308" s="205"/>
      <c r="EJ308" s="205"/>
      <c r="EK308" s="205"/>
      <c r="EL308" s="205"/>
      <c r="EM308" s="205"/>
      <c r="EN308" s="205"/>
      <c r="EO308" s="205"/>
      <c r="EP308" s="205"/>
      <c r="EQ308" s="205"/>
      <c r="ER308" s="205"/>
      <c r="ES308" s="205"/>
      <c r="ET308" s="205"/>
      <c r="EU308" s="205"/>
      <c r="EV308" s="205"/>
      <c r="EW308" s="205"/>
      <c r="EX308" s="205"/>
      <c r="EY308" s="205"/>
      <c r="EZ308" s="205"/>
      <c r="FA308" s="205"/>
      <c r="FB308" s="205"/>
      <c r="FC308" s="205"/>
      <c r="FD308" s="205"/>
      <c r="FE308" s="205"/>
      <c r="FF308" s="205"/>
      <c r="FG308" s="205"/>
      <c r="FH308" s="205"/>
      <c r="FI308" s="205"/>
      <c r="FJ308" s="205"/>
      <c r="FK308" s="205"/>
      <c r="FL308" s="205"/>
      <c r="FM308" s="205"/>
      <c r="FN308" s="205"/>
      <c r="FO308" s="205"/>
      <c r="FP308" s="205"/>
      <c r="FQ308" s="205"/>
      <c r="FR308" s="205"/>
      <c r="FS308" s="205"/>
      <c r="FT308" s="205"/>
      <c r="FU308" s="205"/>
      <c r="FV308" s="205"/>
      <c r="FW308" s="205"/>
      <c r="FX308" s="205"/>
      <c r="FY308" s="205"/>
      <c r="FZ308" s="205"/>
      <c r="GA308" s="205"/>
      <c r="GB308" s="205"/>
      <c r="GC308" s="205"/>
      <c r="GD308" s="205"/>
      <c r="GE308" s="205"/>
      <c r="GF308" s="205"/>
      <c r="GG308" s="205"/>
      <c r="GH308" s="205"/>
      <c r="GI308" s="205"/>
      <c r="GJ308" s="205"/>
      <c r="GK308" s="205"/>
      <c r="GL308" s="205"/>
      <c r="GM308" s="205"/>
      <c r="GN308" s="205"/>
      <c r="GO308" s="205"/>
      <c r="GP308" s="205"/>
      <c r="GQ308" s="205"/>
      <c r="GR308" s="205"/>
      <c r="GS308" s="205"/>
      <c r="GT308" s="205"/>
      <c r="GU308" s="205"/>
      <c r="GV308" s="205"/>
      <c r="GW308" s="205"/>
      <c r="GX308" s="205"/>
      <c r="GY308" s="205"/>
      <c r="GZ308" s="205"/>
      <c r="HA308" s="205"/>
      <c r="HB308" s="205"/>
      <c r="HC308" s="205"/>
      <c r="HD308" s="205"/>
      <c r="HE308" s="205"/>
      <c r="HF308" s="205"/>
      <c r="HG308" s="205"/>
      <c r="HH308" s="205"/>
      <c r="HI308" s="205"/>
      <c r="HJ308" s="205"/>
      <c r="HK308" s="205"/>
      <c r="HL308" s="205"/>
      <c r="HM308" s="205"/>
      <c r="HN308" s="205"/>
      <c r="HO308" s="205"/>
      <c r="HP308" s="205"/>
      <c r="HQ308" s="205"/>
      <c r="HR308" s="205"/>
      <c r="HS308" s="205"/>
      <c r="HT308" s="205"/>
      <c r="HU308" s="205"/>
      <c r="HV308" s="205"/>
      <c r="HW308" s="205"/>
      <c r="HX308" s="205"/>
      <c r="HY308" s="205"/>
      <c r="HZ308" s="205"/>
      <c r="IA308" s="205"/>
      <c r="IB308" s="205"/>
      <c r="IC308" s="205"/>
      <c r="ID308" s="205"/>
      <c r="IE308" s="205"/>
      <c r="IF308" s="205"/>
      <c r="IG308" s="205"/>
      <c r="IH308" s="205"/>
      <c r="II308" s="205"/>
      <c r="IJ308" s="205"/>
      <c r="IK308" s="205"/>
      <c r="IL308" s="205"/>
      <c r="IM308" s="205"/>
      <c r="IN308" s="205"/>
      <c r="IO308" s="205"/>
      <c r="IP308" s="205"/>
      <c r="IQ308" s="205"/>
      <c r="IR308" s="205"/>
      <c r="IS308" s="205"/>
      <c r="IT308" s="205"/>
      <c r="IU308" s="205"/>
      <c r="IV308" s="205"/>
      <c r="IW308" s="205"/>
      <c r="IX308" s="205"/>
    </row>
    <row r="309" spans="1:258" ht="12.75" customHeight="1" x14ac:dyDescent="0.2">
      <c r="A309" s="330">
        <f t="shared" si="13"/>
        <v>45590</v>
      </c>
      <c r="B309" s="355" t="str" cm="1">
        <f t="array" ref="B309">IF(SUMPRODUCT($I309:$IX309,IF($I$9:$IX$9=B$9,1,0))&gt;0,SUMPRODUCT($I309:$IX309,IF($I$9:$IX$9=B$9,1,0)),"")</f>
        <v/>
      </c>
      <c r="C309" s="355" t="str" cm="1">
        <f t="array" ref="C309">IF(SUMPRODUCT($I309:$IX309,IF($I$9:$IX$9=C$9,1,0))&gt;0,SUMPRODUCT($I309:$IX309,IF($I$9:$IX$9=C$9,1,0)),"")</f>
        <v/>
      </c>
      <c r="D309" s="355" t="str" cm="1">
        <f t="array" ref="D309">IF(SUMPRODUCT($I309:$IX309,IF($I$9:$IX$9=D$9,1,0))&gt;0,SUMPRODUCT($I309:$IX309,IF($I$9:$IX$9=D$9,1,0)),"")</f>
        <v/>
      </c>
      <c r="E309" s="355" t="str" cm="1">
        <f t="array" ref="E309">IF(SUMPRODUCT($I309:$IX309,IF($I$9:$IX$9=E$9,1,0))&gt;0,SUMPRODUCT($I309:$IX309,IF($I$9:$IX$9=E$9,1,0)),"")</f>
        <v/>
      </c>
      <c r="F309" s="355" t="str" cm="1">
        <f t="array" ref="F309">IF(SUMPRODUCT($I309:$IX309,IF($I$9:$IX$9=F$9,1,0))&gt;0,SUMPRODUCT($I309:$IX309,IF($I$9:$IX$9=F$9,1,0)),"")</f>
        <v/>
      </c>
      <c r="G309" s="355" t="str" cm="1">
        <f t="array" ref="G309">IF(SUMPRODUCT($I309:$IX309,IF($I$9:$IX$9=G$9,1,0))&gt;0,SUMPRODUCT($I309:$IX309,IF($I$9:$IX$9=G$9,1,0)),"")</f>
        <v/>
      </c>
      <c r="H309" s="329">
        <f t="shared" si="12"/>
        <v>0</v>
      </c>
      <c r="I309" s="205"/>
      <c r="J309" s="205"/>
      <c r="K309" s="205"/>
      <c r="L309" s="205"/>
      <c r="M309" s="205"/>
      <c r="N309" s="205"/>
      <c r="O309" s="205"/>
      <c r="P309" s="205"/>
      <c r="Q309" s="205"/>
      <c r="R309" s="205"/>
      <c r="S309" s="205"/>
      <c r="T309" s="205"/>
      <c r="U309" s="205"/>
      <c r="V309" s="205"/>
      <c r="W309" s="205"/>
      <c r="X309" s="205"/>
      <c r="Y309" s="205"/>
      <c r="Z309" s="205"/>
      <c r="AA309" s="205"/>
      <c r="AB309" s="205"/>
      <c r="AC309" s="205"/>
      <c r="AD309" s="205"/>
      <c r="AE309" s="205"/>
      <c r="AF309" s="205"/>
      <c r="AG309" s="205"/>
      <c r="AH309" s="205"/>
      <c r="AI309" s="205"/>
      <c r="AJ309" s="205"/>
      <c r="AK309" s="205"/>
      <c r="AL309" s="205"/>
      <c r="AM309" s="205"/>
      <c r="AN309" s="205"/>
      <c r="AO309" s="205"/>
      <c r="AP309" s="205"/>
      <c r="AQ309" s="205"/>
      <c r="AR309" s="205"/>
      <c r="AS309" s="205"/>
      <c r="AT309" s="205"/>
      <c r="AU309" s="205"/>
      <c r="AV309" s="205"/>
      <c r="AW309" s="205"/>
      <c r="AX309" s="205"/>
      <c r="AY309" s="205"/>
      <c r="AZ309" s="205"/>
      <c r="BA309" s="205"/>
      <c r="BB309" s="205"/>
      <c r="BC309" s="205"/>
      <c r="BD309" s="205"/>
      <c r="BE309" s="205"/>
      <c r="BF309" s="205"/>
      <c r="BG309" s="205"/>
      <c r="BH309" s="205"/>
      <c r="BI309" s="205"/>
      <c r="BJ309" s="205"/>
      <c r="BK309" s="205"/>
      <c r="BL309" s="205"/>
      <c r="BM309" s="205"/>
      <c r="BN309" s="205"/>
      <c r="BO309" s="205"/>
      <c r="BP309" s="205"/>
      <c r="BQ309" s="205"/>
      <c r="BR309" s="205"/>
      <c r="BS309" s="205"/>
      <c r="BT309" s="205"/>
      <c r="BU309" s="205"/>
      <c r="BV309" s="205"/>
      <c r="BW309" s="205"/>
      <c r="BX309" s="205"/>
      <c r="BY309" s="205"/>
      <c r="BZ309" s="205"/>
      <c r="CA309" s="205"/>
      <c r="CB309" s="205"/>
      <c r="CC309" s="205"/>
      <c r="CD309" s="205"/>
      <c r="CE309" s="205"/>
      <c r="CF309" s="205"/>
      <c r="CG309" s="205"/>
      <c r="CH309" s="205"/>
      <c r="CI309" s="205"/>
      <c r="CJ309" s="205"/>
      <c r="CK309" s="205"/>
      <c r="CL309" s="205"/>
      <c r="CM309" s="205"/>
      <c r="CN309" s="205"/>
      <c r="CO309" s="205"/>
      <c r="CP309" s="205"/>
      <c r="CQ309" s="205"/>
      <c r="CR309" s="205"/>
      <c r="CS309" s="205"/>
      <c r="CT309" s="205"/>
      <c r="CU309" s="205"/>
      <c r="CV309" s="205"/>
      <c r="CW309" s="205"/>
      <c r="CX309" s="205"/>
      <c r="CY309" s="205"/>
      <c r="CZ309" s="205"/>
      <c r="DA309" s="205"/>
      <c r="DB309" s="205"/>
      <c r="DC309" s="205"/>
      <c r="DD309" s="205"/>
      <c r="DE309" s="205"/>
      <c r="DF309" s="205"/>
      <c r="DG309" s="205"/>
      <c r="DH309" s="205"/>
      <c r="DI309" s="205"/>
      <c r="DJ309" s="205"/>
      <c r="DK309" s="205"/>
      <c r="DL309" s="205"/>
      <c r="DM309" s="205"/>
      <c r="DN309" s="205"/>
      <c r="DO309" s="205"/>
      <c r="DP309" s="205"/>
      <c r="DQ309" s="205"/>
      <c r="DR309" s="205"/>
      <c r="DS309" s="205"/>
      <c r="DT309" s="205"/>
      <c r="DU309" s="205"/>
      <c r="DV309" s="205"/>
      <c r="DW309" s="205"/>
      <c r="DX309" s="205"/>
      <c r="DY309" s="205"/>
      <c r="DZ309" s="205"/>
      <c r="EA309" s="205"/>
      <c r="EB309" s="205"/>
      <c r="EC309" s="205"/>
      <c r="ED309" s="205"/>
      <c r="EE309" s="205"/>
      <c r="EF309" s="205"/>
      <c r="EG309" s="205"/>
      <c r="EH309" s="205"/>
      <c r="EI309" s="205"/>
      <c r="EJ309" s="205"/>
      <c r="EK309" s="205"/>
      <c r="EL309" s="205"/>
      <c r="EM309" s="205"/>
      <c r="EN309" s="205"/>
      <c r="EO309" s="205"/>
      <c r="EP309" s="205"/>
      <c r="EQ309" s="205"/>
      <c r="ER309" s="205"/>
      <c r="ES309" s="205"/>
      <c r="ET309" s="205"/>
      <c r="EU309" s="205"/>
      <c r="EV309" s="205"/>
      <c r="EW309" s="205"/>
      <c r="EX309" s="205"/>
      <c r="EY309" s="205"/>
      <c r="EZ309" s="205"/>
      <c r="FA309" s="205"/>
      <c r="FB309" s="205"/>
      <c r="FC309" s="205"/>
      <c r="FD309" s="205"/>
      <c r="FE309" s="205"/>
      <c r="FF309" s="205"/>
      <c r="FG309" s="205"/>
      <c r="FH309" s="205"/>
      <c r="FI309" s="205"/>
      <c r="FJ309" s="205"/>
      <c r="FK309" s="205"/>
      <c r="FL309" s="205"/>
      <c r="FM309" s="205"/>
      <c r="FN309" s="205"/>
      <c r="FO309" s="205"/>
      <c r="FP309" s="205"/>
      <c r="FQ309" s="205"/>
      <c r="FR309" s="205"/>
      <c r="FS309" s="205"/>
      <c r="FT309" s="205"/>
      <c r="FU309" s="205"/>
      <c r="FV309" s="205"/>
      <c r="FW309" s="205"/>
      <c r="FX309" s="205"/>
      <c r="FY309" s="205"/>
      <c r="FZ309" s="205"/>
      <c r="GA309" s="205"/>
      <c r="GB309" s="205"/>
      <c r="GC309" s="205"/>
      <c r="GD309" s="205"/>
      <c r="GE309" s="205"/>
      <c r="GF309" s="205"/>
      <c r="GG309" s="205"/>
      <c r="GH309" s="205"/>
      <c r="GI309" s="205"/>
      <c r="GJ309" s="205"/>
      <c r="GK309" s="205"/>
      <c r="GL309" s="205"/>
      <c r="GM309" s="205"/>
      <c r="GN309" s="205"/>
      <c r="GO309" s="205"/>
      <c r="GP309" s="205"/>
      <c r="GQ309" s="205"/>
      <c r="GR309" s="205"/>
      <c r="GS309" s="205"/>
      <c r="GT309" s="205"/>
      <c r="GU309" s="205"/>
      <c r="GV309" s="205"/>
      <c r="GW309" s="205"/>
      <c r="GX309" s="205"/>
      <c r="GY309" s="205"/>
      <c r="GZ309" s="205"/>
      <c r="HA309" s="205"/>
      <c r="HB309" s="205"/>
      <c r="HC309" s="205"/>
      <c r="HD309" s="205"/>
      <c r="HE309" s="205"/>
      <c r="HF309" s="205"/>
      <c r="HG309" s="205"/>
      <c r="HH309" s="205"/>
      <c r="HI309" s="205"/>
      <c r="HJ309" s="205"/>
      <c r="HK309" s="205"/>
      <c r="HL309" s="205"/>
      <c r="HM309" s="205"/>
      <c r="HN309" s="205"/>
      <c r="HO309" s="205"/>
      <c r="HP309" s="205"/>
      <c r="HQ309" s="205"/>
      <c r="HR309" s="205"/>
      <c r="HS309" s="205"/>
      <c r="HT309" s="205"/>
      <c r="HU309" s="205"/>
      <c r="HV309" s="205"/>
      <c r="HW309" s="205"/>
      <c r="HX309" s="205"/>
      <c r="HY309" s="205"/>
      <c r="HZ309" s="205"/>
      <c r="IA309" s="205"/>
      <c r="IB309" s="205"/>
      <c r="IC309" s="205"/>
      <c r="ID309" s="205"/>
      <c r="IE309" s="205"/>
      <c r="IF309" s="205"/>
      <c r="IG309" s="205"/>
      <c r="IH309" s="205"/>
      <c r="II309" s="205"/>
      <c r="IJ309" s="205"/>
      <c r="IK309" s="205"/>
      <c r="IL309" s="205"/>
      <c r="IM309" s="205"/>
      <c r="IN309" s="205"/>
      <c r="IO309" s="205"/>
      <c r="IP309" s="205"/>
      <c r="IQ309" s="205"/>
      <c r="IR309" s="205"/>
      <c r="IS309" s="205"/>
      <c r="IT309" s="205"/>
      <c r="IU309" s="205"/>
      <c r="IV309" s="205"/>
      <c r="IW309" s="205"/>
      <c r="IX309" s="205"/>
    </row>
    <row r="310" spans="1:258" ht="12.75" customHeight="1" x14ac:dyDescent="0.2">
      <c r="A310" s="330">
        <f t="shared" si="13"/>
        <v>45591</v>
      </c>
      <c r="B310" s="355" t="str" cm="1">
        <f t="array" ref="B310">IF(SUMPRODUCT($I310:$IX310,IF($I$9:$IX$9=B$9,1,0))&gt;0,SUMPRODUCT($I310:$IX310,IF($I$9:$IX$9=B$9,1,0)),"")</f>
        <v/>
      </c>
      <c r="C310" s="355" t="str" cm="1">
        <f t="array" ref="C310">IF(SUMPRODUCT($I310:$IX310,IF($I$9:$IX$9=C$9,1,0))&gt;0,SUMPRODUCT($I310:$IX310,IF($I$9:$IX$9=C$9,1,0)),"")</f>
        <v/>
      </c>
      <c r="D310" s="355" t="str" cm="1">
        <f t="array" ref="D310">IF(SUMPRODUCT($I310:$IX310,IF($I$9:$IX$9=D$9,1,0))&gt;0,SUMPRODUCT($I310:$IX310,IF($I$9:$IX$9=D$9,1,0)),"")</f>
        <v/>
      </c>
      <c r="E310" s="355" t="str" cm="1">
        <f t="array" ref="E310">IF(SUMPRODUCT($I310:$IX310,IF($I$9:$IX$9=E$9,1,0))&gt;0,SUMPRODUCT($I310:$IX310,IF($I$9:$IX$9=E$9,1,0)),"")</f>
        <v/>
      </c>
      <c r="F310" s="355" t="str" cm="1">
        <f t="array" ref="F310">IF(SUMPRODUCT($I310:$IX310,IF($I$9:$IX$9=F$9,1,0))&gt;0,SUMPRODUCT($I310:$IX310,IF($I$9:$IX$9=F$9,1,0)),"")</f>
        <v/>
      </c>
      <c r="G310" s="355" t="str" cm="1">
        <f t="array" ref="G310">IF(SUMPRODUCT($I310:$IX310,IF($I$9:$IX$9=G$9,1,0))&gt;0,SUMPRODUCT($I310:$IX310,IF($I$9:$IX$9=G$9,1,0)),"")</f>
        <v/>
      </c>
      <c r="H310" s="329">
        <f t="shared" si="12"/>
        <v>0</v>
      </c>
      <c r="I310" s="205"/>
      <c r="J310" s="205"/>
      <c r="K310" s="205"/>
      <c r="L310" s="205"/>
      <c r="M310" s="205"/>
      <c r="N310" s="205"/>
      <c r="O310" s="205"/>
      <c r="P310" s="205"/>
      <c r="Q310" s="205"/>
      <c r="R310" s="205"/>
      <c r="S310" s="205"/>
      <c r="T310" s="205"/>
      <c r="U310" s="205"/>
      <c r="V310" s="205"/>
      <c r="W310" s="205"/>
      <c r="X310" s="205"/>
      <c r="Y310" s="205"/>
      <c r="Z310" s="205"/>
      <c r="AA310" s="205"/>
      <c r="AB310" s="205"/>
      <c r="AC310" s="205"/>
      <c r="AD310" s="205"/>
      <c r="AE310" s="205"/>
      <c r="AF310" s="205"/>
      <c r="AG310" s="205"/>
      <c r="AH310" s="205"/>
      <c r="AI310" s="205"/>
      <c r="AJ310" s="205"/>
      <c r="AK310" s="205"/>
      <c r="AL310" s="205"/>
      <c r="AM310" s="205"/>
      <c r="AN310" s="205"/>
      <c r="AO310" s="205"/>
      <c r="AP310" s="205"/>
      <c r="AQ310" s="205"/>
      <c r="AR310" s="205"/>
      <c r="AS310" s="205"/>
      <c r="AT310" s="205"/>
      <c r="AU310" s="205"/>
      <c r="AV310" s="205"/>
      <c r="AW310" s="205"/>
      <c r="AX310" s="205"/>
      <c r="AY310" s="205"/>
      <c r="AZ310" s="205"/>
      <c r="BA310" s="205"/>
      <c r="BB310" s="205"/>
      <c r="BC310" s="205"/>
      <c r="BD310" s="205"/>
      <c r="BE310" s="205"/>
      <c r="BF310" s="205"/>
      <c r="BG310" s="205"/>
      <c r="BH310" s="205"/>
      <c r="BI310" s="205"/>
      <c r="BJ310" s="205"/>
      <c r="BK310" s="205"/>
      <c r="BL310" s="205"/>
      <c r="BM310" s="205"/>
      <c r="BN310" s="205"/>
      <c r="BO310" s="205"/>
      <c r="BP310" s="205"/>
      <c r="BQ310" s="205"/>
      <c r="BR310" s="205"/>
      <c r="BS310" s="205"/>
      <c r="BT310" s="205"/>
      <c r="BU310" s="205"/>
      <c r="BV310" s="205"/>
      <c r="BW310" s="205"/>
      <c r="BX310" s="205"/>
      <c r="BY310" s="205"/>
      <c r="BZ310" s="205"/>
      <c r="CA310" s="205"/>
      <c r="CB310" s="205"/>
      <c r="CC310" s="205"/>
      <c r="CD310" s="205"/>
      <c r="CE310" s="205"/>
      <c r="CF310" s="205"/>
      <c r="CG310" s="205"/>
      <c r="CH310" s="205"/>
      <c r="CI310" s="205"/>
      <c r="CJ310" s="205"/>
      <c r="CK310" s="205"/>
      <c r="CL310" s="205"/>
      <c r="CM310" s="205"/>
      <c r="CN310" s="205"/>
      <c r="CO310" s="205"/>
      <c r="CP310" s="205"/>
      <c r="CQ310" s="205"/>
      <c r="CR310" s="205"/>
      <c r="CS310" s="205"/>
      <c r="CT310" s="205"/>
      <c r="CU310" s="205"/>
      <c r="CV310" s="205"/>
      <c r="CW310" s="205"/>
      <c r="CX310" s="205"/>
      <c r="CY310" s="205"/>
      <c r="CZ310" s="205"/>
      <c r="DA310" s="205"/>
      <c r="DB310" s="205"/>
      <c r="DC310" s="205"/>
      <c r="DD310" s="205"/>
      <c r="DE310" s="205"/>
      <c r="DF310" s="205"/>
      <c r="DG310" s="205"/>
      <c r="DH310" s="205"/>
      <c r="DI310" s="205"/>
      <c r="DJ310" s="205"/>
      <c r="DK310" s="205"/>
      <c r="DL310" s="205"/>
      <c r="DM310" s="205"/>
      <c r="DN310" s="205"/>
      <c r="DO310" s="205"/>
      <c r="DP310" s="205"/>
      <c r="DQ310" s="205"/>
      <c r="DR310" s="205"/>
      <c r="DS310" s="205"/>
      <c r="DT310" s="205"/>
      <c r="DU310" s="205"/>
      <c r="DV310" s="205"/>
      <c r="DW310" s="205"/>
      <c r="DX310" s="205"/>
      <c r="DY310" s="205"/>
      <c r="DZ310" s="205"/>
      <c r="EA310" s="205"/>
      <c r="EB310" s="205"/>
      <c r="EC310" s="205"/>
      <c r="ED310" s="205"/>
      <c r="EE310" s="205"/>
      <c r="EF310" s="205"/>
      <c r="EG310" s="205"/>
      <c r="EH310" s="205"/>
      <c r="EI310" s="205"/>
      <c r="EJ310" s="205"/>
      <c r="EK310" s="205"/>
      <c r="EL310" s="205"/>
      <c r="EM310" s="205"/>
      <c r="EN310" s="205"/>
      <c r="EO310" s="205"/>
      <c r="EP310" s="205"/>
      <c r="EQ310" s="205"/>
      <c r="ER310" s="205"/>
      <c r="ES310" s="205"/>
      <c r="ET310" s="205"/>
      <c r="EU310" s="205"/>
      <c r="EV310" s="205"/>
      <c r="EW310" s="205"/>
      <c r="EX310" s="205"/>
      <c r="EY310" s="205"/>
      <c r="EZ310" s="205"/>
      <c r="FA310" s="205"/>
      <c r="FB310" s="205"/>
      <c r="FC310" s="205"/>
      <c r="FD310" s="205"/>
      <c r="FE310" s="205"/>
      <c r="FF310" s="205"/>
      <c r="FG310" s="205"/>
      <c r="FH310" s="205"/>
      <c r="FI310" s="205"/>
      <c r="FJ310" s="205"/>
      <c r="FK310" s="205"/>
      <c r="FL310" s="205"/>
      <c r="FM310" s="205"/>
      <c r="FN310" s="205"/>
      <c r="FO310" s="205"/>
      <c r="FP310" s="205"/>
      <c r="FQ310" s="205"/>
      <c r="FR310" s="205"/>
      <c r="FS310" s="205"/>
      <c r="FT310" s="205"/>
      <c r="FU310" s="205"/>
      <c r="FV310" s="205"/>
      <c r="FW310" s="205"/>
      <c r="FX310" s="205"/>
      <c r="FY310" s="205"/>
      <c r="FZ310" s="205"/>
      <c r="GA310" s="205"/>
      <c r="GB310" s="205"/>
      <c r="GC310" s="205"/>
      <c r="GD310" s="205"/>
      <c r="GE310" s="205"/>
      <c r="GF310" s="205"/>
      <c r="GG310" s="205"/>
      <c r="GH310" s="205"/>
      <c r="GI310" s="205"/>
      <c r="GJ310" s="205"/>
      <c r="GK310" s="205"/>
      <c r="GL310" s="205"/>
      <c r="GM310" s="205"/>
      <c r="GN310" s="205"/>
      <c r="GO310" s="205"/>
      <c r="GP310" s="205"/>
      <c r="GQ310" s="205"/>
      <c r="GR310" s="205"/>
      <c r="GS310" s="205"/>
      <c r="GT310" s="205"/>
      <c r="GU310" s="205"/>
      <c r="GV310" s="205"/>
      <c r="GW310" s="205"/>
      <c r="GX310" s="205"/>
      <c r="GY310" s="205"/>
      <c r="GZ310" s="205"/>
      <c r="HA310" s="205"/>
      <c r="HB310" s="205"/>
      <c r="HC310" s="205"/>
      <c r="HD310" s="205"/>
      <c r="HE310" s="205"/>
      <c r="HF310" s="205"/>
      <c r="HG310" s="205"/>
      <c r="HH310" s="205"/>
      <c r="HI310" s="205"/>
      <c r="HJ310" s="205"/>
      <c r="HK310" s="205"/>
      <c r="HL310" s="205"/>
      <c r="HM310" s="205"/>
      <c r="HN310" s="205"/>
      <c r="HO310" s="205"/>
      <c r="HP310" s="205"/>
      <c r="HQ310" s="205"/>
      <c r="HR310" s="205"/>
      <c r="HS310" s="205"/>
      <c r="HT310" s="205"/>
      <c r="HU310" s="205"/>
      <c r="HV310" s="205"/>
      <c r="HW310" s="205"/>
      <c r="HX310" s="205"/>
      <c r="HY310" s="205"/>
      <c r="HZ310" s="205"/>
      <c r="IA310" s="205"/>
      <c r="IB310" s="205"/>
      <c r="IC310" s="205"/>
      <c r="ID310" s="205"/>
      <c r="IE310" s="205"/>
      <c r="IF310" s="205"/>
      <c r="IG310" s="205"/>
      <c r="IH310" s="205"/>
      <c r="II310" s="205"/>
      <c r="IJ310" s="205"/>
      <c r="IK310" s="205"/>
      <c r="IL310" s="205"/>
      <c r="IM310" s="205"/>
      <c r="IN310" s="205"/>
      <c r="IO310" s="205"/>
      <c r="IP310" s="205"/>
      <c r="IQ310" s="205"/>
      <c r="IR310" s="205"/>
      <c r="IS310" s="205"/>
      <c r="IT310" s="205"/>
      <c r="IU310" s="205"/>
      <c r="IV310" s="205"/>
      <c r="IW310" s="205"/>
      <c r="IX310" s="205"/>
    </row>
    <row r="311" spans="1:258" ht="12.75" customHeight="1" x14ac:dyDescent="0.2">
      <c r="A311" s="330">
        <f t="shared" si="13"/>
        <v>45592</v>
      </c>
      <c r="B311" s="355" t="str" cm="1">
        <f t="array" ref="B311">IF(SUMPRODUCT($I311:$IX311,IF($I$9:$IX$9=B$9,1,0))&gt;0,SUMPRODUCT($I311:$IX311,IF($I$9:$IX$9=B$9,1,0)),"")</f>
        <v/>
      </c>
      <c r="C311" s="355" t="str" cm="1">
        <f t="array" ref="C311">IF(SUMPRODUCT($I311:$IX311,IF($I$9:$IX$9=C$9,1,0))&gt;0,SUMPRODUCT($I311:$IX311,IF($I$9:$IX$9=C$9,1,0)),"")</f>
        <v/>
      </c>
      <c r="D311" s="355" t="str" cm="1">
        <f t="array" ref="D311">IF(SUMPRODUCT($I311:$IX311,IF($I$9:$IX$9=D$9,1,0))&gt;0,SUMPRODUCT($I311:$IX311,IF($I$9:$IX$9=D$9,1,0)),"")</f>
        <v/>
      </c>
      <c r="E311" s="355" t="str" cm="1">
        <f t="array" ref="E311">IF(SUMPRODUCT($I311:$IX311,IF($I$9:$IX$9=E$9,1,0))&gt;0,SUMPRODUCT($I311:$IX311,IF($I$9:$IX$9=E$9,1,0)),"")</f>
        <v/>
      </c>
      <c r="F311" s="355" t="str" cm="1">
        <f t="array" ref="F311">IF(SUMPRODUCT($I311:$IX311,IF($I$9:$IX$9=F$9,1,0))&gt;0,SUMPRODUCT($I311:$IX311,IF($I$9:$IX$9=F$9,1,0)),"")</f>
        <v/>
      </c>
      <c r="G311" s="355" t="str" cm="1">
        <f t="array" ref="G311">IF(SUMPRODUCT($I311:$IX311,IF($I$9:$IX$9=G$9,1,0))&gt;0,SUMPRODUCT($I311:$IX311,IF($I$9:$IX$9=G$9,1,0)),"")</f>
        <v/>
      </c>
      <c r="H311" s="329">
        <f t="shared" si="12"/>
        <v>0</v>
      </c>
      <c r="I311" s="205"/>
      <c r="J311" s="205"/>
      <c r="K311" s="205"/>
      <c r="L311" s="205"/>
      <c r="M311" s="205"/>
      <c r="N311" s="205"/>
      <c r="O311" s="205"/>
      <c r="P311" s="205"/>
      <c r="Q311" s="205"/>
      <c r="R311" s="205"/>
      <c r="S311" s="205"/>
      <c r="T311" s="205"/>
      <c r="U311" s="205"/>
      <c r="V311" s="205"/>
      <c r="W311" s="205"/>
      <c r="X311" s="205"/>
      <c r="Y311" s="205"/>
      <c r="Z311" s="205"/>
      <c r="AA311" s="205"/>
      <c r="AB311" s="205"/>
      <c r="AC311" s="205"/>
      <c r="AD311" s="205"/>
      <c r="AE311" s="205"/>
      <c r="AF311" s="205"/>
      <c r="AG311" s="205"/>
      <c r="AH311" s="205"/>
      <c r="AI311" s="205"/>
      <c r="AJ311" s="205"/>
      <c r="AK311" s="205"/>
      <c r="AL311" s="205"/>
      <c r="AM311" s="205"/>
      <c r="AN311" s="205"/>
      <c r="AO311" s="205"/>
      <c r="AP311" s="205"/>
      <c r="AQ311" s="205"/>
      <c r="AR311" s="205"/>
      <c r="AS311" s="205"/>
      <c r="AT311" s="205"/>
      <c r="AU311" s="205"/>
      <c r="AV311" s="205"/>
      <c r="AW311" s="205"/>
      <c r="AX311" s="205"/>
      <c r="AY311" s="205"/>
      <c r="AZ311" s="205"/>
      <c r="BA311" s="205"/>
      <c r="BB311" s="205"/>
      <c r="BC311" s="205"/>
      <c r="BD311" s="205"/>
      <c r="BE311" s="205"/>
      <c r="BF311" s="205"/>
      <c r="BG311" s="205"/>
      <c r="BH311" s="205"/>
      <c r="BI311" s="205"/>
      <c r="BJ311" s="205"/>
      <c r="BK311" s="205"/>
      <c r="BL311" s="205"/>
      <c r="BM311" s="205"/>
      <c r="BN311" s="205"/>
      <c r="BO311" s="205"/>
      <c r="BP311" s="205"/>
      <c r="BQ311" s="205"/>
      <c r="BR311" s="205"/>
      <c r="BS311" s="205"/>
      <c r="BT311" s="205"/>
      <c r="BU311" s="205"/>
      <c r="BV311" s="205"/>
      <c r="BW311" s="205"/>
      <c r="BX311" s="205"/>
      <c r="BY311" s="205"/>
      <c r="BZ311" s="205"/>
      <c r="CA311" s="205"/>
      <c r="CB311" s="205"/>
      <c r="CC311" s="205"/>
      <c r="CD311" s="205"/>
      <c r="CE311" s="205"/>
      <c r="CF311" s="205"/>
      <c r="CG311" s="205"/>
      <c r="CH311" s="205"/>
      <c r="CI311" s="205"/>
      <c r="CJ311" s="205"/>
      <c r="CK311" s="205"/>
      <c r="CL311" s="205"/>
      <c r="CM311" s="205"/>
      <c r="CN311" s="205"/>
      <c r="CO311" s="205"/>
      <c r="CP311" s="205"/>
      <c r="CQ311" s="205"/>
      <c r="CR311" s="205"/>
      <c r="CS311" s="205"/>
      <c r="CT311" s="205"/>
      <c r="CU311" s="205"/>
      <c r="CV311" s="205"/>
      <c r="CW311" s="205"/>
      <c r="CX311" s="205"/>
      <c r="CY311" s="205"/>
      <c r="CZ311" s="205"/>
      <c r="DA311" s="205"/>
      <c r="DB311" s="205"/>
      <c r="DC311" s="205"/>
      <c r="DD311" s="205"/>
      <c r="DE311" s="205"/>
      <c r="DF311" s="205"/>
      <c r="DG311" s="205"/>
      <c r="DH311" s="205"/>
      <c r="DI311" s="205"/>
      <c r="DJ311" s="205"/>
      <c r="DK311" s="205"/>
      <c r="DL311" s="205"/>
      <c r="DM311" s="205"/>
      <c r="DN311" s="205"/>
      <c r="DO311" s="205"/>
      <c r="DP311" s="205"/>
      <c r="DQ311" s="205"/>
      <c r="DR311" s="205"/>
      <c r="DS311" s="205"/>
      <c r="DT311" s="205"/>
      <c r="DU311" s="205"/>
      <c r="DV311" s="205"/>
      <c r="DW311" s="205"/>
      <c r="DX311" s="205"/>
      <c r="DY311" s="205"/>
      <c r="DZ311" s="205"/>
      <c r="EA311" s="205"/>
      <c r="EB311" s="205"/>
      <c r="EC311" s="205"/>
      <c r="ED311" s="205"/>
      <c r="EE311" s="205"/>
      <c r="EF311" s="205"/>
      <c r="EG311" s="205"/>
      <c r="EH311" s="205"/>
      <c r="EI311" s="205"/>
      <c r="EJ311" s="205"/>
      <c r="EK311" s="205"/>
      <c r="EL311" s="205"/>
      <c r="EM311" s="205"/>
      <c r="EN311" s="205"/>
      <c r="EO311" s="205"/>
      <c r="EP311" s="205"/>
      <c r="EQ311" s="205"/>
      <c r="ER311" s="205"/>
      <c r="ES311" s="205"/>
      <c r="ET311" s="205"/>
      <c r="EU311" s="205"/>
      <c r="EV311" s="205"/>
      <c r="EW311" s="205"/>
      <c r="EX311" s="205"/>
      <c r="EY311" s="205"/>
      <c r="EZ311" s="205"/>
      <c r="FA311" s="205"/>
      <c r="FB311" s="205"/>
      <c r="FC311" s="205"/>
      <c r="FD311" s="205"/>
      <c r="FE311" s="205"/>
      <c r="FF311" s="205"/>
      <c r="FG311" s="205"/>
      <c r="FH311" s="205"/>
      <c r="FI311" s="205"/>
      <c r="FJ311" s="205"/>
      <c r="FK311" s="205"/>
      <c r="FL311" s="205"/>
      <c r="FM311" s="205"/>
      <c r="FN311" s="205"/>
      <c r="FO311" s="205"/>
      <c r="FP311" s="205"/>
      <c r="FQ311" s="205"/>
      <c r="FR311" s="205"/>
      <c r="FS311" s="205"/>
      <c r="FT311" s="205"/>
      <c r="FU311" s="205"/>
      <c r="FV311" s="205"/>
      <c r="FW311" s="205"/>
      <c r="FX311" s="205"/>
      <c r="FY311" s="205"/>
      <c r="FZ311" s="205"/>
      <c r="GA311" s="205"/>
      <c r="GB311" s="205"/>
      <c r="GC311" s="205"/>
      <c r="GD311" s="205"/>
      <c r="GE311" s="205"/>
      <c r="GF311" s="205"/>
      <c r="GG311" s="205"/>
      <c r="GH311" s="205"/>
      <c r="GI311" s="205"/>
      <c r="GJ311" s="205"/>
      <c r="GK311" s="205"/>
      <c r="GL311" s="205"/>
      <c r="GM311" s="205"/>
      <c r="GN311" s="205"/>
      <c r="GO311" s="205"/>
      <c r="GP311" s="205"/>
      <c r="GQ311" s="205"/>
      <c r="GR311" s="205"/>
      <c r="GS311" s="205"/>
      <c r="GT311" s="205"/>
      <c r="GU311" s="205"/>
      <c r="GV311" s="205"/>
      <c r="GW311" s="205"/>
      <c r="GX311" s="205"/>
      <c r="GY311" s="205"/>
      <c r="GZ311" s="205"/>
      <c r="HA311" s="205"/>
      <c r="HB311" s="205"/>
      <c r="HC311" s="205"/>
      <c r="HD311" s="205"/>
      <c r="HE311" s="205"/>
      <c r="HF311" s="205"/>
      <c r="HG311" s="205"/>
      <c r="HH311" s="205"/>
      <c r="HI311" s="205"/>
      <c r="HJ311" s="205"/>
      <c r="HK311" s="205"/>
      <c r="HL311" s="205"/>
      <c r="HM311" s="205"/>
      <c r="HN311" s="205"/>
      <c r="HO311" s="205"/>
      <c r="HP311" s="205"/>
      <c r="HQ311" s="205"/>
      <c r="HR311" s="205"/>
      <c r="HS311" s="205"/>
      <c r="HT311" s="205"/>
      <c r="HU311" s="205"/>
      <c r="HV311" s="205"/>
      <c r="HW311" s="205"/>
      <c r="HX311" s="205"/>
      <c r="HY311" s="205"/>
      <c r="HZ311" s="205"/>
      <c r="IA311" s="205"/>
      <c r="IB311" s="205"/>
      <c r="IC311" s="205"/>
      <c r="ID311" s="205"/>
      <c r="IE311" s="205"/>
      <c r="IF311" s="205"/>
      <c r="IG311" s="205"/>
      <c r="IH311" s="205"/>
      <c r="II311" s="205"/>
      <c r="IJ311" s="205"/>
      <c r="IK311" s="205"/>
      <c r="IL311" s="205"/>
      <c r="IM311" s="205"/>
      <c r="IN311" s="205"/>
      <c r="IO311" s="205"/>
      <c r="IP311" s="205"/>
      <c r="IQ311" s="205"/>
      <c r="IR311" s="205"/>
      <c r="IS311" s="205"/>
      <c r="IT311" s="205"/>
      <c r="IU311" s="205"/>
      <c r="IV311" s="205"/>
      <c r="IW311" s="205"/>
      <c r="IX311" s="205"/>
    </row>
    <row r="312" spans="1:258" ht="12.75" customHeight="1" x14ac:dyDescent="0.2">
      <c r="A312" s="330">
        <f t="shared" si="13"/>
        <v>45593</v>
      </c>
      <c r="B312" s="355" t="str" cm="1">
        <f t="array" ref="B312">IF(SUMPRODUCT($I312:$IX312,IF($I$9:$IX$9=B$9,1,0))&gt;0,SUMPRODUCT($I312:$IX312,IF($I$9:$IX$9=B$9,1,0)),"")</f>
        <v/>
      </c>
      <c r="C312" s="355" t="str" cm="1">
        <f t="array" ref="C312">IF(SUMPRODUCT($I312:$IX312,IF($I$9:$IX$9=C$9,1,0))&gt;0,SUMPRODUCT($I312:$IX312,IF($I$9:$IX$9=C$9,1,0)),"")</f>
        <v/>
      </c>
      <c r="D312" s="355" t="str" cm="1">
        <f t="array" ref="D312">IF(SUMPRODUCT($I312:$IX312,IF($I$9:$IX$9=D$9,1,0))&gt;0,SUMPRODUCT($I312:$IX312,IF($I$9:$IX$9=D$9,1,0)),"")</f>
        <v/>
      </c>
      <c r="E312" s="355" t="str" cm="1">
        <f t="array" ref="E312">IF(SUMPRODUCT($I312:$IX312,IF($I$9:$IX$9=E$9,1,0))&gt;0,SUMPRODUCT($I312:$IX312,IF($I$9:$IX$9=E$9,1,0)),"")</f>
        <v/>
      </c>
      <c r="F312" s="355" t="str" cm="1">
        <f t="array" ref="F312">IF(SUMPRODUCT($I312:$IX312,IF($I$9:$IX$9=F$9,1,0))&gt;0,SUMPRODUCT($I312:$IX312,IF($I$9:$IX$9=F$9,1,0)),"")</f>
        <v/>
      </c>
      <c r="G312" s="355" t="str" cm="1">
        <f t="array" ref="G312">IF(SUMPRODUCT($I312:$IX312,IF($I$9:$IX$9=G$9,1,0))&gt;0,SUMPRODUCT($I312:$IX312,IF($I$9:$IX$9=G$9,1,0)),"")</f>
        <v/>
      </c>
      <c r="H312" s="329">
        <f t="shared" si="12"/>
        <v>0</v>
      </c>
      <c r="I312" s="205"/>
      <c r="J312" s="205"/>
      <c r="K312" s="205"/>
      <c r="L312" s="205"/>
      <c r="M312" s="205"/>
      <c r="N312" s="205"/>
      <c r="O312" s="205"/>
      <c r="P312" s="205"/>
      <c r="Q312" s="205"/>
      <c r="R312" s="205"/>
      <c r="S312" s="205"/>
      <c r="T312" s="205"/>
      <c r="U312" s="205"/>
      <c r="V312" s="205"/>
      <c r="W312" s="205"/>
      <c r="X312" s="205"/>
      <c r="Y312" s="205"/>
      <c r="Z312" s="205"/>
      <c r="AA312" s="205"/>
      <c r="AB312" s="205"/>
      <c r="AC312" s="205"/>
      <c r="AD312" s="205"/>
      <c r="AE312" s="205"/>
      <c r="AF312" s="205"/>
      <c r="AG312" s="205"/>
      <c r="AH312" s="205"/>
      <c r="AI312" s="205"/>
      <c r="AJ312" s="205"/>
      <c r="AK312" s="205"/>
      <c r="AL312" s="205"/>
      <c r="AM312" s="205"/>
      <c r="AN312" s="205"/>
      <c r="AO312" s="205"/>
      <c r="AP312" s="205"/>
      <c r="AQ312" s="205"/>
      <c r="AR312" s="205"/>
      <c r="AS312" s="205"/>
      <c r="AT312" s="205"/>
      <c r="AU312" s="205"/>
      <c r="AV312" s="205"/>
      <c r="AW312" s="205"/>
      <c r="AX312" s="205"/>
      <c r="AY312" s="205"/>
      <c r="AZ312" s="205"/>
      <c r="BA312" s="205"/>
      <c r="BB312" s="205"/>
      <c r="BC312" s="205"/>
      <c r="BD312" s="205"/>
      <c r="BE312" s="205"/>
      <c r="BF312" s="205"/>
      <c r="BG312" s="205"/>
      <c r="BH312" s="205"/>
      <c r="BI312" s="205"/>
      <c r="BJ312" s="205"/>
      <c r="BK312" s="205"/>
      <c r="BL312" s="205"/>
      <c r="BM312" s="205"/>
      <c r="BN312" s="205"/>
      <c r="BO312" s="205"/>
      <c r="BP312" s="205"/>
      <c r="BQ312" s="205"/>
      <c r="BR312" s="205"/>
      <c r="BS312" s="205"/>
      <c r="BT312" s="205"/>
      <c r="BU312" s="205"/>
      <c r="BV312" s="205"/>
      <c r="BW312" s="205"/>
      <c r="BX312" s="205"/>
      <c r="BY312" s="205"/>
      <c r="BZ312" s="205"/>
      <c r="CA312" s="205"/>
      <c r="CB312" s="205"/>
      <c r="CC312" s="205"/>
      <c r="CD312" s="205"/>
      <c r="CE312" s="205"/>
      <c r="CF312" s="205"/>
      <c r="CG312" s="205"/>
      <c r="CH312" s="205"/>
      <c r="CI312" s="205"/>
      <c r="CJ312" s="205"/>
      <c r="CK312" s="205"/>
      <c r="CL312" s="205"/>
      <c r="CM312" s="205"/>
      <c r="CN312" s="205"/>
      <c r="CO312" s="205"/>
      <c r="CP312" s="205"/>
      <c r="CQ312" s="205"/>
      <c r="CR312" s="205"/>
      <c r="CS312" s="205"/>
      <c r="CT312" s="205"/>
      <c r="CU312" s="205"/>
      <c r="CV312" s="205"/>
      <c r="CW312" s="205"/>
      <c r="CX312" s="205"/>
      <c r="CY312" s="205"/>
      <c r="CZ312" s="205"/>
      <c r="DA312" s="205"/>
      <c r="DB312" s="205"/>
      <c r="DC312" s="205"/>
      <c r="DD312" s="205"/>
      <c r="DE312" s="205"/>
      <c r="DF312" s="205"/>
      <c r="DG312" s="205"/>
      <c r="DH312" s="205"/>
      <c r="DI312" s="205"/>
      <c r="DJ312" s="205"/>
      <c r="DK312" s="205"/>
      <c r="DL312" s="205"/>
      <c r="DM312" s="205"/>
      <c r="DN312" s="205"/>
      <c r="DO312" s="205"/>
      <c r="DP312" s="205"/>
      <c r="DQ312" s="205"/>
      <c r="DR312" s="205"/>
      <c r="DS312" s="205"/>
      <c r="DT312" s="205"/>
      <c r="DU312" s="205"/>
      <c r="DV312" s="205"/>
      <c r="DW312" s="205"/>
      <c r="DX312" s="205"/>
      <c r="DY312" s="205"/>
      <c r="DZ312" s="205"/>
      <c r="EA312" s="205"/>
      <c r="EB312" s="205"/>
      <c r="EC312" s="205"/>
      <c r="ED312" s="205"/>
      <c r="EE312" s="205"/>
      <c r="EF312" s="205"/>
      <c r="EG312" s="205"/>
      <c r="EH312" s="205"/>
      <c r="EI312" s="205"/>
      <c r="EJ312" s="205"/>
      <c r="EK312" s="205"/>
      <c r="EL312" s="205"/>
      <c r="EM312" s="205"/>
      <c r="EN312" s="205"/>
      <c r="EO312" s="205"/>
      <c r="EP312" s="205"/>
      <c r="EQ312" s="205"/>
      <c r="ER312" s="205"/>
      <c r="ES312" s="205"/>
      <c r="ET312" s="205"/>
      <c r="EU312" s="205"/>
      <c r="EV312" s="205"/>
      <c r="EW312" s="205"/>
      <c r="EX312" s="205"/>
      <c r="EY312" s="205"/>
      <c r="EZ312" s="205"/>
      <c r="FA312" s="205"/>
      <c r="FB312" s="205"/>
      <c r="FC312" s="205"/>
      <c r="FD312" s="205"/>
      <c r="FE312" s="205"/>
      <c r="FF312" s="205"/>
      <c r="FG312" s="205"/>
      <c r="FH312" s="205"/>
      <c r="FI312" s="205"/>
      <c r="FJ312" s="205"/>
      <c r="FK312" s="205"/>
      <c r="FL312" s="205"/>
      <c r="FM312" s="205"/>
      <c r="FN312" s="205"/>
      <c r="FO312" s="205"/>
      <c r="FP312" s="205"/>
      <c r="FQ312" s="205"/>
      <c r="FR312" s="205"/>
      <c r="FS312" s="205"/>
      <c r="FT312" s="205"/>
      <c r="FU312" s="205"/>
      <c r="FV312" s="205"/>
      <c r="FW312" s="205"/>
      <c r="FX312" s="205"/>
      <c r="FY312" s="205"/>
      <c r="FZ312" s="205"/>
      <c r="GA312" s="205"/>
      <c r="GB312" s="205"/>
      <c r="GC312" s="205"/>
      <c r="GD312" s="205"/>
      <c r="GE312" s="205"/>
      <c r="GF312" s="205"/>
      <c r="GG312" s="205"/>
      <c r="GH312" s="205"/>
      <c r="GI312" s="205"/>
      <c r="GJ312" s="205"/>
      <c r="GK312" s="205"/>
      <c r="GL312" s="205"/>
      <c r="GM312" s="205"/>
      <c r="GN312" s="205"/>
      <c r="GO312" s="205"/>
      <c r="GP312" s="205"/>
      <c r="GQ312" s="205"/>
      <c r="GR312" s="205"/>
      <c r="GS312" s="205"/>
      <c r="GT312" s="205"/>
      <c r="GU312" s="205"/>
      <c r="GV312" s="205"/>
      <c r="GW312" s="205"/>
      <c r="GX312" s="205"/>
      <c r="GY312" s="205"/>
      <c r="GZ312" s="205"/>
      <c r="HA312" s="205"/>
      <c r="HB312" s="205"/>
      <c r="HC312" s="205"/>
      <c r="HD312" s="205"/>
      <c r="HE312" s="205"/>
      <c r="HF312" s="205"/>
      <c r="HG312" s="205"/>
      <c r="HH312" s="205"/>
      <c r="HI312" s="205"/>
      <c r="HJ312" s="205"/>
      <c r="HK312" s="205"/>
      <c r="HL312" s="205"/>
      <c r="HM312" s="205"/>
      <c r="HN312" s="205"/>
      <c r="HO312" s="205"/>
      <c r="HP312" s="205"/>
      <c r="HQ312" s="205"/>
      <c r="HR312" s="205"/>
      <c r="HS312" s="205"/>
      <c r="HT312" s="205"/>
      <c r="HU312" s="205"/>
      <c r="HV312" s="205"/>
      <c r="HW312" s="205"/>
      <c r="HX312" s="205"/>
      <c r="HY312" s="205"/>
      <c r="HZ312" s="205"/>
      <c r="IA312" s="205"/>
      <c r="IB312" s="205"/>
      <c r="IC312" s="205"/>
      <c r="ID312" s="205"/>
      <c r="IE312" s="205"/>
      <c r="IF312" s="205"/>
      <c r="IG312" s="205"/>
      <c r="IH312" s="205"/>
      <c r="II312" s="205"/>
      <c r="IJ312" s="205"/>
      <c r="IK312" s="205"/>
      <c r="IL312" s="205"/>
      <c r="IM312" s="205"/>
      <c r="IN312" s="205"/>
      <c r="IO312" s="205"/>
      <c r="IP312" s="205"/>
      <c r="IQ312" s="205"/>
      <c r="IR312" s="205"/>
      <c r="IS312" s="205"/>
      <c r="IT312" s="205"/>
      <c r="IU312" s="205"/>
      <c r="IV312" s="205"/>
      <c r="IW312" s="205"/>
      <c r="IX312" s="205"/>
    </row>
    <row r="313" spans="1:258" ht="12.75" customHeight="1" x14ac:dyDescent="0.2">
      <c r="A313" s="330">
        <f t="shared" si="13"/>
        <v>45594</v>
      </c>
      <c r="B313" s="355" t="str" cm="1">
        <f t="array" ref="B313">IF(SUMPRODUCT($I313:$IX313,IF($I$9:$IX$9=B$9,1,0))&gt;0,SUMPRODUCT($I313:$IX313,IF($I$9:$IX$9=B$9,1,0)),"")</f>
        <v/>
      </c>
      <c r="C313" s="355" t="str" cm="1">
        <f t="array" ref="C313">IF(SUMPRODUCT($I313:$IX313,IF($I$9:$IX$9=C$9,1,0))&gt;0,SUMPRODUCT($I313:$IX313,IF($I$9:$IX$9=C$9,1,0)),"")</f>
        <v/>
      </c>
      <c r="D313" s="355" t="str" cm="1">
        <f t="array" ref="D313">IF(SUMPRODUCT($I313:$IX313,IF($I$9:$IX$9=D$9,1,0))&gt;0,SUMPRODUCT($I313:$IX313,IF($I$9:$IX$9=D$9,1,0)),"")</f>
        <v/>
      </c>
      <c r="E313" s="355" t="str" cm="1">
        <f t="array" ref="E313">IF(SUMPRODUCT($I313:$IX313,IF($I$9:$IX$9=E$9,1,0))&gt;0,SUMPRODUCT($I313:$IX313,IF($I$9:$IX$9=E$9,1,0)),"")</f>
        <v/>
      </c>
      <c r="F313" s="355" t="str" cm="1">
        <f t="array" ref="F313">IF(SUMPRODUCT($I313:$IX313,IF($I$9:$IX$9=F$9,1,0))&gt;0,SUMPRODUCT($I313:$IX313,IF($I$9:$IX$9=F$9,1,0)),"")</f>
        <v/>
      </c>
      <c r="G313" s="355" t="str" cm="1">
        <f t="array" ref="G313">IF(SUMPRODUCT($I313:$IX313,IF($I$9:$IX$9=G$9,1,0))&gt;0,SUMPRODUCT($I313:$IX313,IF($I$9:$IX$9=G$9,1,0)),"")</f>
        <v/>
      </c>
      <c r="H313" s="329">
        <f t="shared" si="12"/>
        <v>0</v>
      </c>
      <c r="I313" s="205"/>
      <c r="J313" s="205"/>
      <c r="K313" s="205"/>
      <c r="L313" s="205"/>
      <c r="M313" s="205"/>
      <c r="N313" s="205"/>
      <c r="O313" s="205"/>
      <c r="P313" s="205"/>
      <c r="Q313" s="205"/>
      <c r="R313" s="205"/>
      <c r="S313" s="205"/>
      <c r="T313" s="205"/>
      <c r="U313" s="205"/>
      <c r="V313" s="205"/>
      <c r="W313" s="205"/>
      <c r="X313" s="205"/>
      <c r="Y313" s="205"/>
      <c r="Z313" s="205"/>
      <c r="AA313" s="205"/>
      <c r="AB313" s="205"/>
      <c r="AC313" s="205"/>
      <c r="AD313" s="205"/>
      <c r="AE313" s="205"/>
      <c r="AF313" s="205"/>
      <c r="AG313" s="205"/>
      <c r="AH313" s="205"/>
      <c r="AI313" s="205"/>
      <c r="AJ313" s="205"/>
      <c r="AK313" s="205"/>
      <c r="AL313" s="205"/>
      <c r="AM313" s="205"/>
      <c r="AN313" s="205"/>
      <c r="AO313" s="205"/>
      <c r="AP313" s="205"/>
      <c r="AQ313" s="205"/>
      <c r="AR313" s="205"/>
      <c r="AS313" s="205"/>
      <c r="AT313" s="205"/>
      <c r="AU313" s="205"/>
      <c r="AV313" s="205"/>
      <c r="AW313" s="205"/>
      <c r="AX313" s="205"/>
      <c r="AY313" s="205"/>
      <c r="AZ313" s="205"/>
      <c r="BA313" s="205"/>
      <c r="BB313" s="205"/>
      <c r="BC313" s="205"/>
      <c r="BD313" s="205"/>
      <c r="BE313" s="205"/>
      <c r="BF313" s="205"/>
      <c r="BG313" s="205"/>
      <c r="BH313" s="205"/>
      <c r="BI313" s="205"/>
      <c r="BJ313" s="205"/>
      <c r="BK313" s="205"/>
      <c r="BL313" s="205"/>
      <c r="BM313" s="205"/>
      <c r="BN313" s="205"/>
      <c r="BO313" s="205"/>
      <c r="BP313" s="205"/>
      <c r="BQ313" s="205"/>
      <c r="BR313" s="205"/>
      <c r="BS313" s="205"/>
      <c r="BT313" s="205"/>
      <c r="BU313" s="205"/>
      <c r="BV313" s="205"/>
      <c r="BW313" s="205"/>
      <c r="BX313" s="205"/>
      <c r="BY313" s="205"/>
      <c r="BZ313" s="205"/>
      <c r="CA313" s="205"/>
      <c r="CB313" s="205"/>
      <c r="CC313" s="205"/>
      <c r="CD313" s="205"/>
      <c r="CE313" s="205"/>
      <c r="CF313" s="205"/>
      <c r="CG313" s="205"/>
      <c r="CH313" s="205"/>
      <c r="CI313" s="205"/>
      <c r="CJ313" s="205"/>
      <c r="CK313" s="205"/>
      <c r="CL313" s="205"/>
      <c r="CM313" s="205"/>
      <c r="CN313" s="205"/>
      <c r="CO313" s="205"/>
      <c r="CP313" s="205"/>
      <c r="CQ313" s="205"/>
      <c r="CR313" s="205"/>
      <c r="CS313" s="205"/>
      <c r="CT313" s="205"/>
      <c r="CU313" s="205"/>
      <c r="CV313" s="205"/>
      <c r="CW313" s="205"/>
      <c r="CX313" s="205"/>
      <c r="CY313" s="205"/>
      <c r="CZ313" s="205"/>
      <c r="DA313" s="205"/>
      <c r="DB313" s="205"/>
      <c r="DC313" s="205"/>
      <c r="DD313" s="205"/>
      <c r="DE313" s="205"/>
      <c r="DF313" s="205"/>
      <c r="DG313" s="205"/>
      <c r="DH313" s="205"/>
      <c r="DI313" s="205"/>
      <c r="DJ313" s="205"/>
      <c r="DK313" s="205"/>
      <c r="DL313" s="205"/>
      <c r="DM313" s="205"/>
      <c r="DN313" s="205"/>
      <c r="DO313" s="205"/>
      <c r="DP313" s="205"/>
      <c r="DQ313" s="205"/>
      <c r="DR313" s="205"/>
      <c r="DS313" s="205"/>
      <c r="DT313" s="205"/>
      <c r="DU313" s="205"/>
      <c r="DV313" s="205"/>
      <c r="DW313" s="205"/>
      <c r="DX313" s="205"/>
      <c r="DY313" s="205"/>
      <c r="DZ313" s="205"/>
      <c r="EA313" s="205"/>
      <c r="EB313" s="205"/>
      <c r="EC313" s="205"/>
      <c r="ED313" s="205"/>
      <c r="EE313" s="205"/>
      <c r="EF313" s="205"/>
      <c r="EG313" s="205"/>
      <c r="EH313" s="205"/>
      <c r="EI313" s="205"/>
      <c r="EJ313" s="205"/>
      <c r="EK313" s="205"/>
      <c r="EL313" s="205"/>
      <c r="EM313" s="205"/>
      <c r="EN313" s="205"/>
      <c r="EO313" s="205"/>
      <c r="EP313" s="205"/>
      <c r="EQ313" s="205"/>
      <c r="ER313" s="205"/>
      <c r="ES313" s="205"/>
      <c r="ET313" s="205"/>
      <c r="EU313" s="205"/>
      <c r="EV313" s="205"/>
      <c r="EW313" s="205"/>
      <c r="EX313" s="205"/>
      <c r="EY313" s="205"/>
      <c r="EZ313" s="205"/>
      <c r="FA313" s="205"/>
      <c r="FB313" s="205"/>
      <c r="FC313" s="205"/>
      <c r="FD313" s="205"/>
      <c r="FE313" s="205"/>
      <c r="FF313" s="205"/>
      <c r="FG313" s="205"/>
      <c r="FH313" s="205"/>
      <c r="FI313" s="205"/>
      <c r="FJ313" s="205"/>
      <c r="FK313" s="205"/>
      <c r="FL313" s="205"/>
      <c r="FM313" s="205"/>
      <c r="FN313" s="205"/>
      <c r="FO313" s="205"/>
      <c r="FP313" s="205"/>
      <c r="FQ313" s="205"/>
      <c r="FR313" s="205"/>
      <c r="FS313" s="205"/>
      <c r="FT313" s="205"/>
      <c r="FU313" s="205"/>
      <c r="FV313" s="205"/>
      <c r="FW313" s="205"/>
      <c r="FX313" s="205"/>
      <c r="FY313" s="205"/>
      <c r="FZ313" s="205"/>
      <c r="GA313" s="205"/>
      <c r="GB313" s="205"/>
      <c r="GC313" s="205"/>
      <c r="GD313" s="205"/>
      <c r="GE313" s="205"/>
      <c r="GF313" s="205"/>
      <c r="GG313" s="205"/>
      <c r="GH313" s="205"/>
      <c r="GI313" s="205"/>
      <c r="GJ313" s="205"/>
      <c r="GK313" s="205"/>
      <c r="GL313" s="205"/>
      <c r="GM313" s="205"/>
      <c r="GN313" s="205"/>
      <c r="GO313" s="205"/>
      <c r="GP313" s="205"/>
      <c r="GQ313" s="205"/>
      <c r="GR313" s="205"/>
      <c r="GS313" s="205"/>
      <c r="GT313" s="205"/>
      <c r="GU313" s="205"/>
      <c r="GV313" s="205"/>
      <c r="GW313" s="205"/>
      <c r="GX313" s="205"/>
      <c r="GY313" s="205"/>
      <c r="GZ313" s="205"/>
      <c r="HA313" s="205"/>
      <c r="HB313" s="205"/>
      <c r="HC313" s="205"/>
      <c r="HD313" s="205"/>
      <c r="HE313" s="205"/>
      <c r="HF313" s="205"/>
      <c r="HG313" s="205"/>
      <c r="HH313" s="205"/>
      <c r="HI313" s="205"/>
      <c r="HJ313" s="205"/>
      <c r="HK313" s="205"/>
      <c r="HL313" s="205"/>
      <c r="HM313" s="205"/>
      <c r="HN313" s="205"/>
      <c r="HO313" s="205"/>
      <c r="HP313" s="205"/>
      <c r="HQ313" s="205"/>
      <c r="HR313" s="205"/>
      <c r="HS313" s="205"/>
      <c r="HT313" s="205"/>
      <c r="HU313" s="205"/>
      <c r="HV313" s="205"/>
      <c r="HW313" s="205"/>
      <c r="HX313" s="205"/>
      <c r="HY313" s="205"/>
      <c r="HZ313" s="205"/>
      <c r="IA313" s="205"/>
      <c r="IB313" s="205"/>
      <c r="IC313" s="205"/>
      <c r="ID313" s="205"/>
      <c r="IE313" s="205"/>
      <c r="IF313" s="205"/>
      <c r="IG313" s="205"/>
      <c r="IH313" s="205"/>
      <c r="II313" s="205"/>
      <c r="IJ313" s="205"/>
      <c r="IK313" s="205"/>
      <c r="IL313" s="205"/>
      <c r="IM313" s="205"/>
      <c r="IN313" s="205"/>
      <c r="IO313" s="205"/>
      <c r="IP313" s="205"/>
      <c r="IQ313" s="205"/>
      <c r="IR313" s="205"/>
      <c r="IS313" s="205"/>
      <c r="IT313" s="205"/>
      <c r="IU313" s="205"/>
      <c r="IV313" s="205"/>
      <c r="IW313" s="205"/>
      <c r="IX313" s="205"/>
    </row>
    <row r="314" spans="1:258" ht="12.75" customHeight="1" x14ac:dyDescent="0.2">
      <c r="A314" s="330">
        <f t="shared" si="13"/>
        <v>45595</v>
      </c>
      <c r="B314" s="355" t="str" cm="1">
        <f t="array" ref="B314">IF(SUMPRODUCT($I314:$IX314,IF($I$9:$IX$9=B$9,1,0))&gt;0,SUMPRODUCT($I314:$IX314,IF($I$9:$IX$9=B$9,1,0)),"")</f>
        <v/>
      </c>
      <c r="C314" s="355" t="str" cm="1">
        <f t="array" ref="C314">IF(SUMPRODUCT($I314:$IX314,IF($I$9:$IX$9=C$9,1,0))&gt;0,SUMPRODUCT($I314:$IX314,IF($I$9:$IX$9=C$9,1,0)),"")</f>
        <v/>
      </c>
      <c r="D314" s="355" t="str" cm="1">
        <f t="array" ref="D314">IF(SUMPRODUCT($I314:$IX314,IF($I$9:$IX$9=D$9,1,0))&gt;0,SUMPRODUCT($I314:$IX314,IF($I$9:$IX$9=D$9,1,0)),"")</f>
        <v/>
      </c>
      <c r="E314" s="355" t="str" cm="1">
        <f t="array" ref="E314">IF(SUMPRODUCT($I314:$IX314,IF($I$9:$IX$9=E$9,1,0))&gt;0,SUMPRODUCT($I314:$IX314,IF($I$9:$IX$9=E$9,1,0)),"")</f>
        <v/>
      </c>
      <c r="F314" s="355" t="str" cm="1">
        <f t="array" ref="F314">IF(SUMPRODUCT($I314:$IX314,IF($I$9:$IX$9=F$9,1,0))&gt;0,SUMPRODUCT($I314:$IX314,IF($I$9:$IX$9=F$9,1,0)),"")</f>
        <v/>
      </c>
      <c r="G314" s="355" t="str" cm="1">
        <f t="array" ref="G314">IF(SUMPRODUCT($I314:$IX314,IF($I$9:$IX$9=G$9,1,0))&gt;0,SUMPRODUCT($I314:$IX314,IF($I$9:$IX$9=G$9,1,0)),"")</f>
        <v/>
      </c>
      <c r="H314" s="329">
        <f t="shared" si="12"/>
        <v>0</v>
      </c>
      <c r="I314" s="205"/>
      <c r="J314" s="205"/>
      <c r="K314" s="205"/>
      <c r="L314" s="205"/>
      <c r="M314" s="205"/>
      <c r="N314" s="205"/>
      <c r="O314" s="205"/>
      <c r="P314" s="205"/>
      <c r="Q314" s="205"/>
      <c r="R314" s="205"/>
      <c r="S314" s="205"/>
      <c r="T314" s="205"/>
      <c r="U314" s="205"/>
      <c r="V314" s="205"/>
      <c r="W314" s="205"/>
      <c r="X314" s="205"/>
      <c r="Y314" s="205"/>
      <c r="Z314" s="205"/>
      <c r="AA314" s="205"/>
      <c r="AB314" s="205"/>
      <c r="AC314" s="205"/>
      <c r="AD314" s="205"/>
      <c r="AE314" s="205"/>
      <c r="AF314" s="205"/>
      <c r="AG314" s="205"/>
      <c r="AH314" s="205"/>
      <c r="AI314" s="205"/>
      <c r="AJ314" s="205"/>
      <c r="AK314" s="205"/>
      <c r="AL314" s="205"/>
      <c r="AM314" s="205"/>
      <c r="AN314" s="205"/>
      <c r="AO314" s="205"/>
      <c r="AP314" s="205"/>
      <c r="AQ314" s="205"/>
      <c r="AR314" s="205"/>
      <c r="AS314" s="205"/>
      <c r="AT314" s="205"/>
      <c r="AU314" s="205"/>
      <c r="AV314" s="205"/>
      <c r="AW314" s="205"/>
      <c r="AX314" s="205"/>
      <c r="AY314" s="205"/>
      <c r="AZ314" s="205"/>
      <c r="BA314" s="205"/>
      <c r="BB314" s="205"/>
      <c r="BC314" s="205"/>
      <c r="BD314" s="205"/>
      <c r="BE314" s="205"/>
      <c r="BF314" s="205"/>
      <c r="BG314" s="205"/>
      <c r="BH314" s="205"/>
      <c r="BI314" s="205"/>
      <c r="BJ314" s="205"/>
      <c r="BK314" s="205"/>
      <c r="BL314" s="205"/>
      <c r="BM314" s="205"/>
      <c r="BN314" s="205"/>
      <c r="BO314" s="205"/>
      <c r="BP314" s="205"/>
      <c r="BQ314" s="205"/>
      <c r="BR314" s="205"/>
      <c r="BS314" s="205"/>
      <c r="BT314" s="205"/>
      <c r="BU314" s="205"/>
      <c r="BV314" s="205"/>
      <c r="BW314" s="205"/>
      <c r="BX314" s="205"/>
      <c r="BY314" s="205"/>
      <c r="BZ314" s="205"/>
      <c r="CA314" s="205"/>
      <c r="CB314" s="205"/>
      <c r="CC314" s="205"/>
      <c r="CD314" s="205"/>
      <c r="CE314" s="205"/>
      <c r="CF314" s="205"/>
      <c r="CG314" s="205"/>
      <c r="CH314" s="205"/>
      <c r="CI314" s="205"/>
      <c r="CJ314" s="205"/>
      <c r="CK314" s="205"/>
      <c r="CL314" s="205"/>
      <c r="CM314" s="205"/>
      <c r="CN314" s="205"/>
      <c r="CO314" s="205"/>
      <c r="CP314" s="205"/>
      <c r="CQ314" s="205"/>
      <c r="CR314" s="205"/>
      <c r="CS314" s="205"/>
      <c r="CT314" s="205"/>
      <c r="CU314" s="205"/>
      <c r="CV314" s="205"/>
      <c r="CW314" s="205"/>
      <c r="CX314" s="205"/>
      <c r="CY314" s="205"/>
      <c r="CZ314" s="205"/>
      <c r="DA314" s="205"/>
      <c r="DB314" s="205"/>
      <c r="DC314" s="205"/>
      <c r="DD314" s="205"/>
      <c r="DE314" s="205"/>
      <c r="DF314" s="205"/>
      <c r="DG314" s="205"/>
      <c r="DH314" s="205"/>
      <c r="DI314" s="205"/>
      <c r="DJ314" s="205"/>
      <c r="DK314" s="205"/>
      <c r="DL314" s="205"/>
      <c r="DM314" s="205"/>
      <c r="DN314" s="205"/>
      <c r="DO314" s="205"/>
      <c r="DP314" s="205"/>
      <c r="DQ314" s="205"/>
      <c r="DR314" s="205"/>
      <c r="DS314" s="205"/>
      <c r="DT314" s="205"/>
      <c r="DU314" s="205"/>
      <c r="DV314" s="205"/>
      <c r="DW314" s="205"/>
      <c r="DX314" s="205"/>
      <c r="DY314" s="205"/>
      <c r="DZ314" s="205"/>
      <c r="EA314" s="205"/>
      <c r="EB314" s="205"/>
      <c r="EC314" s="205"/>
      <c r="ED314" s="205"/>
      <c r="EE314" s="205"/>
      <c r="EF314" s="205"/>
      <c r="EG314" s="205"/>
      <c r="EH314" s="205"/>
      <c r="EI314" s="205"/>
      <c r="EJ314" s="205"/>
      <c r="EK314" s="205"/>
      <c r="EL314" s="205"/>
      <c r="EM314" s="205"/>
      <c r="EN314" s="205"/>
      <c r="EO314" s="205"/>
      <c r="EP314" s="205"/>
      <c r="EQ314" s="205"/>
      <c r="ER314" s="205"/>
      <c r="ES314" s="205"/>
      <c r="ET314" s="205"/>
      <c r="EU314" s="205"/>
      <c r="EV314" s="205"/>
      <c r="EW314" s="205"/>
      <c r="EX314" s="205"/>
      <c r="EY314" s="205"/>
      <c r="EZ314" s="205"/>
      <c r="FA314" s="205"/>
      <c r="FB314" s="205"/>
      <c r="FC314" s="205"/>
      <c r="FD314" s="205"/>
      <c r="FE314" s="205"/>
      <c r="FF314" s="205"/>
      <c r="FG314" s="205"/>
      <c r="FH314" s="205"/>
      <c r="FI314" s="205"/>
      <c r="FJ314" s="205"/>
      <c r="FK314" s="205"/>
      <c r="FL314" s="205"/>
      <c r="FM314" s="205"/>
      <c r="FN314" s="205"/>
      <c r="FO314" s="205"/>
      <c r="FP314" s="205"/>
      <c r="FQ314" s="205"/>
      <c r="FR314" s="205"/>
      <c r="FS314" s="205"/>
      <c r="FT314" s="205"/>
      <c r="FU314" s="205"/>
      <c r="FV314" s="205"/>
      <c r="FW314" s="205"/>
      <c r="FX314" s="205"/>
      <c r="FY314" s="205"/>
      <c r="FZ314" s="205"/>
      <c r="GA314" s="205"/>
      <c r="GB314" s="205"/>
      <c r="GC314" s="205"/>
      <c r="GD314" s="205"/>
      <c r="GE314" s="205"/>
      <c r="GF314" s="205"/>
      <c r="GG314" s="205"/>
      <c r="GH314" s="205"/>
      <c r="GI314" s="205"/>
      <c r="GJ314" s="205"/>
      <c r="GK314" s="205"/>
      <c r="GL314" s="205"/>
      <c r="GM314" s="205"/>
      <c r="GN314" s="205"/>
      <c r="GO314" s="205"/>
      <c r="GP314" s="205"/>
      <c r="GQ314" s="205"/>
      <c r="GR314" s="205"/>
      <c r="GS314" s="205"/>
      <c r="GT314" s="205"/>
      <c r="GU314" s="205"/>
      <c r="GV314" s="205"/>
      <c r="GW314" s="205"/>
      <c r="GX314" s="205"/>
      <c r="GY314" s="205"/>
      <c r="GZ314" s="205"/>
      <c r="HA314" s="205"/>
      <c r="HB314" s="205"/>
      <c r="HC314" s="205"/>
      <c r="HD314" s="205"/>
      <c r="HE314" s="205"/>
      <c r="HF314" s="205"/>
      <c r="HG314" s="205"/>
      <c r="HH314" s="205"/>
      <c r="HI314" s="205"/>
      <c r="HJ314" s="205"/>
      <c r="HK314" s="205"/>
      <c r="HL314" s="205"/>
      <c r="HM314" s="205"/>
      <c r="HN314" s="205"/>
      <c r="HO314" s="205"/>
      <c r="HP314" s="205"/>
      <c r="HQ314" s="205"/>
      <c r="HR314" s="205"/>
      <c r="HS314" s="205"/>
      <c r="HT314" s="205"/>
      <c r="HU314" s="205"/>
      <c r="HV314" s="205"/>
      <c r="HW314" s="205"/>
      <c r="HX314" s="205"/>
      <c r="HY314" s="205"/>
      <c r="HZ314" s="205"/>
      <c r="IA314" s="205"/>
      <c r="IB314" s="205"/>
      <c r="IC314" s="205"/>
      <c r="ID314" s="205"/>
      <c r="IE314" s="205"/>
      <c r="IF314" s="205"/>
      <c r="IG314" s="205"/>
      <c r="IH314" s="205"/>
      <c r="II314" s="205"/>
      <c r="IJ314" s="205"/>
      <c r="IK314" s="205"/>
      <c r="IL314" s="205"/>
      <c r="IM314" s="205"/>
      <c r="IN314" s="205"/>
      <c r="IO314" s="205"/>
      <c r="IP314" s="205"/>
      <c r="IQ314" s="205"/>
      <c r="IR314" s="205"/>
      <c r="IS314" s="205"/>
      <c r="IT314" s="205"/>
      <c r="IU314" s="205"/>
      <c r="IV314" s="205"/>
      <c r="IW314" s="205"/>
      <c r="IX314" s="205"/>
    </row>
    <row r="315" spans="1:258" ht="12.75" customHeight="1" x14ac:dyDescent="0.2">
      <c r="A315" s="330">
        <f t="shared" si="13"/>
        <v>45596</v>
      </c>
      <c r="B315" s="355" t="str" cm="1">
        <f t="array" ref="B315">IF(SUMPRODUCT($I315:$IX315,IF($I$9:$IX$9=B$9,1,0))&gt;0,SUMPRODUCT($I315:$IX315,IF($I$9:$IX$9=B$9,1,0)),"")</f>
        <v/>
      </c>
      <c r="C315" s="355" t="str" cm="1">
        <f t="array" ref="C315">IF(SUMPRODUCT($I315:$IX315,IF($I$9:$IX$9=C$9,1,0))&gt;0,SUMPRODUCT($I315:$IX315,IF($I$9:$IX$9=C$9,1,0)),"")</f>
        <v/>
      </c>
      <c r="D315" s="355" t="str" cm="1">
        <f t="array" ref="D315">IF(SUMPRODUCT($I315:$IX315,IF($I$9:$IX$9=D$9,1,0))&gt;0,SUMPRODUCT($I315:$IX315,IF($I$9:$IX$9=D$9,1,0)),"")</f>
        <v/>
      </c>
      <c r="E315" s="355" t="str" cm="1">
        <f t="array" ref="E315">IF(SUMPRODUCT($I315:$IX315,IF($I$9:$IX$9=E$9,1,0))&gt;0,SUMPRODUCT($I315:$IX315,IF($I$9:$IX$9=E$9,1,0)),"")</f>
        <v/>
      </c>
      <c r="F315" s="355" t="str" cm="1">
        <f t="array" ref="F315">IF(SUMPRODUCT($I315:$IX315,IF($I$9:$IX$9=F$9,1,0))&gt;0,SUMPRODUCT($I315:$IX315,IF($I$9:$IX$9=F$9,1,0)),"")</f>
        <v/>
      </c>
      <c r="G315" s="355" t="str" cm="1">
        <f t="array" ref="G315">IF(SUMPRODUCT($I315:$IX315,IF($I$9:$IX$9=G$9,1,0))&gt;0,SUMPRODUCT($I315:$IX315,IF($I$9:$IX$9=G$9,1,0)),"")</f>
        <v/>
      </c>
      <c r="H315" s="329">
        <f t="shared" si="12"/>
        <v>0</v>
      </c>
      <c r="I315" s="205"/>
      <c r="J315" s="205"/>
      <c r="K315" s="205"/>
      <c r="L315" s="205"/>
      <c r="M315" s="205"/>
      <c r="N315" s="205"/>
      <c r="O315" s="205"/>
      <c r="P315" s="205"/>
      <c r="Q315" s="205"/>
      <c r="R315" s="205"/>
      <c r="S315" s="205"/>
      <c r="T315" s="205"/>
      <c r="U315" s="205"/>
      <c r="V315" s="205"/>
      <c r="W315" s="205"/>
      <c r="X315" s="205"/>
      <c r="Y315" s="205"/>
      <c r="Z315" s="205"/>
      <c r="AA315" s="205"/>
      <c r="AB315" s="205"/>
      <c r="AC315" s="205"/>
      <c r="AD315" s="205"/>
      <c r="AE315" s="205"/>
      <c r="AF315" s="205"/>
      <c r="AG315" s="205"/>
      <c r="AH315" s="205"/>
      <c r="AI315" s="205"/>
      <c r="AJ315" s="205"/>
      <c r="AK315" s="205"/>
      <c r="AL315" s="205"/>
      <c r="AM315" s="205"/>
      <c r="AN315" s="205"/>
      <c r="AO315" s="205"/>
      <c r="AP315" s="205"/>
      <c r="AQ315" s="205"/>
      <c r="AR315" s="205"/>
      <c r="AS315" s="205"/>
      <c r="AT315" s="205"/>
      <c r="AU315" s="205"/>
      <c r="AV315" s="205"/>
      <c r="AW315" s="205"/>
      <c r="AX315" s="205"/>
      <c r="AY315" s="205"/>
      <c r="AZ315" s="205"/>
      <c r="BA315" s="205"/>
      <c r="BB315" s="205"/>
      <c r="BC315" s="205"/>
      <c r="BD315" s="205"/>
      <c r="BE315" s="205"/>
      <c r="BF315" s="205"/>
      <c r="BG315" s="205"/>
      <c r="BH315" s="205"/>
      <c r="BI315" s="205"/>
      <c r="BJ315" s="205"/>
      <c r="BK315" s="205"/>
      <c r="BL315" s="205"/>
      <c r="BM315" s="205"/>
      <c r="BN315" s="205"/>
      <c r="BO315" s="205"/>
      <c r="BP315" s="205"/>
      <c r="BQ315" s="205"/>
      <c r="BR315" s="205"/>
      <c r="BS315" s="205"/>
      <c r="BT315" s="205"/>
      <c r="BU315" s="205"/>
      <c r="BV315" s="205"/>
      <c r="BW315" s="205"/>
      <c r="BX315" s="205"/>
      <c r="BY315" s="205"/>
      <c r="BZ315" s="205"/>
      <c r="CA315" s="205"/>
      <c r="CB315" s="205"/>
      <c r="CC315" s="205"/>
      <c r="CD315" s="205"/>
      <c r="CE315" s="205"/>
      <c r="CF315" s="205"/>
      <c r="CG315" s="205"/>
      <c r="CH315" s="205"/>
      <c r="CI315" s="205"/>
      <c r="CJ315" s="205"/>
      <c r="CK315" s="205"/>
      <c r="CL315" s="205"/>
      <c r="CM315" s="205"/>
      <c r="CN315" s="205"/>
      <c r="CO315" s="205"/>
      <c r="CP315" s="205"/>
      <c r="CQ315" s="205"/>
      <c r="CR315" s="205"/>
      <c r="CS315" s="205"/>
      <c r="CT315" s="205"/>
      <c r="CU315" s="205"/>
      <c r="CV315" s="205"/>
      <c r="CW315" s="205"/>
      <c r="CX315" s="205"/>
      <c r="CY315" s="205"/>
      <c r="CZ315" s="205"/>
      <c r="DA315" s="205"/>
      <c r="DB315" s="205"/>
      <c r="DC315" s="205"/>
      <c r="DD315" s="205"/>
      <c r="DE315" s="205"/>
      <c r="DF315" s="205"/>
      <c r="DG315" s="205"/>
      <c r="DH315" s="205"/>
      <c r="DI315" s="205"/>
      <c r="DJ315" s="205"/>
      <c r="DK315" s="205"/>
      <c r="DL315" s="205"/>
      <c r="DM315" s="205"/>
      <c r="DN315" s="205"/>
      <c r="DO315" s="205"/>
      <c r="DP315" s="205"/>
      <c r="DQ315" s="205"/>
      <c r="DR315" s="205"/>
      <c r="DS315" s="205"/>
      <c r="DT315" s="205"/>
      <c r="DU315" s="205"/>
      <c r="DV315" s="205"/>
      <c r="DW315" s="205"/>
      <c r="DX315" s="205"/>
      <c r="DY315" s="205"/>
      <c r="DZ315" s="205"/>
      <c r="EA315" s="205"/>
      <c r="EB315" s="205"/>
      <c r="EC315" s="205"/>
      <c r="ED315" s="205"/>
      <c r="EE315" s="205"/>
      <c r="EF315" s="205"/>
      <c r="EG315" s="205"/>
      <c r="EH315" s="205"/>
      <c r="EI315" s="205"/>
      <c r="EJ315" s="205"/>
      <c r="EK315" s="205"/>
      <c r="EL315" s="205"/>
      <c r="EM315" s="205"/>
      <c r="EN315" s="205"/>
      <c r="EO315" s="205"/>
      <c r="EP315" s="205"/>
      <c r="EQ315" s="205"/>
      <c r="ER315" s="205"/>
      <c r="ES315" s="205"/>
      <c r="ET315" s="205"/>
      <c r="EU315" s="205"/>
      <c r="EV315" s="205"/>
      <c r="EW315" s="205"/>
      <c r="EX315" s="205"/>
      <c r="EY315" s="205"/>
      <c r="EZ315" s="205"/>
      <c r="FA315" s="205"/>
      <c r="FB315" s="205"/>
      <c r="FC315" s="205"/>
      <c r="FD315" s="205"/>
      <c r="FE315" s="205"/>
      <c r="FF315" s="205"/>
      <c r="FG315" s="205"/>
      <c r="FH315" s="205"/>
      <c r="FI315" s="205"/>
      <c r="FJ315" s="205"/>
      <c r="FK315" s="205"/>
      <c r="FL315" s="205"/>
      <c r="FM315" s="205"/>
      <c r="FN315" s="205"/>
      <c r="FO315" s="205"/>
      <c r="FP315" s="205"/>
      <c r="FQ315" s="205"/>
      <c r="FR315" s="205"/>
      <c r="FS315" s="205"/>
      <c r="FT315" s="205"/>
      <c r="FU315" s="205"/>
      <c r="FV315" s="205"/>
      <c r="FW315" s="205"/>
      <c r="FX315" s="205"/>
      <c r="FY315" s="205"/>
      <c r="FZ315" s="205"/>
      <c r="GA315" s="205"/>
      <c r="GB315" s="205"/>
      <c r="GC315" s="205"/>
      <c r="GD315" s="205"/>
      <c r="GE315" s="205"/>
      <c r="GF315" s="205"/>
      <c r="GG315" s="205"/>
      <c r="GH315" s="205"/>
      <c r="GI315" s="205"/>
      <c r="GJ315" s="205"/>
      <c r="GK315" s="205"/>
      <c r="GL315" s="205"/>
      <c r="GM315" s="205"/>
      <c r="GN315" s="205"/>
      <c r="GO315" s="205"/>
      <c r="GP315" s="205"/>
      <c r="GQ315" s="205"/>
      <c r="GR315" s="205"/>
      <c r="GS315" s="205"/>
      <c r="GT315" s="205"/>
      <c r="GU315" s="205"/>
      <c r="GV315" s="205"/>
      <c r="GW315" s="205"/>
      <c r="GX315" s="205"/>
      <c r="GY315" s="205"/>
      <c r="GZ315" s="205"/>
      <c r="HA315" s="205"/>
      <c r="HB315" s="205"/>
      <c r="HC315" s="205"/>
      <c r="HD315" s="205"/>
      <c r="HE315" s="205"/>
      <c r="HF315" s="205"/>
      <c r="HG315" s="205"/>
      <c r="HH315" s="205"/>
      <c r="HI315" s="205"/>
      <c r="HJ315" s="205"/>
      <c r="HK315" s="205"/>
      <c r="HL315" s="205"/>
      <c r="HM315" s="205"/>
      <c r="HN315" s="205"/>
      <c r="HO315" s="205"/>
      <c r="HP315" s="205"/>
      <c r="HQ315" s="205"/>
      <c r="HR315" s="205"/>
      <c r="HS315" s="205"/>
      <c r="HT315" s="205"/>
      <c r="HU315" s="205"/>
      <c r="HV315" s="205"/>
      <c r="HW315" s="205"/>
      <c r="HX315" s="205"/>
      <c r="HY315" s="205"/>
      <c r="HZ315" s="205"/>
      <c r="IA315" s="205"/>
      <c r="IB315" s="205"/>
      <c r="IC315" s="205"/>
      <c r="ID315" s="205"/>
      <c r="IE315" s="205"/>
      <c r="IF315" s="205"/>
      <c r="IG315" s="205"/>
      <c r="IH315" s="205"/>
      <c r="II315" s="205"/>
      <c r="IJ315" s="205"/>
      <c r="IK315" s="205"/>
      <c r="IL315" s="205"/>
      <c r="IM315" s="205"/>
      <c r="IN315" s="205"/>
      <c r="IO315" s="205"/>
      <c r="IP315" s="205"/>
      <c r="IQ315" s="205"/>
      <c r="IR315" s="205"/>
      <c r="IS315" s="205"/>
      <c r="IT315" s="205"/>
      <c r="IU315" s="205"/>
      <c r="IV315" s="205"/>
      <c r="IW315" s="205"/>
      <c r="IX315" s="205"/>
    </row>
    <row r="316" spans="1:258" ht="12.75" customHeight="1" x14ac:dyDescent="0.2">
      <c r="A316" s="330">
        <f t="shared" si="13"/>
        <v>45597</v>
      </c>
      <c r="B316" s="355" t="str" cm="1">
        <f t="array" ref="B316">IF(SUMPRODUCT($I316:$IX316,IF($I$9:$IX$9=B$9,1,0))&gt;0,SUMPRODUCT($I316:$IX316,IF($I$9:$IX$9=B$9,1,0)),"")</f>
        <v/>
      </c>
      <c r="C316" s="355" t="str" cm="1">
        <f t="array" ref="C316">IF(SUMPRODUCT($I316:$IX316,IF($I$9:$IX$9=C$9,1,0))&gt;0,SUMPRODUCT($I316:$IX316,IF($I$9:$IX$9=C$9,1,0)),"")</f>
        <v/>
      </c>
      <c r="D316" s="355" t="str" cm="1">
        <f t="array" ref="D316">IF(SUMPRODUCT($I316:$IX316,IF($I$9:$IX$9=D$9,1,0))&gt;0,SUMPRODUCT($I316:$IX316,IF($I$9:$IX$9=D$9,1,0)),"")</f>
        <v/>
      </c>
      <c r="E316" s="355" t="str" cm="1">
        <f t="array" ref="E316">IF(SUMPRODUCT($I316:$IX316,IF($I$9:$IX$9=E$9,1,0))&gt;0,SUMPRODUCT($I316:$IX316,IF($I$9:$IX$9=E$9,1,0)),"")</f>
        <v/>
      </c>
      <c r="F316" s="355" t="str" cm="1">
        <f t="array" ref="F316">IF(SUMPRODUCT($I316:$IX316,IF($I$9:$IX$9=F$9,1,0))&gt;0,SUMPRODUCT($I316:$IX316,IF($I$9:$IX$9=F$9,1,0)),"")</f>
        <v/>
      </c>
      <c r="G316" s="355" t="str" cm="1">
        <f t="array" ref="G316">IF(SUMPRODUCT($I316:$IX316,IF($I$9:$IX$9=G$9,1,0))&gt;0,SUMPRODUCT($I316:$IX316,IF($I$9:$IX$9=G$9,1,0)),"")</f>
        <v/>
      </c>
      <c r="H316" s="329">
        <f t="shared" si="12"/>
        <v>0</v>
      </c>
      <c r="I316" s="205"/>
      <c r="J316" s="205"/>
      <c r="K316" s="205"/>
      <c r="L316" s="205"/>
      <c r="M316" s="205"/>
      <c r="N316" s="205"/>
      <c r="O316" s="205"/>
      <c r="P316" s="205"/>
      <c r="Q316" s="205"/>
      <c r="R316" s="205"/>
      <c r="S316" s="205"/>
      <c r="T316" s="205"/>
      <c r="U316" s="205"/>
      <c r="V316" s="205"/>
      <c r="W316" s="205"/>
      <c r="X316" s="205"/>
      <c r="Y316" s="205"/>
      <c r="Z316" s="205"/>
      <c r="AA316" s="205"/>
      <c r="AB316" s="205"/>
      <c r="AC316" s="205"/>
      <c r="AD316" s="205"/>
      <c r="AE316" s="205"/>
      <c r="AF316" s="205"/>
      <c r="AG316" s="205"/>
      <c r="AH316" s="205"/>
      <c r="AI316" s="205"/>
      <c r="AJ316" s="205"/>
      <c r="AK316" s="205"/>
      <c r="AL316" s="205"/>
      <c r="AM316" s="205"/>
      <c r="AN316" s="205"/>
      <c r="AO316" s="205"/>
      <c r="AP316" s="205"/>
      <c r="AQ316" s="205"/>
      <c r="AR316" s="205"/>
      <c r="AS316" s="205"/>
      <c r="AT316" s="205"/>
      <c r="AU316" s="205"/>
      <c r="AV316" s="205"/>
      <c r="AW316" s="205"/>
      <c r="AX316" s="205"/>
      <c r="AY316" s="205"/>
      <c r="AZ316" s="205"/>
      <c r="BA316" s="205"/>
      <c r="BB316" s="205"/>
      <c r="BC316" s="205"/>
      <c r="BD316" s="205"/>
      <c r="BE316" s="205"/>
      <c r="BF316" s="205"/>
      <c r="BG316" s="205"/>
      <c r="BH316" s="205"/>
      <c r="BI316" s="205"/>
      <c r="BJ316" s="205"/>
      <c r="BK316" s="205"/>
      <c r="BL316" s="205"/>
      <c r="BM316" s="205"/>
      <c r="BN316" s="205"/>
      <c r="BO316" s="205"/>
      <c r="BP316" s="205"/>
      <c r="BQ316" s="205"/>
      <c r="BR316" s="205"/>
      <c r="BS316" s="205"/>
      <c r="BT316" s="205"/>
      <c r="BU316" s="205"/>
      <c r="BV316" s="205"/>
      <c r="BW316" s="205"/>
      <c r="BX316" s="205"/>
      <c r="BY316" s="205"/>
      <c r="BZ316" s="205"/>
      <c r="CA316" s="205"/>
      <c r="CB316" s="205"/>
      <c r="CC316" s="205"/>
      <c r="CD316" s="205"/>
      <c r="CE316" s="205"/>
      <c r="CF316" s="205"/>
      <c r="CG316" s="205"/>
      <c r="CH316" s="205"/>
      <c r="CI316" s="205"/>
      <c r="CJ316" s="205"/>
      <c r="CK316" s="205"/>
      <c r="CL316" s="205"/>
      <c r="CM316" s="205"/>
      <c r="CN316" s="205"/>
      <c r="CO316" s="205"/>
      <c r="CP316" s="205"/>
      <c r="CQ316" s="205"/>
      <c r="CR316" s="205"/>
      <c r="CS316" s="205"/>
      <c r="CT316" s="205"/>
      <c r="CU316" s="205"/>
      <c r="CV316" s="205"/>
      <c r="CW316" s="205"/>
      <c r="CX316" s="205"/>
      <c r="CY316" s="205"/>
      <c r="CZ316" s="205"/>
      <c r="DA316" s="205"/>
      <c r="DB316" s="205"/>
      <c r="DC316" s="205"/>
      <c r="DD316" s="205"/>
      <c r="DE316" s="205"/>
      <c r="DF316" s="205"/>
      <c r="DG316" s="205"/>
      <c r="DH316" s="205"/>
      <c r="DI316" s="205"/>
      <c r="DJ316" s="205"/>
      <c r="DK316" s="205"/>
      <c r="DL316" s="205"/>
      <c r="DM316" s="205"/>
      <c r="DN316" s="205"/>
      <c r="DO316" s="205"/>
      <c r="DP316" s="205"/>
      <c r="DQ316" s="205"/>
      <c r="DR316" s="205"/>
      <c r="DS316" s="205"/>
      <c r="DT316" s="205"/>
      <c r="DU316" s="205"/>
      <c r="DV316" s="205"/>
      <c r="DW316" s="205"/>
      <c r="DX316" s="205"/>
      <c r="DY316" s="205"/>
      <c r="DZ316" s="205"/>
      <c r="EA316" s="205"/>
      <c r="EB316" s="205"/>
      <c r="EC316" s="205"/>
      <c r="ED316" s="205"/>
      <c r="EE316" s="205"/>
      <c r="EF316" s="205"/>
      <c r="EG316" s="205"/>
      <c r="EH316" s="205"/>
      <c r="EI316" s="205"/>
      <c r="EJ316" s="205"/>
      <c r="EK316" s="205"/>
      <c r="EL316" s="205"/>
      <c r="EM316" s="205"/>
      <c r="EN316" s="205"/>
      <c r="EO316" s="205"/>
      <c r="EP316" s="205"/>
      <c r="EQ316" s="205"/>
      <c r="ER316" s="205"/>
      <c r="ES316" s="205"/>
      <c r="ET316" s="205"/>
      <c r="EU316" s="205"/>
      <c r="EV316" s="205"/>
      <c r="EW316" s="205"/>
      <c r="EX316" s="205"/>
      <c r="EY316" s="205"/>
      <c r="EZ316" s="205"/>
      <c r="FA316" s="205"/>
      <c r="FB316" s="205"/>
      <c r="FC316" s="205"/>
      <c r="FD316" s="205"/>
      <c r="FE316" s="205"/>
      <c r="FF316" s="205"/>
      <c r="FG316" s="205"/>
      <c r="FH316" s="205"/>
      <c r="FI316" s="205"/>
      <c r="FJ316" s="205"/>
      <c r="FK316" s="205"/>
      <c r="FL316" s="205"/>
      <c r="FM316" s="205"/>
      <c r="FN316" s="205"/>
      <c r="FO316" s="205"/>
      <c r="FP316" s="205"/>
      <c r="FQ316" s="205"/>
      <c r="FR316" s="205"/>
      <c r="FS316" s="205"/>
      <c r="FT316" s="205"/>
      <c r="FU316" s="205"/>
      <c r="FV316" s="205"/>
      <c r="FW316" s="205"/>
      <c r="FX316" s="205"/>
      <c r="FY316" s="205"/>
      <c r="FZ316" s="205"/>
      <c r="GA316" s="205"/>
      <c r="GB316" s="205"/>
      <c r="GC316" s="205"/>
      <c r="GD316" s="205"/>
      <c r="GE316" s="205"/>
      <c r="GF316" s="205"/>
      <c r="GG316" s="205"/>
      <c r="GH316" s="205"/>
      <c r="GI316" s="205"/>
      <c r="GJ316" s="205"/>
      <c r="GK316" s="205"/>
      <c r="GL316" s="205"/>
      <c r="GM316" s="205"/>
      <c r="GN316" s="205"/>
      <c r="GO316" s="205"/>
      <c r="GP316" s="205"/>
      <c r="GQ316" s="205"/>
      <c r="GR316" s="205"/>
      <c r="GS316" s="205"/>
      <c r="GT316" s="205"/>
      <c r="GU316" s="205"/>
      <c r="GV316" s="205"/>
      <c r="GW316" s="205"/>
      <c r="GX316" s="205"/>
      <c r="GY316" s="205"/>
      <c r="GZ316" s="205"/>
      <c r="HA316" s="205"/>
      <c r="HB316" s="205"/>
      <c r="HC316" s="205"/>
      <c r="HD316" s="205"/>
      <c r="HE316" s="205"/>
      <c r="HF316" s="205"/>
      <c r="HG316" s="205"/>
      <c r="HH316" s="205"/>
      <c r="HI316" s="205"/>
      <c r="HJ316" s="205"/>
      <c r="HK316" s="205"/>
      <c r="HL316" s="205"/>
      <c r="HM316" s="205"/>
      <c r="HN316" s="205"/>
      <c r="HO316" s="205"/>
      <c r="HP316" s="205"/>
      <c r="HQ316" s="205"/>
      <c r="HR316" s="205"/>
      <c r="HS316" s="205"/>
      <c r="HT316" s="205"/>
      <c r="HU316" s="205"/>
      <c r="HV316" s="205"/>
      <c r="HW316" s="205"/>
      <c r="HX316" s="205"/>
      <c r="HY316" s="205"/>
      <c r="HZ316" s="205"/>
      <c r="IA316" s="205"/>
      <c r="IB316" s="205"/>
      <c r="IC316" s="205"/>
      <c r="ID316" s="205"/>
      <c r="IE316" s="205"/>
      <c r="IF316" s="205"/>
      <c r="IG316" s="205"/>
      <c r="IH316" s="205"/>
      <c r="II316" s="205"/>
      <c r="IJ316" s="205"/>
      <c r="IK316" s="205"/>
      <c r="IL316" s="205"/>
      <c r="IM316" s="205"/>
      <c r="IN316" s="205"/>
      <c r="IO316" s="205"/>
      <c r="IP316" s="205"/>
      <c r="IQ316" s="205"/>
      <c r="IR316" s="205"/>
      <c r="IS316" s="205"/>
      <c r="IT316" s="205"/>
      <c r="IU316" s="205"/>
      <c r="IV316" s="205"/>
      <c r="IW316" s="205"/>
      <c r="IX316" s="205"/>
    </row>
    <row r="317" spans="1:258" ht="12.75" customHeight="1" x14ac:dyDescent="0.2">
      <c r="A317" s="330">
        <f t="shared" si="13"/>
        <v>45598</v>
      </c>
      <c r="B317" s="355" t="str" cm="1">
        <f t="array" ref="B317">IF(SUMPRODUCT($I317:$IX317,IF($I$9:$IX$9=B$9,1,0))&gt;0,SUMPRODUCT($I317:$IX317,IF($I$9:$IX$9=B$9,1,0)),"")</f>
        <v/>
      </c>
      <c r="C317" s="355" t="str" cm="1">
        <f t="array" ref="C317">IF(SUMPRODUCT($I317:$IX317,IF($I$9:$IX$9=C$9,1,0))&gt;0,SUMPRODUCT($I317:$IX317,IF($I$9:$IX$9=C$9,1,0)),"")</f>
        <v/>
      </c>
      <c r="D317" s="355" t="str" cm="1">
        <f t="array" ref="D317">IF(SUMPRODUCT($I317:$IX317,IF($I$9:$IX$9=D$9,1,0))&gt;0,SUMPRODUCT($I317:$IX317,IF($I$9:$IX$9=D$9,1,0)),"")</f>
        <v/>
      </c>
      <c r="E317" s="355" t="str" cm="1">
        <f t="array" ref="E317">IF(SUMPRODUCT($I317:$IX317,IF($I$9:$IX$9=E$9,1,0))&gt;0,SUMPRODUCT($I317:$IX317,IF($I$9:$IX$9=E$9,1,0)),"")</f>
        <v/>
      </c>
      <c r="F317" s="355" t="str" cm="1">
        <f t="array" ref="F317">IF(SUMPRODUCT($I317:$IX317,IF($I$9:$IX$9=F$9,1,0))&gt;0,SUMPRODUCT($I317:$IX317,IF($I$9:$IX$9=F$9,1,0)),"")</f>
        <v/>
      </c>
      <c r="G317" s="355" t="str" cm="1">
        <f t="array" ref="G317">IF(SUMPRODUCT($I317:$IX317,IF($I$9:$IX$9=G$9,1,0))&gt;0,SUMPRODUCT($I317:$IX317,IF($I$9:$IX$9=G$9,1,0)),"")</f>
        <v/>
      </c>
      <c r="H317" s="329">
        <f t="shared" si="12"/>
        <v>0</v>
      </c>
      <c r="I317" s="205"/>
      <c r="J317" s="205"/>
      <c r="K317" s="205"/>
      <c r="L317" s="205"/>
      <c r="M317" s="205"/>
      <c r="N317" s="205"/>
      <c r="O317" s="205"/>
      <c r="P317" s="205"/>
      <c r="Q317" s="205"/>
      <c r="R317" s="205"/>
      <c r="S317" s="205"/>
      <c r="T317" s="205"/>
      <c r="U317" s="205"/>
      <c r="V317" s="205"/>
      <c r="W317" s="205"/>
      <c r="X317" s="205"/>
      <c r="Y317" s="205"/>
      <c r="Z317" s="205"/>
      <c r="AA317" s="205"/>
      <c r="AB317" s="205"/>
      <c r="AC317" s="205"/>
      <c r="AD317" s="205"/>
      <c r="AE317" s="205"/>
      <c r="AF317" s="205"/>
      <c r="AG317" s="205"/>
      <c r="AH317" s="205"/>
      <c r="AI317" s="205"/>
      <c r="AJ317" s="205"/>
      <c r="AK317" s="205"/>
      <c r="AL317" s="205"/>
      <c r="AM317" s="205"/>
      <c r="AN317" s="205"/>
      <c r="AO317" s="205"/>
      <c r="AP317" s="205"/>
      <c r="AQ317" s="205"/>
      <c r="AR317" s="205"/>
      <c r="AS317" s="205"/>
      <c r="AT317" s="205"/>
      <c r="AU317" s="205"/>
      <c r="AV317" s="205"/>
      <c r="AW317" s="205"/>
      <c r="AX317" s="205"/>
      <c r="AY317" s="205"/>
      <c r="AZ317" s="205"/>
      <c r="BA317" s="205"/>
      <c r="BB317" s="205"/>
      <c r="BC317" s="205"/>
      <c r="BD317" s="205"/>
      <c r="BE317" s="205"/>
      <c r="BF317" s="205"/>
      <c r="BG317" s="205"/>
      <c r="BH317" s="205"/>
      <c r="BI317" s="205"/>
      <c r="BJ317" s="205"/>
      <c r="BK317" s="205"/>
      <c r="BL317" s="205"/>
      <c r="BM317" s="205"/>
      <c r="BN317" s="205"/>
      <c r="BO317" s="205"/>
      <c r="BP317" s="205"/>
      <c r="BQ317" s="205"/>
      <c r="BR317" s="205"/>
      <c r="BS317" s="205"/>
      <c r="BT317" s="205"/>
      <c r="BU317" s="205"/>
      <c r="BV317" s="205"/>
      <c r="BW317" s="205"/>
      <c r="BX317" s="205"/>
      <c r="BY317" s="205"/>
      <c r="BZ317" s="205"/>
      <c r="CA317" s="205"/>
      <c r="CB317" s="205"/>
      <c r="CC317" s="205"/>
      <c r="CD317" s="205"/>
      <c r="CE317" s="205"/>
      <c r="CF317" s="205"/>
      <c r="CG317" s="205"/>
      <c r="CH317" s="205"/>
      <c r="CI317" s="205"/>
      <c r="CJ317" s="205"/>
      <c r="CK317" s="205"/>
      <c r="CL317" s="205"/>
      <c r="CM317" s="205"/>
      <c r="CN317" s="205"/>
      <c r="CO317" s="205"/>
      <c r="CP317" s="205"/>
      <c r="CQ317" s="205"/>
      <c r="CR317" s="205"/>
      <c r="CS317" s="205"/>
      <c r="CT317" s="205"/>
      <c r="CU317" s="205"/>
      <c r="CV317" s="205"/>
      <c r="CW317" s="205"/>
      <c r="CX317" s="205"/>
      <c r="CY317" s="205"/>
      <c r="CZ317" s="205"/>
      <c r="DA317" s="205"/>
      <c r="DB317" s="205"/>
      <c r="DC317" s="205"/>
      <c r="DD317" s="205"/>
      <c r="DE317" s="205"/>
      <c r="DF317" s="205"/>
      <c r="DG317" s="205"/>
      <c r="DH317" s="205"/>
      <c r="DI317" s="205"/>
      <c r="DJ317" s="205"/>
      <c r="DK317" s="205"/>
      <c r="DL317" s="205"/>
      <c r="DM317" s="205"/>
      <c r="DN317" s="205"/>
      <c r="DO317" s="205"/>
      <c r="DP317" s="205"/>
      <c r="DQ317" s="205"/>
      <c r="DR317" s="205"/>
      <c r="DS317" s="205"/>
      <c r="DT317" s="205"/>
      <c r="DU317" s="205"/>
      <c r="DV317" s="205"/>
      <c r="DW317" s="205"/>
      <c r="DX317" s="205"/>
      <c r="DY317" s="205"/>
      <c r="DZ317" s="205"/>
      <c r="EA317" s="205"/>
      <c r="EB317" s="205"/>
      <c r="EC317" s="205"/>
      <c r="ED317" s="205"/>
      <c r="EE317" s="205"/>
      <c r="EF317" s="205"/>
      <c r="EG317" s="205"/>
      <c r="EH317" s="205"/>
      <c r="EI317" s="205"/>
      <c r="EJ317" s="205"/>
      <c r="EK317" s="205"/>
      <c r="EL317" s="205"/>
      <c r="EM317" s="205"/>
      <c r="EN317" s="205"/>
      <c r="EO317" s="205"/>
      <c r="EP317" s="205"/>
      <c r="EQ317" s="205"/>
      <c r="ER317" s="205"/>
      <c r="ES317" s="205"/>
      <c r="ET317" s="205"/>
      <c r="EU317" s="205"/>
      <c r="EV317" s="205"/>
      <c r="EW317" s="205"/>
      <c r="EX317" s="205"/>
      <c r="EY317" s="205"/>
      <c r="EZ317" s="205"/>
      <c r="FA317" s="205"/>
      <c r="FB317" s="205"/>
      <c r="FC317" s="205"/>
      <c r="FD317" s="205"/>
      <c r="FE317" s="205"/>
      <c r="FF317" s="205"/>
      <c r="FG317" s="205"/>
      <c r="FH317" s="205"/>
      <c r="FI317" s="205"/>
      <c r="FJ317" s="205"/>
      <c r="FK317" s="205"/>
      <c r="FL317" s="205"/>
      <c r="FM317" s="205"/>
      <c r="FN317" s="205"/>
      <c r="FO317" s="205"/>
      <c r="FP317" s="205"/>
      <c r="FQ317" s="205"/>
      <c r="FR317" s="205"/>
      <c r="FS317" s="205"/>
      <c r="FT317" s="205"/>
      <c r="FU317" s="205"/>
      <c r="FV317" s="205"/>
      <c r="FW317" s="205"/>
      <c r="FX317" s="205"/>
      <c r="FY317" s="205"/>
      <c r="FZ317" s="205"/>
      <c r="GA317" s="205"/>
      <c r="GB317" s="205"/>
      <c r="GC317" s="205"/>
      <c r="GD317" s="205"/>
      <c r="GE317" s="205"/>
      <c r="GF317" s="205"/>
      <c r="GG317" s="205"/>
      <c r="GH317" s="205"/>
      <c r="GI317" s="205"/>
      <c r="GJ317" s="205"/>
      <c r="GK317" s="205"/>
      <c r="GL317" s="205"/>
      <c r="GM317" s="205"/>
      <c r="GN317" s="205"/>
      <c r="GO317" s="205"/>
      <c r="GP317" s="205"/>
      <c r="GQ317" s="205"/>
      <c r="GR317" s="205"/>
      <c r="GS317" s="205"/>
      <c r="GT317" s="205"/>
      <c r="GU317" s="205"/>
      <c r="GV317" s="205"/>
      <c r="GW317" s="205"/>
      <c r="GX317" s="205"/>
      <c r="GY317" s="205"/>
      <c r="GZ317" s="205"/>
      <c r="HA317" s="205"/>
      <c r="HB317" s="205"/>
      <c r="HC317" s="205"/>
      <c r="HD317" s="205"/>
      <c r="HE317" s="205"/>
      <c r="HF317" s="205"/>
      <c r="HG317" s="205"/>
      <c r="HH317" s="205"/>
      <c r="HI317" s="205"/>
      <c r="HJ317" s="205"/>
      <c r="HK317" s="205"/>
      <c r="HL317" s="205"/>
      <c r="HM317" s="205"/>
      <c r="HN317" s="205"/>
      <c r="HO317" s="205"/>
      <c r="HP317" s="205"/>
      <c r="HQ317" s="205"/>
      <c r="HR317" s="205"/>
      <c r="HS317" s="205"/>
      <c r="HT317" s="205"/>
      <c r="HU317" s="205"/>
      <c r="HV317" s="205"/>
      <c r="HW317" s="205"/>
      <c r="HX317" s="205"/>
      <c r="HY317" s="205"/>
      <c r="HZ317" s="205"/>
      <c r="IA317" s="205"/>
      <c r="IB317" s="205"/>
      <c r="IC317" s="205"/>
      <c r="ID317" s="205"/>
      <c r="IE317" s="205"/>
      <c r="IF317" s="205"/>
      <c r="IG317" s="205"/>
      <c r="IH317" s="205"/>
      <c r="II317" s="205"/>
      <c r="IJ317" s="205"/>
      <c r="IK317" s="205"/>
      <c r="IL317" s="205"/>
      <c r="IM317" s="205"/>
      <c r="IN317" s="205"/>
      <c r="IO317" s="205"/>
      <c r="IP317" s="205"/>
      <c r="IQ317" s="205"/>
      <c r="IR317" s="205"/>
      <c r="IS317" s="205"/>
      <c r="IT317" s="205"/>
      <c r="IU317" s="205"/>
      <c r="IV317" s="205"/>
      <c r="IW317" s="205"/>
      <c r="IX317" s="205"/>
    </row>
    <row r="318" spans="1:258" ht="12.75" customHeight="1" x14ac:dyDescent="0.2">
      <c r="A318" s="330">
        <f t="shared" si="13"/>
        <v>45599</v>
      </c>
      <c r="B318" s="355" t="str" cm="1">
        <f t="array" ref="B318">IF(SUMPRODUCT($I318:$IX318,IF($I$9:$IX$9=B$9,1,0))&gt;0,SUMPRODUCT($I318:$IX318,IF($I$9:$IX$9=B$9,1,0)),"")</f>
        <v/>
      </c>
      <c r="C318" s="355" t="str" cm="1">
        <f t="array" ref="C318">IF(SUMPRODUCT($I318:$IX318,IF($I$9:$IX$9=C$9,1,0))&gt;0,SUMPRODUCT($I318:$IX318,IF($I$9:$IX$9=C$9,1,0)),"")</f>
        <v/>
      </c>
      <c r="D318" s="355" t="str" cm="1">
        <f t="array" ref="D318">IF(SUMPRODUCT($I318:$IX318,IF($I$9:$IX$9=D$9,1,0))&gt;0,SUMPRODUCT($I318:$IX318,IF($I$9:$IX$9=D$9,1,0)),"")</f>
        <v/>
      </c>
      <c r="E318" s="355" t="str" cm="1">
        <f t="array" ref="E318">IF(SUMPRODUCT($I318:$IX318,IF($I$9:$IX$9=E$9,1,0))&gt;0,SUMPRODUCT($I318:$IX318,IF($I$9:$IX$9=E$9,1,0)),"")</f>
        <v/>
      </c>
      <c r="F318" s="355" t="str" cm="1">
        <f t="array" ref="F318">IF(SUMPRODUCT($I318:$IX318,IF($I$9:$IX$9=F$9,1,0))&gt;0,SUMPRODUCT($I318:$IX318,IF($I$9:$IX$9=F$9,1,0)),"")</f>
        <v/>
      </c>
      <c r="G318" s="355" t="str" cm="1">
        <f t="array" ref="G318">IF(SUMPRODUCT($I318:$IX318,IF($I$9:$IX$9=G$9,1,0))&gt;0,SUMPRODUCT($I318:$IX318,IF($I$9:$IX$9=G$9,1,0)),"")</f>
        <v/>
      </c>
      <c r="H318" s="329">
        <f t="shared" si="12"/>
        <v>0</v>
      </c>
      <c r="I318" s="205"/>
      <c r="J318" s="205"/>
      <c r="K318" s="205"/>
      <c r="L318" s="205"/>
      <c r="M318" s="205"/>
      <c r="N318" s="205"/>
      <c r="O318" s="205"/>
      <c r="P318" s="205"/>
      <c r="Q318" s="205"/>
      <c r="R318" s="205"/>
      <c r="S318" s="205"/>
      <c r="T318" s="205"/>
      <c r="U318" s="205"/>
      <c r="V318" s="205"/>
      <c r="W318" s="205"/>
      <c r="X318" s="205"/>
      <c r="Y318" s="205"/>
      <c r="Z318" s="205"/>
      <c r="AA318" s="205"/>
      <c r="AB318" s="205"/>
      <c r="AC318" s="205"/>
      <c r="AD318" s="205"/>
      <c r="AE318" s="205"/>
      <c r="AF318" s="205"/>
      <c r="AG318" s="205"/>
      <c r="AH318" s="205"/>
      <c r="AI318" s="205"/>
      <c r="AJ318" s="205"/>
      <c r="AK318" s="205"/>
      <c r="AL318" s="205"/>
      <c r="AM318" s="205"/>
      <c r="AN318" s="205"/>
      <c r="AO318" s="205"/>
      <c r="AP318" s="205"/>
      <c r="AQ318" s="205"/>
      <c r="AR318" s="205"/>
      <c r="AS318" s="205"/>
      <c r="AT318" s="205"/>
      <c r="AU318" s="205"/>
      <c r="AV318" s="205"/>
      <c r="AW318" s="205"/>
      <c r="AX318" s="205"/>
      <c r="AY318" s="205"/>
      <c r="AZ318" s="205"/>
      <c r="BA318" s="205"/>
      <c r="BB318" s="205"/>
      <c r="BC318" s="205"/>
      <c r="BD318" s="205"/>
      <c r="BE318" s="205"/>
      <c r="BF318" s="205"/>
      <c r="BG318" s="205"/>
      <c r="BH318" s="205"/>
      <c r="BI318" s="205"/>
      <c r="BJ318" s="205"/>
      <c r="BK318" s="205"/>
      <c r="BL318" s="205"/>
      <c r="BM318" s="205"/>
      <c r="BN318" s="205"/>
      <c r="BO318" s="205"/>
      <c r="BP318" s="205"/>
      <c r="BQ318" s="205"/>
      <c r="BR318" s="205"/>
      <c r="BS318" s="205"/>
      <c r="BT318" s="205"/>
      <c r="BU318" s="205"/>
      <c r="BV318" s="205"/>
      <c r="BW318" s="205"/>
      <c r="BX318" s="205"/>
      <c r="BY318" s="205"/>
      <c r="BZ318" s="205"/>
      <c r="CA318" s="205"/>
      <c r="CB318" s="205"/>
      <c r="CC318" s="205"/>
      <c r="CD318" s="205"/>
      <c r="CE318" s="205"/>
      <c r="CF318" s="205"/>
      <c r="CG318" s="205"/>
      <c r="CH318" s="205"/>
      <c r="CI318" s="205"/>
      <c r="CJ318" s="205"/>
      <c r="CK318" s="205"/>
      <c r="CL318" s="205"/>
      <c r="CM318" s="205"/>
      <c r="CN318" s="205"/>
      <c r="CO318" s="205"/>
      <c r="CP318" s="205"/>
      <c r="CQ318" s="205"/>
      <c r="CR318" s="205"/>
      <c r="CS318" s="205"/>
      <c r="CT318" s="205"/>
      <c r="CU318" s="205"/>
      <c r="CV318" s="205"/>
      <c r="CW318" s="205"/>
      <c r="CX318" s="205"/>
      <c r="CY318" s="205"/>
      <c r="CZ318" s="205"/>
      <c r="DA318" s="205"/>
      <c r="DB318" s="205"/>
      <c r="DC318" s="205"/>
      <c r="DD318" s="205"/>
      <c r="DE318" s="205"/>
      <c r="DF318" s="205"/>
      <c r="DG318" s="205"/>
      <c r="DH318" s="205"/>
      <c r="DI318" s="205"/>
      <c r="DJ318" s="205"/>
      <c r="DK318" s="205"/>
      <c r="DL318" s="205"/>
      <c r="DM318" s="205"/>
      <c r="DN318" s="205"/>
      <c r="DO318" s="205"/>
      <c r="DP318" s="205"/>
      <c r="DQ318" s="205"/>
      <c r="DR318" s="205"/>
      <c r="DS318" s="205"/>
      <c r="DT318" s="205"/>
      <c r="DU318" s="205"/>
      <c r="DV318" s="205"/>
      <c r="DW318" s="205"/>
      <c r="DX318" s="205"/>
      <c r="DY318" s="205"/>
      <c r="DZ318" s="205"/>
      <c r="EA318" s="205"/>
      <c r="EB318" s="205"/>
      <c r="EC318" s="205"/>
      <c r="ED318" s="205"/>
      <c r="EE318" s="205"/>
      <c r="EF318" s="205"/>
      <c r="EG318" s="205"/>
      <c r="EH318" s="205"/>
      <c r="EI318" s="205"/>
      <c r="EJ318" s="205"/>
      <c r="EK318" s="205"/>
      <c r="EL318" s="205"/>
      <c r="EM318" s="205"/>
      <c r="EN318" s="205"/>
      <c r="EO318" s="205"/>
      <c r="EP318" s="205"/>
      <c r="EQ318" s="205"/>
      <c r="ER318" s="205"/>
      <c r="ES318" s="205"/>
      <c r="ET318" s="205"/>
      <c r="EU318" s="205"/>
      <c r="EV318" s="205"/>
      <c r="EW318" s="205"/>
      <c r="EX318" s="205"/>
      <c r="EY318" s="205"/>
      <c r="EZ318" s="205"/>
      <c r="FA318" s="205"/>
      <c r="FB318" s="205"/>
      <c r="FC318" s="205"/>
      <c r="FD318" s="205"/>
      <c r="FE318" s="205"/>
      <c r="FF318" s="205"/>
      <c r="FG318" s="205"/>
      <c r="FH318" s="205"/>
      <c r="FI318" s="205"/>
      <c r="FJ318" s="205"/>
      <c r="FK318" s="205"/>
      <c r="FL318" s="205"/>
      <c r="FM318" s="205"/>
      <c r="FN318" s="205"/>
      <c r="FO318" s="205"/>
      <c r="FP318" s="205"/>
      <c r="FQ318" s="205"/>
      <c r="FR318" s="205"/>
      <c r="FS318" s="205"/>
      <c r="FT318" s="205"/>
      <c r="FU318" s="205"/>
      <c r="FV318" s="205"/>
      <c r="FW318" s="205"/>
      <c r="FX318" s="205"/>
      <c r="FY318" s="205"/>
      <c r="FZ318" s="205"/>
      <c r="GA318" s="205"/>
      <c r="GB318" s="205"/>
      <c r="GC318" s="205"/>
      <c r="GD318" s="205"/>
      <c r="GE318" s="205"/>
      <c r="GF318" s="205"/>
      <c r="GG318" s="205"/>
      <c r="GH318" s="205"/>
      <c r="GI318" s="205"/>
      <c r="GJ318" s="205"/>
      <c r="GK318" s="205"/>
      <c r="GL318" s="205"/>
      <c r="GM318" s="205"/>
      <c r="GN318" s="205"/>
      <c r="GO318" s="205"/>
      <c r="GP318" s="205"/>
      <c r="GQ318" s="205"/>
      <c r="GR318" s="205"/>
      <c r="GS318" s="205"/>
      <c r="GT318" s="205"/>
      <c r="GU318" s="205"/>
      <c r="GV318" s="205"/>
      <c r="GW318" s="205"/>
      <c r="GX318" s="205"/>
      <c r="GY318" s="205"/>
      <c r="GZ318" s="205"/>
      <c r="HA318" s="205"/>
      <c r="HB318" s="205"/>
      <c r="HC318" s="205"/>
      <c r="HD318" s="205"/>
      <c r="HE318" s="205"/>
      <c r="HF318" s="205"/>
      <c r="HG318" s="205"/>
      <c r="HH318" s="205"/>
      <c r="HI318" s="205"/>
      <c r="HJ318" s="205"/>
      <c r="HK318" s="205"/>
      <c r="HL318" s="205"/>
      <c r="HM318" s="205"/>
      <c r="HN318" s="205"/>
      <c r="HO318" s="205"/>
      <c r="HP318" s="205"/>
      <c r="HQ318" s="205"/>
      <c r="HR318" s="205"/>
      <c r="HS318" s="205"/>
      <c r="HT318" s="205"/>
      <c r="HU318" s="205"/>
      <c r="HV318" s="205"/>
      <c r="HW318" s="205"/>
      <c r="HX318" s="205"/>
      <c r="HY318" s="205"/>
      <c r="HZ318" s="205"/>
      <c r="IA318" s="205"/>
      <c r="IB318" s="205"/>
      <c r="IC318" s="205"/>
      <c r="ID318" s="205"/>
      <c r="IE318" s="205"/>
      <c r="IF318" s="205"/>
      <c r="IG318" s="205"/>
      <c r="IH318" s="205"/>
      <c r="II318" s="205"/>
      <c r="IJ318" s="205"/>
      <c r="IK318" s="205"/>
      <c r="IL318" s="205"/>
      <c r="IM318" s="205"/>
      <c r="IN318" s="205"/>
      <c r="IO318" s="205"/>
      <c r="IP318" s="205"/>
      <c r="IQ318" s="205"/>
      <c r="IR318" s="205"/>
      <c r="IS318" s="205"/>
      <c r="IT318" s="205"/>
      <c r="IU318" s="205"/>
      <c r="IV318" s="205"/>
      <c r="IW318" s="205"/>
      <c r="IX318" s="205"/>
    </row>
    <row r="319" spans="1:258" ht="12.75" customHeight="1" x14ac:dyDescent="0.2">
      <c r="A319" s="330">
        <f t="shared" si="13"/>
        <v>45600</v>
      </c>
      <c r="B319" s="355" t="str" cm="1">
        <f t="array" ref="B319">IF(SUMPRODUCT($I319:$IX319,IF($I$9:$IX$9=B$9,1,0))&gt;0,SUMPRODUCT($I319:$IX319,IF($I$9:$IX$9=B$9,1,0)),"")</f>
        <v/>
      </c>
      <c r="C319" s="355" t="str" cm="1">
        <f t="array" ref="C319">IF(SUMPRODUCT($I319:$IX319,IF($I$9:$IX$9=C$9,1,0))&gt;0,SUMPRODUCT($I319:$IX319,IF($I$9:$IX$9=C$9,1,0)),"")</f>
        <v/>
      </c>
      <c r="D319" s="355" t="str" cm="1">
        <f t="array" ref="D319">IF(SUMPRODUCT($I319:$IX319,IF($I$9:$IX$9=D$9,1,0))&gt;0,SUMPRODUCT($I319:$IX319,IF($I$9:$IX$9=D$9,1,0)),"")</f>
        <v/>
      </c>
      <c r="E319" s="355" t="str" cm="1">
        <f t="array" ref="E319">IF(SUMPRODUCT($I319:$IX319,IF($I$9:$IX$9=E$9,1,0))&gt;0,SUMPRODUCT($I319:$IX319,IF($I$9:$IX$9=E$9,1,0)),"")</f>
        <v/>
      </c>
      <c r="F319" s="355" t="str" cm="1">
        <f t="array" ref="F319">IF(SUMPRODUCT($I319:$IX319,IF($I$9:$IX$9=F$9,1,0))&gt;0,SUMPRODUCT($I319:$IX319,IF($I$9:$IX$9=F$9,1,0)),"")</f>
        <v/>
      </c>
      <c r="G319" s="355" t="str" cm="1">
        <f t="array" ref="G319">IF(SUMPRODUCT($I319:$IX319,IF($I$9:$IX$9=G$9,1,0))&gt;0,SUMPRODUCT($I319:$IX319,IF($I$9:$IX$9=G$9,1,0)),"")</f>
        <v/>
      </c>
      <c r="H319" s="329">
        <f t="shared" si="12"/>
        <v>0</v>
      </c>
      <c r="I319" s="205"/>
      <c r="J319" s="205"/>
      <c r="K319" s="205"/>
      <c r="L319" s="205"/>
      <c r="M319" s="205"/>
      <c r="N319" s="205"/>
      <c r="O319" s="205"/>
      <c r="P319" s="205"/>
      <c r="Q319" s="205"/>
      <c r="R319" s="205"/>
      <c r="S319" s="205"/>
      <c r="T319" s="205"/>
      <c r="U319" s="205"/>
      <c r="V319" s="205"/>
      <c r="W319" s="205"/>
      <c r="X319" s="205"/>
      <c r="Y319" s="205"/>
      <c r="Z319" s="205"/>
      <c r="AA319" s="205"/>
      <c r="AB319" s="205"/>
      <c r="AC319" s="205"/>
      <c r="AD319" s="205"/>
      <c r="AE319" s="205"/>
      <c r="AF319" s="205"/>
      <c r="AG319" s="205"/>
      <c r="AH319" s="205"/>
      <c r="AI319" s="205"/>
      <c r="AJ319" s="205"/>
      <c r="AK319" s="205"/>
      <c r="AL319" s="205"/>
      <c r="AM319" s="205"/>
      <c r="AN319" s="205"/>
      <c r="AO319" s="205"/>
      <c r="AP319" s="205"/>
      <c r="AQ319" s="205"/>
      <c r="AR319" s="205"/>
      <c r="AS319" s="205"/>
      <c r="AT319" s="205"/>
      <c r="AU319" s="205"/>
      <c r="AV319" s="205"/>
      <c r="AW319" s="205"/>
      <c r="AX319" s="205"/>
      <c r="AY319" s="205"/>
      <c r="AZ319" s="205"/>
      <c r="BA319" s="205"/>
      <c r="BB319" s="205"/>
      <c r="BC319" s="205"/>
      <c r="BD319" s="205"/>
      <c r="BE319" s="205"/>
      <c r="BF319" s="205"/>
      <c r="BG319" s="205"/>
      <c r="BH319" s="205"/>
      <c r="BI319" s="205"/>
      <c r="BJ319" s="205"/>
      <c r="BK319" s="205"/>
      <c r="BL319" s="205"/>
      <c r="BM319" s="205"/>
      <c r="BN319" s="205"/>
      <c r="BO319" s="205"/>
      <c r="BP319" s="205"/>
      <c r="BQ319" s="205"/>
      <c r="BR319" s="205"/>
      <c r="BS319" s="205"/>
      <c r="BT319" s="205"/>
      <c r="BU319" s="205"/>
      <c r="BV319" s="205"/>
      <c r="BW319" s="205"/>
      <c r="BX319" s="205"/>
      <c r="BY319" s="205"/>
      <c r="BZ319" s="205"/>
      <c r="CA319" s="205"/>
      <c r="CB319" s="205"/>
      <c r="CC319" s="205"/>
      <c r="CD319" s="205"/>
      <c r="CE319" s="205"/>
      <c r="CF319" s="205"/>
      <c r="CG319" s="205"/>
      <c r="CH319" s="205"/>
      <c r="CI319" s="205"/>
      <c r="CJ319" s="205"/>
      <c r="CK319" s="205"/>
      <c r="CL319" s="205"/>
      <c r="CM319" s="205"/>
      <c r="CN319" s="205"/>
      <c r="CO319" s="205"/>
      <c r="CP319" s="205"/>
      <c r="CQ319" s="205"/>
      <c r="CR319" s="205"/>
      <c r="CS319" s="205"/>
      <c r="CT319" s="205"/>
      <c r="CU319" s="205"/>
      <c r="CV319" s="205"/>
      <c r="CW319" s="205"/>
      <c r="CX319" s="205"/>
      <c r="CY319" s="205"/>
      <c r="CZ319" s="205"/>
      <c r="DA319" s="205"/>
      <c r="DB319" s="205"/>
      <c r="DC319" s="205"/>
      <c r="DD319" s="205"/>
      <c r="DE319" s="205"/>
      <c r="DF319" s="205"/>
      <c r="DG319" s="205"/>
      <c r="DH319" s="205"/>
      <c r="DI319" s="205"/>
      <c r="DJ319" s="205"/>
      <c r="DK319" s="205"/>
      <c r="DL319" s="205"/>
      <c r="DM319" s="205"/>
      <c r="DN319" s="205"/>
      <c r="DO319" s="205"/>
      <c r="DP319" s="205"/>
      <c r="DQ319" s="205"/>
      <c r="DR319" s="205"/>
      <c r="DS319" s="205"/>
      <c r="DT319" s="205"/>
      <c r="DU319" s="205"/>
      <c r="DV319" s="205"/>
      <c r="DW319" s="205"/>
      <c r="DX319" s="205"/>
      <c r="DY319" s="205"/>
      <c r="DZ319" s="205"/>
      <c r="EA319" s="205"/>
      <c r="EB319" s="205"/>
      <c r="EC319" s="205"/>
      <c r="ED319" s="205"/>
      <c r="EE319" s="205"/>
      <c r="EF319" s="205"/>
      <c r="EG319" s="205"/>
      <c r="EH319" s="205"/>
      <c r="EI319" s="205"/>
      <c r="EJ319" s="205"/>
      <c r="EK319" s="205"/>
      <c r="EL319" s="205"/>
      <c r="EM319" s="205"/>
      <c r="EN319" s="205"/>
      <c r="EO319" s="205"/>
      <c r="EP319" s="205"/>
      <c r="EQ319" s="205"/>
      <c r="ER319" s="205"/>
      <c r="ES319" s="205"/>
      <c r="ET319" s="205"/>
      <c r="EU319" s="205"/>
      <c r="EV319" s="205"/>
      <c r="EW319" s="205"/>
      <c r="EX319" s="205"/>
      <c r="EY319" s="205"/>
      <c r="EZ319" s="205"/>
      <c r="FA319" s="205"/>
      <c r="FB319" s="205"/>
      <c r="FC319" s="205"/>
      <c r="FD319" s="205"/>
      <c r="FE319" s="205"/>
      <c r="FF319" s="205"/>
      <c r="FG319" s="205"/>
      <c r="FH319" s="205"/>
      <c r="FI319" s="205"/>
      <c r="FJ319" s="205"/>
      <c r="FK319" s="205"/>
      <c r="FL319" s="205"/>
      <c r="FM319" s="205"/>
      <c r="FN319" s="205"/>
      <c r="FO319" s="205"/>
      <c r="FP319" s="205"/>
      <c r="FQ319" s="205"/>
      <c r="FR319" s="205"/>
      <c r="FS319" s="205"/>
      <c r="FT319" s="205"/>
      <c r="FU319" s="205"/>
      <c r="FV319" s="205"/>
      <c r="FW319" s="205"/>
      <c r="FX319" s="205"/>
      <c r="FY319" s="205"/>
      <c r="FZ319" s="205"/>
      <c r="GA319" s="205"/>
      <c r="GB319" s="205"/>
      <c r="GC319" s="205"/>
      <c r="GD319" s="205"/>
      <c r="GE319" s="205"/>
      <c r="GF319" s="205"/>
      <c r="GG319" s="205"/>
      <c r="GH319" s="205"/>
      <c r="GI319" s="205"/>
      <c r="GJ319" s="205"/>
      <c r="GK319" s="205"/>
      <c r="GL319" s="205"/>
      <c r="GM319" s="205"/>
      <c r="GN319" s="205"/>
      <c r="GO319" s="205"/>
      <c r="GP319" s="205"/>
      <c r="GQ319" s="205"/>
      <c r="GR319" s="205"/>
      <c r="GS319" s="205"/>
      <c r="GT319" s="205"/>
      <c r="GU319" s="205"/>
      <c r="GV319" s="205"/>
      <c r="GW319" s="205"/>
      <c r="GX319" s="205"/>
      <c r="GY319" s="205"/>
      <c r="GZ319" s="205"/>
      <c r="HA319" s="205"/>
      <c r="HB319" s="205"/>
      <c r="HC319" s="205"/>
      <c r="HD319" s="205"/>
      <c r="HE319" s="205"/>
      <c r="HF319" s="205"/>
      <c r="HG319" s="205"/>
      <c r="HH319" s="205"/>
      <c r="HI319" s="205"/>
      <c r="HJ319" s="205"/>
      <c r="HK319" s="205"/>
      <c r="HL319" s="205"/>
      <c r="HM319" s="205"/>
      <c r="HN319" s="205"/>
      <c r="HO319" s="205"/>
      <c r="HP319" s="205"/>
      <c r="HQ319" s="205"/>
      <c r="HR319" s="205"/>
      <c r="HS319" s="205"/>
      <c r="HT319" s="205"/>
      <c r="HU319" s="205"/>
      <c r="HV319" s="205"/>
      <c r="HW319" s="205"/>
      <c r="HX319" s="205"/>
      <c r="HY319" s="205"/>
      <c r="HZ319" s="205"/>
      <c r="IA319" s="205"/>
      <c r="IB319" s="205"/>
      <c r="IC319" s="205"/>
      <c r="ID319" s="205"/>
      <c r="IE319" s="205"/>
      <c r="IF319" s="205"/>
      <c r="IG319" s="205"/>
      <c r="IH319" s="205"/>
      <c r="II319" s="205"/>
      <c r="IJ319" s="205"/>
      <c r="IK319" s="205"/>
      <c r="IL319" s="205"/>
      <c r="IM319" s="205"/>
      <c r="IN319" s="205"/>
      <c r="IO319" s="205"/>
      <c r="IP319" s="205"/>
      <c r="IQ319" s="205"/>
      <c r="IR319" s="205"/>
      <c r="IS319" s="205"/>
      <c r="IT319" s="205"/>
      <c r="IU319" s="205"/>
      <c r="IV319" s="205"/>
      <c r="IW319" s="205"/>
      <c r="IX319" s="205"/>
    </row>
    <row r="320" spans="1:258" ht="12.75" customHeight="1" x14ac:dyDescent="0.2">
      <c r="A320" s="330">
        <f t="shared" si="13"/>
        <v>45601</v>
      </c>
      <c r="B320" s="355" t="str" cm="1">
        <f t="array" ref="B320">IF(SUMPRODUCT($I320:$IX320,IF($I$9:$IX$9=B$9,1,0))&gt;0,SUMPRODUCT($I320:$IX320,IF($I$9:$IX$9=B$9,1,0)),"")</f>
        <v/>
      </c>
      <c r="C320" s="355" t="str" cm="1">
        <f t="array" ref="C320">IF(SUMPRODUCT($I320:$IX320,IF($I$9:$IX$9=C$9,1,0))&gt;0,SUMPRODUCT($I320:$IX320,IF($I$9:$IX$9=C$9,1,0)),"")</f>
        <v/>
      </c>
      <c r="D320" s="355" t="str" cm="1">
        <f t="array" ref="D320">IF(SUMPRODUCT($I320:$IX320,IF($I$9:$IX$9=D$9,1,0))&gt;0,SUMPRODUCT($I320:$IX320,IF($I$9:$IX$9=D$9,1,0)),"")</f>
        <v/>
      </c>
      <c r="E320" s="355" t="str" cm="1">
        <f t="array" ref="E320">IF(SUMPRODUCT($I320:$IX320,IF($I$9:$IX$9=E$9,1,0))&gt;0,SUMPRODUCT($I320:$IX320,IF($I$9:$IX$9=E$9,1,0)),"")</f>
        <v/>
      </c>
      <c r="F320" s="355" t="str" cm="1">
        <f t="array" ref="F320">IF(SUMPRODUCT($I320:$IX320,IF($I$9:$IX$9=F$9,1,0))&gt;0,SUMPRODUCT($I320:$IX320,IF($I$9:$IX$9=F$9,1,0)),"")</f>
        <v/>
      </c>
      <c r="G320" s="355" t="str" cm="1">
        <f t="array" ref="G320">IF(SUMPRODUCT($I320:$IX320,IF($I$9:$IX$9=G$9,1,0))&gt;0,SUMPRODUCT($I320:$IX320,IF($I$9:$IX$9=G$9,1,0)),"")</f>
        <v/>
      </c>
      <c r="H320" s="329">
        <f t="shared" si="12"/>
        <v>0</v>
      </c>
      <c r="I320" s="205"/>
      <c r="J320" s="205"/>
      <c r="K320" s="205"/>
      <c r="L320" s="205"/>
      <c r="M320" s="205"/>
      <c r="N320" s="205"/>
      <c r="O320" s="205"/>
      <c r="P320" s="205"/>
      <c r="Q320" s="205"/>
      <c r="R320" s="205"/>
      <c r="S320" s="205"/>
      <c r="T320" s="205"/>
      <c r="U320" s="205"/>
      <c r="V320" s="205"/>
      <c r="W320" s="205"/>
      <c r="X320" s="205"/>
      <c r="Y320" s="205"/>
      <c r="Z320" s="205"/>
      <c r="AA320" s="205"/>
      <c r="AB320" s="205"/>
      <c r="AC320" s="205"/>
      <c r="AD320" s="205"/>
      <c r="AE320" s="205"/>
      <c r="AF320" s="205"/>
      <c r="AG320" s="205"/>
      <c r="AH320" s="205"/>
      <c r="AI320" s="205"/>
      <c r="AJ320" s="205"/>
      <c r="AK320" s="205"/>
      <c r="AL320" s="205"/>
      <c r="AM320" s="205"/>
      <c r="AN320" s="205"/>
      <c r="AO320" s="205"/>
      <c r="AP320" s="205"/>
      <c r="AQ320" s="205"/>
      <c r="AR320" s="205"/>
      <c r="AS320" s="205"/>
      <c r="AT320" s="205"/>
      <c r="AU320" s="205"/>
      <c r="AV320" s="205"/>
      <c r="AW320" s="205"/>
      <c r="AX320" s="205"/>
      <c r="AY320" s="205"/>
      <c r="AZ320" s="205"/>
      <c r="BA320" s="205"/>
      <c r="BB320" s="205"/>
      <c r="BC320" s="205"/>
      <c r="BD320" s="205"/>
      <c r="BE320" s="205"/>
      <c r="BF320" s="205"/>
      <c r="BG320" s="205"/>
      <c r="BH320" s="205"/>
      <c r="BI320" s="205"/>
      <c r="BJ320" s="205"/>
      <c r="BK320" s="205"/>
      <c r="BL320" s="205"/>
      <c r="BM320" s="205"/>
      <c r="BN320" s="205"/>
      <c r="BO320" s="205"/>
      <c r="BP320" s="205"/>
      <c r="BQ320" s="205"/>
      <c r="BR320" s="205"/>
      <c r="BS320" s="205"/>
      <c r="BT320" s="205"/>
      <c r="BU320" s="205"/>
      <c r="BV320" s="205"/>
      <c r="BW320" s="205"/>
      <c r="BX320" s="205"/>
      <c r="BY320" s="205"/>
      <c r="BZ320" s="205"/>
      <c r="CA320" s="205"/>
      <c r="CB320" s="205"/>
      <c r="CC320" s="205"/>
      <c r="CD320" s="205"/>
      <c r="CE320" s="205"/>
      <c r="CF320" s="205"/>
      <c r="CG320" s="205"/>
      <c r="CH320" s="205"/>
      <c r="CI320" s="205"/>
      <c r="CJ320" s="205"/>
      <c r="CK320" s="205"/>
      <c r="CL320" s="205"/>
      <c r="CM320" s="205"/>
      <c r="CN320" s="205"/>
      <c r="CO320" s="205"/>
      <c r="CP320" s="205"/>
      <c r="CQ320" s="205"/>
      <c r="CR320" s="205"/>
      <c r="CS320" s="205"/>
      <c r="CT320" s="205"/>
      <c r="CU320" s="205"/>
      <c r="CV320" s="205"/>
      <c r="CW320" s="205"/>
      <c r="CX320" s="205"/>
      <c r="CY320" s="205"/>
      <c r="CZ320" s="205"/>
      <c r="DA320" s="205"/>
      <c r="DB320" s="205"/>
      <c r="DC320" s="205"/>
      <c r="DD320" s="205"/>
      <c r="DE320" s="205"/>
      <c r="DF320" s="205"/>
      <c r="DG320" s="205"/>
      <c r="DH320" s="205"/>
      <c r="DI320" s="205"/>
      <c r="DJ320" s="205"/>
      <c r="DK320" s="205"/>
      <c r="DL320" s="205"/>
      <c r="DM320" s="205"/>
      <c r="DN320" s="205"/>
      <c r="DO320" s="205"/>
      <c r="DP320" s="205"/>
      <c r="DQ320" s="205"/>
      <c r="DR320" s="205"/>
      <c r="DS320" s="205"/>
      <c r="DT320" s="205"/>
      <c r="DU320" s="205"/>
      <c r="DV320" s="205"/>
      <c r="DW320" s="205"/>
      <c r="DX320" s="205"/>
      <c r="DY320" s="205"/>
      <c r="DZ320" s="205"/>
      <c r="EA320" s="205"/>
      <c r="EB320" s="205"/>
      <c r="EC320" s="205"/>
      <c r="ED320" s="205"/>
      <c r="EE320" s="205"/>
      <c r="EF320" s="205"/>
      <c r="EG320" s="205"/>
      <c r="EH320" s="205"/>
      <c r="EI320" s="205"/>
      <c r="EJ320" s="205"/>
      <c r="EK320" s="205"/>
      <c r="EL320" s="205"/>
      <c r="EM320" s="205"/>
      <c r="EN320" s="205"/>
      <c r="EO320" s="205"/>
      <c r="EP320" s="205"/>
      <c r="EQ320" s="205"/>
      <c r="ER320" s="205"/>
      <c r="ES320" s="205"/>
      <c r="ET320" s="205"/>
      <c r="EU320" s="205"/>
      <c r="EV320" s="205"/>
      <c r="EW320" s="205"/>
      <c r="EX320" s="205"/>
      <c r="EY320" s="205"/>
      <c r="EZ320" s="205"/>
      <c r="FA320" s="205"/>
      <c r="FB320" s="205"/>
      <c r="FC320" s="205"/>
      <c r="FD320" s="205"/>
      <c r="FE320" s="205"/>
      <c r="FF320" s="205"/>
      <c r="FG320" s="205"/>
      <c r="FH320" s="205"/>
      <c r="FI320" s="205"/>
      <c r="FJ320" s="205"/>
      <c r="FK320" s="205"/>
      <c r="FL320" s="205"/>
      <c r="FM320" s="205"/>
      <c r="FN320" s="205"/>
      <c r="FO320" s="205"/>
      <c r="FP320" s="205"/>
      <c r="FQ320" s="205"/>
      <c r="FR320" s="205"/>
      <c r="FS320" s="205"/>
      <c r="FT320" s="205"/>
      <c r="FU320" s="205"/>
      <c r="FV320" s="205"/>
      <c r="FW320" s="205"/>
      <c r="FX320" s="205"/>
      <c r="FY320" s="205"/>
      <c r="FZ320" s="205"/>
      <c r="GA320" s="205"/>
      <c r="GB320" s="205"/>
      <c r="GC320" s="205"/>
      <c r="GD320" s="205"/>
      <c r="GE320" s="205"/>
      <c r="GF320" s="205"/>
      <c r="GG320" s="205"/>
      <c r="GH320" s="205"/>
      <c r="GI320" s="205"/>
      <c r="GJ320" s="205"/>
      <c r="GK320" s="205"/>
      <c r="GL320" s="205"/>
      <c r="GM320" s="205"/>
      <c r="GN320" s="205"/>
      <c r="GO320" s="205"/>
      <c r="GP320" s="205"/>
      <c r="GQ320" s="205"/>
      <c r="GR320" s="205"/>
      <c r="GS320" s="205"/>
      <c r="GT320" s="205"/>
      <c r="GU320" s="205"/>
      <c r="GV320" s="205"/>
      <c r="GW320" s="205"/>
      <c r="GX320" s="205"/>
      <c r="GY320" s="205"/>
      <c r="GZ320" s="205"/>
      <c r="HA320" s="205"/>
      <c r="HB320" s="205"/>
      <c r="HC320" s="205"/>
      <c r="HD320" s="205"/>
      <c r="HE320" s="205"/>
      <c r="HF320" s="205"/>
      <c r="HG320" s="205"/>
      <c r="HH320" s="205"/>
      <c r="HI320" s="205"/>
      <c r="HJ320" s="205"/>
      <c r="HK320" s="205"/>
      <c r="HL320" s="205"/>
      <c r="HM320" s="205"/>
      <c r="HN320" s="205"/>
      <c r="HO320" s="205"/>
      <c r="HP320" s="205"/>
      <c r="HQ320" s="205"/>
      <c r="HR320" s="205"/>
      <c r="HS320" s="205"/>
      <c r="HT320" s="205"/>
      <c r="HU320" s="205"/>
      <c r="HV320" s="205"/>
      <c r="HW320" s="205"/>
      <c r="HX320" s="205"/>
      <c r="HY320" s="205"/>
      <c r="HZ320" s="205"/>
      <c r="IA320" s="205"/>
      <c r="IB320" s="205"/>
      <c r="IC320" s="205"/>
      <c r="ID320" s="205"/>
      <c r="IE320" s="205"/>
      <c r="IF320" s="205"/>
      <c r="IG320" s="205"/>
      <c r="IH320" s="205"/>
      <c r="II320" s="205"/>
      <c r="IJ320" s="205"/>
      <c r="IK320" s="205"/>
      <c r="IL320" s="205"/>
      <c r="IM320" s="205"/>
      <c r="IN320" s="205"/>
      <c r="IO320" s="205"/>
      <c r="IP320" s="205"/>
      <c r="IQ320" s="205"/>
      <c r="IR320" s="205"/>
      <c r="IS320" s="205"/>
      <c r="IT320" s="205"/>
      <c r="IU320" s="205"/>
      <c r="IV320" s="205"/>
      <c r="IW320" s="205"/>
      <c r="IX320" s="205"/>
    </row>
    <row r="321" spans="1:258" ht="12.75" customHeight="1" x14ac:dyDescent="0.2">
      <c r="A321" s="330">
        <f t="shared" si="13"/>
        <v>45602</v>
      </c>
      <c r="B321" s="355" t="str" cm="1">
        <f t="array" ref="B321">IF(SUMPRODUCT($I321:$IX321,IF($I$9:$IX$9=B$9,1,0))&gt;0,SUMPRODUCT($I321:$IX321,IF($I$9:$IX$9=B$9,1,0)),"")</f>
        <v/>
      </c>
      <c r="C321" s="355" t="str" cm="1">
        <f t="array" ref="C321">IF(SUMPRODUCT($I321:$IX321,IF($I$9:$IX$9=C$9,1,0))&gt;0,SUMPRODUCT($I321:$IX321,IF($I$9:$IX$9=C$9,1,0)),"")</f>
        <v/>
      </c>
      <c r="D321" s="355" t="str" cm="1">
        <f t="array" ref="D321">IF(SUMPRODUCT($I321:$IX321,IF($I$9:$IX$9=D$9,1,0))&gt;0,SUMPRODUCT($I321:$IX321,IF($I$9:$IX$9=D$9,1,0)),"")</f>
        <v/>
      </c>
      <c r="E321" s="355" t="str" cm="1">
        <f t="array" ref="E321">IF(SUMPRODUCT($I321:$IX321,IF($I$9:$IX$9=E$9,1,0))&gt;0,SUMPRODUCT($I321:$IX321,IF($I$9:$IX$9=E$9,1,0)),"")</f>
        <v/>
      </c>
      <c r="F321" s="355" t="str" cm="1">
        <f t="array" ref="F321">IF(SUMPRODUCT($I321:$IX321,IF($I$9:$IX$9=F$9,1,0))&gt;0,SUMPRODUCT($I321:$IX321,IF($I$9:$IX$9=F$9,1,0)),"")</f>
        <v/>
      </c>
      <c r="G321" s="355" t="str" cm="1">
        <f t="array" ref="G321">IF(SUMPRODUCT($I321:$IX321,IF($I$9:$IX$9=G$9,1,0))&gt;0,SUMPRODUCT($I321:$IX321,IF($I$9:$IX$9=G$9,1,0)),"")</f>
        <v/>
      </c>
      <c r="H321" s="329">
        <f t="shared" si="12"/>
        <v>0</v>
      </c>
      <c r="I321" s="205"/>
      <c r="J321" s="205"/>
      <c r="K321" s="205"/>
      <c r="L321" s="205"/>
      <c r="M321" s="205"/>
      <c r="N321" s="205"/>
      <c r="O321" s="205"/>
      <c r="P321" s="205"/>
      <c r="Q321" s="205"/>
      <c r="R321" s="205"/>
      <c r="S321" s="205"/>
      <c r="T321" s="205"/>
      <c r="U321" s="205"/>
      <c r="V321" s="205"/>
      <c r="W321" s="205"/>
      <c r="X321" s="205"/>
      <c r="Y321" s="205"/>
      <c r="Z321" s="205"/>
      <c r="AA321" s="205"/>
      <c r="AB321" s="205"/>
      <c r="AC321" s="205"/>
      <c r="AD321" s="205"/>
      <c r="AE321" s="205"/>
      <c r="AF321" s="205"/>
      <c r="AG321" s="205"/>
      <c r="AH321" s="205"/>
      <c r="AI321" s="205"/>
      <c r="AJ321" s="205"/>
      <c r="AK321" s="205"/>
      <c r="AL321" s="205"/>
      <c r="AM321" s="205"/>
      <c r="AN321" s="205"/>
      <c r="AO321" s="205"/>
      <c r="AP321" s="205"/>
      <c r="AQ321" s="205"/>
      <c r="AR321" s="205"/>
      <c r="AS321" s="205"/>
      <c r="AT321" s="205"/>
      <c r="AU321" s="205"/>
      <c r="AV321" s="205"/>
      <c r="AW321" s="205"/>
      <c r="AX321" s="205"/>
      <c r="AY321" s="205"/>
      <c r="AZ321" s="205"/>
      <c r="BA321" s="205"/>
      <c r="BB321" s="205"/>
      <c r="BC321" s="205"/>
      <c r="BD321" s="205"/>
      <c r="BE321" s="205"/>
      <c r="BF321" s="205"/>
      <c r="BG321" s="205"/>
      <c r="BH321" s="205"/>
      <c r="BI321" s="205"/>
      <c r="BJ321" s="205"/>
      <c r="BK321" s="205"/>
      <c r="BL321" s="205"/>
      <c r="BM321" s="205"/>
      <c r="BN321" s="205"/>
      <c r="BO321" s="205"/>
      <c r="BP321" s="205"/>
      <c r="BQ321" s="205"/>
      <c r="BR321" s="205"/>
      <c r="BS321" s="205"/>
      <c r="BT321" s="205"/>
      <c r="BU321" s="205"/>
      <c r="BV321" s="205"/>
      <c r="BW321" s="205"/>
      <c r="BX321" s="205"/>
      <c r="BY321" s="205"/>
      <c r="BZ321" s="205"/>
      <c r="CA321" s="205"/>
      <c r="CB321" s="205"/>
      <c r="CC321" s="205"/>
      <c r="CD321" s="205"/>
      <c r="CE321" s="205"/>
      <c r="CF321" s="205"/>
      <c r="CG321" s="205"/>
      <c r="CH321" s="205"/>
      <c r="CI321" s="205"/>
      <c r="CJ321" s="205"/>
      <c r="CK321" s="205"/>
      <c r="CL321" s="205"/>
      <c r="CM321" s="205"/>
      <c r="CN321" s="205"/>
      <c r="CO321" s="205"/>
      <c r="CP321" s="205"/>
      <c r="CQ321" s="205"/>
      <c r="CR321" s="205"/>
      <c r="CS321" s="205"/>
      <c r="CT321" s="205"/>
      <c r="CU321" s="205"/>
      <c r="CV321" s="205"/>
      <c r="CW321" s="205"/>
      <c r="CX321" s="205"/>
      <c r="CY321" s="205"/>
      <c r="CZ321" s="205"/>
      <c r="DA321" s="205"/>
      <c r="DB321" s="205"/>
      <c r="DC321" s="205"/>
      <c r="DD321" s="205"/>
      <c r="DE321" s="205"/>
      <c r="DF321" s="205"/>
      <c r="DG321" s="205"/>
      <c r="DH321" s="205"/>
      <c r="DI321" s="205"/>
      <c r="DJ321" s="205"/>
      <c r="DK321" s="205"/>
      <c r="DL321" s="205"/>
      <c r="DM321" s="205"/>
      <c r="DN321" s="205"/>
      <c r="DO321" s="205"/>
      <c r="DP321" s="205"/>
      <c r="DQ321" s="205"/>
      <c r="DR321" s="205"/>
      <c r="DS321" s="205"/>
      <c r="DT321" s="205"/>
      <c r="DU321" s="205"/>
      <c r="DV321" s="205"/>
      <c r="DW321" s="205"/>
      <c r="DX321" s="205"/>
      <c r="DY321" s="205"/>
      <c r="DZ321" s="205"/>
      <c r="EA321" s="205"/>
      <c r="EB321" s="205"/>
      <c r="EC321" s="205"/>
      <c r="ED321" s="205"/>
      <c r="EE321" s="205"/>
      <c r="EF321" s="205"/>
      <c r="EG321" s="205"/>
      <c r="EH321" s="205"/>
      <c r="EI321" s="205"/>
      <c r="EJ321" s="205"/>
      <c r="EK321" s="205"/>
      <c r="EL321" s="205"/>
      <c r="EM321" s="205"/>
      <c r="EN321" s="205"/>
      <c r="EO321" s="205"/>
      <c r="EP321" s="205"/>
      <c r="EQ321" s="205"/>
      <c r="ER321" s="205"/>
      <c r="ES321" s="205"/>
      <c r="ET321" s="205"/>
      <c r="EU321" s="205"/>
      <c r="EV321" s="205"/>
      <c r="EW321" s="205"/>
      <c r="EX321" s="205"/>
      <c r="EY321" s="205"/>
      <c r="EZ321" s="205"/>
      <c r="FA321" s="205"/>
      <c r="FB321" s="205"/>
      <c r="FC321" s="205"/>
      <c r="FD321" s="205"/>
      <c r="FE321" s="205"/>
      <c r="FF321" s="205"/>
      <c r="FG321" s="205"/>
      <c r="FH321" s="205"/>
      <c r="FI321" s="205"/>
      <c r="FJ321" s="205"/>
      <c r="FK321" s="205"/>
      <c r="FL321" s="205"/>
      <c r="FM321" s="205"/>
      <c r="FN321" s="205"/>
      <c r="FO321" s="205"/>
      <c r="FP321" s="205"/>
      <c r="FQ321" s="205"/>
      <c r="FR321" s="205"/>
      <c r="FS321" s="205"/>
      <c r="FT321" s="205"/>
      <c r="FU321" s="205"/>
      <c r="FV321" s="205"/>
      <c r="FW321" s="205"/>
      <c r="FX321" s="205"/>
      <c r="FY321" s="205"/>
      <c r="FZ321" s="205"/>
      <c r="GA321" s="205"/>
      <c r="GB321" s="205"/>
      <c r="GC321" s="205"/>
      <c r="GD321" s="205"/>
      <c r="GE321" s="205"/>
      <c r="GF321" s="205"/>
      <c r="GG321" s="205"/>
      <c r="GH321" s="205"/>
      <c r="GI321" s="205"/>
      <c r="GJ321" s="205"/>
      <c r="GK321" s="205"/>
      <c r="GL321" s="205"/>
      <c r="GM321" s="205"/>
      <c r="GN321" s="205"/>
      <c r="GO321" s="205"/>
      <c r="GP321" s="205"/>
      <c r="GQ321" s="205"/>
      <c r="GR321" s="205"/>
      <c r="GS321" s="205"/>
      <c r="GT321" s="205"/>
      <c r="GU321" s="205"/>
      <c r="GV321" s="205"/>
      <c r="GW321" s="205"/>
      <c r="GX321" s="205"/>
      <c r="GY321" s="205"/>
      <c r="GZ321" s="205"/>
      <c r="HA321" s="205"/>
      <c r="HB321" s="205"/>
      <c r="HC321" s="205"/>
      <c r="HD321" s="205"/>
      <c r="HE321" s="205"/>
      <c r="HF321" s="205"/>
      <c r="HG321" s="205"/>
      <c r="HH321" s="205"/>
      <c r="HI321" s="205"/>
      <c r="HJ321" s="205"/>
      <c r="HK321" s="205"/>
      <c r="HL321" s="205"/>
      <c r="HM321" s="205"/>
      <c r="HN321" s="205"/>
      <c r="HO321" s="205"/>
      <c r="HP321" s="205"/>
      <c r="HQ321" s="205"/>
      <c r="HR321" s="205"/>
      <c r="HS321" s="205"/>
      <c r="HT321" s="205"/>
      <c r="HU321" s="205"/>
      <c r="HV321" s="205"/>
      <c r="HW321" s="205"/>
      <c r="HX321" s="205"/>
      <c r="HY321" s="205"/>
      <c r="HZ321" s="205"/>
      <c r="IA321" s="205"/>
      <c r="IB321" s="205"/>
      <c r="IC321" s="205"/>
      <c r="ID321" s="205"/>
      <c r="IE321" s="205"/>
      <c r="IF321" s="205"/>
      <c r="IG321" s="205"/>
      <c r="IH321" s="205"/>
      <c r="II321" s="205"/>
      <c r="IJ321" s="205"/>
      <c r="IK321" s="205"/>
      <c r="IL321" s="205"/>
      <c r="IM321" s="205"/>
      <c r="IN321" s="205"/>
      <c r="IO321" s="205"/>
      <c r="IP321" s="205"/>
      <c r="IQ321" s="205"/>
      <c r="IR321" s="205"/>
      <c r="IS321" s="205"/>
      <c r="IT321" s="205"/>
      <c r="IU321" s="205"/>
      <c r="IV321" s="205"/>
      <c r="IW321" s="205"/>
      <c r="IX321" s="205"/>
    </row>
    <row r="322" spans="1:258" ht="12.75" customHeight="1" x14ac:dyDescent="0.2">
      <c r="A322" s="330">
        <f t="shared" si="13"/>
        <v>45603</v>
      </c>
      <c r="B322" s="355" t="str" cm="1">
        <f t="array" ref="B322">IF(SUMPRODUCT($I322:$IX322,IF($I$9:$IX$9=B$9,1,0))&gt;0,SUMPRODUCT($I322:$IX322,IF($I$9:$IX$9=B$9,1,0)),"")</f>
        <v/>
      </c>
      <c r="C322" s="355" t="str" cm="1">
        <f t="array" ref="C322">IF(SUMPRODUCT($I322:$IX322,IF($I$9:$IX$9=C$9,1,0))&gt;0,SUMPRODUCT($I322:$IX322,IF($I$9:$IX$9=C$9,1,0)),"")</f>
        <v/>
      </c>
      <c r="D322" s="355" t="str" cm="1">
        <f t="array" ref="D322">IF(SUMPRODUCT($I322:$IX322,IF($I$9:$IX$9=D$9,1,0))&gt;0,SUMPRODUCT($I322:$IX322,IF($I$9:$IX$9=D$9,1,0)),"")</f>
        <v/>
      </c>
      <c r="E322" s="355" t="str" cm="1">
        <f t="array" ref="E322">IF(SUMPRODUCT($I322:$IX322,IF($I$9:$IX$9=E$9,1,0))&gt;0,SUMPRODUCT($I322:$IX322,IF($I$9:$IX$9=E$9,1,0)),"")</f>
        <v/>
      </c>
      <c r="F322" s="355" t="str" cm="1">
        <f t="array" ref="F322">IF(SUMPRODUCT($I322:$IX322,IF($I$9:$IX$9=F$9,1,0))&gt;0,SUMPRODUCT($I322:$IX322,IF($I$9:$IX$9=F$9,1,0)),"")</f>
        <v/>
      </c>
      <c r="G322" s="355" t="str" cm="1">
        <f t="array" ref="G322">IF(SUMPRODUCT($I322:$IX322,IF($I$9:$IX$9=G$9,1,0))&gt;0,SUMPRODUCT($I322:$IX322,IF($I$9:$IX$9=G$9,1,0)),"")</f>
        <v/>
      </c>
      <c r="H322" s="329">
        <f t="shared" si="12"/>
        <v>0</v>
      </c>
      <c r="I322" s="205"/>
      <c r="J322" s="205"/>
      <c r="K322" s="205"/>
      <c r="L322" s="205"/>
      <c r="M322" s="205"/>
      <c r="N322" s="205"/>
      <c r="O322" s="205"/>
      <c r="P322" s="205"/>
      <c r="Q322" s="205"/>
      <c r="R322" s="205"/>
      <c r="S322" s="205"/>
      <c r="T322" s="205"/>
      <c r="U322" s="205"/>
      <c r="V322" s="205"/>
      <c r="W322" s="205"/>
      <c r="X322" s="205"/>
      <c r="Y322" s="205"/>
      <c r="Z322" s="205"/>
      <c r="AA322" s="205"/>
      <c r="AB322" s="205"/>
      <c r="AC322" s="205"/>
      <c r="AD322" s="205"/>
      <c r="AE322" s="205"/>
      <c r="AF322" s="205"/>
      <c r="AG322" s="205"/>
      <c r="AH322" s="205"/>
      <c r="AI322" s="205"/>
      <c r="AJ322" s="205"/>
      <c r="AK322" s="205"/>
      <c r="AL322" s="205"/>
      <c r="AM322" s="205"/>
      <c r="AN322" s="205"/>
      <c r="AO322" s="205"/>
      <c r="AP322" s="205"/>
      <c r="AQ322" s="205"/>
      <c r="AR322" s="205"/>
      <c r="AS322" s="205"/>
      <c r="AT322" s="205"/>
      <c r="AU322" s="205"/>
      <c r="AV322" s="205"/>
      <c r="AW322" s="205"/>
      <c r="AX322" s="205"/>
      <c r="AY322" s="205"/>
      <c r="AZ322" s="205"/>
      <c r="BA322" s="205"/>
      <c r="BB322" s="205"/>
      <c r="BC322" s="205"/>
      <c r="BD322" s="205"/>
      <c r="BE322" s="205"/>
      <c r="BF322" s="205"/>
      <c r="BG322" s="205"/>
      <c r="BH322" s="205"/>
      <c r="BI322" s="205"/>
      <c r="BJ322" s="205"/>
      <c r="BK322" s="205"/>
      <c r="BL322" s="205"/>
      <c r="BM322" s="205"/>
      <c r="BN322" s="205"/>
      <c r="BO322" s="205"/>
      <c r="BP322" s="205"/>
      <c r="BQ322" s="205"/>
      <c r="BR322" s="205"/>
      <c r="BS322" s="205"/>
      <c r="BT322" s="205"/>
      <c r="BU322" s="205"/>
      <c r="BV322" s="205"/>
      <c r="BW322" s="205"/>
      <c r="BX322" s="205"/>
      <c r="BY322" s="205"/>
      <c r="BZ322" s="205"/>
      <c r="CA322" s="205"/>
      <c r="CB322" s="205"/>
      <c r="CC322" s="205"/>
      <c r="CD322" s="205"/>
      <c r="CE322" s="205"/>
      <c r="CF322" s="205"/>
      <c r="CG322" s="205"/>
      <c r="CH322" s="205"/>
      <c r="CI322" s="205"/>
      <c r="CJ322" s="205"/>
      <c r="CK322" s="205"/>
      <c r="CL322" s="205"/>
      <c r="CM322" s="205"/>
      <c r="CN322" s="205"/>
      <c r="CO322" s="205"/>
      <c r="CP322" s="205"/>
      <c r="CQ322" s="205"/>
      <c r="CR322" s="205"/>
      <c r="CS322" s="205"/>
      <c r="CT322" s="205"/>
      <c r="CU322" s="205"/>
      <c r="CV322" s="205"/>
      <c r="CW322" s="205"/>
      <c r="CX322" s="205"/>
      <c r="CY322" s="205"/>
      <c r="CZ322" s="205"/>
      <c r="DA322" s="205"/>
      <c r="DB322" s="205"/>
      <c r="DC322" s="205"/>
      <c r="DD322" s="205"/>
      <c r="DE322" s="205"/>
      <c r="DF322" s="205"/>
      <c r="DG322" s="205"/>
      <c r="DH322" s="205"/>
      <c r="DI322" s="205"/>
      <c r="DJ322" s="205"/>
      <c r="DK322" s="205"/>
      <c r="DL322" s="205"/>
      <c r="DM322" s="205"/>
      <c r="DN322" s="205"/>
      <c r="DO322" s="205"/>
      <c r="DP322" s="205"/>
      <c r="DQ322" s="205"/>
      <c r="DR322" s="205"/>
      <c r="DS322" s="205"/>
      <c r="DT322" s="205"/>
      <c r="DU322" s="205"/>
      <c r="DV322" s="205"/>
      <c r="DW322" s="205"/>
      <c r="DX322" s="205"/>
      <c r="DY322" s="205"/>
      <c r="DZ322" s="205"/>
      <c r="EA322" s="205"/>
      <c r="EB322" s="205"/>
      <c r="EC322" s="205"/>
      <c r="ED322" s="205"/>
      <c r="EE322" s="205"/>
      <c r="EF322" s="205"/>
      <c r="EG322" s="205"/>
      <c r="EH322" s="205"/>
      <c r="EI322" s="205"/>
      <c r="EJ322" s="205"/>
      <c r="EK322" s="205"/>
      <c r="EL322" s="205"/>
      <c r="EM322" s="205"/>
      <c r="EN322" s="205"/>
      <c r="EO322" s="205"/>
      <c r="EP322" s="205"/>
      <c r="EQ322" s="205"/>
      <c r="ER322" s="205"/>
      <c r="ES322" s="205"/>
      <c r="ET322" s="205"/>
      <c r="EU322" s="205"/>
      <c r="EV322" s="205"/>
      <c r="EW322" s="205"/>
      <c r="EX322" s="205"/>
      <c r="EY322" s="205"/>
      <c r="EZ322" s="205"/>
      <c r="FA322" s="205"/>
      <c r="FB322" s="205"/>
      <c r="FC322" s="205"/>
      <c r="FD322" s="205"/>
      <c r="FE322" s="205"/>
      <c r="FF322" s="205"/>
      <c r="FG322" s="205"/>
      <c r="FH322" s="205"/>
      <c r="FI322" s="205"/>
      <c r="FJ322" s="205"/>
      <c r="FK322" s="205"/>
      <c r="FL322" s="205"/>
      <c r="FM322" s="205"/>
      <c r="FN322" s="205"/>
      <c r="FO322" s="205"/>
      <c r="FP322" s="205"/>
      <c r="FQ322" s="205"/>
      <c r="FR322" s="205"/>
      <c r="FS322" s="205"/>
      <c r="FT322" s="205"/>
      <c r="FU322" s="205"/>
      <c r="FV322" s="205"/>
      <c r="FW322" s="205"/>
      <c r="FX322" s="205"/>
      <c r="FY322" s="205"/>
      <c r="FZ322" s="205"/>
      <c r="GA322" s="205"/>
      <c r="GB322" s="205"/>
      <c r="GC322" s="205"/>
      <c r="GD322" s="205"/>
      <c r="GE322" s="205"/>
      <c r="GF322" s="205"/>
      <c r="GG322" s="205"/>
      <c r="GH322" s="205"/>
      <c r="GI322" s="205"/>
      <c r="GJ322" s="205"/>
      <c r="GK322" s="205"/>
      <c r="GL322" s="205"/>
      <c r="GM322" s="205"/>
      <c r="GN322" s="205"/>
      <c r="GO322" s="205"/>
      <c r="GP322" s="205"/>
      <c r="GQ322" s="205"/>
      <c r="GR322" s="205"/>
      <c r="GS322" s="205"/>
      <c r="GT322" s="205"/>
      <c r="GU322" s="205"/>
      <c r="GV322" s="205"/>
      <c r="GW322" s="205"/>
      <c r="GX322" s="205"/>
      <c r="GY322" s="205"/>
      <c r="GZ322" s="205"/>
      <c r="HA322" s="205"/>
      <c r="HB322" s="205"/>
      <c r="HC322" s="205"/>
      <c r="HD322" s="205"/>
      <c r="HE322" s="205"/>
      <c r="HF322" s="205"/>
      <c r="HG322" s="205"/>
      <c r="HH322" s="205"/>
      <c r="HI322" s="205"/>
      <c r="HJ322" s="205"/>
      <c r="HK322" s="205"/>
      <c r="HL322" s="205"/>
      <c r="HM322" s="205"/>
      <c r="HN322" s="205"/>
      <c r="HO322" s="205"/>
      <c r="HP322" s="205"/>
      <c r="HQ322" s="205"/>
      <c r="HR322" s="205"/>
      <c r="HS322" s="205"/>
      <c r="HT322" s="205"/>
      <c r="HU322" s="205"/>
      <c r="HV322" s="205"/>
      <c r="HW322" s="205"/>
      <c r="HX322" s="205"/>
      <c r="HY322" s="205"/>
      <c r="HZ322" s="205"/>
      <c r="IA322" s="205"/>
      <c r="IB322" s="205"/>
      <c r="IC322" s="205"/>
      <c r="ID322" s="205"/>
      <c r="IE322" s="205"/>
      <c r="IF322" s="205"/>
      <c r="IG322" s="205"/>
      <c r="IH322" s="205"/>
      <c r="II322" s="205"/>
      <c r="IJ322" s="205"/>
      <c r="IK322" s="205"/>
      <c r="IL322" s="205"/>
      <c r="IM322" s="205"/>
      <c r="IN322" s="205"/>
      <c r="IO322" s="205"/>
      <c r="IP322" s="205"/>
      <c r="IQ322" s="205"/>
      <c r="IR322" s="205"/>
      <c r="IS322" s="205"/>
      <c r="IT322" s="205"/>
      <c r="IU322" s="205"/>
      <c r="IV322" s="205"/>
      <c r="IW322" s="205"/>
      <c r="IX322" s="205"/>
    </row>
    <row r="323" spans="1:258" ht="12.75" customHeight="1" x14ac:dyDescent="0.2">
      <c r="A323" s="330">
        <f t="shared" si="13"/>
        <v>45604</v>
      </c>
      <c r="B323" s="355" t="str" cm="1">
        <f t="array" ref="B323">IF(SUMPRODUCT($I323:$IX323,IF($I$9:$IX$9=B$9,1,0))&gt;0,SUMPRODUCT($I323:$IX323,IF($I$9:$IX$9=B$9,1,0)),"")</f>
        <v/>
      </c>
      <c r="C323" s="355" t="str" cm="1">
        <f t="array" ref="C323">IF(SUMPRODUCT($I323:$IX323,IF($I$9:$IX$9=C$9,1,0))&gt;0,SUMPRODUCT($I323:$IX323,IF($I$9:$IX$9=C$9,1,0)),"")</f>
        <v/>
      </c>
      <c r="D323" s="355" t="str" cm="1">
        <f t="array" ref="D323">IF(SUMPRODUCT($I323:$IX323,IF($I$9:$IX$9=D$9,1,0))&gt;0,SUMPRODUCT($I323:$IX323,IF($I$9:$IX$9=D$9,1,0)),"")</f>
        <v/>
      </c>
      <c r="E323" s="355" t="str" cm="1">
        <f t="array" ref="E323">IF(SUMPRODUCT($I323:$IX323,IF($I$9:$IX$9=E$9,1,0))&gt;0,SUMPRODUCT($I323:$IX323,IF($I$9:$IX$9=E$9,1,0)),"")</f>
        <v/>
      </c>
      <c r="F323" s="355" t="str" cm="1">
        <f t="array" ref="F323">IF(SUMPRODUCT($I323:$IX323,IF($I$9:$IX$9=F$9,1,0))&gt;0,SUMPRODUCT($I323:$IX323,IF($I$9:$IX$9=F$9,1,0)),"")</f>
        <v/>
      </c>
      <c r="G323" s="355" t="str" cm="1">
        <f t="array" ref="G323">IF(SUMPRODUCT($I323:$IX323,IF($I$9:$IX$9=G$9,1,0))&gt;0,SUMPRODUCT($I323:$IX323,IF($I$9:$IX$9=G$9,1,0)),"")</f>
        <v/>
      </c>
      <c r="H323" s="329">
        <f t="shared" si="12"/>
        <v>0</v>
      </c>
      <c r="I323" s="205"/>
      <c r="J323" s="205"/>
      <c r="K323" s="205"/>
      <c r="L323" s="205"/>
      <c r="M323" s="205"/>
      <c r="N323" s="205"/>
      <c r="O323" s="205"/>
      <c r="P323" s="205"/>
      <c r="Q323" s="205"/>
      <c r="R323" s="205"/>
      <c r="S323" s="205"/>
      <c r="T323" s="205"/>
      <c r="U323" s="205"/>
      <c r="V323" s="205"/>
      <c r="W323" s="205"/>
      <c r="X323" s="205"/>
      <c r="Y323" s="205"/>
      <c r="Z323" s="205"/>
      <c r="AA323" s="205"/>
      <c r="AB323" s="205"/>
      <c r="AC323" s="205"/>
      <c r="AD323" s="205"/>
      <c r="AE323" s="205"/>
      <c r="AF323" s="205"/>
      <c r="AG323" s="205"/>
      <c r="AH323" s="205"/>
      <c r="AI323" s="205"/>
      <c r="AJ323" s="205"/>
      <c r="AK323" s="205"/>
      <c r="AL323" s="205"/>
      <c r="AM323" s="205"/>
      <c r="AN323" s="205"/>
      <c r="AO323" s="205"/>
      <c r="AP323" s="205"/>
      <c r="AQ323" s="205"/>
      <c r="AR323" s="205"/>
      <c r="AS323" s="205"/>
      <c r="AT323" s="205"/>
      <c r="AU323" s="205"/>
      <c r="AV323" s="205"/>
      <c r="AW323" s="205"/>
      <c r="AX323" s="205"/>
      <c r="AY323" s="205"/>
      <c r="AZ323" s="205"/>
      <c r="BA323" s="205"/>
      <c r="BB323" s="205"/>
      <c r="BC323" s="205"/>
      <c r="BD323" s="205"/>
      <c r="BE323" s="205"/>
      <c r="BF323" s="205"/>
      <c r="BG323" s="205"/>
      <c r="BH323" s="205"/>
      <c r="BI323" s="205"/>
      <c r="BJ323" s="205"/>
      <c r="BK323" s="205"/>
      <c r="BL323" s="205"/>
      <c r="BM323" s="205"/>
      <c r="BN323" s="205"/>
      <c r="BO323" s="205"/>
      <c r="BP323" s="205"/>
      <c r="BQ323" s="205"/>
      <c r="BR323" s="205"/>
      <c r="BS323" s="205"/>
      <c r="BT323" s="205"/>
      <c r="BU323" s="205"/>
      <c r="BV323" s="205"/>
      <c r="BW323" s="205"/>
      <c r="BX323" s="205"/>
      <c r="BY323" s="205"/>
      <c r="BZ323" s="205"/>
      <c r="CA323" s="205"/>
      <c r="CB323" s="205"/>
      <c r="CC323" s="205"/>
      <c r="CD323" s="205"/>
      <c r="CE323" s="205"/>
      <c r="CF323" s="205"/>
      <c r="CG323" s="205"/>
      <c r="CH323" s="205"/>
      <c r="CI323" s="205"/>
      <c r="CJ323" s="205"/>
      <c r="CK323" s="205"/>
      <c r="CL323" s="205"/>
      <c r="CM323" s="205"/>
      <c r="CN323" s="205"/>
      <c r="CO323" s="205"/>
      <c r="CP323" s="205"/>
      <c r="CQ323" s="205"/>
      <c r="CR323" s="205"/>
      <c r="CS323" s="205"/>
      <c r="CT323" s="205"/>
      <c r="CU323" s="205"/>
      <c r="CV323" s="205"/>
      <c r="CW323" s="205"/>
      <c r="CX323" s="205"/>
      <c r="CY323" s="205"/>
      <c r="CZ323" s="205"/>
      <c r="DA323" s="205"/>
      <c r="DB323" s="205"/>
      <c r="DC323" s="205"/>
      <c r="DD323" s="205"/>
      <c r="DE323" s="205"/>
      <c r="DF323" s="205"/>
      <c r="DG323" s="205"/>
      <c r="DH323" s="205"/>
      <c r="DI323" s="205"/>
      <c r="DJ323" s="205"/>
      <c r="DK323" s="205"/>
      <c r="DL323" s="205"/>
      <c r="DM323" s="205"/>
      <c r="DN323" s="205"/>
      <c r="DO323" s="205"/>
      <c r="DP323" s="205"/>
      <c r="DQ323" s="205"/>
      <c r="DR323" s="205"/>
      <c r="DS323" s="205"/>
      <c r="DT323" s="205"/>
      <c r="DU323" s="205"/>
      <c r="DV323" s="205"/>
      <c r="DW323" s="205"/>
      <c r="DX323" s="205"/>
      <c r="DY323" s="205"/>
      <c r="DZ323" s="205"/>
      <c r="EA323" s="205"/>
      <c r="EB323" s="205"/>
      <c r="EC323" s="205"/>
      <c r="ED323" s="205"/>
      <c r="EE323" s="205"/>
      <c r="EF323" s="205"/>
      <c r="EG323" s="205"/>
      <c r="EH323" s="205"/>
      <c r="EI323" s="205"/>
      <c r="EJ323" s="205"/>
      <c r="EK323" s="205"/>
      <c r="EL323" s="205"/>
      <c r="EM323" s="205"/>
      <c r="EN323" s="205"/>
      <c r="EO323" s="205"/>
      <c r="EP323" s="205"/>
      <c r="EQ323" s="205"/>
      <c r="ER323" s="205"/>
      <c r="ES323" s="205"/>
      <c r="ET323" s="205"/>
      <c r="EU323" s="205"/>
      <c r="EV323" s="205"/>
      <c r="EW323" s="205"/>
      <c r="EX323" s="205"/>
      <c r="EY323" s="205"/>
      <c r="EZ323" s="205"/>
      <c r="FA323" s="205"/>
      <c r="FB323" s="205"/>
      <c r="FC323" s="205"/>
      <c r="FD323" s="205"/>
      <c r="FE323" s="205"/>
      <c r="FF323" s="205"/>
      <c r="FG323" s="205"/>
      <c r="FH323" s="205"/>
      <c r="FI323" s="205"/>
      <c r="FJ323" s="205"/>
      <c r="FK323" s="205"/>
      <c r="FL323" s="205"/>
      <c r="FM323" s="205"/>
      <c r="FN323" s="205"/>
      <c r="FO323" s="205"/>
      <c r="FP323" s="205"/>
      <c r="FQ323" s="205"/>
      <c r="FR323" s="205"/>
      <c r="FS323" s="205"/>
      <c r="FT323" s="205"/>
      <c r="FU323" s="205"/>
      <c r="FV323" s="205"/>
      <c r="FW323" s="205"/>
      <c r="FX323" s="205"/>
      <c r="FY323" s="205"/>
      <c r="FZ323" s="205"/>
      <c r="GA323" s="205"/>
      <c r="GB323" s="205"/>
      <c r="GC323" s="205"/>
      <c r="GD323" s="205"/>
      <c r="GE323" s="205"/>
      <c r="GF323" s="205"/>
      <c r="GG323" s="205"/>
      <c r="GH323" s="205"/>
      <c r="GI323" s="205"/>
      <c r="GJ323" s="205"/>
      <c r="GK323" s="205"/>
      <c r="GL323" s="205"/>
      <c r="GM323" s="205"/>
      <c r="GN323" s="205"/>
      <c r="GO323" s="205"/>
      <c r="GP323" s="205"/>
      <c r="GQ323" s="205"/>
      <c r="GR323" s="205"/>
      <c r="GS323" s="205"/>
      <c r="GT323" s="205"/>
      <c r="GU323" s="205"/>
      <c r="GV323" s="205"/>
      <c r="GW323" s="205"/>
      <c r="GX323" s="205"/>
      <c r="GY323" s="205"/>
      <c r="GZ323" s="205"/>
      <c r="HA323" s="205"/>
      <c r="HB323" s="205"/>
      <c r="HC323" s="205"/>
      <c r="HD323" s="205"/>
      <c r="HE323" s="205"/>
      <c r="HF323" s="205"/>
      <c r="HG323" s="205"/>
      <c r="HH323" s="205"/>
      <c r="HI323" s="205"/>
      <c r="HJ323" s="205"/>
      <c r="HK323" s="205"/>
      <c r="HL323" s="205"/>
      <c r="HM323" s="205"/>
      <c r="HN323" s="205"/>
      <c r="HO323" s="205"/>
      <c r="HP323" s="205"/>
      <c r="HQ323" s="205"/>
      <c r="HR323" s="205"/>
      <c r="HS323" s="205"/>
      <c r="HT323" s="205"/>
      <c r="HU323" s="205"/>
      <c r="HV323" s="205"/>
      <c r="HW323" s="205"/>
      <c r="HX323" s="205"/>
      <c r="HY323" s="205"/>
      <c r="HZ323" s="205"/>
      <c r="IA323" s="205"/>
      <c r="IB323" s="205"/>
      <c r="IC323" s="205"/>
      <c r="ID323" s="205"/>
      <c r="IE323" s="205"/>
      <c r="IF323" s="205"/>
      <c r="IG323" s="205"/>
      <c r="IH323" s="205"/>
      <c r="II323" s="205"/>
      <c r="IJ323" s="205"/>
      <c r="IK323" s="205"/>
      <c r="IL323" s="205"/>
      <c r="IM323" s="205"/>
      <c r="IN323" s="205"/>
      <c r="IO323" s="205"/>
      <c r="IP323" s="205"/>
      <c r="IQ323" s="205"/>
      <c r="IR323" s="205"/>
      <c r="IS323" s="205"/>
      <c r="IT323" s="205"/>
      <c r="IU323" s="205"/>
      <c r="IV323" s="205"/>
      <c r="IW323" s="205"/>
      <c r="IX323" s="205"/>
    </row>
    <row r="324" spans="1:258" ht="12.75" customHeight="1" x14ac:dyDescent="0.2">
      <c r="A324" s="330">
        <f t="shared" si="13"/>
        <v>45605</v>
      </c>
      <c r="B324" s="355" t="str" cm="1">
        <f t="array" ref="B324">IF(SUMPRODUCT($I324:$IX324,IF($I$9:$IX$9=B$9,1,0))&gt;0,SUMPRODUCT($I324:$IX324,IF($I$9:$IX$9=B$9,1,0)),"")</f>
        <v/>
      </c>
      <c r="C324" s="355" t="str" cm="1">
        <f t="array" ref="C324">IF(SUMPRODUCT($I324:$IX324,IF($I$9:$IX$9=C$9,1,0))&gt;0,SUMPRODUCT($I324:$IX324,IF($I$9:$IX$9=C$9,1,0)),"")</f>
        <v/>
      </c>
      <c r="D324" s="355" t="str" cm="1">
        <f t="array" ref="D324">IF(SUMPRODUCT($I324:$IX324,IF($I$9:$IX$9=D$9,1,0))&gt;0,SUMPRODUCT($I324:$IX324,IF($I$9:$IX$9=D$9,1,0)),"")</f>
        <v/>
      </c>
      <c r="E324" s="355" t="str" cm="1">
        <f t="array" ref="E324">IF(SUMPRODUCT($I324:$IX324,IF($I$9:$IX$9=E$9,1,0))&gt;0,SUMPRODUCT($I324:$IX324,IF($I$9:$IX$9=E$9,1,0)),"")</f>
        <v/>
      </c>
      <c r="F324" s="355" t="str" cm="1">
        <f t="array" ref="F324">IF(SUMPRODUCT($I324:$IX324,IF($I$9:$IX$9=F$9,1,0))&gt;0,SUMPRODUCT($I324:$IX324,IF($I$9:$IX$9=F$9,1,0)),"")</f>
        <v/>
      </c>
      <c r="G324" s="355" t="str" cm="1">
        <f t="array" ref="G324">IF(SUMPRODUCT($I324:$IX324,IF($I$9:$IX$9=G$9,1,0))&gt;0,SUMPRODUCT($I324:$IX324,IF($I$9:$IX$9=G$9,1,0)),"")</f>
        <v/>
      </c>
      <c r="H324" s="329">
        <f t="shared" si="12"/>
        <v>0</v>
      </c>
      <c r="I324" s="205"/>
      <c r="J324" s="205"/>
      <c r="K324" s="205"/>
      <c r="L324" s="205"/>
      <c r="M324" s="205"/>
      <c r="N324" s="205"/>
      <c r="O324" s="205"/>
      <c r="P324" s="205"/>
      <c r="Q324" s="205"/>
      <c r="R324" s="205"/>
      <c r="S324" s="205"/>
      <c r="T324" s="205"/>
      <c r="U324" s="205"/>
      <c r="V324" s="205"/>
      <c r="W324" s="205"/>
      <c r="X324" s="205"/>
      <c r="Y324" s="205"/>
      <c r="Z324" s="205"/>
      <c r="AA324" s="205"/>
      <c r="AB324" s="205"/>
      <c r="AC324" s="205"/>
      <c r="AD324" s="205"/>
      <c r="AE324" s="205"/>
      <c r="AF324" s="205"/>
      <c r="AG324" s="205"/>
      <c r="AH324" s="205"/>
      <c r="AI324" s="205"/>
      <c r="AJ324" s="205"/>
      <c r="AK324" s="205"/>
      <c r="AL324" s="205"/>
      <c r="AM324" s="205"/>
      <c r="AN324" s="205"/>
      <c r="AO324" s="205"/>
      <c r="AP324" s="205"/>
      <c r="AQ324" s="205"/>
      <c r="AR324" s="205"/>
      <c r="AS324" s="205"/>
      <c r="AT324" s="205"/>
      <c r="AU324" s="205"/>
      <c r="AV324" s="205"/>
      <c r="AW324" s="205"/>
      <c r="AX324" s="205"/>
      <c r="AY324" s="205"/>
      <c r="AZ324" s="205"/>
      <c r="BA324" s="205"/>
      <c r="BB324" s="205"/>
      <c r="BC324" s="205"/>
      <c r="BD324" s="205"/>
      <c r="BE324" s="205"/>
      <c r="BF324" s="205"/>
      <c r="BG324" s="205"/>
      <c r="BH324" s="205"/>
      <c r="BI324" s="205"/>
      <c r="BJ324" s="205"/>
      <c r="BK324" s="205"/>
      <c r="BL324" s="205"/>
      <c r="BM324" s="205"/>
      <c r="BN324" s="205"/>
      <c r="BO324" s="205"/>
      <c r="BP324" s="205"/>
      <c r="BQ324" s="205"/>
      <c r="BR324" s="205"/>
      <c r="BS324" s="205"/>
      <c r="BT324" s="205"/>
      <c r="BU324" s="205"/>
      <c r="BV324" s="205"/>
      <c r="BW324" s="205"/>
      <c r="BX324" s="205"/>
      <c r="BY324" s="205"/>
      <c r="BZ324" s="205"/>
      <c r="CA324" s="205"/>
      <c r="CB324" s="205"/>
      <c r="CC324" s="205"/>
      <c r="CD324" s="205"/>
      <c r="CE324" s="205"/>
      <c r="CF324" s="205"/>
      <c r="CG324" s="205"/>
      <c r="CH324" s="205"/>
      <c r="CI324" s="205"/>
      <c r="CJ324" s="205"/>
      <c r="CK324" s="205"/>
      <c r="CL324" s="205"/>
      <c r="CM324" s="205"/>
      <c r="CN324" s="205"/>
      <c r="CO324" s="205"/>
      <c r="CP324" s="205"/>
      <c r="CQ324" s="205"/>
      <c r="CR324" s="205"/>
      <c r="CS324" s="205"/>
      <c r="CT324" s="205"/>
      <c r="CU324" s="205"/>
      <c r="CV324" s="205"/>
      <c r="CW324" s="205"/>
      <c r="CX324" s="205"/>
      <c r="CY324" s="205"/>
      <c r="CZ324" s="205"/>
      <c r="DA324" s="205"/>
      <c r="DB324" s="205"/>
      <c r="DC324" s="205"/>
      <c r="DD324" s="205"/>
      <c r="DE324" s="205"/>
      <c r="DF324" s="205"/>
      <c r="DG324" s="205"/>
      <c r="DH324" s="205"/>
      <c r="DI324" s="205"/>
      <c r="DJ324" s="205"/>
      <c r="DK324" s="205"/>
      <c r="DL324" s="205"/>
      <c r="DM324" s="205"/>
      <c r="DN324" s="205"/>
      <c r="DO324" s="205"/>
      <c r="DP324" s="205"/>
      <c r="DQ324" s="205"/>
      <c r="DR324" s="205"/>
      <c r="DS324" s="205"/>
      <c r="DT324" s="205"/>
      <c r="DU324" s="205"/>
      <c r="DV324" s="205"/>
      <c r="DW324" s="205"/>
      <c r="DX324" s="205"/>
      <c r="DY324" s="205"/>
      <c r="DZ324" s="205"/>
      <c r="EA324" s="205"/>
      <c r="EB324" s="205"/>
      <c r="EC324" s="205"/>
      <c r="ED324" s="205"/>
      <c r="EE324" s="205"/>
      <c r="EF324" s="205"/>
      <c r="EG324" s="205"/>
      <c r="EH324" s="205"/>
      <c r="EI324" s="205"/>
      <c r="EJ324" s="205"/>
      <c r="EK324" s="205"/>
      <c r="EL324" s="205"/>
      <c r="EM324" s="205"/>
      <c r="EN324" s="205"/>
      <c r="EO324" s="205"/>
      <c r="EP324" s="205"/>
      <c r="EQ324" s="205"/>
      <c r="ER324" s="205"/>
      <c r="ES324" s="205"/>
      <c r="ET324" s="205"/>
      <c r="EU324" s="205"/>
      <c r="EV324" s="205"/>
      <c r="EW324" s="205"/>
      <c r="EX324" s="205"/>
      <c r="EY324" s="205"/>
      <c r="EZ324" s="205"/>
      <c r="FA324" s="205"/>
      <c r="FB324" s="205"/>
      <c r="FC324" s="205"/>
      <c r="FD324" s="205"/>
      <c r="FE324" s="205"/>
      <c r="FF324" s="205"/>
      <c r="FG324" s="205"/>
      <c r="FH324" s="205"/>
      <c r="FI324" s="205"/>
      <c r="FJ324" s="205"/>
      <c r="FK324" s="205"/>
      <c r="FL324" s="205"/>
      <c r="FM324" s="205"/>
      <c r="FN324" s="205"/>
      <c r="FO324" s="205"/>
      <c r="FP324" s="205"/>
      <c r="FQ324" s="205"/>
      <c r="FR324" s="205"/>
      <c r="FS324" s="205"/>
      <c r="FT324" s="205"/>
      <c r="FU324" s="205"/>
      <c r="FV324" s="205"/>
      <c r="FW324" s="205"/>
      <c r="FX324" s="205"/>
      <c r="FY324" s="205"/>
      <c r="FZ324" s="205"/>
      <c r="GA324" s="205"/>
      <c r="GB324" s="205"/>
      <c r="GC324" s="205"/>
      <c r="GD324" s="205"/>
      <c r="GE324" s="205"/>
      <c r="GF324" s="205"/>
      <c r="GG324" s="205"/>
      <c r="GH324" s="205"/>
      <c r="GI324" s="205"/>
      <c r="GJ324" s="205"/>
      <c r="GK324" s="205"/>
      <c r="GL324" s="205"/>
      <c r="GM324" s="205"/>
      <c r="GN324" s="205"/>
      <c r="GO324" s="205"/>
      <c r="GP324" s="205"/>
      <c r="GQ324" s="205"/>
      <c r="GR324" s="205"/>
      <c r="GS324" s="205"/>
      <c r="GT324" s="205"/>
      <c r="GU324" s="205"/>
      <c r="GV324" s="205"/>
      <c r="GW324" s="205"/>
      <c r="GX324" s="205"/>
      <c r="GY324" s="205"/>
      <c r="GZ324" s="205"/>
      <c r="HA324" s="205"/>
      <c r="HB324" s="205"/>
      <c r="HC324" s="205"/>
      <c r="HD324" s="205"/>
      <c r="HE324" s="205"/>
      <c r="HF324" s="205"/>
      <c r="HG324" s="205"/>
      <c r="HH324" s="205"/>
      <c r="HI324" s="205"/>
      <c r="HJ324" s="205"/>
      <c r="HK324" s="205"/>
      <c r="HL324" s="205"/>
      <c r="HM324" s="205"/>
      <c r="HN324" s="205"/>
      <c r="HO324" s="205"/>
      <c r="HP324" s="205"/>
      <c r="HQ324" s="205"/>
      <c r="HR324" s="205"/>
      <c r="HS324" s="205"/>
      <c r="HT324" s="205"/>
      <c r="HU324" s="205"/>
      <c r="HV324" s="205"/>
      <c r="HW324" s="205"/>
      <c r="HX324" s="205"/>
      <c r="HY324" s="205"/>
      <c r="HZ324" s="205"/>
      <c r="IA324" s="205"/>
      <c r="IB324" s="205"/>
      <c r="IC324" s="205"/>
      <c r="ID324" s="205"/>
      <c r="IE324" s="205"/>
      <c r="IF324" s="205"/>
      <c r="IG324" s="205"/>
      <c r="IH324" s="205"/>
      <c r="II324" s="205"/>
      <c r="IJ324" s="205"/>
      <c r="IK324" s="205"/>
      <c r="IL324" s="205"/>
      <c r="IM324" s="205"/>
      <c r="IN324" s="205"/>
      <c r="IO324" s="205"/>
      <c r="IP324" s="205"/>
      <c r="IQ324" s="205"/>
      <c r="IR324" s="205"/>
      <c r="IS324" s="205"/>
      <c r="IT324" s="205"/>
      <c r="IU324" s="205"/>
      <c r="IV324" s="205"/>
      <c r="IW324" s="205"/>
      <c r="IX324" s="205"/>
    </row>
    <row r="325" spans="1:258" x14ac:dyDescent="0.2">
      <c r="A325" s="330">
        <f t="shared" si="13"/>
        <v>45606</v>
      </c>
      <c r="B325" s="355" t="str" cm="1">
        <f t="array" ref="B325">IF(SUMPRODUCT($I325:$IX325,IF($I$9:$IX$9=B$9,1,0))&gt;0,SUMPRODUCT($I325:$IX325,IF($I$9:$IX$9=B$9,1,0)),"")</f>
        <v/>
      </c>
      <c r="C325" s="355" t="str" cm="1">
        <f t="array" ref="C325">IF(SUMPRODUCT($I325:$IX325,IF($I$9:$IX$9=C$9,1,0))&gt;0,SUMPRODUCT($I325:$IX325,IF($I$9:$IX$9=C$9,1,0)),"")</f>
        <v/>
      </c>
      <c r="D325" s="355" t="str" cm="1">
        <f t="array" ref="D325">IF(SUMPRODUCT($I325:$IX325,IF($I$9:$IX$9=D$9,1,0))&gt;0,SUMPRODUCT($I325:$IX325,IF($I$9:$IX$9=D$9,1,0)),"")</f>
        <v/>
      </c>
      <c r="E325" s="355" t="str" cm="1">
        <f t="array" ref="E325">IF(SUMPRODUCT($I325:$IX325,IF($I$9:$IX$9=E$9,1,0))&gt;0,SUMPRODUCT($I325:$IX325,IF($I$9:$IX$9=E$9,1,0)),"")</f>
        <v/>
      </c>
      <c r="F325" s="355" t="str" cm="1">
        <f t="array" ref="F325">IF(SUMPRODUCT($I325:$IX325,IF($I$9:$IX$9=F$9,1,0))&gt;0,SUMPRODUCT($I325:$IX325,IF($I$9:$IX$9=F$9,1,0)),"")</f>
        <v/>
      </c>
      <c r="G325" s="355" t="str" cm="1">
        <f t="array" ref="G325">IF(SUMPRODUCT($I325:$IX325,IF($I$9:$IX$9=G$9,1,0))&gt;0,SUMPRODUCT($I325:$IX325,IF($I$9:$IX$9=G$9,1,0)),"")</f>
        <v/>
      </c>
      <c r="H325" s="329">
        <f t="shared" si="12"/>
        <v>0</v>
      </c>
      <c r="I325" s="205"/>
      <c r="J325" s="205"/>
      <c r="K325" s="205"/>
      <c r="L325" s="205"/>
      <c r="M325" s="205"/>
      <c r="N325" s="205"/>
      <c r="O325" s="205"/>
      <c r="P325" s="205"/>
      <c r="Q325" s="205"/>
      <c r="R325" s="205"/>
      <c r="S325" s="205"/>
      <c r="T325" s="205"/>
      <c r="U325" s="205"/>
      <c r="V325" s="205"/>
      <c r="W325" s="205"/>
      <c r="X325" s="205"/>
      <c r="Y325" s="205"/>
      <c r="Z325" s="205"/>
      <c r="AA325" s="205"/>
      <c r="AB325" s="205"/>
      <c r="AC325" s="205"/>
      <c r="AD325" s="205"/>
      <c r="AE325" s="205"/>
      <c r="AF325" s="205"/>
      <c r="AG325" s="205"/>
      <c r="AH325" s="205"/>
      <c r="AI325" s="205"/>
      <c r="AJ325" s="205"/>
      <c r="AK325" s="205"/>
      <c r="AL325" s="205"/>
      <c r="AM325" s="205"/>
      <c r="AN325" s="205"/>
      <c r="AO325" s="205"/>
      <c r="AP325" s="205"/>
      <c r="AQ325" s="205"/>
      <c r="AR325" s="205"/>
      <c r="AS325" s="205"/>
      <c r="AT325" s="205"/>
      <c r="AU325" s="205"/>
      <c r="AV325" s="205"/>
      <c r="AW325" s="205"/>
      <c r="AX325" s="205"/>
      <c r="AY325" s="205"/>
      <c r="AZ325" s="205"/>
      <c r="BA325" s="205"/>
      <c r="BB325" s="205"/>
      <c r="BC325" s="205"/>
      <c r="BD325" s="205"/>
      <c r="BE325" s="205"/>
      <c r="BF325" s="205"/>
      <c r="BG325" s="205"/>
      <c r="BH325" s="205"/>
      <c r="BI325" s="205"/>
      <c r="BJ325" s="205"/>
      <c r="BK325" s="205"/>
      <c r="BL325" s="205"/>
      <c r="BM325" s="205"/>
      <c r="BN325" s="205"/>
      <c r="BO325" s="205"/>
      <c r="BP325" s="205"/>
      <c r="BQ325" s="205"/>
      <c r="BR325" s="205"/>
      <c r="BS325" s="205"/>
      <c r="BT325" s="205"/>
      <c r="BU325" s="205"/>
      <c r="BV325" s="205"/>
      <c r="BW325" s="205"/>
      <c r="BX325" s="205"/>
      <c r="BY325" s="205"/>
      <c r="BZ325" s="205"/>
      <c r="CA325" s="205"/>
      <c r="CB325" s="205"/>
      <c r="CC325" s="205"/>
      <c r="CD325" s="205"/>
      <c r="CE325" s="205"/>
      <c r="CF325" s="205"/>
      <c r="CG325" s="205"/>
      <c r="CH325" s="205"/>
      <c r="CI325" s="205"/>
      <c r="CJ325" s="205"/>
      <c r="CK325" s="205"/>
      <c r="CL325" s="205"/>
      <c r="CM325" s="205"/>
      <c r="CN325" s="205"/>
      <c r="CO325" s="205"/>
      <c r="CP325" s="205"/>
      <c r="CQ325" s="205"/>
      <c r="CR325" s="205"/>
      <c r="CS325" s="205"/>
      <c r="CT325" s="205"/>
      <c r="CU325" s="205"/>
      <c r="CV325" s="205"/>
      <c r="CW325" s="205"/>
      <c r="CX325" s="205"/>
      <c r="CY325" s="205"/>
      <c r="CZ325" s="205"/>
      <c r="DA325" s="205"/>
      <c r="DB325" s="205"/>
      <c r="DC325" s="205"/>
      <c r="DD325" s="205"/>
      <c r="DE325" s="205"/>
      <c r="DF325" s="205"/>
      <c r="DG325" s="205"/>
      <c r="DH325" s="205"/>
      <c r="DI325" s="205"/>
      <c r="DJ325" s="205"/>
      <c r="DK325" s="205"/>
      <c r="DL325" s="205"/>
      <c r="DM325" s="205"/>
      <c r="DN325" s="205"/>
      <c r="DO325" s="205"/>
      <c r="DP325" s="205"/>
      <c r="DQ325" s="205"/>
      <c r="DR325" s="205"/>
      <c r="DS325" s="205"/>
      <c r="DT325" s="205"/>
      <c r="DU325" s="205"/>
      <c r="DV325" s="205"/>
      <c r="DW325" s="205"/>
      <c r="DX325" s="205"/>
      <c r="DY325" s="205"/>
      <c r="DZ325" s="205"/>
      <c r="EA325" s="205"/>
      <c r="EB325" s="205"/>
      <c r="EC325" s="205"/>
      <c r="ED325" s="205"/>
      <c r="EE325" s="205"/>
      <c r="EF325" s="205"/>
      <c r="EG325" s="205"/>
      <c r="EH325" s="205"/>
      <c r="EI325" s="205"/>
      <c r="EJ325" s="205"/>
      <c r="EK325" s="205"/>
      <c r="EL325" s="205"/>
      <c r="EM325" s="205"/>
      <c r="EN325" s="205"/>
      <c r="EO325" s="205"/>
      <c r="EP325" s="205"/>
      <c r="EQ325" s="205"/>
      <c r="ER325" s="205"/>
      <c r="ES325" s="205"/>
      <c r="ET325" s="205"/>
      <c r="EU325" s="205"/>
      <c r="EV325" s="205"/>
      <c r="EW325" s="205"/>
      <c r="EX325" s="205"/>
      <c r="EY325" s="205"/>
      <c r="EZ325" s="205"/>
      <c r="FA325" s="205"/>
      <c r="FB325" s="205"/>
      <c r="FC325" s="205"/>
      <c r="FD325" s="205"/>
      <c r="FE325" s="205"/>
      <c r="FF325" s="205"/>
      <c r="FG325" s="205"/>
      <c r="FH325" s="205"/>
      <c r="FI325" s="205"/>
      <c r="FJ325" s="205"/>
      <c r="FK325" s="205"/>
      <c r="FL325" s="205"/>
      <c r="FM325" s="205"/>
      <c r="FN325" s="205"/>
      <c r="FO325" s="205"/>
      <c r="FP325" s="205"/>
      <c r="FQ325" s="205"/>
      <c r="FR325" s="205"/>
      <c r="FS325" s="205"/>
      <c r="FT325" s="205"/>
      <c r="FU325" s="205"/>
      <c r="FV325" s="205"/>
      <c r="FW325" s="205"/>
      <c r="FX325" s="205"/>
      <c r="FY325" s="205"/>
      <c r="FZ325" s="205"/>
      <c r="GA325" s="205"/>
      <c r="GB325" s="205"/>
      <c r="GC325" s="205"/>
      <c r="GD325" s="205"/>
      <c r="GE325" s="205"/>
      <c r="GF325" s="205"/>
      <c r="GG325" s="205"/>
      <c r="GH325" s="205"/>
      <c r="GI325" s="205"/>
      <c r="GJ325" s="205"/>
      <c r="GK325" s="205"/>
      <c r="GL325" s="205"/>
      <c r="GM325" s="205"/>
      <c r="GN325" s="205"/>
      <c r="GO325" s="205"/>
      <c r="GP325" s="205"/>
      <c r="GQ325" s="205"/>
      <c r="GR325" s="205"/>
      <c r="GS325" s="205"/>
      <c r="GT325" s="205"/>
      <c r="GU325" s="205"/>
      <c r="GV325" s="205"/>
      <c r="GW325" s="205"/>
      <c r="GX325" s="205"/>
      <c r="GY325" s="205"/>
      <c r="GZ325" s="205"/>
      <c r="HA325" s="205"/>
      <c r="HB325" s="205"/>
      <c r="HC325" s="205"/>
      <c r="HD325" s="205"/>
      <c r="HE325" s="205"/>
      <c r="HF325" s="205"/>
      <c r="HG325" s="205"/>
      <c r="HH325" s="205"/>
      <c r="HI325" s="205"/>
      <c r="HJ325" s="205"/>
      <c r="HK325" s="205"/>
      <c r="HL325" s="205"/>
      <c r="HM325" s="205"/>
      <c r="HN325" s="205"/>
      <c r="HO325" s="205"/>
      <c r="HP325" s="205"/>
      <c r="HQ325" s="205"/>
      <c r="HR325" s="205"/>
      <c r="HS325" s="205"/>
      <c r="HT325" s="205"/>
      <c r="HU325" s="205"/>
      <c r="HV325" s="205"/>
      <c r="HW325" s="205"/>
      <c r="HX325" s="205"/>
      <c r="HY325" s="205"/>
      <c r="HZ325" s="205"/>
      <c r="IA325" s="205"/>
      <c r="IB325" s="205"/>
      <c r="IC325" s="205"/>
      <c r="ID325" s="205"/>
      <c r="IE325" s="205"/>
      <c r="IF325" s="205"/>
      <c r="IG325" s="205"/>
      <c r="IH325" s="205"/>
      <c r="II325" s="205"/>
      <c r="IJ325" s="205"/>
      <c r="IK325" s="205"/>
      <c r="IL325" s="205"/>
      <c r="IM325" s="205"/>
      <c r="IN325" s="205"/>
      <c r="IO325" s="205"/>
      <c r="IP325" s="205"/>
      <c r="IQ325" s="205"/>
      <c r="IR325" s="205"/>
      <c r="IS325" s="205"/>
      <c r="IT325" s="205"/>
      <c r="IU325" s="205"/>
      <c r="IV325" s="205"/>
      <c r="IW325" s="205"/>
      <c r="IX325" s="205"/>
    </row>
    <row r="326" spans="1:258" x14ac:dyDescent="0.2">
      <c r="A326" s="330">
        <f t="shared" si="13"/>
        <v>45607</v>
      </c>
      <c r="B326" s="355" t="str" cm="1">
        <f t="array" ref="B326">IF(SUMPRODUCT($I326:$IX326,IF($I$9:$IX$9=B$9,1,0))&gt;0,SUMPRODUCT($I326:$IX326,IF($I$9:$IX$9=B$9,1,0)),"")</f>
        <v/>
      </c>
      <c r="C326" s="355" t="str" cm="1">
        <f t="array" ref="C326">IF(SUMPRODUCT($I326:$IX326,IF($I$9:$IX$9=C$9,1,0))&gt;0,SUMPRODUCT($I326:$IX326,IF($I$9:$IX$9=C$9,1,0)),"")</f>
        <v/>
      </c>
      <c r="D326" s="355" t="str" cm="1">
        <f t="array" ref="D326">IF(SUMPRODUCT($I326:$IX326,IF($I$9:$IX$9=D$9,1,0))&gt;0,SUMPRODUCT($I326:$IX326,IF($I$9:$IX$9=D$9,1,0)),"")</f>
        <v/>
      </c>
      <c r="E326" s="355" t="str" cm="1">
        <f t="array" ref="E326">IF(SUMPRODUCT($I326:$IX326,IF($I$9:$IX$9=E$9,1,0))&gt;0,SUMPRODUCT($I326:$IX326,IF($I$9:$IX$9=E$9,1,0)),"")</f>
        <v/>
      </c>
      <c r="F326" s="355" t="str" cm="1">
        <f t="array" ref="F326">IF(SUMPRODUCT($I326:$IX326,IF($I$9:$IX$9=F$9,1,0))&gt;0,SUMPRODUCT($I326:$IX326,IF($I$9:$IX$9=F$9,1,0)),"")</f>
        <v/>
      </c>
      <c r="G326" s="355" t="str" cm="1">
        <f t="array" ref="G326">IF(SUMPRODUCT($I326:$IX326,IF($I$9:$IX$9=G$9,1,0))&gt;0,SUMPRODUCT($I326:$IX326,IF($I$9:$IX$9=G$9,1,0)),"")</f>
        <v/>
      </c>
      <c r="H326" s="329">
        <f t="shared" si="12"/>
        <v>0</v>
      </c>
      <c r="I326" s="205"/>
      <c r="J326" s="205"/>
      <c r="K326" s="205"/>
      <c r="L326" s="205"/>
      <c r="M326" s="205"/>
      <c r="N326" s="205"/>
      <c r="O326" s="205"/>
      <c r="P326" s="205"/>
      <c r="Q326" s="205"/>
      <c r="R326" s="205"/>
      <c r="S326" s="205"/>
      <c r="T326" s="205"/>
      <c r="U326" s="205"/>
      <c r="V326" s="205"/>
      <c r="W326" s="205"/>
      <c r="X326" s="205"/>
      <c r="Y326" s="205"/>
      <c r="Z326" s="205"/>
      <c r="AA326" s="205"/>
      <c r="AB326" s="205"/>
      <c r="AC326" s="205"/>
      <c r="AD326" s="205"/>
      <c r="AE326" s="205"/>
      <c r="AF326" s="205"/>
      <c r="AG326" s="205"/>
      <c r="AH326" s="205"/>
      <c r="AI326" s="205"/>
      <c r="AJ326" s="205"/>
      <c r="AK326" s="205"/>
      <c r="AL326" s="205"/>
      <c r="AM326" s="205"/>
      <c r="AN326" s="205"/>
      <c r="AO326" s="205"/>
      <c r="AP326" s="205"/>
      <c r="AQ326" s="205"/>
      <c r="AR326" s="205"/>
      <c r="AS326" s="205"/>
      <c r="AT326" s="205"/>
      <c r="AU326" s="205"/>
      <c r="AV326" s="205"/>
      <c r="AW326" s="205"/>
      <c r="AX326" s="205"/>
      <c r="AY326" s="205"/>
      <c r="AZ326" s="205"/>
      <c r="BA326" s="205"/>
      <c r="BB326" s="205"/>
      <c r="BC326" s="205"/>
      <c r="BD326" s="205"/>
      <c r="BE326" s="205"/>
      <c r="BF326" s="205"/>
      <c r="BG326" s="205"/>
      <c r="BH326" s="205"/>
      <c r="BI326" s="205"/>
      <c r="BJ326" s="205"/>
      <c r="BK326" s="205"/>
      <c r="BL326" s="205"/>
      <c r="BM326" s="205"/>
      <c r="BN326" s="205"/>
      <c r="BO326" s="205"/>
      <c r="BP326" s="205"/>
      <c r="BQ326" s="205"/>
      <c r="BR326" s="205"/>
      <c r="BS326" s="205"/>
      <c r="BT326" s="205"/>
      <c r="BU326" s="205"/>
      <c r="BV326" s="205"/>
      <c r="BW326" s="205"/>
      <c r="BX326" s="205"/>
      <c r="BY326" s="205"/>
      <c r="BZ326" s="205"/>
      <c r="CA326" s="205"/>
      <c r="CB326" s="205"/>
      <c r="CC326" s="205"/>
      <c r="CD326" s="205"/>
      <c r="CE326" s="205"/>
      <c r="CF326" s="205"/>
      <c r="CG326" s="205"/>
      <c r="CH326" s="205"/>
      <c r="CI326" s="205"/>
      <c r="CJ326" s="205"/>
      <c r="CK326" s="205"/>
      <c r="CL326" s="205"/>
      <c r="CM326" s="205"/>
      <c r="CN326" s="205"/>
      <c r="CO326" s="205"/>
      <c r="CP326" s="205"/>
      <c r="CQ326" s="205"/>
      <c r="CR326" s="205"/>
      <c r="CS326" s="205"/>
      <c r="CT326" s="205"/>
      <c r="CU326" s="205"/>
      <c r="CV326" s="205"/>
      <c r="CW326" s="205"/>
      <c r="CX326" s="205"/>
      <c r="CY326" s="205"/>
      <c r="CZ326" s="205"/>
      <c r="DA326" s="205"/>
      <c r="DB326" s="205"/>
      <c r="DC326" s="205"/>
      <c r="DD326" s="205"/>
      <c r="DE326" s="205"/>
      <c r="DF326" s="205"/>
      <c r="DG326" s="205"/>
      <c r="DH326" s="205"/>
      <c r="DI326" s="205"/>
      <c r="DJ326" s="205"/>
      <c r="DK326" s="205"/>
      <c r="DL326" s="205"/>
      <c r="DM326" s="205"/>
      <c r="DN326" s="205"/>
      <c r="DO326" s="205"/>
      <c r="DP326" s="205"/>
      <c r="DQ326" s="205"/>
      <c r="DR326" s="205"/>
      <c r="DS326" s="205"/>
      <c r="DT326" s="205"/>
      <c r="DU326" s="205"/>
      <c r="DV326" s="205"/>
      <c r="DW326" s="205"/>
      <c r="DX326" s="205"/>
      <c r="DY326" s="205"/>
      <c r="DZ326" s="205"/>
      <c r="EA326" s="205"/>
      <c r="EB326" s="205"/>
      <c r="EC326" s="205"/>
      <c r="ED326" s="205"/>
      <c r="EE326" s="205"/>
      <c r="EF326" s="205"/>
      <c r="EG326" s="205"/>
      <c r="EH326" s="205"/>
      <c r="EI326" s="205"/>
      <c r="EJ326" s="205"/>
      <c r="EK326" s="205"/>
      <c r="EL326" s="205"/>
      <c r="EM326" s="205"/>
      <c r="EN326" s="205"/>
      <c r="EO326" s="205"/>
      <c r="EP326" s="205"/>
      <c r="EQ326" s="205"/>
      <c r="ER326" s="205"/>
      <c r="ES326" s="205"/>
      <c r="ET326" s="205"/>
      <c r="EU326" s="205"/>
      <c r="EV326" s="205"/>
      <c r="EW326" s="205"/>
      <c r="EX326" s="205"/>
      <c r="EY326" s="205"/>
      <c r="EZ326" s="205"/>
      <c r="FA326" s="205"/>
      <c r="FB326" s="205"/>
      <c r="FC326" s="205"/>
      <c r="FD326" s="205"/>
      <c r="FE326" s="205"/>
      <c r="FF326" s="205"/>
      <c r="FG326" s="205"/>
      <c r="FH326" s="205"/>
      <c r="FI326" s="205"/>
      <c r="FJ326" s="205"/>
      <c r="FK326" s="205"/>
      <c r="FL326" s="205"/>
      <c r="FM326" s="205"/>
      <c r="FN326" s="205"/>
      <c r="FO326" s="205"/>
      <c r="FP326" s="205"/>
      <c r="FQ326" s="205"/>
      <c r="FR326" s="205"/>
      <c r="FS326" s="205"/>
      <c r="FT326" s="205"/>
      <c r="FU326" s="205"/>
      <c r="FV326" s="205"/>
      <c r="FW326" s="205"/>
      <c r="FX326" s="205"/>
      <c r="FY326" s="205"/>
      <c r="FZ326" s="205"/>
      <c r="GA326" s="205"/>
      <c r="GB326" s="205"/>
      <c r="GC326" s="205"/>
      <c r="GD326" s="205"/>
      <c r="GE326" s="205"/>
      <c r="GF326" s="205"/>
      <c r="GG326" s="205"/>
      <c r="GH326" s="205"/>
      <c r="GI326" s="205"/>
      <c r="GJ326" s="205"/>
      <c r="GK326" s="205"/>
      <c r="GL326" s="205"/>
      <c r="GM326" s="205"/>
      <c r="GN326" s="205"/>
      <c r="GO326" s="205"/>
      <c r="GP326" s="205"/>
      <c r="GQ326" s="205"/>
      <c r="GR326" s="205"/>
      <c r="GS326" s="205"/>
      <c r="GT326" s="205"/>
      <c r="GU326" s="205"/>
      <c r="GV326" s="205"/>
      <c r="GW326" s="205"/>
      <c r="GX326" s="205"/>
      <c r="GY326" s="205"/>
      <c r="GZ326" s="205"/>
      <c r="HA326" s="205"/>
      <c r="HB326" s="205"/>
      <c r="HC326" s="205"/>
      <c r="HD326" s="205"/>
      <c r="HE326" s="205"/>
      <c r="HF326" s="205"/>
      <c r="HG326" s="205"/>
      <c r="HH326" s="205"/>
      <c r="HI326" s="205"/>
      <c r="HJ326" s="205"/>
      <c r="HK326" s="205"/>
      <c r="HL326" s="205"/>
      <c r="HM326" s="205"/>
      <c r="HN326" s="205"/>
      <c r="HO326" s="205"/>
      <c r="HP326" s="205"/>
      <c r="HQ326" s="205"/>
      <c r="HR326" s="205"/>
      <c r="HS326" s="205"/>
      <c r="HT326" s="205"/>
      <c r="HU326" s="205"/>
      <c r="HV326" s="205"/>
      <c r="HW326" s="205"/>
      <c r="HX326" s="205"/>
      <c r="HY326" s="205"/>
      <c r="HZ326" s="205"/>
      <c r="IA326" s="205"/>
      <c r="IB326" s="205"/>
      <c r="IC326" s="205"/>
      <c r="ID326" s="205"/>
      <c r="IE326" s="205"/>
      <c r="IF326" s="205"/>
      <c r="IG326" s="205"/>
      <c r="IH326" s="205"/>
      <c r="II326" s="205"/>
      <c r="IJ326" s="205"/>
      <c r="IK326" s="205"/>
      <c r="IL326" s="205"/>
      <c r="IM326" s="205"/>
      <c r="IN326" s="205"/>
      <c r="IO326" s="205"/>
      <c r="IP326" s="205"/>
      <c r="IQ326" s="205"/>
      <c r="IR326" s="205"/>
      <c r="IS326" s="205"/>
      <c r="IT326" s="205"/>
      <c r="IU326" s="205"/>
      <c r="IV326" s="205"/>
      <c r="IW326" s="205"/>
      <c r="IX326" s="205"/>
    </row>
    <row r="327" spans="1:258" x14ac:dyDescent="0.2">
      <c r="A327" s="330">
        <f t="shared" si="13"/>
        <v>45608</v>
      </c>
      <c r="B327" s="355" t="str" cm="1">
        <f t="array" ref="B327">IF(SUMPRODUCT($I327:$IX327,IF($I$9:$IX$9=B$9,1,0))&gt;0,SUMPRODUCT($I327:$IX327,IF($I$9:$IX$9=B$9,1,0)),"")</f>
        <v/>
      </c>
      <c r="C327" s="355" t="str" cm="1">
        <f t="array" ref="C327">IF(SUMPRODUCT($I327:$IX327,IF($I$9:$IX$9=C$9,1,0))&gt;0,SUMPRODUCT($I327:$IX327,IF($I$9:$IX$9=C$9,1,0)),"")</f>
        <v/>
      </c>
      <c r="D327" s="355" t="str" cm="1">
        <f t="array" ref="D327">IF(SUMPRODUCT($I327:$IX327,IF($I$9:$IX$9=D$9,1,0))&gt;0,SUMPRODUCT($I327:$IX327,IF($I$9:$IX$9=D$9,1,0)),"")</f>
        <v/>
      </c>
      <c r="E327" s="355" t="str" cm="1">
        <f t="array" ref="E327">IF(SUMPRODUCT($I327:$IX327,IF($I$9:$IX$9=E$9,1,0))&gt;0,SUMPRODUCT($I327:$IX327,IF($I$9:$IX$9=E$9,1,0)),"")</f>
        <v/>
      </c>
      <c r="F327" s="355" t="str" cm="1">
        <f t="array" ref="F327">IF(SUMPRODUCT($I327:$IX327,IF($I$9:$IX$9=F$9,1,0))&gt;0,SUMPRODUCT($I327:$IX327,IF($I$9:$IX$9=F$9,1,0)),"")</f>
        <v/>
      </c>
      <c r="G327" s="355" t="str" cm="1">
        <f t="array" ref="G327">IF(SUMPRODUCT($I327:$IX327,IF($I$9:$IX$9=G$9,1,0))&gt;0,SUMPRODUCT($I327:$IX327,IF($I$9:$IX$9=G$9,1,0)),"")</f>
        <v/>
      </c>
      <c r="H327" s="329">
        <f t="shared" si="12"/>
        <v>0</v>
      </c>
      <c r="I327" s="205"/>
      <c r="J327" s="205"/>
      <c r="K327" s="205"/>
      <c r="L327" s="205"/>
      <c r="M327" s="205"/>
      <c r="N327" s="205"/>
      <c r="O327" s="205"/>
      <c r="P327" s="205"/>
      <c r="Q327" s="205"/>
      <c r="R327" s="205"/>
      <c r="S327" s="205"/>
      <c r="T327" s="205"/>
      <c r="U327" s="205"/>
      <c r="V327" s="205"/>
      <c r="W327" s="205"/>
      <c r="X327" s="205"/>
      <c r="Y327" s="205"/>
      <c r="Z327" s="205"/>
      <c r="AA327" s="205"/>
      <c r="AB327" s="205"/>
      <c r="AC327" s="205"/>
      <c r="AD327" s="205"/>
      <c r="AE327" s="205"/>
      <c r="AF327" s="205"/>
      <c r="AG327" s="205"/>
      <c r="AH327" s="205"/>
      <c r="AI327" s="205"/>
      <c r="AJ327" s="205"/>
      <c r="AK327" s="205"/>
      <c r="AL327" s="205"/>
      <c r="AM327" s="205"/>
      <c r="AN327" s="205"/>
      <c r="AO327" s="205"/>
      <c r="AP327" s="205"/>
      <c r="AQ327" s="205"/>
      <c r="AR327" s="205"/>
      <c r="AS327" s="205"/>
      <c r="AT327" s="205"/>
      <c r="AU327" s="205"/>
      <c r="AV327" s="205"/>
      <c r="AW327" s="205"/>
      <c r="AX327" s="205"/>
      <c r="AY327" s="205"/>
      <c r="AZ327" s="205"/>
      <c r="BA327" s="205"/>
      <c r="BB327" s="205"/>
      <c r="BC327" s="205"/>
      <c r="BD327" s="205"/>
      <c r="BE327" s="205"/>
      <c r="BF327" s="205"/>
      <c r="BG327" s="205"/>
      <c r="BH327" s="205"/>
      <c r="BI327" s="205"/>
      <c r="BJ327" s="205"/>
      <c r="BK327" s="205"/>
      <c r="BL327" s="205"/>
      <c r="BM327" s="205"/>
      <c r="BN327" s="205"/>
      <c r="BO327" s="205"/>
      <c r="BP327" s="205"/>
      <c r="BQ327" s="205"/>
      <c r="BR327" s="205"/>
      <c r="BS327" s="205"/>
      <c r="BT327" s="205"/>
      <c r="BU327" s="205"/>
      <c r="BV327" s="205"/>
      <c r="BW327" s="205"/>
      <c r="BX327" s="205"/>
      <c r="BY327" s="205"/>
      <c r="BZ327" s="205"/>
      <c r="CA327" s="205"/>
      <c r="CB327" s="205"/>
      <c r="CC327" s="205"/>
      <c r="CD327" s="205"/>
      <c r="CE327" s="205"/>
      <c r="CF327" s="205"/>
      <c r="CG327" s="205"/>
      <c r="CH327" s="205"/>
      <c r="CI327" s="205"/>
      <c r="CJ327" s="205"/>
      <c r="CK327" s="205"/>
      <c r="CL327" s="205"/>
      <c r="CM327" s="205"/>
      <c r="CN327" s="205"/>
      <c r="CO327" s="205"/>
      <c r="CP327" s="205"/>
      <c r="CQ327" s="205"/>
      <c r="CR327" s="205"/>
      <c r="CS327" s="205"/>
      <c r="CT327" s="205"/>
      <c r="CU327" s="205"/>
      <c r="CV327" s="205"/>
      <c r="CW327" s="205"/>
      <c r="CX327" s="205"/>
      <c r="CY327" s="205"/>
      <c r="CZ327" s="205"/>
      <c r="DA327" s="205"/>
      <c r="DB327" s="205"/>
      <c r="DC327" s="205"/>
      <c r="DD327" s="205"/>
      <c r="DE327" s="205"/>
      <c r="DF327" s="205"/>
      <c r="DG327" s="205"/>
      <c r="DH327" s="205"/>
      <c r="DI327" s="205"/>
      <c r="DJ327" s="205"/>
      <c r="DK327" s="205"/>
      <c r="DL327" s="205"/>
      <c r="DM327" s="205"/>
      <c r="DN327" s="205"/>
      <c r="DO327" s="205"/>
      <c r="DP327" s="205"/>
      <c r="DQ327" s="205"/>
      <c r="DR327" s="205"/>
      <c r="DS327" s="205"/>
      <c r="DT327" s="205"/>
      <c r="DU327" s="205"/>
      <c r="DV327" s="205"/>
      <c r="DW327" s="205"/>
      <c r="DX327" s="205"/>
      <c r="DY327" s="205"/>
      <c r="DZ327" s="205"/>
      <c r="EA327" s="205"/>
      <c r="EB327" s="205"/>
      <c r="EC327" s="205"/>
      <c r="ED327" s="205"/>
      <c r="EE327" s="205"/>
      <c r="EF327" s="205"/>
      <c r="EG327" s="205"/>
      <c r="EH327" s="205"/>
      <c r="EI327" s="205"/>
      <c r="EJ327" s="205"/>
      <c r="EK327" s="205"/>
      <c r="EL327" s="205"/>
      <c r="EM327" s="205"/>
      <c r="EN327" s="205"/>
      <c r="EO327" s="205"/>
      <c r="EP327" s="205"/>
      <c r="EQ327" s="205"/>
      <c r="ER327" s="205"/>
      <c r="ES327" s="205"/>
      <c r="ET327" s="205"/>
      <c r="EU327" s="205"/>
      <c r="EV327" s="205"/>
      <c r="EW327" s="205"/>
      <c r="EX327" s="205"/>
      <c r="EY327" s="205"/>
      <c r="EZ327" s="205"/>
      <c r="FA327" s="205"/>
      <c r="FB327" s="205"/>
      <c r="FC327" s="205"/>
      <c r="FD327" s="205"/>
      <c r="FE327" s="205"/>
      <c r="FF327" s="205"/>
      <c r="FG327" s="205"/>
      <c r="FH327" s="205"/>
      <c r="FI327" s="205"/>
      <c r="FJ327" s="205"/>
      <c r="FK327" s="205"/>
      <c r="FL327" s="205"/>
      <c r="FM327" s="205"/>
      <c r="FN327" s="205"/>
      <c r="FO327" s="205"/>
      <c r="FP327" s="205"/>
      <c r="FQ327" s="205"/>
      <c r="FR327" s="205"/>
      <c r="FS327" s="205"/>
      <c r="FT327" s="205"/>
      <c r="FU327" s="205"/>
      <c r="FV327" s="205"/>
      <c r="FW327" s="205"/>
      <c r="FX327" s="205"/>
      <c r="FY327" s="205"/>
      <c r="FZ327" s="205"/>
      <c r="GA327" s="205"/>
      <c r="GB327" s="205"/>
      <c r="GC327" s="205"/>
      <c r="GD327" s="205"/>
      <c r="GE327" s="205"/>
      <c r="GF327" s="205"/>
      <c r="GG327" s="205"/>
      <c r="GH327" s="205"/>
      <c r="GI327" s="205"/>
      <c r="GJ327" s="205"/>
      <c r="GK327" s="205"/>
      <c r="GL327" s="205"/>
      <c r="GM327" s="205"/>
      <c r="GN327" s="205"/>
      <c r="GO327" s="205"/>
      <c r="GP327" s="205"/>
      <c r="GQ327" s="205"/>
      <c r="GR327" s="205"/>
      <c r="GS327" s="205"/>
      <c r="GT327" s="205"/>
      <c r="GU327" s="205"/>
      <c r="GV327" s="205"/>
      <c r="GW327" s="205"/>
      <c r="GX327" s="205"/>
      <c r="GY327" s="205"/>
      <c r="GZ327" s="205"/>
      <c r="HA327" s="205"/>
      <c r="HB327" s="205"/>
      <c r="HC327" s="205"/>
      <c r="HD327" s="205"/>
      <c r="HE327" s="205"/>
      <c r="HF327" s="205"/>
      <c r="HG327" s="205"/>
      <c r="HH327" s="205"/>
      <c r="HI327" s="205"/>
      <c r="HJ327" s="205"/>
      <c r="HK327" s="205"/>
      <c r="HL327" s="205"/>
      <c r="HM327" s="205"/>
      <c r="HN327" s="205"/>
      <c r="HO327" s="205"/>
      <c r="HP327" s="205"/>
      <c r="HQ327" s="205"/>
      <c r="HR327" s="205"/>
      <c r="HS327" s="205"/>
      <c r="HT327" s="205"/>
      <c r="HU327" s="205"/>
      <c r="HV327" s="205"/>
      <c r="HW327" s="205"/>
      <c r="HX327" s="205"/>
      <c r="HY327" s="205"/>
      <c r="HZ327" s="205"/>
      <c r="IA327" s="205"/>
      <c r="IB327" s="205"/>
      <c r="IC327" s="205"/>
      <c r="ID327" s="205"/>
      <c r="IE327" s="205"/>
      <c r="IF327" s="205"/>
      <c r="IG327" s="205"/>
      <c r="IH327" s="205"/>
      <c r="II327" s="205"/>
      <c r="IJ327" s="205"/>
      <c r="IK327" s="205"/>
      <c r="IL327" s="205"/>
      <c r="IM327" s="205"/>
      <c r="IN327" s="205"/>
      <c r="IO327" s="205"/>
      <c r="IP327" s="205"/>
      <c r="IQ327" s="205"/>
      <c r="IR327" s="205"/>
      <c r="IS327" s="205"/>
      <c r="IT327" s="205"/>
      <c r="IU327" s="205"/>
      <c r="IV327" s="205"/>
      <c r="IW327" s="205"/>
      <c r="IX327" s="205"/>
    </row>
    <row r="328" spans="1:258" x14ac:dyDescent="0.2">
      <c r="A328" s="330">
        <f t="shared" si="13"/>
        <v>45609</v>
      </c>
      <c r="B328" s="355" t="str" cm="1">
        <f t="array" ref="B328">IF(SUMPRODUCT($I328:$IX328,IF($I$9:$IX$9=B$9,1,0))&gt;0,SUMPRODUCT($I328:$IX328,IF($I$9:$IX$9=B$9,1,0)),"")</f>
        <v/>
      </c>
      <c r="C328" s="355" t="str" cm="1">
        <f t="array" ref="C328">IF(SUMPRODUCT($I328:$IX328,IF($I$9:$IX$9=C$9,1,0))&gt;0,SUMPRODUCT($I328:$IX328,IF($I$9:$IX$9=C$9,1,0)),"")</f>
        <v/>
      </c>
      <c r="D328" s="355" t="str" cm="1">
        <f t="array" ref="D328">IF(SUMPRODUCT($I328:$IX328,IF($I$9:$IX$9=D$9,1,0))&gt;0,SUMPRODUCT($I328:$IX328,IF($I$9:$IX$9=D$9,1,0)),"")</f>
        <v/>
      </c>
      <c r="E328" s="355" t="str" cm="1">
        <f t="array" ref="E328">IF(SUMPRODUCT($I328:$IX328,IF($I$9:$IX$9=E$9,1,0))&gt;0,SUMPRODUCT($I328:$IX328,IF($I$9:$IX$9=E$9,1,0)),"")</f>
        <v/>
      </c>
      <c r="F328" s="355" t="str" cm="1">
        <f t="array" ref="F328">IF(SUMPRODUCT($I328:$IX328,IF($I$9:$IX$9=F$9,1,0))&gt;0,SUMPRODUCT($I328:$IX328,IF($I$9:$IX$9=F$9,1,0)),"")</f>
        <v/>
      </c>
      <c r="G328" s="355" t="str" cm="1">
        <f t="array" ref="G328">IF(SUMPRODUCT($I328:$IX328,IF($I$9:$IX$9=G$9,1,0))&gt;0,SUMPRODUCT($I328:$IX328,IF($I$9:$IX$9=G$9,1,0)),"")</f>
        <v/>
      </c>
      <c r="H328" s="329">
        <f t="shared" si="12"/>
        <v>0</v>
      </c>
      <c r="I328" s="205"/>
      <c r="J328" s="205"/>
      <c r="K328" s="205"/>
      <c r="L328" s="205"/>
      <c r="M328" s="205"/>
      <c r="N328" s="205"/>
      <c r="O328" s="205"/>
      <c r="P328" s="205"/>
      <c r="Q328" s="205"/>
      <c r="R328" s="205"/>
      <c r="S328" s="205"/>
      <c r="T328" s="205"/>
      <c r="U328" s="205"/>
      <c r="V328" s="205"/>
      <c r="W328" s="205"/>
      <c r="X328" s="205"/>
      <c r="Y328" s="205"/>
      <c r="Z328" s="205"/>
      <c r="AA328" s="205"/>
      <c r="AB328" s="205"/>
      <c r="AC328" s="205"/>
      <c r="AD328" s="205"/>
      <c r="AE328" s="205"/>
      <c r="AF328" s="205"/>
      <c r="AG328" s="205"/>
      <c r="AH328" s="205"/>
      <c r="AI328" s="205"/>
      <c r="AJ328" s="205"/>
      <c r="AK328" s="205"/>
      <c r="AL328" s="205"/>
      <c r="AM328" s="205"/>
      <c r="AN328" s="205"/>
      <c r="AO328" s="205"/>
      <c r="AP328" s="205"/>
      <c r="AQ328" s="205"/>
      <c r="AR328" s="205"/>
      <c r="AS328" s="205"/>
      <c r="AT328" s="205"/>
      <c r="AU328" s="205"/>
      <c r="AV328" s="205"/>
      <c r="AW328" s="205"/>
      <c r="AX328" s="205"/>
      <c r="AY328" s="205"/>
      <c r="AZ328" s="205"/>
      <c r="BA328" s="205"/>
      <c r="BB328" s="205"/>
      <c r="BC328" s="205"/>
      <c r="BD328" s="205"/>
      <c r="BE328" s="205"/>
      <c r="BF328" s="205"/>
      <c r="BG328" s="205"/>
      <c r="BH328" s="205"/>
      <c r="BI328" s="205"/>
      <c r="BJ328" s="205"/>
      <c r="BK328" s="205"/>
      <c r="BL328" s="205"/>
      <c r="BM328" s="205"/>
      <c r="BN328" s="205"/>
      <c r="BO328" s="205"/>
      <c r="BP328" s="205"/>
      <c r="BQ328" s="205"/>
      <c r="BR328" s="205"/>
      <c r="BS328" s="205"/>
      <c r="BT328" s="205"/>
      <c r="BU328" s="205"/>
      <c r="BV328" s="205"/>
      <c r="BW328" s="205"/>
      <c r="BX328" s="205"/>
      <c r="BY328" s="205"/>
      <c r="BZ328" s="205"/>
      <c r="CA328" s="205"/>
      <c r="CB328" s="205"/>
      <c r="CC328" s="205"/>
      <c r="CD328" s="205"/>
      <c r="CE328" s="205"/>
      <c r="CF328" s="205"/>
      <c r="CG328" s="205"/>
      <c r="CH328" s="205"/>
      <c r="CI328" s="205"/>
      <c r="CJ328" s="205"/>
      <c r="CK328" s="205"/>
      <c r="CL328" s="205"/>
      <c r="CM328" s="205"/>
      <c r="CN328" s="205"/>
      <c r="CO328" s="205"/>
      <c r="CP328" s="205"/>
      <c r="CQ328" s="205"/>
      <c r="CR328" s="205"/>
      <c r="CS328" s="205"/>
      <c r="CT328" s="205"/>
      <c r="CU328" s="205"/>
      <c r="CV328" s="205"/>
      <c r="CW328" s="205"/>
      <c r="CX328" s="205"/>
      <c r="CY328" s="205"/>
      <c r="CZ328" s="205"/>
      <c r="DA328" s="205"/>
      <c r="DB328" s="205"/>
      <c r="DC328" s="205"/>
      <c r="DD328" s="205"/>
      <c r="DE328" s="205"/>
      <c r="DF328" s="205"/>
      <c r="DG328" s="205"/>
      <c r="DH328" s="205"/>
      <c r="DI328" s="205"/>
      <c r="DJ328" s="205"/>
      <c r="DK328" s="205"/>
      <c r="DL328" s="205"/>
      <c r="DM328" s="205"/>
      <c r="DN328" s="205"/>
      <c r="DO328" s="205"/>
      <c r="DP328" s="205"/>
      <c r="DQ328" s="205"/>
      <c r="DR328" s="205"/>
      <c r="DS328" s="205"/>
      <c r="DT328" s="205"/>
      <c r="DU328" s="205"/>
      <c r="DV328" s="205"/>
      <c r="DW328" s="205"/>
      <c r="DX328" s="205"/>
      <c r="DY328" s="205"/>
      <c r="DZ328" s="205"/>
      <c r="EA328" s="205"/>
      <c r="EB328" s="205"/>
      <c r="EC328" s="205"/>
      <c r="ED328" s="205"/>
      <c r="EE328" s="205"/>
      <c r="EF328" s="205"/>
      <c r="EG328" s="205"/>
      <c r="EH328" s="205"/>
      <c r="EI328" s="205"/>
      <c r="EJ328" s="205"/>
      <c r="EK328" s="205"/>
      <c r="EL328" s="205"/>
      <c r="EM328" s="205"/>
      <c r="EN328" s="205"/>
      <c r="EO328" s="205"/>
      <c r="EP328" s="205"/>
      <c r="EQ328" s="205"/>
      <c r="ER328" s="205"/>
      <c r="ES328" s="205"/>
      <c r="ET328" s="205"/>
      <c r="EU328" s="205"/>
      <c r="EV328" s="205"/>
      <c r="EW328" s="205"/>
      <c r="EX328" s="205"/>
      <c r="EY328" s="205"/>
      <c r="EZ328" s="205"/>
      <c r="FA328" s="205"/>
      <c r="FB328" s="205"/>
      <c r="FC328" s="205"/>
      <c r="FD328" s="205"/>
      <c r="FE328" s="205"/>
      <c r="FF328" s="205"/>
      <c r="FG328" s="205"/>
      <c r="FH328" s="205"/>
      <c r="FI328" s="205"/>
      <c r="FJ328" s="205"/>
      <c r="FK328" s="205"/>
      <c r="FL328" s="205"/>
      <c r="FM328" s="205"/>
      <c r="FN328" s="205"/>
      <c r="FO328" s="205"/>
      <c r="FP328" s="205"/>
      <c r="FQ328" s="205"/>
      <c r="FR328" s="205"/>
      <c r="FS328" s="205"/>
      <c r="FT328" s="205"/>
      <c r="FU328" s="205"/>
      <c r="FV328" s="205"/>
      <c r="FW328" s="205"/>
      <c r="FX328" s="205"/>
      <c r="FY328" s="205"/>
      <c r="FZ328" s="205"/>
      <c r="GA328" s="205"/>
      <c r="GB328" s="205"/>
      <c r="GC328" s="205"/>
      <c r="GD328" s="205"/>
      <c r="GE328" s="205"/>
      <c r="GF328" s="205"/>
      <c r="GG328" s="205"/>
      <c r="GH328" s="205"/>
      <c r="GI328" s="205"/>
      <c r="GJ328" s="205"/>
      <c r="GK328" s="205"/>
      <c r="GL328" s="205"/>
      <c r="GM328" s="205"/>
      <c r="GN328" s="205"/>
      <c r="GO328" s="205"/>
      <c r="GP328" s="205"/>
      <c r="GQ328" s="205"/>
      <c r="GR328" s="205"/>
      <c r="GS328" s="205"/>
      <c r="GT328" s="205"/>
      <c r="GU328" s="205"/>
      <c r="GV328" s="205"/>
      <c r="GW328" s="205"/>
      <c r="GX328" s="205"/>
      <c r="GY328" s="205"/>
      <c r="GZ328" s="205"/>
      <c r="HA328" s="205"/>
      <c r="HB328" s="205"/>
      <c r="HC328" s="205"/>
      <c r="HD328" s="205"/>
      <c r="HE328" s="205"/>
      <c r="HF328" s="205"/>
      <c r="HG328" s="205"/>
      <c r="HH328" s="205"/>
      <c r="HI328" s="205"/>
      <c r="HJ328" s="205"/>
      <c r="HK328" s="205"/>
      <c r="HL328" s="205"/>
      <c r="HM328" s="205"/>
      <c r="HN328" s="205"/>
      <c r="HO328" s="205"/>
      <c r="HP328" s="205"/>
      <c r="HQ328" s="205"/>
      <c r="HR328" s="205"/>
      <c r="HS328" s="205"/>
      <c r="HT328" s="205"/>
      <c r="HU328" s="205"/>
      <c r="HV328" s="205"/>
      <c r="HW328" s="205"/>
      <c r="HX328" s="205"/>
      <c r="HY328" s="205"/>
      <c r="HZ328" s="205"/>
      <c r="IA328" s="205"/>
      <c r="IB328" s="205"/>
      <c r="IC328" s="205"/>
      <c r="ID328" s="205"/>
      <c r="IE328" s="205"/>
      <c r="IF328" s="205"/>
      <c r="IG328" s="205"/>
      <c r="IH328" s="205"/>
      <c r="II328" s="205"/>
      <c r="IJ328" s="205"/>
      <c r="IK328" s="205"/>
      <c r="IL328" s="205"/>
      <c r="IM328" s="205"/>
      <c r="IN328" s="205"/>
      <c r="IO328" s="205"/>
      <c r="IP328" s="205"/>
      <c r="IQ328" s="205"/>
      <c r="IR328" s="205"/>
      <c r="IS328" s="205"/>
      <c r="IT328" s="205"/>
      <c r="IU328" s="205"/>
      <c r="IV328" s="205"/>
      <c r="IW328" s="205"/>
      <c r="IX328" s="205"/>
    </row>
    <row r="329" spans="1:258" x14ac:dyDescent="0.2">
      <c r="A329" s="330">
        <f t="shared" si="13"/>
        <v>45610</v>
      </c>
      <c r="B329" s="355" t="str" cm="1">
        <f t="array" ref="B329">IF(SUMPRODUCT($I329:$IX329,IF($I$9:$IX$9=B$9,1,0))&gt;0,SUMPRODUCT($I329:$IX329,IF($I$9:$IX$9=B$9,1,0)),"")</f>
        <v/>
      </c>
      <c r="C329" s="355" t="str" cm="1">
        <f t="array" ref="C329">IF(SUMPRODUCT($I329:$IX329,IF($I$9:$IX$9=C$9,1,0))&gt;0,SUMPRODUCT($I329:$IX329,IF($I$9:$IX$9=C$9,1,0)),"")</f>
        <v/>
      </c>
      <c r="D329" s="355" t="str" cm="1">
        <f t="array" ref="D329">IF(SUMPRODUCT($I329:$IX329,IF($I$9:$IX$9=D$9,1,0))&gt;0,SUMPRODUCT($I329:$IX329,IF($I$9:$IX$9=D$9,1,0)),"")</f>
        <v/>
      </c>
      <c r="E329" s="355" t="str" cm="1">
        <f t="array" ref="E329">IF(SUMPRODUCT($I329:$IX329,IF($I$9:$IX$9=E$9,1,0))&gt;0,SUMPRODUCT($I329:$IX329,IF($I$9:$IX$9=E$9,1,0)),"")</f>
        <v/>
      </c>
      <c r="F329" s="355" t="str" cm="1">
        <f t="array" ref="F329">IF(SUMPRODUCT($I329:$IX329,IF($I$9:$IX$9=F$9,1,0))&gt;0,SUMPRODUCT($I329:$IX329,IF($I$9:$IX$9=F$9,1,0)),"")</f>
        <v/>
      </c>
      <c r="G329" s="355" t="str" cm="1">
        <f t="array" ref="G329">IF(SUMPRODUCT($I329:$IX329,IF($I$9:$IX$9=G$9,1,0))&gt;0,SUMPRODUCT($I329:$IX329,IF($I$9:$IX$9=G$9,1,0)),"")</f>
        <v/>
      </c>
      <c r="H329" s="329">
        <f t="shared" si="12"/>
        <v>0</v>
      </c>
      <c r="I329" s="205"/>
      <c r="J329" s="205"/>
      <c r="K329" s="205"/>
      <c r="L329" s="205"/>
      <c r="M329" s="205"/>
      <c r="N329" s="205"/>
      <c r="O329" s="205"/>
      <c r="P329" s="205"/>
      <c r="Q329" s="205"/>
      <c r="R329" s="205"/>
      <c r="S329" s="205"/>
      <c r="T329" s="205"/>
      <c r="U329" s="205"/>
      <c r="V329" s="205"/>
      <c r="W329" s="205"/>
      <c r="X329" s="205"/>
      <c r="Y329" s="205"/>
      <c r="Z329" s="205"/>
      <c r="AA329" s="205"/>
      <c r="AB329" s="205"/>
      <c r="AC329" s="205"/>
      <c r="AD329" s="205"/>
      <c r="AE329" s="205"/>
      <c r="AF329" s="205"/>
      <c r="AG329" s="205"/>
      <c r="AH329" s="205"/>
      <c r="AI329" s="205"/>
      <c r="AJ329" s="205"/>
      <c r="AK329" s="205"/>
      <c r="AL329" s="205"/>
      <c r="AM329" s="205"/>
      <c r="AN329" s="205"/>
      <c r="AO329" s="205"/>
      <c r="AP329" s="205"/>
      <c r="AQ329" s="205"/>
      <c r="AR329" s="205"/>
      <c r="AS329" s="205"/>
      <c r="AT329" s="205"/>
      <c r="AU329" s="205"/>
      <c r="AV329" s="205"/>
      <c r="AW329" s="205"/>
      <c r="AX329" s="205"/>
      <c r="AY329" s="205"/>
      <c r="AZ329" s="205"/>
      <c r="BA329" s="205"/>
      <c r="BB329" s="205"/>
      <c r="BC329" s="205"/>
      <c r="BD329" s="205"/>
      <c r="BE329" s="205"/>
      <c r="BF329" s="205"/>
      <c r="BG329" s="205"/>
      <c r="BH329" s="205"/>
      <c r="BI329" s="205"/>
      <c r="BJ329" s="205"/>
      <c r="BK329" s="205"/>
      <c r="BL329" s="205"/>
      <c r="BM329" s="205"/>
      <c r="BN329" s="205"/>
      <c r="BO329" s="205"/>
      <c r="BP329" s="205"/>
      <c r="BQ329" s="205"/>
      <c r="BR329" s="205"/>
      <c r="BS329" s="205"/>
      <c r="BT329" s="205"/>
      <c r="BU329" s="205"/>
      <c r="BV329" s="205"/>
      <c r="BW329" s="205"/>
      <c r="BX329" s="205"/>
      <c r="BY329" s="205"/>
      <c r="BZ329" s="205"/>
      <c r="CA329" s="205"/>
      <c r="CB329" s="205"/>
      <c r="CC329" s="205"/>
      <c r="CD329" s="205"/>
      <c r="CE329" s="205"/>
      <c r="CF329" s="205"/>
      <c r="CG329" s="205"/>
      <c r="CH329" s="205"/>
      <c r="CI329" s="205"/>
      <c r="CJ329" s="205"/>
      <c r="CK329" s="205"/>
      <c r="CL329" s="205"/>
      <c r="CM329" s="205"/>
      <c r="CN329" s="205"/>
      <c r="CO329" s="205"/>
      <c r="CP329" s="205"/>
      <c r="CQ329" s="205"/>
      <c r="CR329" s="205"/>
      <c r="CS329" s="205"/>
      <c r="CT329" s="205"/>
      <c r="CU329" s="205"/>
      <c r="CV329" s="205"/>
      <c r="CW329" s="205"/>
      <c r="CX329" s="205"/>
      <c r="CY329" s="205"/>
      <c r="CZ329" s="205"/>
      <c r="DA329" s="205"/>
      <c r="DB329" s="205"/>
      <c r="DC329" s="205"/>
      <c r="DD329" s="205"/>
      <c r="DE329" s="205"/>
      <c r="DF329" s="205"/>
      <c r="DG329" s="205"/>
      <c r="DH329" s="205"/>
      <c r="DI329" s="205"/>
      <c r="DJ329" s="205"/>
      <c r="DK329" s="205"/>
      <c r="DL329" s="205"/>
      <c r="DM329" s="205"/>
      <c r="DN329" s="205"/>
      <c r="DO329" s="205"/>
      <c r="DP329" s="205"/>
      <c r="DQ329" s="205"/>
      <c r="DR329" s="205"/>
      <c r="DS329" s="205"/>
      <c r="DT329" s="205"/>
      <c r="DU329" s="205"/>
      <c r="DV329" s="205"/>
      <c r="DW329" s="205"/>
      <c r="DX329" s="205"/>
      <c r="DY329" s="205"/>
      <c r="DZ329" s="205"/>
      <c r="EA329" s="205"/>
      <c r="EB329" s="205"/>
      <c r="EC329" s="205"/>
      <c r="ED329" s="205"/>
      <c r="EE329" s="205"/>
      <c r="EF329" s="205"/>
      <c r="EG329" s="205"/>
      <c r="EH329" s="205"/>
      <c r="EI329" s="205"/>
      <c r="EJ329" s="205"/>
      <c r="EK329" s="205"/>
      <c r="EL329" s="205"/>
      <c r="EM329" s="205"/>
      <c r="EN329" s="205"/>
      <c r="EO329" s="205"/>
      <c r="EP329" s="205"/>
      <c r="EQ329" s="205"/>
      <c r="ER329" s="205"/>
      <c r="ES329" s="205"/>
      <c r="ET329" s="205"/>
      <c r="EU329" s="205"/>
      <c r="EV329" s="205"/>
      <c r="EW329" s="205"/>
      <c r="EX329" s="205"/>
      <c r="EY329" s="205"/>
      <c r="EZ329" s="205"/>
      <c r="FA329" s="205"/>
      <c r="FB329" s="205"/>
      <c r="FC329" s="205"/>
      <c r="FD329" s="205"/>
      <c r="FE329" s="205"/>
      <c r="FF329" s="205"/>
      <c r="FG329" s="205"/>
      <c r="FH329" s="205"/>
      <c r="FI329" s="205"/>
      <c r="FJ329" s="205"/>
      <c r="FK329" s="205"/>
      <c r="FL329" s="205"/>
      <c r="FM329" s="205"/>
      <c r="FN329" s="205"/>
      <c r="FO329" s="205"/>
      <c r="FP329" s="205"/>
      <c r="FQ329" s="205"/>
      <c r="FR329" s="205"/>
      <c r="FS329" s="205"/>
      <c r="FT329" s="205"/>
      <c r="FU329" s="205"/>
      <c r="FV329" s="205"/>
      <c r="FW329" s="205"/>
      <c r="FX329" s="205"/>
      <c r="FY329" s="205"/>
      <c r="FZ329" s="205"/>
      <c r="GA329" s="205"/>
      <c r="GB329" s="205"/>
      <c r="GC329" s="205"/>
      <c r="GD329" s="205"/>
      <c r="GE329" s="205"/>
      <c r="GF329" s="205"/>
      <c r="GG329" s="205"/>
      <c r="GH329" s="205"/>
      <c r="GI329" s="205"/>
      <c r="GJ329" s="205"/>
      <c r="GK329" s="205"/>
      <c r="GL329" s="205"/>
      <c r="GM329" s="205"/>
      <c r="GN329" s="205"/>
      <c r="GO329" s="205"/>
      <c r="GP329" s="205"/>
      <c r="GQ329" s="205"/>
      <c r="GR329" s="205"/>
      <c r="GS329" s="205"/>
      <c r="GT329" s="205"/>
      <c r="GU329" s="205"/>
      <c r="GV329" s="205"/>
      <c r="GW329" s="205"/>
      <c r="GX329" s="205"/>
      <c r="GY329" s="205"/>
      <c r="GZ329" s="205"/>
      <c r="HA329" s="205"/>
      <c r="HB329" s="205"/>
      <c r="HC329" s="205"/>
      <c r="HD329" s="205"/>
      <c r="HE329" s="205"/>
      <c r="HF329" s="205"/>
      <c r="HG329" s="205"/>
      <c r="HH329" s="205"/>
      <c r="HI329" s="205"/>
      <c r="HJ329" s="205"/>
      <c r="HK329" s="205"/>
      <c r="HL329" s="205"/>
      <c r="HM329" s="205"/>
      <c r="HN329" s="205"/>
      <c r="HO329" s="205"/>
      <c r="HP329" s="205"/>
      <c r="HQ329" s="205"/>
      <c r="HR329" s="205"/>
      <c r="HS329" s="205"/>
      <c r="HT329" s="205"/>
      <c r="HU329" s="205"/>
      <c r="HV329" s="205"/>
      <c r="HW329" s="205"/>
      <c r="HX329" s="205"/>
      <c r="HY329" s="205"/>
      <c r="HZ329" s="205"/>
      <c r="IA329" s="205"/>
      <c r="IB329" s="205"/>
      <c r="IC329" s="205"/>
      <c r="ID329" s="205"/>
      <c r="IE329" s="205"/>
      <c r="IF329" s="205"/>
      <c r="IG329" s="205"/>
      <c r="IH329" s="205"/>
      <c r="II329" s="205"/>
      <c r="IJ329" s="205"/>
      <c r="IK329" s="205"/>
      <c r="IL329" s="205"/>
      <c r="IM329" s="205"/>
      <c r="IN329" s="205"/>
      <c r="IO329" s="205"/>
      <c r="IP329" s="205"/>
      <c r="IQ329" s="205"/>
      <c r="IR329" s="205"/>
      <c r="IS329" s="205"/>
      <c r="IT329" s="205"/>
      <c r="IU329" s="205"/>
      <c r="IV329" s="205"/>
      <c r="IW329" s="205"/>
      <c r="IX329" s="205"/>
    </row>
    <row r="330" spans="1:258" x14ac:dyDescent="0.2">
      <c r="A330" s="330">
        <f t="shared" si="13"/>
        <v>45611</v>
      </c>
      <c r="B330" s="355" t="str" cm="1">
        <f t="array" ref="B330">IF(SUMPRODUCT($I330:$IX330,IF($I$9:$IX$9=B$9,1,0))&gt;0,SUMPRODUCT($I330:$IX330,IF($I$9:$IX$9=B$9,1,0)),"")</f>
        <v/>
      </c>
      <c r="C330" s="355" t="str" cm="1">
        <f t="array" ref="C330">IF(SUMPRODUCT($I330:$IX330,IF($I$9:$IX$9=C$9,1,0))&gt;0,SUMPRODUCT($I330:$IX330,IF($I$9:$IX$9=C$9,1,0)),"")</f>
        <v/>
      </c>
      <c r="D330" s="355" t="str" cm="1">
        <f t="array" ref="D330">IF(SUMPRODUCT($I330:$IX330,IF($I$9:$IX$9=D$9,1,0))&gt;0,SUMPRODUCT($I330:$IX330,IF($I$9:$IX$9=D$9,1,0)),"")</f>
        <v/>
      </c>
      <c r="E330" s="355" t="str" cm="1">
        <f t="array" ref="E330">IF(SUMPRODUCT($I330:$IX330,IF($I$9:$IX$9=E$9,1,0))&gt;0,SUMPRODUCT($I330:$IX330,IF($I$9:$IX$9=E$9,1,0)),"")</f>
        <v/>
      </c>
      <c r="F330" s="355" t="str" cm="1">
        <f t="array" ref="F330">IF(SUMPRODUCT($I330:$IX330,IF($I$9:$IX$9=F$9,1,0))&gt;0,SUMPRODUCT($I330:$IX330,IF($I$9:$IX$9=F$9,1,0)),"")</f>
        <v/>
      </c>
      <c r="G330" s="355" t="str" cm="1">
        <f t="array" ref="G330">IF(SUMPRODUCT($I330:$IX330,IF($I$9:$IX$9=G$9,1,0))&gt;0,SUMPRODUCT($I330:$IX330,IF($I$9:$IX$9=G$9,1,0)),"")</f>
        <v/>
      </c>
      <c r="H330" s="329">
        <f t="shared" si="12"/>
        <v>0</v>
      </c>
      <c r="I330" s="205"/>
      <c r="J330" s="205"/>
      <c r="K330" s="205"/>
      <c r="L330" s="205"/>
      <c r="M330" s="205"/>
      <c r="N330" s="205"/>
      <c r="O330" s="205"/>
      <c r="P330" s="205"/>
      <c r="Q330" s="205"/>
      <c r="R330" s="205"/>
      <c r="S330" s="205"/>
      <c r="T330" s="205"/>
      <c r="U330" s="205"/>
      <c r="V330" s="205"/>
      <c r="W330" s="205"/>
      <c r="X330" s="205"/>
      <c r="Y330" s="205"/>
      <c r="Z330" s="205"/>
      <c r="AA330" s="205"/>
      <c r="AB330" s="205"/>
      <c r="AC330" s="205"/>
      <c r="AD330" s="205"/>
      <c r="AE330" s="205"/>
      <c r="AF330" s="205"/>
      <c r="AG330" s="205"/>
      <c r="AH330" s="205"/>
      <c r="AI330" s="205"/>
      <c r="AJ330" s="205"/>
      <c r="AK330" s="205"/>
      <c r="AL330" s="205"/>
      <c r="AM330" s="205"/>
      <c r="AN330" s="205"/>
      <c r="AO330" s="205"/>
      <c r="AP330" s="205"/>
      <c r="AQ330" s="205"/>
      <c r="AR330" s="205"/>
      <c r="AS330" s="205"/>
      <c r="AT330" s="205"/>
      <c r="AU330" s="205"/>
      <c r="AV330" s="205"/>
      <c r="AW330" s="205"/>
      <c r="AX330" s="205"/>
      <c r="AY330" s="205"/>
      <c r="AZ330" s="205"/>
      <c r="BA330" s="205"/>
      <c r="BB330" s="205"/>
      <c r="BC330" s="205"/>
      <c r="BD330" s="205"/>
      <c r="BE330" s="205"/>
      <c r="BF330" s="205"/>
      <c r="BG330" s="205"/>
      <c r="BH330" s="205"/>
      <c r="BI330" s="205"/>
      <c r="BJ330" s="205"/>
      <c r="BK330" s="205"/>
      <c r="BL330" s="205"/>
      <c r="BM330" s="205"/>
      <c r="BN330" s="205"/>
      <c r="BO330" s="205"/>
      <c r="BP330" s="205"/>
      <c r="BQ330" s="205"/>
      <c r="BR330" s="205"/>
      <c r="BS330" s="205"/>
      <c r="BT330" s="205"/>
      <c r="BU330" s="205"/>
      <c r="BV330" s="205"/>
      <c r="BW330" s="205"/>
      <c r="BX330" s="205"/>
      <c r="BY330" s="205"/>
      <c r="BZ330" s="205"/>
      <c r="CA330" s="205"/>
      <c r="CB330" s="205"/>
      <c r="CC330" s="205"/>
      <c r="CD330" s="205"/>
      <c r="CE330" s="205"/>
      <c r="CF330" s="205"/>
      <c r="CG330" s="205"/>
      <c r="CH330" s="205"/>
      <c r="CI330" s="205"/>
      <c r="CJ330" s="205"/>
      <c r="CK330" s="205"/>
      <c r="CL330" s="205"/>
      <c r="CM330" s="205"/>
      <c r="CN330" s="205"/>
      <c r="CO330" s="205"/>
      <c r="CP330" s="205"/>
      <c r="CQ330" s="205"/>
      <c r="CR330" s="205"/>
      <c r="CS330" s="205"/>
      <c r="CT330" s="205"/>
      <c r="CU330" s="205"/>
      <c r="CV330" s="205"/>
      <c r="CW330" s="205"/>
      <c r="CX330" s="205"/>
      <c r="CY330" s="205"/>
      <c r="CZ330" s="205"/>
      <c r="DA330" s="205"/>
      <c r="DB330" s="205"/>
      <c r="DC330" s="205"/>
      <c r="DD330" s="205"/>
      <c r="DE330" s="205"/>
      <c r="DF330" s="205"/>
      <c r="DG330" s="205"/>
      <c r="DH330" s="205"/>
      <c r="DI330" s="205"/>
      <c r="DJ330" s="205"/>
      <c r="DK330" s="205"/>
      <c r="DL330" s="205"/>
      <c r="DM330" s="205"/>
      <c r="DN330" s="205"/>
      <c r="DO330" s="205"/>
      <c r="DP330" s="205"/>
      <c r="DQ330" s="205"/>
      <c r="DR330" s="205"/>
      <c r="DS330" s="205"/>
      <c r="DT330" s="205"/>
      <c r="DU330" s="205"/>
      <c r="DV330" s="205"/>
      <c r="DW330" s="205"/>
      <c r="DX330" s="205"/>
      <c r="DY330" s="205"/>
      <c r="DZ330" s="205"/>
      <c r="EA330" s="205"/>
      <c r="EB330" s="205"/>
      <c r="EC330" s="205"/>
      <c r="ED330" s="205"/>
      <c r="EE330" s="205"/>
      <c r="EF330" s="205"/>
      <c r="EG330" s="205"/>
      <c r="EH330" s="205"/>
      <c r="EI330" s="205"/>
      <c r="EJ330" s="205"/>
      <c r="EK330" s="205"/>
      <c r="EL330" s="205"/>
      <c r="EM330" s="205"/>
      <c r="EN330" s="205"/>
      <c r="EO330" s="205"/>
      <c r="EP330" s="205"/>
      <c r="EQ330" s="205"/>
      <c r="ER330" s="205"/>
      <c r="ES330" s="205"/>
      <c r="ET330" s="205"/>
      <c r="EU330" s="205"/>
      <c r="EV330" s="205"/>
      <c r="EW330" s="205"/>
      <c r="EX330" s="205"/>
      <c r="EY330" s="205"/>
      <c r="EZ330" s="205"/>
      <c r="FA330" s="205"/>
      <c r="FB330" s="205"/>
      <c r="FC330" s="205"/>
      <c r="FD330" s="205"/>
      <c r="FE330" s="205"/>
      <c r="FF330" s="205"/>
      <c r="FG330" s="205"/>
      <c r="FH330" s="205"/>
      <c r="FI330" s="205"/>
      <c r="FJ330" s="205"/>
      <c r="FK330" s="205"/>
      <c r="FL330" s="205"/>
      <c r="FM330" s="205"/>
      <c r="FN330" s="205"/>
      <c r="FO330" s="205"/>
      <c r="FP330" s="205"/>
      <c r="FQ330" s="205"/>
      <c r="FR330" s="205"/>
      <c r="FS330" s="205"/>
      <c r="FT330" s="205"/>
      <c r="FU330" s="205"/>
      <c r="FV330" s="205"/>
      <c r="FW330" s="205"/>
      <c r="FX330" s="205"/>
      <c r="FY330" s="205"/>
      <c r="FZ330" s="205"/>
      <c r="GA330" s="205"/>
      <c r="GB330" s="205"/>
      <c r="GC330" s="205"/>
      <c r="GD330" s="205"/>
      <c r="GE330" s="205"/>
      <c r="GF330" s="205"/>
      <c r="GG330" s="205"/>
      <c r="GH330" s="205"/>
      <c r="GI330" s="205"/>
      <c r="GJ330" s="205"/>
      <c r="GK330" s="205"/>
      <c r="GL330" s="205"/>
      <c r="GM330" s="205"/>
      <c r="GN330" s="205"/>
      <c r="GO330" s="205"/>
      <c r="GP330" s="205"/>
      <c r="GQ330" s="205"/>
      <c r="GR330" s="205"/>
      <c r="GS330" s="205"/>
      <c r="GT330" s="205"/>
      <c r="GU330" s="205"/>
      <c r="GV330" s="205"/>
      <c r="GW330" s="205"/>
      <c r="GX330" s="205"/>
      <c r="GY330" s="205"/>
      <c r="GZ330" s="205"/>
      <c r="HA330" s="205"/>
      <c r="HB330" s="205"/>
      <c r="HC330" s="205"/>
      <c r="HD330" s="205"/>
      <c r="HE330" s="205"/>
      <c r="HF330" s="205"/>
      <c r="HG330" s="205"/>
      <c r="HH330" s="205"/>
      <c r="HI330" s="205"/>
      <c r="HJ330" s="205"/>
      <c r="HK330" s="205"/>
      <c r="HL330" s="205"/>
      <c r="HM330" s="205"/>
      <c r="HN330" s="205"/>
      <c r="HO330" s="205"/>
      <c r="HP330" s="205"/>
      <c r="HQ330" s="205"/>
      <c r="HR330" s="205"/>
      <c r="HS330" s="205"/>
      <c r="HT330" s="205"/>
      <c r="HU330" s="205"/>
      <c r="HV330" s="205"/>
      <c r="HW330" s="205"/>
      <c r="HX330" s="205"/>
      <c r="HY330" s="205"/>
      <c r="HZ330" s="205"/>
      <c r="IA330" s="205"/>
      <c r="IB330" s="205"/>
      <c r="IC330" s="205"/>
      <c r="ID330" s="205"/>
      <c r="IE330" s="205"/>
      <c r="IF330" s="205"/>
      <c r="IG330" s="205"/>
      <c r="IH330" s="205"/>
      <c r="II330" s="205"/>
      <c r="IJ330" s="205"/>
      <c r="IK330" s="205"/>
      <c r="IL330" s="205"/>
      <c r="IM330" s="205"/>
      <c r="IN330" s="205"/>
      <c r="IO330" s="205"/>
      <c r="IP330" s="205"/>
      <c r="IQ330" s="205"/>
      <c r="IR330" s="205"/>
      <c r="IS330" s="205"/>
      <c r="IT330" s="205"/>
      <c r="IU330" s="205"/>
      <c r="IV330" s="205"/>
      <c r="IW330" s="205"/>
      <c r="IX330" s="205"/>
    </row>
    <row r="331" spans="1:258" x14ac:dyDescent="0.2">
      <c r="A331" s="330">
        <f t="shared" si="13"/>
        <v>45612</v>
      </c>
      <c r="B331" s="355" t="str" cm="1">
        <f t="array" ref="B331">IF(SUMPRODUCT($I331:$IX331,IF($I$9:$IX$9=B$9,1,0))&gt;0,SUMPRODUCT($I331:$IX331,IF($I$9:$IX$9=B$9,1,0)),"")</f>
        <v/>
      </c>
      <c r="C331" s="355" t="str" cm="1">
        <f t="array" ref="C331">IF(SUMPRODUCT($I331:$IX331,IF($I$9:$IX$9=C$9,1,0))&gt;0,SUMPRODUCT($I331:$IX331,IF($I$9:$IX$9=C$9,1,0)),"")</f>
        <v/>
      </c>
      <c r="D331" s="355" t="str" cm="1">
        <f t="array" ref="D331">IF(SUMPRODUCT($I331:$IX331,IF($I$9:$IX$9=D$9,1,0))&gt;0,SUMPRODUCT($I331:$IX331,IF($I$9:$IX$9=D$9,1,0)),"")</f>
        <v/>
      </c>
      <c r="E331" s="355" t="str" cm="1">
        <f t="array" ref="E331">IF(SUMPRODUCT($I331:$IX331,IF($I$9:$IX$9=E$9,1,0))&gt;0,SUMPRODUCT($I331:$IX331,IF($I$9:$IX$9=E$9,1,0)),"")</f>
        <v/>
      </c>
      <c r="F331" s="355" t="str" cm="1">
        <f t="array" ref="F331">IF(SUMPRODUCT($I331:$IX331,IF($I$9:$IX$9=F$9,1,0))&gt;0,SUMPRODUCT($I331:$IX331,IF($I$9:$IX$9=F$9,1,0)),"")</f>
        <v/>
      </c>
      <c r="G331" s="355" t="str" cm="1">
        <f t="array" ref="G331">IF(SUMPRODUCT($I331:$IX331,IF($I$9:$IX$9=G$9,1,0))&gt;0,SUMPRODUCT($I331:$IX331,IF($I$9:$IX$9=G$9,1,0)),"")</f>
        <v/>
      </c>
      <c r="H331" s="329">
        <f t="shared" si="12"/>
        <v>0</v>
      </c>
      <c r="I331" s="205"/>
      <c r="J331" s="205"/>
      <c r="K331" s="205"/>
      <c r="L331" s="205"/>
      <c r="M331" s="205"/>
      <c r="N331" s="205"/>
      <c r="O331" s="205"/>
      <c r="P331" s="205"/>
      <c r="Q331" s="205"/>
      <c r="R331" s="205"/>
      <c r="S331" s="205"/>
      <c r="T331" s="205"/>
      <c r="U331" s="205"/>
      <c r="V331" s="205"/>
      <c r="W331" s="205"/>
      <c r="X331" s="205"/>
      <c r="Y331" s="205"/>
      <c r="Z331" s="205"/>
      <c r="AA331" s="205"/>
      <c r="AB331" s="205"/>
      <c r="AC331" s="205"/>
      <c r="AD331" s="205"/>
      <c r="AE331" s="205"/>
      <c r="AF331" s="205"/>
      <c r="AG331" s="205"/>
      <c r="AH331" s="205"/>
      <c r="AI331" s="205"/>
      <c r="AJ331" s="205"/>
      <c r="AK331" s="205"/>
      <c r="AL331" s="205"/>
      <c r="AM331" s="205"/>
      <c r="AN331" s="205"/>
      <c r="AO331" s="205"/>
      <c r="AP331" s="205"/>
      <c r="AQ331" s="205"/>
      <c r="AR331" s="205"/>
      <c r="AS331" s="205"/>
      <c r="AT331" s="205"/>
      <c r="AU331" s="205"/>
      <c r="AV331" s="205"/>
      <c r="AW331" s="205"/>
      <c r="AX331" s="205"/>
      <c r="AY331" s="205"/>
      <c r="AZ331" s="205"/>
      <c r="BA331" s="205"/>
      <c r="BB331" s="205"/>
      <c r="BC331" s="205"/>
      <c r="BD331" s="205"/>
      <c r="BE331" s="205"/>
      <c r="BF331" s="205"/>
      <c r="BG331" s="205"/>
      <c r="BH331" s="205"/>
      <c r="BI331" s="205"/>
      <c r="BJ331" s="205"/>
      <c r="BK331" s="205"/>
      <c r="BL331" s="205"/>
      <c r="BM331" s="205"/>
      <c r="BN331" s="205"/>
      <c r="BO331" s="205"/>
      <c r="BP331" s="205"/>
      <c r="BQ331" s="205"/>
      <c r="BR331" s="205"/>
      <c r="BS331" s="205"/>
      <c r="BT331" s="205"/>
      <c r="BU331" s="205"/>
      <c r="BV331" s="205"/>
      <c r="BW331" s="205"/>
      <c r="BX331" s="205"/>
      <c r="BY331" s="205"/>
      <c r="BZ331" s="205"/>
      <c r="CA331" s="205"/>
      <c r="CB331" s="205"/>
      <c r="CC331" s="205"/>
      <c r="CD331" s="205"/>
      <c r="CE331" s="205"/>
      <c r="CF331" s="205"/>
      <c r="CG331" s="205"/>
      <c r="CH331" s="205"/>
      <c r="CI331" s="205"/>
      <c r="CJ331" s="205"/>
      <c r="CK331" s="205"/>
      <c r="CL331" s="205"/>
      <c r="CM331" s="205"/>
      <c r="CN331" s="205"/>
      <c r="CO331" s="205"/>
      <c r="CP331" s="205"/>
      <c r="CQ331" s="205"/>
      <c r="CR331" s="205"/>
      <c r="CS331" s="205"/>
      <c r="CT331" s="205"/>
      <c r="CU331" s="205"/>
      <c r="CV331" s="205"/>
      <c r="CW331" s="205"/>
      <c r="CX331" s="205"/>
      <c r="CY331" s="205"/>
      <c r="CZ331" s="205"/>
      <c r="DA331" s="205"/>
      <c r="DB331" s="205"/>
      <c r="DC331" s="205"/>
      <c r="DD331" s="205"/>
      <c r="DE331" s="205"/>
      <c r="DF331" s="205"/>
      <c r="DG331" s="205"/>
      <c r="DH331" s="205"/>
      <c r="DI331" s="205"/>
      <c r="DJ331" s="205"/>
      <c r="DK331" s="205"/>
      <c r="DL331" s="205"/>
      <c r="DM331" s="205"/>
      <c r="DN331" s="205"/>
      <c r="DO331" s="205"/>
      <c r="DP331" s="205"/>
      <c r="DQ331" s="205"/>
      <c r="DR331" s="205"/>
      <c r="DS331" s="205"/>
      <c r="DT331" s="205"/>
      <c r="DU331" s="205"/>
      <c r="DV331" s="205"/>
      <c r="DW331" s="205"/>
      <c r="DX331" s="205"/>
      <c r="DY331" s="205"/>
      <c r="DZ331" s="205"/>
      <c r="EA331" s="205"/>
      <c r="EB331" s="205"/>
      <c r="EC331" s="205"/>
      <c r="ED331" s="205"/>
      <c r="EE331" s="205"/>
      <c r="EF331" s="205"/>
      <c r="EG331" s="205"/>
      <c r="EH331" s="205"/>
      <c r="EI331" s="205"/>
      <c r="EJ331" s="205"/>
      <c r="EK331" s="205"/>
      <c r="EL331" s="205"/>
      <c r="EM331" s="205"/>
      <c r="EN331" s="205"/>
      <c r="EO331" s="205"/>
      <c r="EP331" s="205"/>
      <c r="EQ331" s="205"/>
      <c r="ER331" s="205"/>
      <c r="ES331" s="205"/>
      <c r="ET331" s="205"/>
      <c r="EU331" s="205"/>
      <c r="EV331" s="205"/>
      <c r="EW331" s="205"/>
      <c r="EX331" s="205"/>
      <c r="EY331" s="205"/>
      <c r="EZ331" s="205"/>
      <c r="FA331" s="205"/>
      <c r="FB331" s="205"/>
      <c r="FC331" s="205"/>
      <c r="FD331" s="205"/>
      <c r="FE331" s="205"/>
      <c r="FF331" s="205"/>
      <c r="FG331" s="205"/>
      <c r="FH331" s="205"/>
      <c r="FI331" s="205"/>
      <c r="FJ331" s="205"/>
      <c r="FK331" s="205"/>
      <c r="FL331" s="205"/>
      <c r="FM331" s="205"/>
      <c r="FN331" s="205"/>
      <c r="FO331" s="205"/>
      <c r="FP331" s="205"/>
      <c r="FQ331" s="205"/>
      <c r="FR331" s="205"/>
      <c r="FS331" s="205"/>
      <c r="FT331" s="205"/>
      <c r="FU331" s="205"/>
      <c r="FV331" s="205"/>
      <c r="FW331" s="205"/>
      <c r="FX331" s="205"/>
      <c r="FY331" s="205"/>
      <c r="FZ331" s="205"/>
      <c r="GA331" s="205"/>
      <c r="GB331" s="205"/>
      <c r="GC331" s="205"/>
      <c r="GD331" s="205"/>
      <c r="GE331" s="205"/>
      <c r="GF331" s="205"/>
      <c r="GG331" s="205"/>
      <c r="GH331" s="205"/>
      <c r="GI331" s="205"/>
      <c r="GJ331" s="205"/>
      <c r="GK331" s="205"/>
      <c r="GL331" s="205"/>
      <c r="GM331" s="205"/>
      <c r="GN331" s="205"/>
      <c r="GO331" s="205"/>
      <c r="GP331" s="205"/>
      <c r="GQ331" s="205"/>
      <c r="GR331" s="205"/>
      <c r="GS331" s="205"/>
      <c r="GT331" s="205"/>
      <c r="GU331" s="205"/>
      <c r="GV331" s="205"/>
      <c r="GW331" s="205"/>
      <c r="GX331" s="205"/>
      <c r="GY331" s="205"/>
      <c r="GZ331" s="205"/>
      <c r="HA331" s="205"/>
      <c r="HB331" s="205"/>
      <c r="HC331" s="205"/>
      <c r="HD331" s="205"/>
      <c r="HE331" s="205"/>
      <c r="HF331" s="205"/>
      <c r="HG331" s="205"/>
      <c r="HH331" s="205"/>
      <c r="HI331" s="205"/>
      <c r="HJ331" s="205"/>
      <c r="HK331" s="205"/>
      <c r="HL331" s="205"/>
      <c r="HM331" s="205"/>
      <c r="HN331" s="205"/>
      <c r="HO331" s="205"/>
      <c r="HP331" s="205"/>
      <c r="HQ331" s="205"/>
      <c r="HR331" s="205"/>
      <c r="HS331" s="205"/>
      <c r="HT331" s="205"/>
      <c r="HU331" s="205"/>
      <c r="HV331" s="205"/>
      <c r="HW331" s="205"/>
      <c r="HX331" s="205"/>
      <c r="HY331" s="205"/>
      <c r="HZ331" s="205"/>
      <c r="IA331" s="205"/>
      <c r="IB331" s="205"/>
      <c r="IC331" s="205"/>
      <c r="ID331" s="205"/>
      <c r="IE331" s="205"/>
      <c r="IF331" s="205"/>
      <c r="IG331" s="205"/>
      <c r="IH331" s="205"/>
      <c r="II331" s="205"/>
      <c r="IJ331" s="205"/>
      <c r="IK331" s="205"/>
      <c r="IL331" s="205"/>
      <c r="IM331" s="205"/>
      <c r="IN331" s="205"/>
      <c r="IO331" s="205"/>
      <c r="IP331" s="205"/>
      <c r="IQ331" s="205"/>
      <c r="IR331" s="205"/>
      <c r="IS331" s="205"/>
      <c r="IT331" s="205"/>
      <c r="IU331" s="205"/>
      <c r="IV331" s="205"/>
      <c r="IW331" s="205"/>
      <c r="IX331" s="205"/>
    </row>
    <row r="332" spans="1:258" x14ac:dyDescent="0.2">
      <c r="A332" s="330">
        <f t="shared" si="13"/>
        <v>45613</v>
      </c>
      <c r="B332" s="355" t="str" cm="1">
        <f t="array" ref="B332">IF(SUMPRODUCT($I332:$IX332,IF($I$9:$IX$9=B$9,1,0))&gt;0,SUMPRODUCT($I332:$IX332,IF($I$9:$IX$9=B$9,1,0)),"")</f>
        <v/>
      </c>
      <c r="C332" s="355" t="str" cm="1">
        <f t="array" ref="C332">IF(SUMPRODUCT($I332:$IX332,IF($I$9:$IX$9=C$9,1,0))&gt;0,SUMPRODUCT($I332:$IX332,IF($I$9:$IX$9=C$9,1,0)),"")</f>
        <v/>
      </c>
      <c r="D332" s="355" t="str" cm="1">
        <f t="array" ref="D332">IF(SUMPRODUCT($I332:$IX332,IF($I$9:$IX$9=D$9,1,0))&gt;0,SUMPRODUCT($I332:$IX332,IF($I$9:$IX$9=D$9,1,0)),"")</f>
        <v/>
      </c>
      <c r="E332" s="355" t="str" cm="1">
        <f t="array" ref="E332">IF(SUMPRODUCT($I332:$IX332,IF($I$9:$IX$9=E$9,1,0))&gt;0,SUMPRODUCT($I332:$IX332,IF($I$9:$IX$9=E$9,1,0)),"")</f>
        <v/>
      </c>
      <c r="F332" s="355" t="str" cm="1">
        <f t="array" ref="F332">IF(SUMPRODUCT($I332:$IX332,IF($I$9:$IX$9=F$9,1,0))&gt;0,SUMPRODUCT($I332:$IX332,IF($I$9:$IX$9=F$9,1,0)),"")</f>
        <v/>
      </c>
      <c r="G332" s="355" t="str" cm="1">
        <f t="array" ref="G332">IF(SUMPRODUCT($I332:$IX332,IF($I$9:$IX$9=G$9,1,0))&gt;0,SUMPRODUCT($I332:$IX332,IF($I$9:$IX$9=G$9,1,0)),"")</f>
        <v/>
      </c>
      <c r="H332" s="329">
        <f t="shared" ref="H332:H376" si="14">SUM(I332:IX332)</f>
        <v>0</v>
      </c>
      <c r="I332" s="205"/>
      <c r="J332" s="205"/>
      <c r="K332" s="205"/>
      <c r="L332" s="205"/>
      <c r="M332" s="205"/>
      <c r="N332" s="205"/>
      <c r="O332" s="205"/>
      <c r="P332" s="205"/>
      <c r="Q332" s="205"/>
      <c r="R332" s="205"/>
      <c r="S332" s="205"/>
      <c r="T332" s="205"/>
      <c r="U332" s="205"/>
      <c r="V332" s="205"/>
      <c r="W332" s="205"/>
      <c r="X332" s="205"/>
      <c r="Y332" s="205"/>
      <c r="Z332" s="205"/>
      <c r="AA332" s="205"/>
      <c r="AB332" s="205"/>
      <c r="AC332" s="205"/>
      <c r="AD332" s="205"/>
      <c r="AE332" s="205"/>
      <c r="AF332" s="205"/>
      <c r="AG332" s="205"/>
      <c r="AH332" s="205"/>
      <c r="AI332" s="205"/>
      <c r="AJ332" s="205"/>
      <c r="AK332" s="205"/>
      <c r="AL332" s="205"/>
      <c r="AM332" s="205"/>
      <c r="AN332" s="205"/>
      <c r="AO332" s="205"/>
      <c r="AP332" s="205"/>
      <c r="AQ332" s="205"/>
      <c r="AR332" s="205"/>
      <c r="AS332" s="205"/>
      <c r="AT332" s="205"/>
      <c r="AU332" s="205"/>
      <c r="AV332" s="205"/>
      <c r="AW332" s="205"/>
      <c r="AX332" s="205"/>
      <c r="AY332" s="205"/>
      <c r="AZ332" s="205"/>
      <c r="BA332" s="205"/>
      <c r="BB332" s="205"/>
      <c r="BC332" s="205"/>
      <c r="BD332" s="205"/>
      <c r="BE332" s="205"/>
      <c r="BF332" s="205"/>
      <c r="BG332" s="205"/>
      <c r="BH332" s="205"/>
      <c r="BI332" s="205"/>
      <c r="BJ332" s="205"/>
      <c r="BK332" s="205"/>
      <c r="BL332" s="205"/>
      <c r="BM332" s="205"/>
      <c r="BN332" s="205"/>
      <c r="BO332" s="205"/>
      <c r="BP332" s="205"/>
      <c r="BQ332" s="205"/>
      <c r="BR332" s="205"/>
      <c r="BS332" s="205"/>
      <c r="BT332" s="205"/>
      <c r="BU332" s="205"/>
      <c r="BV332" s="205"/>
      <c r="BW332" s="205"/>
      <c r="BX332" s="205"/>
      <c r="BY332" s="205"/>
      <c r="BZ332" s="205"/>
      <c r="CA332" s="205"/>
      <c r="CB332" s="205"/>
      <c r="CC332" s="205"/>
      <c r="CD332" s="205"/>
      <c r="CE332" s="205"/>
      <c r="CF332" s="205"/>
      <c r="CG332" s="205"/>
      <c r="CH332" s="205"/>
      <c r="CI332" s="205"/>
      <c r="CJ332" s="205"/>
      <c r="CK332" s="205"/>
      <c r="CL332" s="205"/>
      <c r="CM332" s="205"/>
      <c r="CN332" s="205"/>
      <c r="CO332" s="205"/>
      <c r="CP332" s="205"/>
      <c r="CQ332" s="205"/>
      <c r="CR332" s="205"/>
      <c r="CS332" s="205"/>
      <c r="CT332" s="205"/>
      <c r="CU332" s="205"/>
      <c r="CV332" s="205"/>
      <c r="CW332" s="205"/>
      <c r="CX332" s="205"/>
      <c r="CY332" s="205"/>
      <c r="CZ332" s="205"/>
      <c r="DA332" s="205"/>
      <c r="DB332" s="205"/>
      <c r="DC332" s="205"/>
      <c r="DD332" s="205"/>
      <c r="DE332" s="205"/>
      <c r="DF332" s="205"/>
      <c r="DG332" s="205"/>
      <c r="DH332" s="205"/>
      <c r="DI332" s="205"/>
      <c r="DJ332" s="205"/>
      <c r="DK332" s="205"/>
      <c r="DL332" s="205"/>
      <c r="DM332" s="205"/>
      <c r="DN332" s="205"/>
      <c r="DO332" s="205"/>
      <c r="DP332" s="205"/>
      <c r="DQ332" s="205"/>
      <c r="DR332" s="205"/>
      <c r="DS332" s="205"/>
      <c r="DT332" s="205"/>
      <c r="DU332" s="205"/>
      <c r="DV332" s="205"/>
      <c r="DW332" s="205"/>
      <c r="DX332" s="205"/>
      <c r="DY332" s="205"/>
      <c r="DZ332" s="205"/>
      <c r="EA332" s="205"/>
      <c r="EB332" s="205"/>
      <c r="EC332" s="205"/>
      <c r="ED332" s="205"/>
      <c r="EE332" s="205"/>
      <c r="EF332" s="205"/>
      <c r="EG332" s="205"/>
      <c r="EH332" s="205"/>
      <c r="EI332" s="205"/>
      <c r="EJ332" s="205"/>
      <c r="EK332" s="205"/>
      <c r="EL332" s="205"/>
      <c r="EM332" s="205"/>
      <c r="EN332" s="205"/>
      <c r="EO332" s="205"/>
      <c r="EP332" s="205"/>
      <c r="EQ332" s="205"/>
      <c r="ER332" s="205"/>
      <c r="ES332" s="205"/>
      <c r="ET332" s="205"/>
      <c r="EU332" s="205"/>
      <c r="EV332" s="205"/>
      <c r="EW332" s="205"/>
      <c r="EX332" s="205"/>
      <c r="EY332" s="205"/>
      <c r="EZ332" s="205"/>
      <c r="FA332" s="205"/>
      <c r="FB332" s="205"/>
      <c r="FC332" s="205"/>
      <c r="FD332" s="205"/>
      <c r="FE332" s="205"/>
      <c r="FF332" s="205"/>
      <c r="FG332" s="205"/>
      <c r="FH332" s="205"/>
      <c r="FI332" s="205"/>
      <c r="FJ332" s="205"/>
      <c r="FK332" s="205"/>
      <c r="FL332" s="205"/>
      <c r="FM332" s="205"/>
      <c r="FN332" s="205"/>
      <c r="FO332" s="205"/>
      <c r="FP332" s="205"/>
      <c r="FQ332" s="205"/>
      <c r="FR332" s="205"/>
      <c r="FS332" s="205"/>
      <c r="FT332" s="205"/>
      <c r="FU332" s="205"/>
      <c r="FV332" s="205"/>
      <c r="FW332" s="205"/>
      <c r="FX332" s="205"/>
      <c r="FY332" s="205"/>
      <c r="FZ332" s="205"/>
      <c r="GA332" s="205"/>
      <c r="GB332" s="205"/>
      <c r="GC332" s="205"/>
      <c r="GD332" s="205"/>
      <c r="GE332" s="205"/>
      <c r="GF332" s="205"/>
      <c r="GG332" s="205"/>
      <c r="GH332" s="205"/>
      <c r="GI332" s="205"/>
      <c r="GJ332" s="205"/>
      <c r="GK332" s="205"/>
      <c r="GL332" s="205"/>
      <c r="GM332" s="205"/>
      <c r="GN332" s="205"/>
      <c r="GO332" s="205"/>
      <c r="GP332" s="205"/>
      <c r="GQ332" s="205"/>
      <c r="GR332" s="205"/>
      <c r="GS332" s="205"/>
      <c r="GT332" s="205"/>
      <c r="GU332" s="205"/>
      <c r="GV332" s="205"/>
      <c r="GW332" s="205"/>
      <c r="GX332" s="205"/>
      <c r="GY332" s="205"/>
      <c r="GZ332" s="205"/>
      <c r="HA332" s="205"/>
      <c r="HB332" s="205"/>
      <c r="HC332" s="205"/>
      <c r="HD332" s="205"/>
      <c r="HE332" s="205"/>
      <c r="HF332" s="205"/>
      <c r="HG332" s="205"/>
      <c r="HH332" s="205"/>
      <c r="HI332" s="205"/>
      <c r="HJ332" s="205"/>
      <c r="HK332" s="205"/>
      <c r="HL332" s="205"/>
      <c r="HM332" s="205"/>
      <c r="HN332" s="205"/>
      <c r="HO332" s="205"/>
      <c r="HP332" s="205"/>
      <c r="HQ332" s="205"/>
      <c r="HR332" s="205"/>
      <c r="HS332" s="205"/>
      <c r="HT332" s="205"/>
      <c r="HU332" s="205"/>
      <c r="HV332" s="205"/>
      <c r="HW332" s="205"/>
      <c r="HX332" s="205"/>
      <c r="HY332" s="205"/>
      <c r="HZ332" s="205"/>
      <c r="IA332" s="205"/>
      <c r="IB332" s="205"/>
      <c r="IC332" s="205"/>
      <c r="ID332" s="205"/>
      <c r="IE332" s="205"/>
      <c r="IF332" s="205"/>
      <c r="IG332" s="205"/>
      <c r="IH332" s="205"/>
      <c r="II332" s="205"/>
      <c r="IJ332" s="205"/>
      <c r="IK332" s="205"/>
      <c r="IL332" s="205"/>
      <c r="IM332" s="205"/>
      <c r="IN332" s="205"/>
      <c r="IO332" s="205"/>
      <c r="IP332" s="205"/>
      <c r="IQ332" s="205"/>
      <c r="IR332" s="205"/>
      <c r="IS332" s="205"/>
      <c r="IT332" s="205"/>
      <c r="IU332" s="205"/>
      <c r="IV332" s="205"/>
      <c r="IW332" s="205"/>
      <c r="IX332" s="205"/>
    </row>
    <row r="333" spans="1:258" x14ac:dyDescent="0.2">
      <c r="A333" s="330">
        <f t="shared" ref="A333:A376" si="15">A332+1</f>
        <v>45614</v>
      </c>
      <c r="B333" s="355" t="str" cm="1">
        <f t="array" ref="B333">IF(SUMPRODUCT($I333:$IX333,IF($I$9:$IX$9=B$9,1,0))&gt;0,SUMPRODUCT($I333:$IX333,IF($I$9:$IX$9=B$9,1,0)),"")</f>
        <v/>
      </c>
      <c r="C333" s="355" t="str" cm="1">
        <f t="array" ref="C333">IF(SUMPRODUCT($I333:$IX333,IF($I$9:$IX$9=C$9,1,0))&gt;0,SUMPRODUCT($I333:$IX333,IF($I$9:$IX$9=C$9,1,0)),"")</f>
        <v/>
      </c>
      <c r="D333" s="355" t="str" cm="1">
        <f t="array" ref="D333">IF(SUMPRODUCT($I333:$IX333,IF($I$9:$IX$9=D$9,1,0))&gt;0,SUMPRODUCT($I333:$IX333,IF($I$9:$IX$9=D$9,1,0)),"")</f>
        <v/>
      </c>
      <c r="E333" s="355" t="str" cm="1">
        <f t="array" ref="E333">IF(SUMPRODUCT($I333:$IX333,IF($I$9:$IX$9=E$9,1,0))&gt;0,SUMPRODUCT($I333:$IX333,IF($I$9:$IX$9=E$9,1,0)),"")</f>
        <v/>
      </c>
      <c r="F333" s="355" t="str" cm="1">
        <f t="array" ref="F333">IF(SUMPRODUCT($I333:$IX333,IF($I$9:$IX$9=F$9,1,0))&gt;0,SUMPRODUCT($I333:$IX333,IF($I$9:$IX$9=F$9,1,0)),"")</f>
        <v/>
      </c>
      <c r="G333" s="355" t="str" cm="1">
        <f t="array" ref="G333">IF(SUMPRODUCT($I333:$IX333,IF($I$9:$IX$9=G$9,1,0))&gt;0,SUMPRODUCT($I333:$IX333,IF($I$9:$IX$9=G$9,1,0)),"")</f>
        <v/>
      </c>
      <c r="H333" s="329">
        <f t="shared" si="14"/>
        <v>0</v>
      </c>
      <c r="I333" s="205"/>
      <c r="J333" s="205"/>
      <c r="K333" s="205"/>
      <c r="L333" s="205"/>
      <c r="M333" s="205"/>
      <c r="N333" s="205"/>
      <c r="O333" s="205"/>
      <c r="P333" s="205"/>
      <c r="Q333" s="205"/>
      <c r="R333" s="205"/>
      <c r="S333" s="205"/>
      <c r="T333" s="205"/>
      <c r="U333" s="205"/>
      <c r="V333" s="205"/>
      <c r="W333" s="205"/>
      <c r="X333" s="205"/>
      <c r="Y333" s="205"/>
      <c r="Z333" s="205"/>
      <c r="AA333" s="205"/>
      <c r="AB333" s="205"/>
      <c r="AC333" s="205"/>
      <c r="AD333" s="205"/>
      <c r="AE333" s="205"/>
      <c r="AF333" s="205"/>
      <c r="AG333" s="205"/>
      <c r="AH333" s="205"/>
      <c r="AI333" s="205"/>
      <c r="AJ333" s="205"/>
      <c r="AK333" s="205"/>
      <c r="AL333" s="205"/>
      <c r="AM333" s="205"/>
      <c r="AN333" s="205"/>
      <c r="AO333" s="205"/>
      <c r="AP333" s="205"/>
      <c r="AQ333" s="205"/>
      <c r="AR333" s="205"/>
      <c r="AS333" s="205"/>
      <c r="AT333" s="205"/>
      <c r="AU333" s="205"/>
      <c r="AV333" s="205"/>
      <c r="AW333" s="205"/>
      <c r="AX333" s="205"/>
      <c r="AY333" s="205"/>
      <c r="AZ333" s="205"/>
      <c r="BA333" s="205"/>
      <c r="BB333" s="205"/>
      <c r="BC333" s="205"/>
      <c r="BD333" s="205"/>
      <c r="BE333" s="205"/>
      <c r="BF333" s="205"/>
      <c r="BG333" s="205"/>
      <c r="BH333" s="205"/>
      <c r="BI333" s="205"/>
      <c r="BJ333" s="205"/>
      <c r="BK333" s="205"/>
      <c r="BL333" s="205"/>
      <c r="BM333" s="205"/>
      <c r="BN333" s="205"/>
      <c r="BO333" s="205"/>
      <c r="BP333" s="205"/>
      <c r="BQ333" s="205"/>
      <c r="BR333" s="205"/>
      <c r="BS333" s="205"/>
      <c r="BT333" s="205"/>
      <c r="BU333" s="205"/>
      <c r="BV333" s="205"/>
      <c r="BW333" s="205"/>
      <c r="BX333" s="205"/>
      <c r="BY333" s="205"/>
      <c r="BZ333" s="205"/>
      <c r="CA333" s="205"/>
      <c r="CB333" s="205"/>
      <c r="CC333" s="205"/>
      <c r="CD333" s="205"/>
      <c r="CE333" s="205"/>
      <c r="CF333" s="205"/>
      <c r="CG333" s="205"/>
      <c r="CH333" s="205"/>
      <c r="CI333" s="205"/>
      <c r="CJ333" s="205"/>
      <c r="CK333" s="205"/>
      <c r="CL333" s="205"/>
      <c r="CM333" s="205"/>
      <c r="CN333" s="205"/>
      <c r="CO333" s="205"/>
      <c r="CP333" s="205"/>
      <c r="CQ333" s="205"/>
      <c r="CR333" s="205"/>
      <c r="CS333" s="205"/>
      <c r="CT333" s="205"/>
      <c r="CU333" s="205"/>
      <c r="CV333" s="205"/>
      <c r="CW333" s="205"/>
      <c r="CX333" s="205"/>
      <c r="CY333" s="205"/>
      <c r="CZ333" s="205"/>
      <c r="DA333" s="205"/>
      <c r="DB333" s="205"/>
      <c r="DC333" s="205"/>
      <c r="DD333" s="205"/>
      <c r="DE333" s="205"/>
      <c r="DF333" s="205"/>
      <c r="DG333" s="205"/>
      <c r="DH333" s="205"/>
      <c r="DI333" s="205"/>
      <c r="DJ333" s="205"/>
      <c r="DK333" s="205"/>
      <c r="DL333" s="205"/>
      <c r="DM333" s="205"/>
      <c r="DN333" s="205"/>
      <c r="DO333" s="205"/>
      <c r="DP333" s="205"/>
      <c r="DQ333" s="205"/>
      <c r="DR333" s="205"/>
      <c r="DS333" s="205"/>
      <c r="DT333" s="205"/>
      <c r="DU333" s="205"/>
      <c r="DV333" s="205"/>
      <c r="DW333" s="205"/>
      <c r="DX333" s="205"/>
      <c r="DY333" s="205"/>
      <c r="DZ333" s="205"/>
      <c r="EA333" s="205"/>
      <c r="EB333" s="205"/>
      <c r="EC333" s="205"/>
      <c r="ED333" s="205"/>
      <c r="EE333" s="205"/>
      <c r="EF333" s="205"/>
      <c r="EG333" s="205"/>
      <c r="EH333" s="205"/>
      <c r="EI333" s="205"/>
      <c r="EJ333" s="205"/>
      <c r="EK333" s="205"/>
      <c r="EL333" s="205"/>
      <c r="EM333" s="205"/>
      <c r="EN333" s="205"/>
      <c r="EO333" s="205"/>
      <c r="EP333" s="205"/>
      <c r="EQ333" s="205"/>
      <c r="ER333" s="205"/>
      <c r="ES333" s="205"/>
      <c r="ET333" s="205"/>
      <c r="EU333" s="205"/>
      <c r="EV333" s="205"/>
      <c r="EW333" s="205"/>
      <c r="EX333" s="205"/>
      <c r="EY333" s="205"/>
      <c r="EZ333" s="205"/>
      <c r="FA333" s="205"/>
      <c r="FB333" s="205"/>
      <c r="FC333" s="205"/>
      <c r="FD333" s="205"/>
      <c r="FE333" s="205"/>
      <c r="FF333" s="205"/>
      <c r="FG333" s="205"/>
      <c r="FH333" s="205"/>
      <c r="FI333" s="205"/>
      <c r="FJ333" s="205"/>
      <c r="FK333" s="205"/>
      <c r="FL333" s="205"/>
      <c r="FM333" s="205"/>
      <c r="FN333" s="205"/>
      <c r="FO333" s="205"/>
      <c r="FP333" s="205"/>
      <c r="FQ333" s="205"/>
      <c r="FR333" s="205"/>
      <c r="FS333" s="205"/>
      <c r="FT333" s="205"/>
      <c r="FU333" s="205"/>
      <c r="FV333" s="205"/>
      <c r="FW333" s="205"/>
      <c r="FX333" s="205"/>
      <c r="FY333" s="205"/>
      <c r="FZ333" s="205"/>
      <c r="GA333" s="205"/>
      <c r="GB333" s="205"/>
      <c r="GC333" s="205"/>
      <c r="GD333" s="205"/>
      <c r="GE333" s="205"/>
      <c r="GF333" s="205"/>
      <c r="GG333" s="205"/>
      <c r="GH333" s="205"/>
      <c r="GI333" s="205"/>
      <c r="GJ333" s="205"/>
      <c r="GK333" s="205"/>
      <c r="GL333" s="205"/>
      <c r="GM333" s="205"/>
      <c r="GN333" s="205"/>
      <c r="GO333" s="205"/>
      <c r="GP333" s="205"/>
      <c r="GQ333" s="205"/>
      <c r="GR333" s="205"/>
      <c r="GS333" s="205"/>
      <c r="GT333" s="205"/>
      <c r="GU333" s="205"/>
      <c r="GV333" s="205"/>
      <c r="GW333" s="205"/>
      <c r="GX333" s="205"/>
      <c r="GY333" s="205"/>
      <c r="GZ333" s="205"/>
      <c r="HA333" s="205"/>
      <c r="HB333" s="205"/>
      <c r="HC333" s="205"/>
      <c r="HD333" s="205"/>
      <c r="HE333" s="205"/>
      <c r="HF333" s="205"/>
      <c r="HG333" s="205"/>
      <c r="HH333" s="205"/>
      <c r="HI333" s="205"/>
      <c r="HJ333" s="205"/>
      <c r="HK333" s="205"/>
      <c r="HL333" s="205"/>
      <c r="HM333" s="205"/>
      <c r="HN333" s="205"/>
      <c r="HO333" s="205"/>
      <c r="HP333" s="205"/>
      <c r="HQ333" s="205"/>
      <c r="HR333" s="205"/>
      <c r="HS333" s="205"/>
      <c r="HT333" s="205"/>
      <c r="HU333" s="205"/>
      <c r="HV333" s="205"/>
      <c r="HW333" s="205"/>
      <c r="HX333" s="205"/>
      <c r="HY333" s="205"/>
      <c r="HZ333" s="205"/>
      <c r="IA333" s="205"/>
      <c r="IB333" s="205"/>
      <c r="IC333" s="205"/>
      <c r="ID333" s="205"/>
      <c r="IE333" s="205"/>
      <c r="IF333" s="205"/>
      <c r="IG333" s="205"/>
      <c r="IH333" s="205"/>
      <c r="II333" s="205"/>
      <c r="IJ333" s="205"/>
      <c r="IK333" s="205"/>
      <c r="IL333" s="205"/>
      <c r="IM333" s="205"/>
      <c r="IN333" s="205"/>
      <c r="IO333" s="205"/>
      <c r="IP333" s="205"/>
      <c r="IQ333" s="205"/>
      <c r="IR333" s="205"/>
      <c r="IS333" s="205"/>
      <c r="IT333" s="205"/>
      <c r="IU333" s="205"/>
      <c r="IV333" s="205"/>
      <c r="IW333" s="205"/>
      <c r="IX333" s="205"/>
    </row>
    <row r="334" spans="1:258" x14ac:dyDescent="0.2">
      <c r="A334" s="330">
        <f t="shared" si="15"/>
        <v>45615</v>
      </c>
      <c r="B334" s="355" t="str" cm="1">
        <f t="array" ref="B334">IF(SUMPRODUCT($I334:$IX334,IF($I$9:$IX$9=B$9,1,0))&gt;0,SUMPRODUCT($I334:$IX334,IF($I$9:$IX$9=B$9,1,0)),"")</f>
        <v/>
      </c>
      <c r="C334" s="355" t="str" cm="1">
        <f t="array" ref="C334">IF(SUMPRODUCT($I334:$IX334,IF($I$9:$IX$9=C$9,1,0))&gt;0,SUMPRODUCT($I334:$IX334,IF($I$9:$IX$9=C$9,1,0)),"")</f>
        <v/>
      </c>
      <c r="D334" s="355" t="str" cm="1">
        <f t="array" ref="D334">IF(SUMPRODUCT($I334:$IX334,IF($I$9:$IX$9=D$9,1,0))&gt;0,SUMPRODUCT($I334:$IX334,IF($I$9:$IX$9=D$9,1,0)),"")</f>
        <v/>
      </c>
      <c r="E334" s="355" t="str" cm="1">
        <f t="array" ref="E334">IF(SUMPRODUCT($I334:$IX334,IF($I$9:$IX$9=E$9,1,0))&gt;0,SUMPRODUCT($I334:$IX334,IF($I$9:$IX$9=E$9,1,0)),"")</f>
        <v/>
      </c>
      <c r="F334" s="355" t="str" cm="1">
        <f t="array" ref="F334">IF(SUMPRODUCT($I334:$IX334,IF($I$9:$IX$9=F$9,1,0))&gt;0,SUMPRODUCT($I334:$IX334,IF($I$9:$IX$9=F$9,1,0)),"")</f>
        <v/>
      </c>
      <c r="G334" s="355" t="str" cm="1">
        <f t="array" ref="G334">IF(SUMPRODUCT($I334:$IX334,IF($I$9:$IX$9=G$9,1,0))&gt;0,SUMPRODUCT($I334:$IX334,IF($I$9:$IX$9=G$9,1,0)),"")</f>
        <v/>
      </c>
      <c r="H334" s="329">
        <f t="shared" si="14"/>
        <v>0</v>
      </c>
      <c r="I334" s="205"/>
      <c r="J334" s="205"/>
      <c r="K334" s="205"/>
      <c r="L334" s="205"/>
      <c r="M334" s="205"/>
      <c r="N334" s="205"/>
      <c r="O334" s="205"/>
      <c r="P334" s="205"/>
      <c r="Q334" s="205"/>
      <c r="R334" s="205"/>
      <c r="S334" s="205"/>
      <c r="T334" s="205"/>
      <c r="U334" s="205"/>
      <c r="V334" s="205"/>
      <c r="W334" s="205"/>
      <c r="X334" s="205"/>
      <c r="Y334" s="205"/>
      <c r="Z334" s="205"/>
      <c r="AA334" s="205"/>
      <c r="AB334" s="205"/>
      <c r="AC334" s="205"/>
      <c r="AD334" s="205"/>
      <c r="AE334" s="205"/>
      <c r="AF334" s="205"/>
      <c r="AG334" s="205"/>
      <c r="AH334" s="205"/>
      <c r="AI334" s="205"/>
      <c r="AJ334" s="205"/>
      <c r="AK334" s="205"/>
      <c r="AL334" s="205"/>
      <c r="AM334" s="205"/>
      <c r="AN334" s="205"/>
      <c r="AO334" s="205"/>
      <c r="AP334" s="205"/>
      <c r="AQ334" s="205"/>
      <c r="AR334" s="205"/>
      <c r="AS334" s="205"/>
      <c r="AT334" s="205"/>
      <c r="AU334" s="205"/>
      <c r="AV334" s="205"/>
      <c r="AW334" s="205"/>
      <c r="AX334" s="205"/>
      <c r="AY334" s="205"/>
      <c r="AZ334" s="205"/>
      <c r="BA334" s="205"/>
      <c r="BB334" s="205"/>
      <c r="BC334" s="205"/>
      <c r="BD334" s="205"/>
      <c r="BE334" s="205"/>
      <c r="BF334" s="205"/>
      <c r="BG334" s="205"/>
      <c r="BH334" s="205"/>
      <c r="BI334" s="205"/>
      <c r="BJ334" s="205"/>
      <c r="BK334" s="205"/>
      <c r="BL334" s="205"/>
      <c r="BM334" s="205"/>
      <c r="BN334" s="205"/>
      <c r="BO334" s="205"/>
      <c r="BP334" s="205"/>
      <c r="BQ334" s="205"/>
      <c r="BR334" s="205"/>
      <c r="BS334" s="205"/>
      <c r="BT334" s="205"/>
      <c r="BU334" s="205"/>
      <c r="BV334" s="205"/>
      <c r="BW334" s="205"/>
      <c r="BX334" s="205"/>
      <c r="BY334" s="205"/>
      <c r="BZ334" s="205"/>
      <c r="CA334" s="205"/>
      <c r="CB334" s="205"/>
      <c r="CC334" s="205"/>
      <c r="CD334" s="205"/>
      <c r="CE334" s="205"/>
      <c r="CF334" s="205"/>
      <c r="CG334" s="205"/>
      <c r="CH334" s="205"/>
      <c r="CI334" s="205"/>
      <c r="CJ334" s="205"/>
      <c r="CK334" s="205"/>
      <c r="CL334" s="205"/>
      <c r="CM334" s="205"/>
      <c r="CN334" s="205"/>
      <c r="CO334" s="205"/>
      <c r="CP334" s="205"/>
      <c r="CQ334" s="205"/>
      <c r="CR334" s="205"/>
      <c r="CS334" s="205"/>
      <c r="CT334" s="205"/>
      <c r="CU334" s="205"/>
      <c r="CV334" s="205"/>
      <c r="CW334" s="205"/>
      <c r="CX334" s="205"/>
      <c r="CY334" s="205"/>
      <c r="CZ334" s="205"/>
      <c r="DA334" s="205"/>
      <c r="DB334" s="205"/>
      <c r="DC334" s="205"/>
      <c r="DD334" s="205"/>
      <c r="DE334" s="205"/>
      <c r="DF334" s="205"/>
      <c r="DG334" s="205"/>
      <c r="DH334" s="205"/>
      <c r="DI334" s="205"/>
      <c r="DJ334" s="205"/>
      <c r="DK334" s="205"/>
      <c r="DL334" s="205"/>
      <c r="DM334" s="205"/>
      <c r="DN334" s="205"/>
      <c r="DO334" s="205"/>
      <c r="DP334" s="205"/>
      <c r="DQ334" s="205"/>
      <c r="DR334" s="205"/>
      <c r="DS334" s="205"/>
      <c r="DT334" s="205"/>
      <c r="DU334" s="205"/>
      <c r="DV334" s="205"/>
      <c r="DW334" s="205"/>
      <c r="DX334" s="205"/>
      <c r="DY334" s="205"/>
      <c r="DZ334" s="205"/>
      <c r="EA334" s="205"/>
      <c r="EB334" s="205"/>
      <c r="EC334" s="205"/>
      <c r="ED334" s="205"/>
      <c r="EE334" s="205"/>
      <c r="EF334" s="205"/>
      <c r="EG334" s="205"/>
      <c r="EH334" s="205"/>
      <c r="EI334" s="205"/>
      <c r="EJ334" s="205"/>
      <c r="EK334" s="205"/>
      <c r="EL334" s="205"/>
      <c r="EM334" s="205"/>
      <c r="EN334" s="205"/>
      <c r="EO334" s="205"/>
      <c r="EP334" s="205"/>
      <c r="EQ334" s="205"/>
      <c r="ER334" s="205"/>
      <c r="ES334" s="205"/>
      <c r="ET334" s="205"/>
      <c r="EU334" s="205"/>
      <c r="EV334" s="205"/>
      <c r="EW334" s="205"/>
      <c r="EX334" s="205"/>
      <c r="EY334" s="205"/>
      <c r="EZ334" s="205"/>
      <c r="FA334" s="205"/>
      <c r="FB334" s="205"/>
      <c r="FC334" s="205"/>
      <c r="FD334" s="205"/>
      <c r="FE334" s="205"/>
      <c r="FF334" s="205"/>
      <c r="FG334" s="205"/>
      <c r="FH334" s="205"/>
      <c r="FI334" s="205"/>
      <c r="FJ334" s="205"/>
      <c r="FK334" s="205"/>
      <c r="FL334" s="205"/>
      <c r="FM334" s="205"/>
      <c r="FN334" s="205"/>
      <c r="FO334" s="205"/>
      <c r="FP334" s="205"/>
      <c r="FQ334" s="205"/>
      <c r="FR334" s="205"/>
      <c r="FS334" s="205"/>
      <c r="FT334" s="205"/>
      <c r="FU334" s="205"/>
      <c r="FV334" s="205"/>
      <c r="FW334" s="205"/>
      <c r="FX334" s="205"/>
      <c r="FY334" s="205"/>
      <c r="FZ334" s="205"/>
      <c r="GA334" s="205"/>
      <c r="GB334" s="205"/>
      <c r="GC334" s="205"/>
      <c r="GD334" s="205"/>
      <c r="GE334" s="205"/>
      <c r="GF334" s="205"/>
      <c r="GG334" s="205"/>
      <c r="GH334" s="205"/>
      <c r="GI334" s="205"/>
      <c r="GJ334" s="205"/>
      <c r="GK334" s="205"/>
      <c r="GL334" s="205"/>
      <c r="GM334" s="205"/>
      <c r="GN334" s="205"/>
      <c r="GO334" s="205"/>
      <c r="GP334" s="205"/>
      <c r="GQ334" s="205"/>
      <c r="GR334" s="205"/>
      <c r="GS334" s="205"/>
      <c r="GT334" s="205"/>
      <c r="GU334" s="205"/>
      <c r="GV334" s="205"/>
      <c r="GW334" s="205"/>
      <c r="GX334" s="205"/>
      <c r="GY334" s="205"/>
      <c r="GZ334" s="205"/>
      <c r="HA334" s="205"/>
      <c r="HB334" s="205"/>
      <c r="HC334" s="205"/>
      <c r="HD334" s="205"/>
      <c r="HE334" s="205"/>
      <c r="HF334" s="205"/>
      <c r="HG334" s="205"/>
      <c r="HH334" s="205"/>
      <c r="HI334" s="205"/>
      <c r="HJ334" s="205"/>
      <c r="HK334" s="205"/>
      <c r="HL334" s="205"/>
      <c r="HM334" s="205"/>
      <c r="HN334" s="205"/>
      <c r="HO334" s="205"/>
      <c r="HP334" s="205"/>
      <c r="HQ334" s="205"/>
      <c r="HR334" s="205"/>
      <c r="HS334" s="205"/>
      <c r="HT334" s="205"/>
      <c r="HU334" s="205"/>
      <c r="HV334" s="205"/>
      <c r="HW334" s="205"/>
      <c r="HX334" s="205"/>
      <c r="HY334" s="205"/>
      <c r="HZ334" s="205"/>
      <c r="IA334" s="205"/>
      <c r="IB334" s="205"/>
      <c r="IC334" s="205"/>
      <c r="ID334" s="205"/>
      <c r="IE334" s="205"/>
      <c r="IF334" s="205"/>
      <c r="IG334" s="205"/>
      <c r="IH334" s="205"/>
      <c r="II334" s="205"/>
      <c r="IJ334" s="205"/>
      <c r="IK334" s="205"/>
      <c r="IL334" s="205"/>
      <c r="IM334" s="205"/>
      <c r="IN334" s="205"/>
      <c r="IO334" s="205"/>
      <c r="IP334" s="205"/>
      <c r="IQ334" s="205"/>
      <c r="IR334" s="205"/>
      <c r="IS334" s="205"/>
      <c r="IT334" s="205"/>
      <c r="IU334" s="205"/>
      <c r="IV334" s="205"/>
      <c r="IW334" s="205"/>
      <c r="IX334" s="205"/>
    </row>
    <row r="335" spans="1:258" s="236" customFormat="1" ht="12.75" customHeight="1" x14ac:dyDescent="0.2">
      <c r="A335" s="330">
        <f t="shared" si="15"/>
        <v>45616</v>
      </c>
      <c r="B335" s="355" t="str" cm="1">
        <f t="array" ref="B335">IF(SUMPRODUCT($I335:$IX335,IF($I$9:$IX$9=B$9,1,0))&gt;0,SUMPRODUCT($I335:$IX335,IF($I$9:$IX$9=B$9,1,0)),"")</f>
        <v/>
      </c>
      <c r="C335" s="355" t="str" cm="1">
        <f t="array" ref="C335">IF(SUMPRODUCT($I335:$IX335,IF($I$9:$IX$9=C$9,1,0))&gt;0,SUMPRODUCT($I335:$IX335,IF($I$9:$IX$9=C$9,1,0)),"")</f>
        <v/>
      </c>
      <c r="D335" s="355" t="str" cm="1">
        <f t="array" ref="D335">IF(SUMPRODUCT($I335:$IX335,IF($I$9:$IX$9=D$9,1,0))&gt;0,SUMPRODUCT($I335:$IX335,IF($I$9:$IX$9=D$9,1,0)),"")</f>
        <v/>
      </c>
      <c r="E335" s="355" t="str" cm="1">
        <f t="array" ref="E335">IF(SUMPRODUCT($I335:$IX335,IF($I$9:$IX$9=E$9,1,0))&gt;0,SUMPRODUCT($I335:$IX335,IF($I$9:$IX$9=E$9,1,0)),"")</f>
        <v/>
      </c>
      <c r="F335" s="355" t="str" cm="1">
        <f t="array" ref="F335">IF(SUMPRODUCT($I335:$IX335,IF($I$9:$IX$9=F$9,1,0))&gt;0,SUMPRODUCT($I335:$IX335,IF($I$9:$IX$9=F$9,1,0)),"")</f>
        <v/>
      </c>
      <c r="G335" s="355" t="str" cm="1">
        <f t="array" ref="G335">IF(SUMPRODUCT($I335:$IX335,IF($I$9:$IX$9=G$9,1,0))&gt;0,SUMPRODUCT($I335:$IX335,IF($I$9:$IX$9=G$9,1,0)),"")</f>
        <v/>
      </c>
      <c r="H335" s="329">
        <f t="shared" si="14"/>
        <v>0</v>
      </c>
      <c r="I335" s="205"/>
      <c r="J335" s="205"/>
      <c r="K335" s="205"/>
      <c r="L335" s="205"/>
      <c r="M335" s="205"/>
      <c r="N335" s="205"/>
      <c r="O335" s="205"/>
      <c r="P335" s="205"/>
      <c r="Q335" s="205"/>
      <c r="R335" s="205"/>
      <c r="S335" s="205"/>
      <c r="T335" s="205"/>
      <c r="U335" s="205"/>
      <c r="V335" s="205"/>
      <c r="W335" s="205"/>
      <c r="X335" s="205"/>
      <c r="Y335" s="205"/>
      <c r="Z335" s="205"/>
      <c r="AA335" s="205"/>
      <c r="AB335" s="205"/>
      <c r="AC335" s="205"/>
      <c r="AD335" s="205"/>
      <c r="AE335" s="205"/>
      <c r="AF335" s="205"/>
      <c r="AG335" s="205"/>
      <c r="AH335" s="205"/>
      <c r="AI335" s="205"/>
      <c r="AJ335" s="205"/>
      <c r="AK335" s="205"/>
      <c r="AL335" s="205"/>
      <c r="AM335" s="205"/>
      <c r="AN335" s="205"/>
      <c r="AO335" s="205"/>
      <c r="AP335" s="205"/>
      <c r="AQ335" s="205"/>
      <c r="AR335" s="205"/>
      <c r="AS335" s="205"/>
      <c r="AT335" s="205"/>
      <c r="AU335" s="205"/>
      <c r="AV335" s="205"/>
      <c r="AW335" s="205"/>
      <c r="AX335" s="205"/>
      <c r="AY335" s="205"/>
      <c r="AZ335" s="205"/>
      <c r="BA335" s="205"/>
      <c r="BB335" s="205"/>
      <c r="BC335" s="205"/>
      <c r="BD335" s="205"/>
      <c r="BE335" s="205"/>
      <c r="BF335" s="205"/>
      <c r="BG335" s="205"/>
      <c r="BH335" s="205"/>
      <c r="BI335" s="205"/>
      <c r="BJ335" s="205"/>
      <c r="BK335" s="205"/>
      <c r="BL335" s="205"/>
      <c r="BM335" s="205"/>
      <c r="BN335" s="205"/>
      <c r="BO335" s="205"/>
      <c r="BP335" s="205"/>
      <c r="BQ335" s="205"/>
      <c r="BR335" s="205"/>
      <c r="BS335" s="205"/>
      <c r="BT335" s="205"/>
      <c r="BU335" s="205"/>
      <c r="BV335" s="205"/>
      <c r="BW335" s="205"/>
      <c r="BX335" s="205"/>
      <c r="BY335" s="205"/>
      <c r="BZ335" s="205"/>
      <c r="CA335" s="205"/>
      <c r="CB335" s="205"/>
      <c r="CC335" s="205"/>
      <c r="CD335" s="205"/>
      <c r="CE335" s="205"/>
      <c r="CF335" s="205"/>
      <c r="CG335" s="205"/>
      <c r="CH335" s="205"/>
      <c r="CI335" s="205"/>
      <c r="CJ335" s="205"/>
      <c r="CK335" s="205"/>
      <c r="CL335" s="205"/>
      <c r="CM335" s="205"/>
      <c r="CN335" s="205"/>
      <c r="CO335" s="205"/>
      <c r="CP335" s="205"/>
      <c r="CQ335" s="205"/>
      <c r="CR335" s="205"/>
      <c r="CS335" s="205"/>
      <c r="CT335" s="205"/>
      <c r="CU335" s="205"/>
      <c r="CV335" s="205"/>
      <c r="CW335" s="205"/>
      <c r="CX335" s="205"/>
      <c r="CY335" s="205"/>
      <c r="CZ335" s="205"/>
      <c r="DA335" s="205"/>
      <c r="DB335" s="205"/>
      <c r="DC335" s="205"/>
      <c r="DD335" s="205"/>
      <c r="DE335" s="205"/>
      <c r="DF335" s="205"/>
      <c r="DG335" s="205"/>
      <c r="DH335" s="205"/>
      <c r="DI335" s="205"/>
      <c r="DJ335" s="205"/>
      <c r="DK335" s="205"/>
      <c r="DL335" s="205"/>
      <c r="DM335" s="205"/>
      <c r="DN335" s="205"/>
      <c r="DO335" s="205"/>
      <c r="DP335" s="205"/>
      <c r="DQ335" s="205"/>
      <c r="DR335" s="205"/>
      <c r="DS335" s="205"/>
      <c r="DT335" s="205"/>
      <c r="DU335" s="205"/>
      <c r="DV335" s="205"/>
      <c r="DW335" s="205"/>
      <c r="DX335" s="205"/>
      <c r="DY335" s="205"/>
      <c r="DZ335" s="205"/>
      <c r="EA335" s="205"/>
      <c r="EB335" s="205"/>
      <c r="EC335" s="205"/>
      <c r="ED335" s="205"/>
      <c r="EE335" s="205"/>
      <c r="EF335" s="205"/>
      <c r="EG335" s="205"/>
      <c r="EH335" s="205"/>
      <c r="EI335" s="205"/>
      <c r="EJ335" s="205"/>
      <c r="EK335" s="205"/>
      <c r="EL335" s="205"/>
      <c r="EM335" s="205"/>
      <c r="EN335" s="205"/>
      <c r="EO335" s="205"/>
      <c r="EP335" s="205"/>
      <c r="EQ335" s="205"/>
      <c r="ER335" s="205"/>
      <c r="ES335" s="205"/>
      <c r="ET335" s="205"/>
      <c r="EU335" s="205"/>
      <c r="EV335" s="205"/>
      <c r="EW335" s="205"/>
      <c r="EX335" s="205"/>
      <c r="EY335" s="205"/>
      <c r="EZ335" s="205"/>
      <c r="FA335" s="205"/>
      <c r="FB335" s="205"/>
      <c r="FC335" s="205"/>
      <c r="FD335" s="205"/>
      <c r="FE335" s="205"/>
      <c r="FF335" s="205"/>
      <c r="FG335" s="205"/>
      <c r="FH335" s="205"/>
      <c r="FI335" s="205"/>
      <c r="FJ335" s="205"/>
      <c r="FK335" s="205"/>
      <c r="FL335" s="205"/>
      <c r="FM335" s="205"/>
      <c r="FN335" s="205"/>
      <c r="FO335" s="205"/>
      <c r="FP335" s="205"/>
      <c r="FQ335" s="205"/>
      <c r="FR335" s="205"/>
      <c r="FS335" s="205"/>
      <c r="FT335" s="205"/>
      <c r="FU335" s="205"/>
      <c r="FV335" s="205"/>
      <c r="FW335" s="205"/>
      <c r="FX335" s="205"/>
      <c r="FY335" s="205"/>
      <c r="FZ335" s="205"/>
      <c r="GA335" s="205"/>
      <c r="GB335" s="205"/>
      <c r="GC335" s="205"/>
      <c r="GD335" s="205"/>
      <c r="GE335" s="205"/>
      <c r="GF335" s="205"/>
      <c r="GG335" s="205"/>
      <c r="GH335" s="205"/>
      <c r="GI335" s="205"/>
      <c r="GJ335" s="205"/>
      <c r="GK335" s="205"/>
      <c r="GL335" s="205"/>
      <c r="GM335" s="205"/>
      <c r="GN335" s="205"/>
      <c r="GO335" s="205"/>
      <c r="GP335" s="205"/>
      <c r="GQ335" s="205"/>
      <c r="GR335" s="205"/>
      <c r="GS335" s="205"/>
      <c r="GT335" s="205"/>
      <c r="GU335" s="205"/>
      <c r="GV335" s="205"/>
      <c r="GW335" s="205"/>
      <c r="GX335" s="205"/>
      <c r="GY335" s="205"/>
      <c r="GZ335" s="205"/>
      <c r="HA335" s="205"/>
      <c r="HB335" s="205"/>
      <c r="HC335" s="205"/>
      <c r="HD335" s="205"/>
      <c r="HE335" s="205"/>
      <c r="HF335" s="205"/>
      <c r="HG335" s="205"/>
      <c r="HH335" s="205"/>
      <c r="HI335" s="205"/>
      <c r="HJ335" s="205"/>
      <c r="HK335" s="205"/>
      <c r="HL335" s="205"/>
      <c r="HM335" s="205"/>
      <c r="HN335" s="205"/>
      <c r="HO335" s="205"/>
      <c r="HP335" s="205"/>
      <c r="HQ335" s="205"/>
      <c r="HR335" s="205"/>
      <c r="HS335" s="205"/>
      <c r="HT335" s="205"/>
      <c r="HU335" s="205"/>
      <c r="HV335" s="205"/>
      <c r="HW335" s="205"/>
      <c r="HX335" s="205"/>
      <c r="HY335" s="205"/>
      <c r="HZ335" s="205"/>
      <c r="IA335" s="205"/>
      <c r="IB335" s="205"/>
      <c r="IC335" s="205"/>
      <c r="ID335" s="205"/>
      <c r="IE335" s="205"/>
      <c r="IF335" s="205"/>
      <c r="IG335" s="205"/>
      <c r="IH335" s="205"/>
      <c r="II335" s="205"/>
      <c r="IJ335" s="205"/>
      <c r="IK335" s="205"/>
      <c r="IL335" s="205"/>
      <c r="IM335" s="205"/>
      <c r="IN335" s="205"/>
      <c r="IO335" s="205"/>
      <c r="IP335" s="205"/>
      <c r="IQ335" s="205"/>
      <c r="IR335" s="205"/>
      <c r="IS335" s="205"/>
      <c r="IT335" s="205"/>
      <c r="IU335" s="205"/>
      <c r="IV335" s="205"/>
      <c r="IW335" s="205"/>
      <c r="IX335" s="205"/>
    </row>
    <row r="336" spans="1:258" s="236" customFormat="1" x14ac:dyDescent="0.2">
      <c r="A336" s="330">
        <f t="shared" si="15"/>
        <v>45617</v>
      </c>
      <c r="B336" s="355" t="str" cm="1">
        <f t="array" ref="B336">IF(SUMPRODUCT($I336:$IX336,IF($I$9:$IX$9=B$9,1,0))&gt;0,SUMPRODUCT($I336:$IX336,IF($I$9:$IX$9=B$9,1,0)),"")</f>
        <v/>
      </c>
      <c r="C336" s="355" t="str" cm="1">
        <f t="array" ref="C336">IF(SUMPRODUCT($I336:$IX336,IF($I$9:$IX$9=C$9,1,0))&gt;0,SUMPRODUCT($I336:$IX336,IF($I$9:$IX$9=C$9,1,0)),"")</f>
        <v/>
      </c>
      <c r="D336" s="355" t="str" cm="1">
        <f t="array" ref="D336">IF(SUMPRODUCT($I336:$IX336,IF($I$9:$IX$9=D$9,1,0))&gt;0,SUMPRODUCT($I336:$IX336,IF($I$9:$IX$9=D$9,1,0)),"")</f>
        <v/>
      </c>
      <c r="E336" s="355" t="str" cm="1">
        <f t="array" ref="E336">IF(SUMPRODUCT($I336:$IX336,IF($I$9:$IX$9=E$9,1,0))&gt;0,SUMPRODUCT($I336:$IX336,IF($I$9:$IX$9=E$9,1,0)),"")</f>
        <v/>
      </c>
      <c r="F336" s="355" t="str" cm="1">
        <f t="array" ref="F336">IF(SUMPRODUCT($I336:$IX336,IF($I$9:$IX$9=F$9,1,0))&gt;0,SUMPRODUCT($I336:$IX336,IF($I$9:$IX$9=F$9,1,0)),"")</f>
        <v/>
      </c>
      <c r="G336" s="355" t="str" cm="1">
        <f t="array" ref="G336">IF(SUMPRODUCT($I336:$IX336,IF($I$9:$IX$9=G$9,1,0))&gt;0,SUMPRODUCT($I336:$IX336,IF($I$9:$IX$9=G$9,1,0)),"")</f>
        <v/>
      </c>
      <c r="H336" s="329">
        <f t="shared" si="14"/>
        <v>0</v>
      </c>
      <c r="I336" s="205"/>
      <c r="J336" s="205"/>
      <c r="K336" s="205"/>
      <c r="L336" s="205"/>
      <c r="M336" s="205"/>
      <c r="N336" s="205"/>
      <c r="O336" s="205"/>
      <c r="P336" s="205"/>
      <c r="Q336" s="205"/>
      <c r="R336" s="205"/>
      <c r="S336" s="205"/>
      <c r="T336" s="205"/>
      <c r="U336" s="205"/>
      <c r="V336" s="205"/>
      <c r="W336" s="205"/>
      <c r="X336" s="205"/>
      <c r="Y336" s="205"/>
      <c r="Z336" s="205"/>
      <c r="AA336" s="205"/>
      <c r="AB336" s="205"/>
      <c r="AC336" s="205"/>
      <c r="AD336" s="205"/>
      <c r="AE336" s="205"/>
      <c r="AF336" s="205"/>
      <c r="AG336" s="205"/>
      <c r="AH336" s="205"/>
      <c r="AI336" s="205"/>
      <c r="AJ336" s="205"/>
      <c r="AK336" s="205"/>
      <c r="AL336" s="205"/>
      <c r="AM336" s="205"/>
      <c r="AN336" s="205"/>
      <c r="AO336" s="205"/>
      <c r="AP336" s="205"/>
      <c r="AQ336" s="205"/>
      <c r="AR336" s="205"/>
      <c r="AS336" s="205"/>
      <c r="AT336" s="205"/>
      <c r="AU336" s="205"/>
      <c r="AV336" s="205"/>
      <c r="AW336" s="205"/>
      <c r="AX336" s="205"/>
      <c r="AY336" s="205"/>
      <c r="AZ336" s="205"/>
      <c r="BA336" s="205"/>
      <c r="BB336" s="205"/>
      <c r="BC336" s="205"/>
      <c r="BD336" s="205"/>
      <c r="BE336" s="205"/>
      <c r="BF336" s="205"/>
      <c r="BG336" s="205"/>
      <c r="BH336" s="205"/>
      <c r="BI336" s="205"/>
      <c r="BJ336" s="205"/>
      <c r="BK336" s="205"/>
      <c r="BL336" s="205"/>
      <c r="BM336" s="205"/>
      <c r="BN336" s="205"/>
      <c r="BO336" s="205"/>
      <c r="BP336" s="205"/>
      <c r="BQ336" s="205"/>
      <c r="BR336" s="205"/>
      <c r="BS336" s="205"/>
      <c r="BT336" s="205"/>
      <c r="BU336" s="205"/>
      <c r="BV336" s="205"/>
      <c r="BW336" s="205"/>
      <c r="BX336" s="205"/>
      <c r="BY336" s="205"/>
      <c r="BZ336" s="205"/>
      <c r="CA336" s="205"/>
      <c r="CB336" s="205"/>
      <c r="CC336" s="205"/>
      <c r="CD336" s="205"/>
      <c r="CE336" s="205"/>
      <c r="CF336" s="205"/>
      <c r="CG336" s="205"/>
      <c r="CH336" s="205"/>
      <c r="CI336" s="205"/>
      <c r="CJ336" s="205"/>
      <c r="CK336" s="205"/>
      <c r="CL336" s="205"/>
      <c r="CM336" s="205"/>
      <c r="CN336" s="205"/>
      <c r="CO336" s="205"/>
      <c r="CP336" s="205"/>
      <c r="CQ336" s="205"/>
      <c r="CR336" s="205"/>
      <c r="CS336" s="205"/>
      <c r="CT336" s="205"/>
      <c r="CU336" s="205"/>
      <c r="CV336" s="205"/>
      <c r="CW336" s="205"/>
      <c r="CX336" s="205"/>
      <c r="CY336" s="205"/>
      <c r="CZ336" s="205"/>
      <c r="DA336" s="205"/>
      <c r="DB336" s="205"/>
      <c r="DC336" s="205"/>
      <c r="DD336" s="205"/>
      <c r="DE336" s="205"/>
      <c r="DF336" s="205"/>
      <c r="DG336" s="205"/>
      <c r="DH336" s="205"/>
      <c r="DI336" s="205"/>
      <c r="DJ336" s="205"/>
      <c r="DK336" s="205"/>
      <c r="DL336" s="205"/>
      <c r="DM336" s="205"/>
      <c r="DN336" s="205"/>
      <c r="DO336" s="205"/>
      <c r="DP336" s="205"/>
      <c r="DQ336" s="205"/>
      <c r="DR336" s="205"/>
      <c r="DS336" s="205"/>
      <c r="DT336" s="205"/>
      <c r="DU336" s="205"/>
      <c r="DV336" s="205"/>
      <c r="DW336" s="205"/>
      <c r="DX336" s="205"/>
      <c r="DY336" s="205"/>
      <c r="DZ336" s="205"/>
      <c r="EA336" s="205"/>
      <c r="EB336" s="205"/>
      <c r="EC336" s="205"/>
      <c r="ED336" s="205"/>
      <c r="EE336" s="205"/>
      <c r="EF336" s="205"/>
      <c r="EG336" s="205"/>
      <c r="EH336" s="205"/>
      <c r="EI336" s="205"/>
      <c r="EJ336" s="205"/>
      <c r="EK336" s="205"/>
      <c r="EL336" s="205"/>
      <c r="EM336" s="205"/>
      <c r="EN336" s="205"/>
      <c r="EO336" s="205"/>
      <c r="EP336" s="205"/>
      <c r="EQ336" s="205"/>
      <c r="ER336" s="205"/>
      <c r="ES336" s="205"/>
      <c r="ET336" s="205"/>
      <c r="EU336" s="205"/>
      <c r="EV336" s="205"/>
      <c r="EW336" s="205"/>
      <c r="EX336" s="205"/>
      <c r="EY336" s="205"/>
      <c r="EZ336" s="205"/>
      <c r="FA336" s="205"/>
      <c r="FB336" s="205"/>
      <c r="FC336" s="205"/>
      <c r="FD336" s="205"/>
      <c r="FE336" s="205"/>
      <c r="FF336" s="205"/>
      <c r="FG336" s="205"/>
      <c r="FH336" s="205"/>
      <c r="FI336" s="205"/>
      <c r="FJ336" s="205"/>
      <c r="FK336" s="205"/>
      <c r="FL336" s="205"/>
      <c r="FM336" s="205"/>
      <c r="FN336" s="205"/>
      <c r="FO336" s="205"/>
      <c r="FP336" s="205"/>
      <c r="FQ336" s="205"/>
      <c r="FR336" s="205"/>
      <c r="FS336" s="205"/>
      <c r="FT336" s="205"/>
      <c r="FU336" s="205"/>
      <c r="FV336" s="205"/>
      <c r="FW336" s="205"/>
      <c r="FX336" s="205"/>
      <c r="FY336" s="205"/>
      <c r="FZ336" s="205"/>
      <c r="GA336" s="205"/>
      <c r="GB336" s="205"/>
      <c r="GC336" s="205"/>
      <c r="GD336" s="205"/>
      <c r="GE336" s="205"/>
      <c r="GF336" s="205"/>
      <c r="GG336" s="205"/>
      <c r="GH336" s="205"/>
      <c r="GI336" s="205"/>
      <c r="GJ336" s="205"/>
      <c r="GK336" s="205"/>
      <c r="GL336" s="205"/>
      <c r="GM336" s="205"/>
      <c r="GN336" s="205"/>
      <c r="GO336" s="205"/>
      <c r="GP336" s="205"/>
      <c r="GQ336" s="205"/>
      <c r="GR336" s="205"/>
      <c r="GS336" s="205"/>
      <c r="GT336" s="205"/>
      <c r="GU336" s="205"/>
      <c r="GV336" s="205"/>
      <c r="GW336" s="205"/>
      <c r="GX336" s="205"/>
      <c r="GY336" s="205"/>
      <c r="GZ336" s="205"/>
      <c r="HA336" s="205"/>
      <c r="HB336" s="205"/>
      <c r="HC336" s="205"/>
      <c r="HD336" s="205"/>
      <c r="HE336" s="205"/>
      <c r="HF336" s="205"/>
      <c r="HG336" s="205"/>
      <c r="HH336" s="205"/>
      <c r="HI336" s="205"/>
      <c r="HJ336" s="205"/>
      <c r="HK336" s="205"/>
      <c r="HL336" s="205"/>
      <c r="HM336" s="205"/>
      <c r="HN336" s="205"/>
      <c r="HO336" s="205"/>
      <c r="HP336" s="205"/>
      <c r="HQ336" s="205"/>
      <c r="HR336" s="205"/>
      <c r="HS336" s="205"/>
      <c r="HT336" s="205"/>
      <c r="HU336" s="205"/>
      <c r="HV336" s="205"/>
      <c r="HW336" s="205"/>
      <c r="HX336" s="205"/>
      <c r="HY336" s="205"/>
      <c r="HZ336" s="205"/>
      <c r="IA336" s="205"/>
      <c r="IB336" s="205"/>
      <c r="IC336" s="205"/>
      <c r="ID336" s="205"/>
      <c r="IE336" s="205"/>
      <c r="IF336" s="205"/>
      <c r="IG336" s="205"/>
      <c r="IH336" s="205"/>
      <c r="II336" s="205"/>
      <c r="IJ336" s="205"/>
      <c r="IK336" s="205"/>
      <c r="IL336" s="205"/>
      <c r="IM336" s="205"/>
      <c r="IN336" s="205"/>
      <c r="IO336" s="205"/>
      <c r="IP336" s="205"/>
      <c r="IQ336" s="205"/>
      <c r="IR336" s="205"/>
      <c r="IS336" s="205"/>
      <c r="IT336" s="205"/>
      <c r="IU336" s="205"/>
      <c r="IV336" s="205"/>
      <c r="IW336" s="205"/>
      <c r="IX336" s="205"/>
    </row>
    <row r="337" spans="1:258" s="236" customFormat="1" x14ac:dyDescent="0.2">
      <c r="A337" s="330">
        <f t="shared" si="15"/>
        <v>45618</v>
      </c>
      <c r="B337" s="355" t="str" cm="1">
        <f t="array" ref="B337">IF(SUMPRODUCT($I337:$IX337,IF($I$9:$IX$9=B$9,1,0))&gt;0,SUMPRODUCT($I337:$IX337,IF($I$9:$IX$9=B$9,1,0)),"")</f>
        <v/>
      </c>
      <c r="C337" s="355" t="str" cm="1">
        <f t="array" ref="C337">IF(SUMPRODUCT($I337:$IX337,IF($I$9:$IX$9=C$9,1,0))&gt;0,SUMPRODUCT($I337:$IX337,IF($I$9:$IX$9=C$9,1,0)),"")</f>
        <v/>
      </c>
      <c r="D337" s="355" t="str" cm="1">
        <f t="array" ref="D337">IF(SUMPRODUCT($I337:$IX337,IF($I$9:$IX$9=D$9,1,0))&gt;0,SUMPRODUCT($I337:$IX337,IF($I$9:$IX$9=D$9,1,0)),"")</f>
        <v/>
      </c>
      <c r="E337" s="355" t="str" cm="1">
        <f t="array" ref="E337">IF(SUMPRODUCT($I337:$IX337,IF($I$9:$IX$9=E$9,1,0))&gt;0,SUMPRODUCT($I337:$IX337,IF($I$9:$IX$9=E$9,1,0)),"")</f>
        <v/>
      </c>
      <c r="F337" s="355" t="str" cm="1">
        <f t="array" ref="F337">IF(SUMPRODUCT($I337:$IX337,IF($I$9:$IX$9=F$9,1,0))&gt;0,SUMPRODUCT($I337:$IX337,IF($I$9:$IX$9=F$9,1,0)),"")</f>
        <v/>
      </c>
      <c r="G337" s="355" t="str" cm="1">
        <f t="array" ref="G337">IF(SUMPRODUCT($I337:$IX337,IF($I$9:$IX$9=G$9,1,0))&gt;0,SUMPRODUCT($I337:$IX337,IF($I$9:$IX$9=G$9,1,0)),"")</f>
        <v/>
      </c>
      <c r="H337" s="329">
        <f t="shared" si="14"/>
        <v>0</v>
      </c>
      <c r="I337" s="205"/>
      <c r="J337" s="205"/>
      <c r="K337" s="205"/>
      <c r="L337" s="205"/>
      <c r="M337" s="205"/>
      <c r="N337" s="205"/>
      <c r="O337" s="205"/>
      <c r="P337" s="205"/>
      <c r="Q337" s="205"/>
      <c r="R337" s="205"/>
      <c r="S337" s="205"/>
      <c r="T337" s="205"/>
      <c r="U337" s="205"/>
      <c r="V337" s="205"/>
      <c r="W337" s="205"/>
      <c r="X337" s="205"/>
      <c r="Y337" s="205"/>
      <c r="Z337" s="205"/>
      <c r="AA337" s="205"/>
      <c r="AB337" s="205"/>
      <c r="AC337" s="205"/>
      <c r="AD337" s="205"/>
      <c r="AE337" s="205"/>
      <c r="AF337" s="205"/>
      <c r="AG337" s="205"/>
      <c r="AH337" s="205"/>
      <c r="AI337" s="205"/>
      <c r="AJ337" s="205"/>
      <c r="AK337" s="205"/>
      <c r="AL337" s="205"/>
      <c r="AM337" s="205"/>
      <c r="AN337" s="205"/>
      <c r="AO337" s="205"/>
      <c r="AP337" s="205"/>
      <c r="AQ337" s="205"/>
      <c r="AR337" s="205"/>
      <c r="AS337" s="205"/>
      <c r="AT337" s="205"/>
      <c r="AU337" s="205"/>
      <c r="AV337" s="205"/>
      <c r="AW337" s="205"/>
      <c r="AX337" s="205"/>
      <c r="AY337" s="205"/>
      <c r="AZ337" s="205"/>
      <c r="BA337" s="205"/>
      <c r="BB337" s="205"/>
      <c r="BC337" s="205"/>
      <c r="BD337" s="205"/>
      <c r="BE337" s="205"/>
      <c r="BF337" s="205"/>
      <c r="BG337" s="205"/>
      <c r="BH337" s="205"/>
      <c r="BI337" s="205"/>
      <c r="BJ337" s="205"/>
      <c r="BK337" s="205"/>
      <c r="BL337" s="205"/>
      <c r="BM337" s="205"/>
      <c r="BN337" s="205"/>
      <c r="BO337" s="205"/>
      <c r="BP337" s="205"/>
      <c r="BQ337" s="205"/>
      <c r="BR337" s="205"/>
      <c r="BS337" s="205"/>
      <c r="BT337" s="205"/>
      <c r="BU337" s="205"/>
      <c r="BV337" s="205"/>
      <c r="BW337" s="205"/>
      <c r="BX337" s="205"/>
      <c r="BY337" s="205"/>
      <c r="BZ337" s="205"/>
      <c r="CA337" s="205"/>
      <c r="CB337" s="205"/>
      <c r="CC337" s="205"/>
      <c r="CD337" s="205"/>
      <c r="CE337" s="205"/>
      <c r="CF337" s="205"/>
      <c r="CG337" s="205"/>
      <c r="CH337" s="205"/>
      <c r="CI337" s="205"/>
      <c r="CJ337" s="205"/>
      <c r="CK337" s="205"/>
      <c r="CL337" s="205"/>
      <c r="CM337" s="205"/>
      <c r="CN337" s="205"/>
      <c r="CO337" s="205"/>
      <c r="CP337" s="205"/>
      <c r="CQ337" s="205"/>
      <c r="CR337" s="205"/>
      <c r="CS337" s="205"/>
      <c r="CT337" s="205"/>
      <c r="CU337" s="205"/>
      <c r="CV337" s="205"/>
      <c r="CW337" s="205"/>
      <c r="CX337" s="205"/>
      <c r="CY337" s="205"/>
      <c r="CZ337" s="205"/>
      <c r="DA337" s="205"/>
      <c r="DB337" s="205"/>
      <c r="DC337" s="205"/>
      <c r="DD337" s="205"/>
      <c r="DE337" s="205"/>
      <c r="DF337" s="205"/>
      <c r="DG337" s="205"/>
      <c r="DH337" s="205"/>
      <c r="DI337" s="205"/>
      <c r="DJ337" s="205"/>
      <c r="DK337" s="205"/>
      <c r="DL337" s="205"/>
      <c r="DM337" s="205"/>
      <c r="DN337" s="205"/>
      <c r="DO337" s="205"/>
      <c r="DP337" s="205"/>
      <c r="DQ337" s="205"/>
      <c r="DR337" s="205"/>
      <c r="DS337" s="205"/>
      <c r="DT337" s="205"/>
      <c r="DU337" s="205"/>
      <c r="DV337" s="205"/>
      <c r="DW337" s="205"/>
      <c r="DX337" s="205"/>
      <c r="DY337" s="205"/>
      <c r="DZ337" s="205"/>
      <c r="EA337" s="205"/>
      <c r="EB337" s="205"/>
      <c r="EC337" s="205"/>
      <c r="ED337" s="205"/>
      <c r="EE337" s="205"/>
      <c r="EF337" s="205"/>
      <c r="EG337" s="205"/>
      <c r="EH337" s="205"/>
      <c r="EI337" s="205"/>
      <c r="EJ337" s="205"/>
      <c r="EK337" s="205"/>
      <c r="EL337" s="205"/>
      <c r="EM337" s="205"/>
      <c r="EN337" s="205"/>
      <c r="EO337" s="205"/>
      <c r="EP337" s="205"/>
      <c r="EQ337" s="205"/>
      <c r="ER337" s="205"/>
      <c r="ES337" s="205"/>
      <c r="ET337" s="205"/>
      <c r="EU337" s="205"/>
      <c r="EV337" s="205"/>
      <c r="EW337" s="205"/>
      <c r="EX337" s="205"/>
      <c r="EY337" s="205"/>
      <c r="EZ337" s="205"/>
      <c r="FA337" s="205"/>
      <c r="FB337" s="205"/>
      <c r="FC337" s="205"/>
      <c r="FD337" s="205"/>
      <c r="FE337" s="205"/>
      <c r="FF337" s="205"/>
      <c r="FG337" s="205"/>
      <c r="FH337" s="205"/>
      <c r="FI337" s="205"/>
      <c r="FJ337" s="205"/>
      <c r="FK337" s="205"/>
      <c r="FL337" s="205"/>
      <c r="FM337" s="205"/>
      <c r="FN337" s="205"/>
      <c r="FO337" s="205"/>
      <c r="FP337" s="205"/>
      <c r="FQ337" s="205"/>
      <c r="FR337" s="205"/>
      <c r="FS337" s="205"/>
      <c r="FT337" s="205"/>
      <c r="FU337" s="205"/>
      <c r="FV337" s="205"/>
      <c r="FW337" s="205"/>
      <c r="FX337" s="205"/>
      <c r="FY337" s="205"/>
      <c r="FZ337" s="205"/>
      <c r="GA337" s="205"/>
      <c r="GB337" s="205"/>
      <c r="GC337" s="205"/>
      <c r="GD337" s="205"/>
      <c r="GE337" s="205"/>
      <c r="GF337" s="205"/>
      <c r="GG337" s="205"/>
      <c r="GH337" s="205"/>
      <c r="GI337" s="205"/>
      <c r="GJ337" s="205"/>
      <c r="GK337" s="205"/>
      <c r="GL337" s="205"/>
      <c r="GM337" s="205"/>
      <c r="GN337" s="205"/>
      <c r="GO337" s="205"/>
      <c r="GP337" s="205"/>
      <c r="GQ337" s="205"/>
      <c r="GR337" s="205"/>
      <c r="GS337" s="205"/>
      <c r="GT337" s="205"/>
      <c r="GU337" s="205"/>
      <c r="GV337" s="205"/>
      <c r="GW337" s="205"/>
      <c r="GX337" s="205"/>
      <c r="GY337" s="205"/>
      <c r="GZ337" s="205"/>
      <c r="HA337" s="205"/>
      <c r="HB337" s="205"/>
      <c r="HC337" s="205"/>
      <c r="HD337" s="205"/>
      <c r="HE337" s="205"/>
      <c r="HF337" s="205"/>
      <c r="HG337" s="205"/>
      <c r="HH337" s="205"/>
      <c r="HI337" s="205"/>
      <c r="HJ337" s="205"/>
      <c r="HK337" s="205"/>
      <c r="HL337" s="205"/>
      <c r="HM337" s="205"/>
      <c r="HN337" s="205"/>
      <c r="HO337" s="205"/>
      <c r="HP337" s="205"/>
      <c r="HQ337" s="205"/>
      <c r="HR337" s="205"/>
      <c r="HS337" s="205"/>
      <c r="HT337" s="205"/>
      <c r="HU337" s="205"/>
      <c r="HV337" s="205"/>
      <c r="HW337" s="205"/>
      <c r="HX337" s="205"/>
      <c r="HY337" s="205"/>
      <c r="HZ337" s="205"/>
      <c r="IA337" s="205"/>
      <c r="IB337" s="205"/>
      <c r="IC337" s="205"/>
      <c r="ID337" s="205"/>
      <c r="IE337" s="205"/>
      <c r="IF337" s="205"/>
      <c r="IG337" s="205"/>
      <c r="IH337" s="205"/>
      <c r="II337" s="205"/>
      <c r="IJ337" s="205"/>
      <c r="IK337" s="205"/>
      <c r="IL337" s="205"/>
      <c r="IM337" s="205"/>
      <c r="IN337" s="205"/>
      <c r="IO337" s="205"/>
      <c r="IP337" s="205"/>
      <c r="IQ337" s="205"/>
      <c r="IR337" s="205"/>
      <c r="IS337" s="205"/>
      <c r="IT337" s="205"/>
      <c r="IU337" s="205"/>
      <c r="IV337" s="205"/>
      <c r="IW337" s="205"/>
      <c r="IX337" s="205"/>
    </row>
    <row r="338" spans="1:258" s="236" customFormat="1" x14ac:dyDescent="0.2">
      <c r="A338" s="330">
        <f t="shared" si="15"/>
        <v>45619</v>
      </c>
      <c r="B338" s="355" t="str" cm="1">
        <f t="array" ref="B338">IF(SUMPRODUCT($I338:$IX338,IF($I$9:$IX$9=B$9,1,0))&gt;0,SUMPRODUCT($I338:$IX338,IF($I$9:$IX$9=B$9,1,0)),"")</f>
        <v/>
      </c>
      <c r="C338" s="355" t="str" cm="1">
        <f t="array" ref="C338">IF(SUMPRODUCT($I338:$IX338,IF($I$9:$IX$9=C$9,1,0))&gt;0,SUMPRODUCT($I338:$IX338,IF($I$9:$IX$9=C$9,1,0)),"")</f>
        <v/>
      </c>
      <c r="D338" s="355" t="str" cm="1">
        <f t="array" ref="D338">IF(SUMPRODUCT($I338:$IX338,IF($I$9:$IX$9=D$9,1,0))&gt;0,SUMPRODUCT($I338:$IX338,IF($I$9:$IX$9=D$9,1,0)),"")</f>
        <v/>
      </c>
      <c r="E338" s="355" t="str" cm="1">
        <f t="array" ref="E338">IF(SUMPRODUCT($I338:$IX338,IF($I$9:$IX$9=E$9,1,0))&gt;0,SUMPRODUCT($I338:$IX338,IF($I$9:$IX$9=E$9,1,0)),"")</f>
        <v/>
      </c>
      <c r="F338" s="355" t="str" cm="1">
        <f t="array" ref="F338">IF(SUMPRODUCT($I338:$IX338,IF($I$9:$IX$9=F$9,1,0))&gt;0,SUMPRODUCT($I338:$IX338,IF($I$9:$IX$9=F$9,1,0)),"")</f>
        <v/>
      </c>
      <c r="G338" s="355" t="str" cm="1">
        <f t="array" ref="G338">IF(SUMPRODUCT($I338:$IX338,IF($I$9:$IX$9=G$9,1,0))&gt;0,SUMPRODUCT($I338:$IX338,IF($I$9:$IX$9=G$9,1,0)),"")</f>
        <v/>
      </c>
      <c r="H338" s="329">
        <f t="shared" si="14"/>
        <v>0</v>
      </c>
      <c r="I338" s="205"/>
      <c r="J338" s="205"/>
      <c r="K338" s="205"/>
      <c r="L338" s="205"/>
      <c r="M338" s="205"/>
      <c r="N338" s="205"/>
      <c r="O338" s="205"/>
      <c r="P338" s="205"/>
      <c r="Q338" s="205"/>
      <c r="R338" s="205"/>
      <c r="S338" s="205"/>
      <c r="T338" s="205"/>
      <c r="U338" s="205"/>
      <c r="V338" s="205"/>
      <c r="W338" s="205"/>
      <c r="X338" s="205"/>
      <c r="Y338" s="205"/>
      <c r="Z338" s="205"/>
      <c r="AA338" s="205"/>
      <c r="AB338" s="205"/>
      <c r="AC338" s="205"/>
      <c r="AD338" s="205"/>
      <c r="AE338" s="205"/>
      <c r="AF338" s="205"/>
      <c r="AG338" s="205"/>
      <c r="AH338" s="205"/>
      <c r="AI338" s="205"/>
      <c r="AJ338" s="205"/>
      <c r="AK338" s="205"/>
      <c r="AL338" s="205"/>
      <c r="AM338" s="205"/>
      <c r="AN338" s="205"/>
      <c r="AO338" s="205"/>
      <c r="AP338" s="205"/>
      <c r="AQ338" s="205"/>
      <c r="AR338" s="205"/>
      <c r="AS338" s="205"/>
      <c r="AT338" s="205"/>
      <c r="AU338" s="205"/>
      <c r="AV338" s="205"/>
      <c r="AW338" s="205"/>
      <c r="AX338" s="205"/>
      <c r="AY338" s="205"/>
      <c r="AZ338" s="205"/>
      <c r="BA338" s="205"/>
      <c r="BB338" s="205"/>
      <c r="BC338" s="205"/>
      <c r="BD338" s="205"/>
      <c r="BE338" s="205"/>
      <c r="BF338" s="205"/>
      <c r="BG338" s="205"/>
      <c r="BH338" s="205"/>
      <c r="BI338" s="205"/>
      <c r="BJ338" s="205"/>
      <c r="BK338" s="205"/>
      <c r="BL338" s="205"/>
      <c r="BM338" s="205"/>
      <c r="BN338" s="205"/>
      <c r="BO338" s="205"/>
      <c r="BP338" s="205"/>
      <c r="BQ338" s="205"/>
      <c r="BR338" s="205"/>
      <c r="BS338" s="205"/>
      <c r="BT338" s="205"/>
      <c r="BU338" s="205"/>
      <c r="BV338" s="205"/>
      <c r="BW338" s="205"/>
      <c r="BX338" s="205"/>
      <c r="BY338" s="205"/>
      <c r="BZ338" s="205"/>
      <c r="CA338" s="205"/>
      <c r="CB338" s="205"/>
      <c r="CC338" s="205"/>
      <c r="CD338" s="205"/>
      <c r="CE338" s="205"/>
      <c r="CF338" s="205"/>
      <c r="CG338" s="205"/>
      <c r="CH338" s="205"/>
      <c r="CI338" s="205"/>
      <c r="CJ338" s="205"/>
      <c r="CK338" s="205"/>
      <c r="CL338" s="205"/>
      <c r="CM338" s="205"/>
      <c r="CN338" s="205"/>
      <c r="CO338" s="205"/>
      <c r="CP338" s="205"/>
      <c r="CQ338" s="205"/>
      <c r="CR338" s="205"/>
      <c r="CS338" s="205"/>
      <c r="CT338" s="205"/>
      <c r="CU338" s="205"/>
      <c r="CV338" s="205"/>
      <c r="CW338" s="205"/>
      <c r="CX338" s="205"/>
      <c r="CY338" s="205"/>
      <c r="CZ338" s="205"/>
      <c r="DA338" s="205"/>
      <c r="DB338" s="205"/>
      <c r="DC338" s="205"/>
      <c r="DD338" s="205"/>
      <c r="DE338" s="205"/>
      <c r="DF338" s="205"/>
      <c r="DG338" s="205"/>
      <c r="DH338" s="205"/>
      <c r="DI338" s="205"/>
      <c r="DJ338" s="205"/>
      <c r="DK338" s="205"/>
      <c r="DL338" s="205"/>
      <c r="DM338" s="205"/>
      <c r="DN338" s="205"/>
      <c r="DO338" s="205"/>
      <c r="DP338" s="205"/>
      <c r="DQ338" s="205"/>
      <c r="DR338" s="205"/>
      <c r="DS338" s="205"/>
      <c r="DT338" s="205"/>
      <c r="DU338" s="205"/>
      <c r="DV338" s="205"/>
      <c r="DW338" s="205"/>
      <c r="DX338" s="205"/>
      <c r="DY338" s="205"/>
      <c r="DZ338" s="205"/>
      <c r="EA338" s="205"/>
      <c r="EB338" s="205"/>
      <c r="EC338" s="205"/>
      <c r="ED338" s="205"/>
      <c r="EE338" s="205"/>
      <c r="EF338" s="205"/>
      <c r="EG338" s="205"/>
      <c r="EH338" s="205"/>
      <c r="EI338" s="205"/>
      <c r="EJ338" s="205"/>
      <c r="EK338" s="205"/>
      <c r="EL338" s="205"/>
      <c r="EM338" s="205"/>
      <c r="EN338" s="205"/>
      <c r="EO338" s="205"/>
      <c r="EP338" s="205"/>
      <c r="EQ338" s="205"/>
      <c r="ER338" s="205"/>
      <c r="ES338" s="205"/>
      <c r="ET338" s="205"/>
      <c r="EU338" s="205"/>
      <c r="EV338" s="205"/>
      <c r="EW338" s="205"/>
      <c r="EX338" s="205"/>
      <c r="EY338" s="205"/>
      <c r="EZ338" s="205"/>
      <c r="FA338" s="205"/>
      <c r="FB338" s="205"/>
      <c r="FC338" s="205"/>
      <c r="FD338" s="205"/>
      <c r="FE338" s="205"/>
      <c r="FF338" s="205"/>
      <c r="FG338" s="205"/>
      <c r="FH338" s="205"/>
      <c r="FI338" s="205"/>
      <c r="FJ338" s="205"/>
      <c r="FK338" s="205"/>
      <c r="FL338" s="205"/>
      <c r="FM338" s="205"/>
      <c r="FN338" s="205"/>
      <c r="FO338" s="205"/>
      <c r="FP338" s="205"/>
      <c r="FQ338" s="205"/>
      <c r="FR338" s="205"/>
      <c r="FS338" s="205"/>
      <c r="FT338" s="205"/>
      <c r="FU338" s="205"/>
      <c r="FV338" s="205"/>
      <c r="FW338" s="205"/>
      <c r="FX338" s="205"/>
      <c r="FY338" s="205"/>
      <c r="FZ338" s="205"/>
      <c r="GA338" s="205"/>
      <c r="GB338" s="205"/>
      <c r="GC338" s="205"/>
      <c r="GD338" s="205"/>
      <c r="GE338" s="205"/>
      <c r="GF338" s="205"/>
      <c r="GG338" s="205"/>
      <c r="GH338" s="205"/>
      <c r="GI338" s="205"/>
      <c r="GJ338" s="205"/>
      <c r="GK338" s="205"/>
      <c r="GL338" s="205"/>
      <c r="GM338" s="205"/>
      <c r="GN338" s="205"/>
      <c r="GO338" s="205"/>
      <c r="GP338" s="205"/>
      <c r="GQ338" s="205"/>
      <c r="GR338" s="205"/>
      <c r="GS338" s="205"/>
      <c r="GT338" s="205"/>
      <c r="GU338" s="205"/>
      <c r="GV338" s="205"/>
      <c r="GW338" s="205"/>
      <c r="GX338" s="205"/>
      <c r="GY338" s="205"/>
      <c r="GZ338" s="205"/>
      <c r="HA338" s="205"/>
      <c r="HB338" s="205"/>
      <c r="HC338" s="205"/>
      <c r="HD338" s="205"/>
      <c r="HE338" s="205"/>
      <c r="HF338" s="205"/>
      <c r="HG338" s="205"/>
      <c r="HH338" s="205"/>
      <c r="HI338" s="205"/>
      <c r="HJ338" s="205"/>
      <c r="HK338" s="205"/>
      <c r="HL338" s="205"/>
      <c r="HM338" s="205"/>
      <c r="HN338" s="205"/>
      <c r="HO338" s="205"/>
      <c r="HP338" s="205"/>
      <c r="HQ338" s="205"/>
      <c r="HR338" s="205"/>
      <c r="HS338" s="205"/>
      <c r="HT338" s="205"/>
      <c r="HU338" s="205"/>
      <c r="HV338" s="205"/>
      <c r="HW338" s="205"/>
      <c r="HX338" s="205"/>
      <c r="HY338" s="205"/>
      <c r="HZ338" s="205"/>
      <c r="IA338" s="205"/>
      <c r="IB338" s="205"/>
      <c r="IC338" s="205"/>
      <c r="ID338" s="205"/>
      <c r="IE338" s="205"/>
      <c r="IF338" s="205"/>
      <c r="IG338" s="205"/>
      <c r="IH338" s="205"/>
      <c r="II338" s="205"/>
      <c r="IJ338" s="205"/>
      <c r="IK338" s="205"/>
      <c r="IL338" s="205"/>
      <c r="IM338" s="205"/>
      <c r="IN338" s="205"/>
      <c r="IO338" s="205"/>
      <c r="IP338" s="205"/>
      <c r="IQ338" s="205"/>
      <c r="IR338" s="205"/>
      <c r="IS338" s="205"/>
      <c r="IT338" s="205"/>
      <c r="IU338" s="205"/>
      <c r="IV338" s="205"/>
      <c r="IW338" s="205"/>
      <c r="IX338" s="205"/>
    </row>
    <row r="339" spans="1:258" s="236" customFormat="1" x14ac:dyDescent="0.2">
      <c r="A339" s="330">
        <f t="shared" si="15"/>
        <v>45620</v>
      </c>
      <c r="B339" s="355" t="str" cm="1">
        <f t="array" ref="B339">IF(SUMPRODUCT($I339:$IX339,IF($I$9:$IX$9=B$9,1,0))&gt;0,SUMPRODUCT($I339:$IX339,IF($I$9:$IX$9=B$9,1,0)),"")</f>
        <v/>
      </c>
      <c r="C339" s="355" t="str" cm="1">
        <f t="array" ref="C339">IF(SUMPRODUCT($I339:$IX339,IF($I$9:$IX$9=C$9,1,0))&gt;0,SUMPRODUCT($I339:$IX339,IF($I$9:$IX$9=C$9,1,0)),"")</f>
        <v/>
      </c>
      <c r="D339" s="355" t="str" cm="1">
        <f t="array" ref="D339">IF(SUMPRODUCT($I339:$IX339,IF($I$9:$IX$9=D$9,1,0))&gt;0,SUMPRODUCT($I339:$IX339,IF($I$9:$IX$9=D$9,1,0)),"")</f>
        <v/>
      </c>
      <c r="E339" s="355" t="str" cm="1">
        <f t="array" ref="E339">IF(SUMPRODUCT($I339:$IX339,IF($I$9:$IX$9=E$9,1,0))&gt;0,SUMPRODUCT($I339:$IX339,IF($I$9:$IX$9=E$9,1,0)),"")</f>
        <v/>
      </c>
      <c r="F339" s="355" t="str" cm="1">
        <f t="array" ref="F339">IF(SUMPRODUCT($I339:$IX339,IF($I$9:$IX$9=F$9,1,0))&gt;0,SUMPRODUCT($I339:$IX339,IF($I$9:$IX$9=F$9,1,0)),"")</f>
        <v/>
      </c>
      <c r="G339" s="355" t="str" cm="1">
        <f t="array" ref="G339">IF(SUMPRODUCT($I339:$IX339,IF($I$9:$IX$9=G$9,1,0))&gt;0,SUMPRODUCT($I339:$IX339,IF($I$9:$IX$9=G$9,1,0)),"")</f>
        <v/>
      </c>
      <c r="H339" s="329">
        <f t="shared" si="14"/>
        <v>0</v>
      </c>
      <c r="I339" s="205"/>
      <c r="J339" s="205"/>
      <c r="K339" s="205"/>
      <c r="L339" s="205"/>
      <c r="M339" s="205"/>
      <c r="N339" s="205"/>
      <c r="O339" s="205"/>
      <c r="P339" s="205"/>
      <c r="Q339" s="205"/>
      <c r="R339" s="205"/>
      <c r="S339" s="205"/>
      <c r="T339" s="205"/>
      <c r="U339" s="205"/>
      <c r="V339" s="205"/>
      <c r="W339" s="205"/>
      <c r="X339" s="205"/>
      <c r="Y339" s="205"/>
      <c r="Z339" s="205"/>
      <c r="AA339" s="205"/>
      <c r="AB339" s="205"/>
      <c r="AC339" s="205"/>
      <c r="AD339" s="205"/>
      <c r="AE339" s="205"/>
      <c r="AF339" s="205"/>
      <c r="AG339" s="205"/>
      <c r="AH339" s="205"/>
      <c r="AI339" s="205"/>
      <c r="AJ339" s="205"/>
      <c r="AK339" s="205"/>
      <c r="AL339" s="205"/>
      <c r="AM339" s="205"/>
      <c r="AN339" s="205"/>
      <c r="AO339" s="205"/>
      <c r="AP339" s="205"/>
      <c r="AQ339" s="205"/>
      <c r="AR339" s="205"/>
      <c r="AS339" s="205"/>
      <c r="AT339" s="205"/>
      <c r="AU339" s="205"/>
      <c r="AV339" s="205"/>
      <c r="AW339" s="205"/>
      <c r="AX339" s="205"/>
      <c r="AY339" s="205"/>
      <c r="AZ339" s="205"/>
      <c r="BA339" s="205"/>
      <c r="BB339" s="205"/>
      <c r="BC339" s="205"/>
      <c r="BD339" s="205"/>
      <c r="BE339" s="205"/>
      <c r="BF339" s="205"/>
      <c r="BG339" s="205"/>
      <c r="BH339" s="205"/>
      <c r="BI339" s="205"/>
      <c r="BJ339" s="205"/>
      <c r="BK339" s="205"/>
      <c r="BL339" s="205"/>
      <c r="BM339" s="205"/>
      <c r="BN339" s="205"/>
      <c r="BO339" s="205"/>
      <c r="BP339" s="205"/>
      <c r="BQ339" s="205"/>
      <c r="BR339" s="205"/>
      <c r="BS339" s="205"/>
      <c r="BT339" s="205"/>
      <c r="BU339" s="205"/>
      <c r="BV339" s="205"/>
      <c r="BW339" s="205"/>
      <c r="BX339" s="205"/>
      <c r="BY339" s="205"/>
      <c r="BZ339" s="205"/>
      <c r="CA339" s="205"/>
      <c r="CB339" s="205"/>
      <c r="CC339" s="205"/>
      <c r="CD339" s="205"/>
      <c r="CE339" s="205"/>
      <c r="CF339" s="205"/>
      <c r="CG339" s="205"/>
      <c r="CH339" s="205"/>
      <c r="CI339" s="205"/>
      <c r="CJ339" s="205"/>
      <c r="CK339" s="205"/>
      <c r="CL339" s="205"/>
      <c r="CM339" s="205"/>
      <c r="CN339" s="205"/>
      <c r="CO339" s="205"/>
      <c r="CP339" s="205"/>
      <c r="CQ339" s="205"/>
      <c r="CR339" s="205"/>
      <c r="CS339" s="205"/>
      <c r="CT339" s="205"/>
      <c r="CU339" s="205"/>
      <c r="CV339" s="205"/>
      <c r="CW339" s="205"/>
      <c r="CX339" s="205"/>
      <c r="CY339" s="205"/>
      <c r="CZ339" s="205"/>
      <c r="DA339" s="205"/>
      <c r="DB339" s="205"/>
      <c r="DC339" s="205"/>
      <c r="DD339" s="205"/>
      <c r="DE339" s="205"/>
      <c r="DF339" s="205"/>
      <c r="DG339" s="205"/>
      <c r="DH339" s="205"/>
      <c r="DI339" s="205"/>
      <c r="DJ339" s="205"/>
      <c r="DK339" s="205"/>
      <c r="DL339" s="205"/>
      <c r="DM339" s="205"/>
      <c r="DN339" s="205"/>
      <c r="DO339" s="205"/>
      <c r="DP339" s="205"/>
      <c r="DQ339" s="205"/>
      <c r="DR339" s="205"/>
      <c r="DS339" s="205"/>
      <c r="DT339" s="205"/>
      <c r="DU339" s="205"/>
      <c r="DV339" s="205"/>
      <c r="DW339" s="205"/>
      <c r="DX339" s="205"/>
      <c r="DY339" s="205"/>
      <c r="DZ339" s="205"/>
      <c r="EA339" s="205"/>
      <c r="EB339" s="205"/>
      <c r="EC339" s="205"/>
      <c r="ED339" s="205"/>
      <c r="EE339" s="205"/>
      <c r="EF339" s="205"/>
      <c r="EG339" s="205"/>
      <c r="EH339" s="205"/>
      <c r="EI339" s="205"/>
      <c r="EJ339" s="205"/>
      <c r="EK339" s="205"/>
      <c r="EL339" s="205"/>
      <c r="EM339" s="205"/>
      <c r="EN339" s="205"/>
      <c r="EO339" s="205"/>
      <c r="EP339" s="205"/>
      <c r="EQ339" s="205"/>
      <c r="ER339" s="205"/>
      <c r="ES339" s="205"/>
      <c r="ET339" s="205"/>
      <c r="EU339" s="205"/>
      <c r="EV339" s="205"/>
      <c r="EW339" s="205"/>
      <c r="EX339" s="205"/>
      <c r="EY339" s="205"/>
      <c r="EZ339" s="205"/>
      <c r="FA339" s="205"/>
      <c r="FB339" s="205"/>
      <c r="FC339" s="205"/>
      <c r="FD339" s="205"/>
      <c r="FE339" s="205"/>
      <c r="FF339" s="205"/>
      <c r="FG339" s="205"/>
      <c r="FH339" s="205"/>
      <c r="FI339" s="205"/>
      <c r="FJ339" s="205"/>
      <c r="FK339" s="205"/>
      <c r="FL339" s="205"/>
      <c r="FM339" s="205"/>
      <c r="FN339" s="205"/>
      <c r="FO339" s="205"/>
      <c r="FP339" s="205"/>
      <c r="FQ339" s="205"/>
      <c r="FR339" s="205"/>
      <c r="FS339" s="205"/>
      <c r="FT339" s="205"/>
      <c r="FU339" s="205"/>
      <c r="FV339" s="205"/>
      <c r="FW339" s="205"/>
      <c r="FX339" s="205"/>
      <c r="FY339" s="205"/>
      <c r="FZ339" s="205"/>
      <c r="GA339" s="205"/>
      <c r="GB339" s="205"/>
      <c r="GC339" s="205"/>
      <c r="GD339" s="205"/>
      <c r="GE339" s="205"/>
      <c r="GF339" s="205"/>
      <c r="GG339" s="205"/>
      <c r="GH339" s="205"/>
      <c r="GI339" s="205"/>
      <c r="GJ339" s="205"/>
      <c r="GK339" s="205"/>
      <c r="GL339" s="205"/>
      <c r="GM339" s="205"/>
      <c r="GN339" s="205"/>
      <c r="GO339" s="205"/>
      <c r="GP339" s="205"/>
      <c r="GQ339" s="205"/>
      <c r="GR339" s="205"/>
      <c r="GS339" s="205"/>
      <c r="GT339" s="205"/>
      <c r="GU339" s="205"/>
      <c r="GV339" s="205"/>
      <c r="GW339" s="205"/>
      <c r="GX339" s="205"/>
      <c r="GY339" s="205"/>
      <c r="GZ339" s="205"/>
      <c r="HA339" s="205"/>
      <c r="HB339" s="205"/>
      <c r="HC339" s="205"/>
      <c r="HD339" s="205"/>
      <c r="HE339" s="205"/>
      <c r="HF339" s="205"/>
      <c r="HG339" s="205"/>
      <c r="HH339" s="205"/>
      <c r="HI339" s="205"/>
      <c r="HJ339" s="205"/>
      <c r="HK339" s="205"/>
      <c r="HL339" s="205"/>
      <c r="HM339" s="205"/>
      <c r="HN339" s="205"/>
      <c r="HO339" s="205"/>
      <c r="HP339" s="205"/>
      <c r="HQ339" s="205"/>
      <c r="HR339" s="205"/>
      <c r="HS339" s="205"/>
      <c r="HT339" s="205"/>
      <c r="HU339" s="205"/>
      <c r="HV339" s="205"/>
      <c r="HW339" s="205"/>
      <c r="HX339" s="205"/>
      <c r="HY339" s="205"/>
      <c r="HZ339" s="205"/>
      <c r="IA339" s="205"/>
      <c r="IB339" s="205"/>
      <c r="IC339" s="205"/>
      <c r="ID339" s="205"/>
      <c r="IE339" s="205"/>
      <c r="IF339" s="205"/>
      <c r="IG339" s="205"/>
      <c r="IH339" s="205"/>
      <c r="II339" s="205"/>
      <c r="IJ339" s="205"/>
      <c r="IK339" s="205"/>
      <c r="IL339" s="205"/>
      <c r="IM339" s="205"/>
      <c r="IN339" s="205"/>
      <c r="IO339" s="205"/>
      <c r="IP339" s="205"/>
      <c r="IQ339" s="205"/>
      <c r="IR339" s="205"/>
      <c r="IS339" s="205"/>
      <c r="IT339" s="205"/>
      <c r="IU339" s="205"/>
      <c r="IV339" s="205"/>
      <c r="IW339" s="205"/>
      <c r="IX339" s="205"/>
    </row>
    <row r="340" spans="1:258" s="236" customFormat="1" x14ac:dyDescent="0.2">
      <c r="A340" s="330">
        <f t="shared" si="15"/>
        <v>45621</v>
      </c>
      <c r="B340" s="355" t="str" cm="1">
        <f t="array" ref="B340">IF(SUMPRODUCT($I340:$IX340,IF($I$9:$IX$9=B$9,1,0))&gt;0,SUMPRODUCT($I340:$IX340,IF($I$9:$IX$9=B$9,1,0)),"")</f>
        <v/>
      </c>
      <c r="C340" s="355" t="str" cm="1">
        <f t="array" ref="C340">IF(SUMPRODUCT($I340:$IX340,IF($I$9:$IX$9=C$9,1,0))&gt;0,SUMPRODUCT($I340:$IX340,IF($I$9:$IX$9=C$9,1,0)),"")</f>
        <v/>
      </c>
      <c r="D340" s="355" t="str" cm="1">
        <f t="array" ref="D340">IF(SUMPRODUCT($I340:$IX340,IF($I$9:$IX$9=D$9,1,0))&gt;0,SUMPRODUCT($I340:$IX340,IF($I$9:$IX$9=D$9,1,0)),"")</f>
        <v/>
      </c>
      <c r="E340" s="355" t="str" cm="1">
        <f t="array" ref="E340">IF(SUMPRODUCT($I340:$IX340,IF($I$9:$IX$9=E$9,1,0))&gt;0,SUMPRODUCT($I340:$IX340,IF($I$9:$IX$9=E$9,1,0)),"")</f>
        <v/>
      </c>
      <c r="F340" s="355" t="str" cm="1">
        <f t="array" ref="F340">IF(SUMPRODUCT($I340:$IX340,IF($I$9:$IX$9=F$9,1,0))&gt;0,SUMPRODUCT($I340:$IX340,IF($I$9:$IX$9=F$9,1,0)),"")</f>
        <v/>
      </c>
      <c r="G340" s="355" t="str" cm="1">
        <f t="array" ref="G340">IF(SUMPRODUCT($I340:$IX340,IF($I$9:$IX$9=G$9,1,0))&gt;0,SUMPRODUCT($I340:$IX340,IF($I$9:$IX$9=G$9,1,0)),"")</f>
        <v/>
      </c>
      <c r="H340" s="329">
        <f t="shared" si="14"/>
        <v>0</v>
      </c>
      <c r="I340" s="205"/>
      <c r="J340" s="205"/>
      <c r="K340" s="205"/>
      <c r="L340" s="205"/>
      <c r="M340" s="205"/>
      <c r="N340" s="205"/>
      <c r="O340" s="205"/>
      <c r="P340" s="205"/>
      <c r="Q340" s="205"/>
      <c r="R340" s="205"/>
      <c r="S340" s="205"/>
      <c r="T340" s="205"/>
      <c r="U340" s="205"/>
      <c r="V340" s="205"/>
      <c r="W340" s="205"/>
      <c r="X340" s="205"/>
      <c r="Y340" s="205"/>
      <c r="Z340" s="205"/>
      <c r="AA340" s="205"/>
      <c r="AB340" s="205"/>
      <c r="AC340" s="205"/>
      <c r="AD340" s="205"/>
      <c r="AE340" s="205"/>
      <c r="AF340" s="205"/>
      <c r="AG340" s="205"/>
      <c r="AH340" s="205"/>
      <c r="AI340" s="205"/>
      <c r="AJ340" s="205"/>
      <c r="AK340" s="205"/>
      <c r="AL340" s="205"/>
      <c r="AM340" s="205"/>
      <c r="AN340" s="205"/>
      <c r="AO340" s="205"/>
      <c r="AP340" s="205"/>
      <c r="AQ340" s="205"/>
      <c r="AR340" s="205"/>
      <c r="AS340" s="205"/>
      <c r="AT340" s="205"/>
      <c r="AU340" s="205"/>
      <c r="AV340" s="205"/>
      <c r="AW340" s="205"/>
      <c r="AX340" s="205"/>
      <c r="AY340" s="205"/>
      <c r="AZ340" s="205"/>
      <c r="BA340" s="205"/>
      <c r="BB340" s="205"/>
      <c r="BC340" s="205"/>
      <c r="BD340" s="205"/>
      <c r="BE340" s="205"/>
      <c r="BF340" s="205"/>
      <c r="BG340" s="205"/>
      <c r="BH340" s="205"/>
      <c r="BI340" s="205"/>
      <c r="BJ340" s="205"/>
      <c r="BK340" s="205"/>
      <c r="BL340" s="205"/>
      <c r="BM340" s="205"/>
      <c r="BN340" s="205"/>
      <c r="BO340" s="205"/>
      <c r="BP340" s="205"/>
      <c r="BQ340" s="205"/>
      <c r="BR340" s="205"/>
      <c r="BS340" s="205"/>
      <c r="BT340" s="205"/>
      <c r="BU340" s="205"/>
      <c r="BV340" s="205"/>
      <c r="BW340" s="205"/>
      <c r="BX340" s="205"/>
      <c r="BY340" s="205"/>
      <c r="BZ340" s="205"/>
      <c r="CA340" s="205"/>
      <c r="CB340" s="205"/>
      <c r="CC340" s="205"/>
      <c r="CD340" s="205"/>
      <c r="CE340" s="205"/>
      <c r="CF340" s="205"/>
      <c r="CG340" s="205"/>
      <c r="CH340" s="205"/>
      <c r="CI340" s="205"/>
      <c r="CJ340" s="205"/>
      <c r="CK340" s="205"/>
      <c r="CL340" s="205"/>
      <c r="CM340" s="205"/>
      <c r="CN340" s="205"/>
      <c r="CO340" s="205"/>
      <c r="CP340" s="205"/>
      <c r="CQ340" s="205"/>
      <c r="CR340" s="205"/>
      <c r="CS340" s="205"/>
      <c r="CT340" s="205"/>
      <c r="CU340" s="205"/>
      <c r="CV340" s="205"/>
      <c r="CW340" s="205"/>
      <c r="CX340" s="205"/>
      <c r="CY340" s="205"/>
      <c r="CZ340" s="205"/>
      <c r="DA340" s="205"/>
      <c r="DB340" s="205"/>
      <c r="DC340" s="205"/>
      <c r="DD340" s="205"/>
      <c r="DE340" s="205"/>
      <c r="DF340" s="205"/>
      <c r="DG340" s="205"/>
      <c r="DH340" s="205"/>
      <c r="DI340" s="205"/>
      <c r="DJ340" s="205"/>
      <c r="DK340" s="205"/>
      <c r="DL340" s="205"/>
      <c r="DM340" s="205"/>
      <c r="DN340" s="205"/>
      <c r="DO340" s="205"/>
      <c r="DP340" s="205"/>
      <c r="DQ340" s="205"/>
      <c r="DR340" s="205"/>
      <c r="DS340" s="205"/>
      <c r="DT340" s="205"/>
      <c r="DU340" s="205"/>
      <c r="DV340" s="205"/>
      <c r="DW340" s="205"/>
      <c r="DX340" s="205"/>
      <c r="DY340" s="205"/>
      <c r="DZ340" s="205"/>
      <c r="EA340" s="205"/>
      <c r="EB340" s="205"/>
      <c r="EC340" s="205"/>
      <c r="ED340" s="205"/>
      <c r="EE340" s="205"/>
      <c r="EF340" s="205"/>
      <c r="EG340" s="205"/>
      <c r="EH340" s="205"/>
      <c r="EI340" s="205"/>
      <c r="EJ340" s="205"/>
      <c r="EK340" s="205"/>
      <c r="EL340" s="205"/>
      <c r="EM340" s="205"/>
      <c r="EN340" s="205"/>
      <c r="EO340" s="205"/>
      <c r="EP340" s="205"/>
      <c r="EQ340" s="205"/>
      <c r="ER340" s="205"/>
      <c r="ES340" s="205"/>
      <c r="ET340" s="205"/>
      <c r="EU340" s="205"/>
      <c r="EV340" s="205"/>
      <c r="EW340" s="205"/>
      <c r="EX340" s="205"/>
      <c r="EY340" s="205"/>
      <c r="EZ340" s="205"/>
      <c r="FA340" s="205"/>
      <c r="FB340" s="205"/>
      <c r="FC340" s="205"/>
      <c r="FD340" s="205"/>
      <c r="FE340" s="205"/>
      <c r="FF340" s="205"/>
      <c r="FG340" s="205"/>
      <c r="FH340" s="205"/>
      <c r="FI340" s="205"/>
      <c r="FJ340" s="205"/>
      <c r="FK340" s="205"/>
      <c r="FL340" s="205"/>
      <c r="FM340" s="205"/>
      <c r="FN340" s="205"/>
      <c r="FO340" s="205"/>
      <c r="FP340" s="205"/>
      <c r="FQ340" s="205"/>
      <c r="FR340" s="205"/>
      <c r="FS340" s="205"/>
      <c r="FT340" s="205"/>
      <c r="FU340" s="205"/>
      <c r="FV340" s="205"/>
      <c r="FW340" s="205"/>
      <c r="FX340" s="205"/>
      <c r="FY340" s="205"/>
      <c r="FZ340" s="205"/>
      <c r="GA340" s="205"/>
      <c r="GB340" s="205"/>
      <c r="GC340" s="205"/>
      <c r="GD340" s="205"/>
      <c r="GE340" s="205"/>
      <c r="GF340" s="205"/>
      <c r="GG340" s="205"/>
      <c r="GH340" s="205"/>
      <c r="GI340" s="205"/>
      <c r="GJ340" s="205"/>
      <c r="GK340" s="205"/>
      <c r="GL340" s="205"/>
      <c r="GM340" s="205"/>
      <c r="GN340" s="205"/>
      <c r="GO340" s="205"/>
      <c r="GP340" s="205"/>
      <c r="GQ340" s="205"/>
      <c r="GR340" s="205"/>
      <c r="GS340" s="205"/>
      <c r="GT340" s="205"/>
      <c r="GU340" s="205"/>
      <c r="GV340" s="205"/>
      <c r="GW340" s="205"/>
      <c r="GX340" s="205"/>
      <c r="GY340" s="205"/>
      <c r="GZ340" s="205"/>
      <c r="HA340" s="205"/>
      <c r="HB340" s="205"/>
      <c r="HC340" s="205"/>
      <c r="HD340" s="205"/>
      <c r="HE340" s="205"/>
      <c r="HF340" s="205"/>
      <c r="HG340" s="205"/>
      <c r="HH340" s="205"/>
      <c r="HI340" s="205"/>
      <c r="HJ340" s="205"/>
      <c r="HK340" s="205"/>
      <c r="HL340" s="205"/>
      <c r="HM340" s="205"/>
      <c r="HN340" s="205"/>
      <c r="HO340" s="205"/>
      <c r="HP340" s="205"/>
      <c r="HQ340" s="205"/>
      <c r="HR340" s="205"/>
      <c r="HS340" s="205"/>
      <c r="HT340" s="205"/>
      <c r="HU340" s="205"/>
      <c r="HV340" s="205"/>
      <c r="HW340" s="205"/>
      <c r="HX340" s="205"/>
      <c r="HY340" s="205"/>
      <c r="HZ340" s="205"/>
      <c r="IA340" s="205"/>
      <c r="IB340" s="205"/>
      <c r="IC340" s="205"/>
      <c r="ID340" s="205"/>
      <c r="IE340" s="205"/>
      <c r="IF340" s="205"/>
      <c r="IG340" s="205"/>
      <c r="IH340" s="205"/>
      <c r="II340" s="205"/>
      <c r="IJ340" s="205"/>
      <c r="IK340" s="205"/>
      <c r="IL340" s="205"/>
      <c r="IM340" s="205"/>
      <c r="IN340" s="205"/>
      <c r="IO340" s="205"/>
      <c r="IP340" s="205"/>
      <c r="IQ340" s="205"/>
      <c r="IR340" s="205"/>
      <c r="IS340" s="205"/>
      <c r="IT340" s="205"/>
      <c r="IU340" s="205"/>
      <c r="IV340" s="205"/>
      <c r="IW340" s="205"/>
      <c r="IX340" s="205"/>
    </row>
    <row r="341" spans="1:258" s="236" customFormat="1" x14ac:dyDescent="0.2">
      <c r="A341" s="330">
        <f t="shared" si="15"/>
        <v>45622</v>
      </c>
      <c r="B341" s="355" t="str" cm="1">
        <f t="array" ref="B341">IF(SUMPRODUCT($I341:$IX341,IF($I$9:$IX$9=B$9,1,0))&gt;0,SUMPRODUCT($I341:$IX341,IF($I$9:$IX$9=B$9,1,0)),"")</f>
        <v/>
      </c>
      <c r="C341" s="355" t="str" cm="1">
        <f t="array" ref="C341">IF(SUMPRODUCT($I341:$IX341,IF($I$9:$IX$9=C$9,1,0))&gt;0,SUMPRODUCT($I341:$IX341,IF($I$9:$IX$9=C$9,1,0)),"")</f>
        <v/>
      </c>
      <c r="D341" s="355" t="str" cm="1">
        <f t="array" ref="D341">IF(SUMPRODUCT($I341:$IX341,IF($I$9:$IX$9=D$9,1,0))&gt;0,SUMPRODUCT($I341:$IX341,IF($I$9:$IX$9=D$9,1,0)),"")</f>
        <v/>
      </c>
      <c r="E341" s="355" t="str" cm="1">
        <f t="array" ref="E341">IF(SUMPRODUCT($I341:$IX341,IF($I$9:$IX$9=E$9,1,0))&gt;0,SUMPRODUCT($I341:$IX341,IF($I$9:$IX$9=E$9,1,0)),"")</f>
        <v/>
      </c>
      <c r="F341" s="355" t="str" cm="1">
        <f t="array" ref="F341">IF(SUMPRODUCT($I341:$IX341,IF($I$9:$IX$9=F$9,1,0))&gt;0,SUMPRODUCT($I341:$IX341,IF($I$9:$IX$9=F$9,1,0)),"")</f>
        <v/>
      </c>
      <c r="G341" s="355" t="str" cm="1">
        <f t="array" ref="G341">IF(SUMPRODUCT($I341:$IX341,IF($I$9:$IX$9=G$9,1,0))&gt;0,SUMPRODUCT($I341:$IX341,IF($I$9:$IX$9=G$9,1,0)),"")</f>
        <v/>
      </c>
      <c r="H341" s="329">
        <f t="shared" si="14"/>
        <v>0</v>
      </c>
      <c r="I341" s="205"/>
      <c r="J341" s="205"/>
      <c r="K341" s="205"/>
      <c r="L341" s="205"/>
      <c r="M341" s="205"/>
      <c r="N341" s="205"/>
      <c r="O341" s="205"/>
      <c r="P341" s="205"/>
      <c r="Q341" s="205"/>
      <c r="R341" s="205"/>
      <c r="S341" s="205"/>
      <c r="T341" s="205"/>
      <c r="U341" s="205"/>
      <c r="V341" s="205"/>
      <c r="W341" s="205"/>
      <c r="X341" s="205"/>
      <c r="Y341" s="205"/>
      <c r="Z341" s="205"/>
      <c r="AA341" s="205"/>
      <c r="AB341" s="205"/>
      <c r="AC341" s="205"/>
      <c r="AD341" s="205"/>
      <c r="AE341" s="205"/>
      <c r="AF341" s="205"/>
      <c r="AG341" s="205"/>
      <c r="AH341" s="205"/>
      <c r="AI341" s="205"/>
      <c r="AJ341" s="205"/>
      <c r="AK341" s="205"/>
      <c r="AL341" s="205"/>
      <c r="AM341" s="205"/>
      <c r="AN341" s="205"/>
      <c r="AO341" s="205"/>
      <c r="AP341" s="205"/>
      <c r="AQ341" s="205"/>
      <c r="AR341" s="205"/>
      <c r="AS341" s="205"/>
      <c r="AT341" s="205"/>
      <c r="AU341" s="205"/>
      <c r="AV341" s="205"/>
      <c r="AW341" s="205"/>
      <c r="AX341" s="205"/>
      <c r="AY341" s="205"/>
      <c r="AZ341" s="205"/>
      <c r="BA341" s="205"/>
      <c r="BB341" s="205"/>
      <c r="BC341" s="205"/>
      <c r="BD341" s="205"/>
      <c r="BE341" s="205"/>
      <c r="BF341" s="205"/>
      <c r="BG341" s="205"/>
      <c r="BH341" s="205"/>
      <c r="BI341" s="205"/>
      <c r="BJ341" s="205"/>
      <c r="BK341" s="205"/>
      <c r="BL341" s="205"/>
      <c r="BM341" s="205"/>
      <c r="BN341" s="205"/>
      <c r="BO341" s="205"/>
      <c r="BP341" s="205"/>
      <c r="BQ341" s="205"/>
      <c r="BR341" s="205"/>
      <c r="BS341" s="205"/>
      <c r="BT341" s="205"/>
      <c r="BU341" s="205"/>
      <c r="BV341" s="205"/>
      <c r="BW341" s="205"/>
      <c r="BX341" s="205"/>
      <c r="BY341" s="205"/>
      <c r="BZ341" s="205"/>
      <c r="CA341" s="205"/>
      <c r="CB341" s="205"/>
      <c r="CC341" s="205"/>
      <c r="CD341" s="205"/>
      <c r="CE341" s="205"/>
      <c r="CF341" s="205"/>
      <c r="CG341" s="205"/>
      <c r="CH341" s="205"/>
      <c r="CI341" s="205"/>
      <c r="CJ341" s="205"/>
      <c r="CK341" s="205"/>
      <c r="CL341" s="205"/>
      <c r="CM341" s="205"/>
      <c r="CN341" s="205"/>
      <c r="CO341" s="205"/>
      <c r="CP341" s="205"/>
      <c r="CQ341" s="205"/>
      <c r="CR341" s="205"/>
      <c r="CS341" s="205"/>
      <c r="CT341" s="205"/>
      <c r="CU341" s="205"/>
      <c r="CV341" s="205"/>
      <c r="CW341" s="205"/>
      <c r="CX341" s="205"/>
      <c r="CY341" s="205"/>
      <c r="CZ341" s="205"/>
      <c r="DA341" s="205"/>
      <c r="DB341" s="205"/>
      <c r="DC341" s="205"/>
      <c r="DD341" s="205"/>
      <c r="DE341" s="205"/>
      <c r="DF341" s="205"/>
      <c r="DG341" s="205"/>
      <c r="DH341" s="205"/>
      <c r="DI341" s="205"/>
      <c r="DJ341" s="205"/>
      <c r="DK341" s="205"/>
      <c r="DL341" s="205"/>
      <c r="DM341" s="205"/>
      <c r="DN341" s="205"/>
      <c r="DO341" s="205"/>
      <c r="DP341" s="205"/>
      <c r="DQ341" s="205"/>
      <c r="DR341" s="205"/>
      <c r="DS341" s="205"/>
      <c r="DT341" s="205"/>
      <c r="DU341" s="205"/>
      <c r="DV341" s="205"/>
      <c r="DW341" s="205"/>
      <c r="DX341" s="205"/>
      <c r="DY341" s="205"/>
      <c r="DZ341" s="205"/>
      <c r="EA341" s="205"/>
      <c r="EB341" s="205"/>
      <c r="EC341" s="205"/>
      <c r="ED341" s="205"/>
      <c r="EE341" s="205"/>
      <c r="EF341" s="205"/>
      <c r="EG341" s="205"/>
      <c r="EH341" s="205"/>
      <c r="EI341" s="205"/>
      <c r="EJ341" s="205"/>
      <c r="EK341" s="205"/>
      <c r="EL341" s="205"/>
      <c r="EM341" s="205"/>
      <c r="EN341" s="205"/>
      <c r="EO341" s="205"/>
      <c r="EP341" s="205"/>
      <c r="EQ341" s="205"/>
      <c r="ER341" s="205"/>
      <c r="ES341" s="205"/>
      <c r="ET341" s="205"/>
      <c r="EU341" s="205"/>
      <c r="EV341" s="205"/>
      <c r="EW341" s="205"/>
      <c r="EX341" s="205"/>
      <c r="EY341" s="205"/>
      <c r="EZ341" s="205"/>
      <c r="FA341" s="205"/>
      <c r="FB341" s="205"/>
      <c r="FC341" s="205"/>
      <c r="FD341" s="205"/>
      <c r="FE341" s="205"/>
      <c r="FF341" s="205"/>
      <c r="FG341" s="205"/>
      <c r="FH341" s="205"/>
      <c r="FI341" s="205"/>
      <c r="FJ341" s="205"/>
      <c r="FK341" s="205"/>
      <c r="FL341" s="205"/>
      <c r="FM341" s="205"/>
      <c r="FN341" s="205"/>
      <c r="FO341" s="205"/>
      <c r="FP341" s="205"/>
      <c r="FQ341" s="205"/>
      <c r="FR341" s="205"/>
      <c r="FS341" s="205"/>
      <c r="FT341" s="205"/>
      <c r="FU341" s="205"/>
      <c r="FV341" s="205"/>
      <c r="FW341" s="205"/>
      <c r="FX341" s="205"/>
      <c r="FY341" s="205"/>
      <c r="FZ341" s="205"/>
      <c r="GA341" s="205"/>
      <c r="GB341" s="205"/>
      <c r="GC341" s="205"/>
      <c r="GD341" s="205"/>
      <c r="GE341" s="205"/>
      <c r="GF341" s="205"/>
      <c r="GG341" s="205"/>
      <c r="GH341" s="205"/>
      <c r="GI341" s="205"/>
      <c r="GJ341" s="205"/>
      <c r="GK341" s="205"/>
      <c r="GL341" s="205"/>
      <c r="GM341" s="205"/>
      <c r="GN341" s="205"/>
      <c r="GO341" s="205"/>
      <c r="GP341" s="205"/>
      <c r="GQ341" s="205"/>
      <c r="GR341" s="205"/>
      <c r="GS341" s="205"/>
      <c r="GT341" s="205"/>
      <c r="GU341" s="205"/>
      <c r="GV341" s="205"/>
      <c r="GW341" s="205"/>
      <c r="GX341" s="205"/>
      <c r="GY341" s="205"/>
      <c r="GZ341" s="205"/>
      <c r="HA341" s="205"/>
      <c r="HB341" s="205"/>
      <c r="HC341" s="205"/>
      <c r="HD341" s="205"/>
      <c r="HE341" s="205"/>
      <c r="HF341" s="205"/>
      <c r="HG341" s="205"/>
      <c r="HH341" s="205"/>
      <c r="HI341" s="205"/>
      <c r="HJ341" s="205"/>
      <c r="HK341" s="205"/>
      <c r="HL341" s="205"/>
      <c r="HM341" s="205"/>
      <c r="HN341" s="205"/>
      <c r="HO341" s="205"/>
      <c r="HP341" s="205"/>
      <c r="HQ341" s="205"/>
      <c r="HR341" s="205"/>
      <c r="HS341" s="205"/>
      <c r="HT341" s="205"/>
      <c r="HU341" s="205"/>
      <c r="HV341" s="205"/>
      <c r="HW341" s="205"/>
      <c r="HX341" s="205"/>
      <c r="HY341" s="205"/>
      <c r="HZ341" s="205"/>
      <c r="IA341" s="205"/>
      <c r="IB341" s="205"/>
      <c r="IC341" s="205"/>
      <c r="ID341" s="205"/>
      <c r="IE341" s="205"/>
      <c r="IF341" s="205"/>
      <c r="IG341" s="205"/>
      <c r="IH341" s="205"/>
      <c r="II341" s="205"/>
      <c r="IJ341" s="205"/>
      <c r="IK341" s="205"/>
      <c r="IL341" s="205"/>
      <c r="IM341" s="205"/>
      <c r="IN341" s="205"/>
      <c r="IO341" s="205"/>
      <c r="IP341" s="205"/>
      <c r="IQ341" s="205"/>
      <c r="IR341" s="205"/>
      <c r="IS341" s="205"/>
      <c r="IT341" s="205"/>
      <c r="IU341" s="205"/>
      <c r="IV341" s="205"/>
      <c r="IW341" s="205"/>
      <c r="IX341" s="205"/>
    </row>
    <row r="342" spans="1:258" x14ac:dyDescent="0.2">
      <c r="A342" s="330">
        <f t="shared" si="15"/>
        <v>45623</v>
      </c>
      <c r="B342" s="355" t="str" cm="1">
        <f t="array" ref="B342">IF(SUMPRODUCT($I342:$IX342,IF($I$9:$IX$9=B$9,1,0))&gt;0,SUMPRODUCT($I342:$IX342,IF($I$9:$IX$9=B$9,1,0)),"")</f>
        <v/>
      </c>
      <c r="C342" s="355" t="str" cm="1">
        <f t="array" ref="C342">IF(SUMPRODUCT($I342:$IX342,IF($I$9:$IX$9=C$9,1,0))&gt;0,SUMPRODUCT($I342:$IX342,IF($I$9:$IX$9=C$9,1,0)),"")</f>
        <v/>
      </c>
      <c r="D342" s="355" t="str" cm="1">
        <f t="array" ref="D342">IF(SUMPRODUCT($I342:$IX342,IF($I$9:$IX$9=D$9,1,0))&gt;0,SUMPRODUCT($I342:$IX342,IF($I$9:$IX$9=D$9,1,0)),"")</f>
        <v/>
      </c>
      <c r="E342" s="355" t="str" cm="1">
        <f t="array" ref="E342">IF(SUMPRODUCT($I342:$IX342,IF($I$9:$IX$9=E$9,1,0))&gt;0,SUMPRODUCT($I342:$IX342,IF($I$9:$IX$9=E$9,1,0)),"")</f>
        <v/>
      </c>
      <c r="F342" s="355" t="str" cm="1">
        <f t="array" ref="F342">IF(SUMPRODUCT($I342:$IX342,IF($I$9:$IX$9=F$9,1,0))&gt;0,SUMPRODUCT($I342:$IX342,IF($I$9:$IX$9=F$9,1,0)),"")</f>
        <v/>
      </c>
      <c r="G342" s="355" t="str" cm="1">
        <f t="array" ref="G342">IF(SUMPRODUCT($I342:$IX342,IF($I$9:$IX$9=G$9,1,0))&gt;0,SUMPRODUCT($I342:$IX342,IF($I$9:$IX$9=G$9,1,0)),"")</f>
        <v/>
      </c>
      <c r="H342" s="329">
        <f t="shared" si="14"/>
        <v>0</v>
      </c>
      <c r="I342" s="205"/>
      <c r="J342" s="205"/>
      <c r="K342" s="205"/>
      <c r="L342" s="205"/>
      <c r="M342" s="205"/>
      <c r="N342" s="205"/>
      <c r="O342" s="205"/>
      <c r="P342" s="205"/>
      <c r="Q342" s="205"/>
      <c r="R342" s="205"/>
      <c r="S342" s="205"/>
      <c r="T342" s="205"/>
      <c r="U342" s="205"/>
      <c r="V342" s="205"/>
      <c r="W342" s="205"/>
      <c r="X342" s="205"/>
      <c r="Y342" s="205"/>
      <c r="Z342" s="205"/>
      <c r="AA342" s="205"/>
      <c r="AB342" s="205"/>
      <c r="AC342" s="205"/>
      <c r="AD342" s="205"/>
      <c r="AE342" s="205"/>
      <c r="AF342" s="205"/>
      <c r="AG342" s="205"/>
      <c r="AH342" s="205"/>
      <c r="AI342" s="205"/>
      <c r="AJ342" s="205"/>
      <c r="AK342" s="205"/>
      <c r="AL342" s="205"/>
      <c r="AM342" s="205"/>
      <c r="AN342" s="205"/>
      <c r="AO342" s="205"/>
      <c r="AP342" s="205"/>
      <c r="AQ342" s="205"/>
      <c r="AR342" s="205"/>
      <c r="AS342" s="205"/>
      <c r="AT342" s="205"/>
      <c r="AU342" s="205"/>
      <c r="AV342" s="205"/>
      <c r="AW342" s="205"/>
      <c r="AX342" s="205"/>
      <c r="AY342" s="205"/>
      <c r="AZ342" s="205"/>
      <c r="BA342" s="205"/>
      <c r="BB342" s="205"/>
      <c r="BC342" s="205"/>
      <c r="BD342" s="205"/>
      <c r="BE342" s="205"/>
      <c r="BF342" s="205"/>
      <c r="BG342" s="205"/>
      <c r="BH342" s="205"/>
      <c r="BI342" s="205"/>
      <c r="BJ342" s="205"/>
      <c r="BK342" s="205"/>
      <c r="BL342" s="205"/>
      <c r="BM342" s="205"/>
      <c r="BN342" s="205"/>
      <c r="BO342" s="205"/>
      <c r="BP342" s="205"/>
      <c r="BQ342" s="205"/>
      <c r="BR342" s="205"/>
      <c r="BS342" s="205"/>
      <c r="BT342" s="205"/>
      <c r="BU342" s="205"/>
      <c r="BV342" s="205"/>
      <c r="BW342" s="205"/>
      <c r="BX342" s="205"/>
      <c r="BY342" s="205"/>
      <c r="BZ342" s="205"/>
      <c r="CA342" s="205"/>
      <c r="CB342" s="205"/>
      <c r="CC342" s="205"/>
      <c r="CD342" s="205"/>
      <c r="CE342" s="205"/>
      <c r="CF342" s="205"/>
      <c r="CG342" s="205"/>
      <c r="CH342" s="205"/>
      <c r="CI342" s="205"/>
      <c r="CJ342" s="205"/>
      <c r="CK342" s="205"/>
      <c r="CL342" s="205"/>
      <c r="CM342" s="205"/>
      <c r="CN342" s="205"/>
      <c r="CO342" s="205"/>
      <c r="CP342" s="205"/>
      <c r="CQ342" s="205"/>
      <c r="CR342" s="205"/>
      <c r="CS342" s="205"/>
      <c r="CT342" s="205"/>
      <c r="CU342" s="205"/>
      <c r="CV342" s="205"/>
      <c r="CW342" s="205"/>
      <c r="CX342" s="205"/>
      <c r="CY342" s="205"/>
      <c r="CZ342" s="205"/>
      <c r="DA342" s="205"/>
      <c r="DB342" s="205"/>
      <c r="DC342" s="205"/>
      <c r="DD342" s="205"/>
      <c r="DE342" s="205"/>
      <c r="DF342" s="205"/>
      <c r="DG342" s="205"/>
      <c r="DH342" s="205"/>
      <c r="DI342" s="205"/>
      <c r="DJ342" s="205"/>
      <c r="DK342" s="205"/>
      <c r="DL342" s="205"/>
      <c r="DM342" s="205"/>
      <c r="DN342" s="205"/>
      <c r="DO342" s="205"/>
      <c r="DP342" s="205"/>
      <c r="DQ342" s="205"/>
      <c r="DR342" s="205"/>
      <c r="DS342" s="205"/>
      <c r="DT342" s="205"/>
      <c r="DU342" s="205"/>
      <c r="DV342" s="205"/>
      <c r="DW342" s="205"/>
      <c r="DX342" s="205"/>
      <c r="DY342" s="205"/>
      <c r="DZ342" s="205"/>
      <c r="EA342" s="205"/>
      <c r="EB342" s="205"/>
      <c r="EC342" s="205"/>
      <c r="ED342" s="205"/>
      <c r="EE342" s="205"/>
      <c r="EF342" s="205"/>
      <c r="EG342" s="205"/>
      <c r="EH342" s="205"/>
      <c r="EI342" s="205"/>
      <c r="EJ342" s="205"/>
      <c r="EK342" s="205"/>
      <c r="EL342" s="205"/>
      <c r="EM342" s="205"/>
      <c r="EN342" s="205"/>
      <c r="EO342" s="205"/>
      <c r="EP342" s="205"/>
      <c r="EQ342" s="205"/>
      <c r="ER342" s="205"/>
      <c r="ES342" s="205"/>
      <c r="ET342" s="205"/>
      <c r="EU342" s="205"/>
      <c r="EV342" s="205"/>
      <c r="EW342" s="205"/>
      <c r="EX342" s="205"/>
      <c r="EY342" s="205"/>
      <c r="EZ342" s="205"/>
      <c r="FA342" s="205"/>
      <c r="FB342" s="205"/>
      <c r="FC342" s="205"/>
      <c r="FD342" s="205"/>
      <c r="FE342" s="205"/>
      <c r="FF342" s="205"/>
      <c r="FG342" s="205"/>
      <c r="FH342" s="205"/>
      <c r="FI342" s="205"/>
      <c r="FJ342" s="205"/>
      <c r="FK342" s="205"/>
      <c r="FL342" s="205"/>
      <c r="FM342" s="205"/>
      <c r="FN342" s="205"/>
      <c r="FO342" s="205"/>
      <c r="FP342" s="205"/>
      <c r="FQ342" s="205"/>
      <c r="FR342" s="205"/>
      <c r="FS342" s="205"/>
      <c r="FT342" s="205"/>
      <c r="FU342" s="205"/>
      <c r="FV342" s="205"/>
      <c r="FW342" s="205"/>
      <c r="FX342" s="205"/>
      <c r="FY342" s="205"/>
      <c r="FZ342" s="205"/>
      <c r="GA342" s="205"/>
      <c r="GB342" s="205"/>
      <c r="GC342" s="205"/>
      <c r="GD342" s="205"/>
      <c r="GE342" s="205"/>
      <c r="GF342" s="205"/>
      <c r="GG342" s="205"/>
      <c r="GH342" s="205"/>
      <c r="GI342" s="205"/>
      <c r="GJ342" s="205"/>
      <c r="GK342" s="205"/>
      <c r="GL342" s="205"/>
      <c r="GM342" s="205"/>
      <c r="GN342" s="205"/>
      <c r="GO342" s="205"/>
      <c r="GP342" s="205"/>
      <c r="GQ342" s="205"/>
      <c r="GR342" s="205"/>
      <c r="GS342" s="205"/>
      <c r="GT342" s="205"/>
      <c r="GU342" s="205"/>
      <c r="GV342" s="205"/>
      <c r="GW342" s="205"/>
      <c r="GX342" s="205"/>
      <c r="GY342" s="205"/>
      <c r="GZ342" s="205"/>
      <c r="HA342" s="205"/>
      <c r="HB342" s="205"/>
      <c r="HC342" s="205"/>
      <c r="HD342" s="205"/>
      <c r="HE342" s="205"/>
      <c r="HF342" s="205"/>
      <c r="HG342" s="205"/>
      <c r="HH342" s="205"/>
      <c r="HI342" s="205"/>
      <c r="HJ342" s="205"/>
      <c r="HK342" s="205"/>
      <c r="HL342" s="205"/>
      <c r="HM342" s="205"/>
      <c r="HN342" s="205"/>
      <c r="HO342" s="205"/>
      <c r="HP342" s="205"/>
      <c r="HQ342" s="205"/>
      <c r="HR342" s="205"/>
      <c r="HS342" s="205"/>
      <c r="HT342" s="205"/>
      <c r="HU342" s="205"/>
      <c r="HV342" s="205"/>
      <c r="HW342" s="205"/>
      <c r="HX342" s="205"/>
      <c r="HY342" s="205"/>
      <c r="HZ342" s="205"/>
      <c r="IA342" s="205"/>
      <c r="IB342" s="205"/>
      <c r="IC342" s="205"/>
      <c r="ID342" s="205"/>
      <c r="IE342" s="205"/>
      <c r="IF342" s="205"/>
      <c r="IG342" s="205"/>
      <c r="IH342" s="205"/>
      <c r="II342" s="205"/>
      <c r="IJ342" s="205"/>
      <c r="IK342" s="205"/>
      <c r="IL342" s="205"/>
      <c r="IM342" s="205"/>
      <c r="IN342" s="205"/>
      <c r="IO342" s="205"/>
      <c r="IP342" s="205"/>
      <c r="IQ342" s="205"/>
      <c r="IR342" s="205"/>
      <c r="IS342" s="205"/>
      <c r="IT342" s="205"/>
      <c r="IU342" s="205"/>
      <c r="IV342" s="205"/>
      <c r="IW342" s="205"/>
      <c r="IX342" s="205"/>
    </row>
    <row r="343" spans="1:258" x14ac:dyDescent="0.2">
      <c r="A343" s="330">
        <f t="shared" si="15"/>
        <v>45624</v>
      </c>
      <c r="B343" s="355" t="str" cm="1">
        <f t="array" ref="B343">IF(SUMPRODUCT($I343:$IX343,IF($I$9:$IX$9=B$9,1,0))&gt;0,SUMPRODUCT($I343:$IX343,IF($I$9:$IX$9=B$9,1,0)),"")</f>
        <v/>
      </c>
      <c r="C343" s="355" t="str" cm="1">
        <f t="array" ref="C343">IF(SUMPRODUCT($I343:$IX343,IF($I$9:$IX$9=C$9,1,0))&gt;0,SUMPRODUCT($I343:$IX343,IF($I$9:$IX$9=C$9,1,0)),"")</f>
        <v/>
      </c>
      <c r="D343" s="355" t="str" cm="1">
        <f t="array" ref="D343">IF(SUMPRODUCT($I343:$IX343,IF($I$9:$IX$9=D$9,1,0))&gt;0,SUMPRODUCT($I343:$IX343,IF($I$9:$IX$9=D$9,1,0)),"")</f>
        <v/>
      </c>
      <c r="E343" s="355" t="str" cm="1">
        <f t="array" ref="E343">IF(SUMPRODUCT($I343:$IX343,IF($I$9:$IX$9=E$9,1,0))&gt;0,SUMPRODUCT($I343:$IX343,IF($I$9:$IX$9=E$9,1,0)),"")</f>
        <v/>
      </c>
      <c r="F343" s="355" t="str" cm="1">
        <f t="array" ref="F343">IF(SUMPRODUCT($I343:$IX343,IF($I$9:$IX$9=F$9,1,0))&gt;0,SUMPRODUCT($I343:$IX343,IF($I$9:$IX$9=F$9,1,0)),"")</f>
        <v/>
      </c>
      <c r="G343" s="355" t="str" cm="1">
        <f t="array" ref="G343">IF(SUMPRODUCT($I343:$IX343,IF($I$9:$IX$9=G$9,1,0))&gt;0,SUMPRODUCT($I343:$IX343,IF($I$9:$IX$9=G$9,1,0)),"")</f>
        <v/>
      </c>
      <c r="H343" s="329">
        <f t="shared" si="14"/>
        <v>0</v>
      </c>
      <c r="I343" s="205"/>
      <c r="J343" s="205"/>
      <c r="K343" s="205"/>
      <c r="L343" s="205"/>
      <c r="M343" s="205"/>
      <c r="N343" s="205"/>
      <c r="O343" s="205"/>
      <c r="P343" s="205"/>
      <c r="Q343" s="205"/>
      <c r="R343" s="205"/>
      <c r="S343" s="205"/>
      <c r="T343" s="205"/>
      <c r="U343" s="205"/>
      <c r="V343" s="205"/>
      <c r="W343" s="205"/>
      <c r="X343" s="205"/>
      <c r="Y343" s="205"/>
      <c r="Z343" s="205"/>
      <c r="AA343" s="205"/>
      <c r="AB343" s="205"/>
      <c r="AC343" s="205"/>
      <c r="AD343" s="205"/>
      <c r="AE343" s="205"/>
      <c r="AF343" s="205"/>
      <c r="AG343" s="205"/>
      <c r="AH343" s="205"/>
      <c r="AI343" s="205"/>
      <c r="AJ343" s="205"/>
      <c r="AK343" s="205"/>
      <c r="AL343" s="205"/>
      <c r="AM343" s="205"/>
      <c r="AN343" s="205"/>
      <c r="AO343" s="205"/>
      <c r="AP343" s="205"/>
      <c r="AQ343" s="205"/>
      <c r="AR343" s="205"/>
      <c r="AS343" s="205"/>
      <c r="AT343" s="205"/>
      <c r="AU343" s="205"/>
      <c r="AV343" s="205"/>
      <c r="AW343" s="205"/>
      <c r="AX343" s="205"/>
      <c r="AY343" s="205"/>
      <c r="AZ343" s="205"/>
      <c r="BA343" s="205"/>
      <c r="BB343" s="205"/>
      <c r="BC343" s="205"/>
      <c r="BD343" s="205"/>
      <c r="BE343" s="205"/>
      <c r="BF343" s="205"/>
      <c r="BG343" s="205"/>
      <c r="BH343" s="205"/>
      <c r="BI343" s="205"/>
      <c r="BJ343" s="205"/>
      <c r="BK343" s="205"/>
      <c r="BL343" s="205"/>
      <c r="BM343" s="205"/>
      <c r="BN343" s="205"/>
      <c r="BO343" s="205"/>
      <c r="BP343" s="205"/>
      <c r="BQ343" s="205"/>
      <c r="BR343" s="205"/>
      <c r="BS343" s="205"/>
      <c r="BT343" s="205"/>
      <c r="BU343" s="205"/>
      <c r="BV343" s="205"/>
      <c r="BW343" s="205"/>
      <c r="BX343" s="205"/>
      <c r="BY343" s="205"/>
      <c r="BZ343" s="205"/>
      <c r="CA343" s="205"/>
      <c r="CB343" s="205"/>
      <c r="CC343" s="205"/>
      <c r="CD343" s="205"/>
      <c r="CE343" s="205"/>
      <c r="CF343" s="205"/>
      <c r="CG343" s="205"/>
      <c r="CH343" s="205"/>
      <c r="CI343" s="205"/>
      <c r="CJ343" s="205"/>
      <c r="CK343" s="205"/>
      <c r="CL343" s="205"/>
      <c r="CM343" s="205"/>
      <c r="CN343" s="205"/>
      <c r="CO343" s="205"/>
      <c r="CP343" s="205"/>
      <c r="CQ343" s="205"/>
      <c r="CR343" s="205"/>
      <c r="CS343" s="205"/>
      <c r="CT343" s="205"/>
      <c r="CU343" s="205"/>
      <c r="CV343" s="205"/>
      <c r="CW343" s="205"/>
      <c r="CX343" s="205"/>
      <c r="CY343" s="205"/>
      <c r="CZ343" s="205"/>
      <c r="DA343" s="205"/>
      <c r="DB343" s="205"/>
      <c r="DC343" s="205"/>
      <c r="DD343" s="205"/>
      <c r="DE343" s="205"/>
      <c r="DF343" s="205"/>
      <c r="DG343" s="205"/>
      <c r="DH343" s="205"/>
      <c r="DI343" s="205"/>
      <c r="DJ343" s="205"/>
      <c r="DK343" s="205"/>
      <c r="DL343" s="205"/>
      <c r="DM343" s="205"/>
      <c r="DN343" s="205"/>
      <c r="DO343" s="205"/>
      <c r="DP343" s="205"/>
      <c r="DQ343" s="205"/>
      <c r="DR343" s="205"/>
      <c r="DS343" s="205"/>
      <c r="DT343" s="205"/>
      <c r="DU343" s="205"/>
      <c r="DV343" s="205"/>
      <c r="DW343" s="205"/>
      <c r="DX343" s="205"/>
      <c r="DY343" s="205"/>
      <c r="DZ343" s="205"/>
      <c r="EA343" s="205"/>
      <c r="EB343" s="205"/>
      <c r="EC343" s="205"/>
      <c r="ED343" s="205"/>
      <c r="EE343" s="205"/>
      <c r="EF343" s="205"/>
      <c r="EG343" s="205"/>
      <c r="EH343" s="205"/>
      <c r="EI343" s="205"/>
      <c r="EJ343" s="205"/>
      <c r="EK343" s="205"/>
      <c r="EL343" s="205"/>
      <c r="EM343" s="205"/>
      <c r="EN343" s="205"/>
      <c r="EO343" s="205"/>
      <c r="EP343" s="205"/>
      <c r="EQ343" s="205"/>
      <c r="ER343" s="205"/>
      <c r="ES343" s="205"/>
      <c r="ET343" s="205"/>
      <c r="EU343" s="205"/>
      <c r="EV343" s="205"/>
      <c r="EW343" s="205"/>
      <c r="EX343" s="205"/>
      <c r="EY343" s="205"/>
      <c r="EZ343" s="205"/>
      <c r="FA343" s="205"/>
      <c r="FB343" s="205"/>
      <c r="FC343" s="205"/>
      <c r="FD343" s="205"/>
      <c r="FE343" s="205"/>
      <c r="FF343" s="205"/>
      <c r="FG343" s="205"/>
      <c r="FH343" s="205"/>
      <c r="FI343" s="205"/>
      <c r="FJ343" s="205"/>
      <c r="FK343" s="205"/>
      <c r="FL343" s="205"/>
      <c r="FM343" s="205"/>
      <c r="FN343" s="205"/>
      <c r="FO343" s="205"/>
      <c r="FP343" s="205"/>
      <c r="FQ343" s="205"/>
      <c r="FR343" s="205"/>
      <c r="FS343" s="205"/>
      <c r="FT343" s="205"/>
      <c r="FU343" s="205"/>
      <c r="FV343" s="205"/>
      <c r="FW343" s="205"/>
      <c r="FX343" s="205"/>
      <c r="FY343" s="205"/>
      <c r="FZ343" s="205"/>
      <c r="GA343" s="205"/>
      <c r="GB343" s="205"/>
      <c r="GC343" s="205"/>
      <c r="GD343" s="205"/>
      <c r="GE343" s="205"/>
      <c r="GF343" s="205"/>
      <c r="GG343" s="205"/>
      <c r="GH343" s="205"/>
      <c r="GI343" s="205"/>
      <c r="GJ343" s="205"/>
      <c r="GK343" s="205"/>
      <c r="GL343" s="205"/>
      <c r="GM343" s="205"/>
      <c r="GN343" s="205"/>
      <c r="GO343" s="205"/>
      <c r="GP343" s="205"/>
      <c r="GQ343" s="205"/>
      <c r="GR343" s="205"/>
      <c r="GS343" s="205"/>
      <c r="GT343" s="205"/>
      <c r="GU343" s="205"/>
      <c r="GV343" s="205"/>
      <c r="GW343" s="205"/>
      <c r="GX343" s="205"/>
      <c r="GY343" s="205"/>
      <c r="GZ343" s="205"/>
      <c r="HA343" s="205"/>
      <c r="HB343" s="205"/>
      <c r="HC343" s="205"/>
      <c r="HD343" s="205"/>
      <c r="HE343" s="205"/>
      <c r="HF343" s="205"/>
      <c r="HG343" s="205"/>
      <c r="HH343" s="205"/>
      <c r="HI343" s="205"/>
      <c r="HJ343" s="205"/>
      <c r="HK343" s="205"/>
      <c r="HL343" s="205"/>
      <c r="HM343" s="205"/>
      <c r="HN343" s="205"/>
      <c r="HO343" s="205"/>
      <c r="HP343" s="205"/>
      <c r="HQ343" s="205"/>
      <c r="HR343" s="205"/>
      <c r="HS343" s="205"/>
      <c r="HT343" s="205"/>
      <c r="HU343" s="205"/>
      <c r="HV343" s="205"/>
      <c r="HW343" s="205"/>
      <c r="HX343" s="205"/>
      <c r="HY343" s="205"/>
      <c r="HZ343" s="205"/>
      <c r="IA343" s="205"/>
      <c r="IB343" s="205"/>
      <c r="IC343" s="205"/>
      <c r="ID343" s="205"/>
      <c r="IE343" s="205"/>
      <c r="IF343" s="205"/>
      <c r="IG343" s="205"/>
      <c r="IH343" s="205"/>
      <c r="II343" s="205"/>
      <c r="IJ343" s="205"/>
      <c r="IK343" s="205"/>
      <c r="IL343" s="205"/>
      <c r="IM343" s="205"/>
      <c r="IN343" s="205"/>
      <c r="IO343" s="205"/>
      <c r="IP343" s="205"/>
      <c r="IQ343" s="205"/>
      <c r="IR343" s="205"/>
      <c r="IS343" s="205"/>
      <c r="IT343" s="205"/>
      <c r="IU343" s="205"/>
      <c r="IV343" s="205"/>
      <c r="IW343" s="205"/>
      <c r="IX343" s="205"/>
    </row>
    <row r="344" spans="1:258" x14ac:dyDescent="0.2">
      <c r="A344" s="330">
        <f t="shared" si="15"/>
        <v>45625</v>
      </c>
      <c r="B344" s="355" t="str" cm="1">
        <f t="array" ref="B344">IF(SUMPRODUCT($I344:$IX344,IF($I$9:$IX$9=B$9,1,0))&gt;0,SUMPRODUCT($I344:$IX344,IF($I$9:$IX$9=B$9,1,0)),"")</f>
        <v/>
      </c>
      <c r="C344" s="355" t="str" cm="1">
        <f t="array" ref="C344">IF(SUMPRODUCT($I344:$IX344,IF($I$9:$IX$9=C$9,1,0))&gt;0,SUMPRODUCT($I344:$IX344,IF($I$9:$IX$9=C$9,1,0)),"")</f>
        <v/>
      </c>
      <c r="D344" s="355" t="str" cm="1">
        <f t="array" ref="D344">IF(SUMPRODUCT($I344:$IX344,IF($I$9:$IX$9=D$9,1,0))&gt;0,SUMPRODUCT($I344:$IX344,IF($I$9:$IX$9=D$9,1,0)),"")</f>
        <v/>
      </c>
      <c r="E344" s="355" t="str" cm="1">
        <f t="array" ref="E344">IF(SUMPRODUCT($I344:$IX344,IF($I$9:$IX$9=E$9,1,0))&gt;0,SUMPRODUCT($I344:$IX344,IF($I$9:$IX$9=E$9,1,0)),"")</f>
        <v/>
      </c>
      <c r="F344" s="355" t="str" cm="1">
        <f t="array" ref="F344">IF(SUMPRODUCT($I344:$IX344,IF($I$9:$IX$9=F$9,1,0))&gt;0,SUMPRODUCT($I344:$IX344,IF($I$9:$IX$9=F$9,1,0)),"")</f>
        <v/>
      </c>
      <c r="G344" s="355" t="str" cm="1">
        <f t="array" ref="G344">IF(SUMPRODUCT($I344:$IX344,IF($I$9:$IX$9=G$9,1,0))&gt;0,SUMPRODUCT($I344:$IX344,IF($I$9:$IX$9=G$9,1,0)),"")</f>
        <v/>
      </c>
      <c r="H344" s="329">
        <f t="shared" si="14"/>
        <v>0</v>
      </c>
      <c r="I344" s="205"/>
      <c r="J344" s="205"/>
      <c r="K344" s="205"/>
      <c r="L344" s="205"/>
      <c r="M344" s="205"/>
      <c r="N344" s="205"/>
      <c r="O344" s="205"/>
      <c r="P344" s="205"/>
      <c r="Q344" s="205"/>
      <c r="R344" s="205"/>
      <c r="S344" s="205"/>
      <c r="T344" s="205"/>
      <c r="U344" s="205"/>
      <c r="V344" s="205"/>
      <c r="W344" s="205"/>
      <c r="X344" s="205"/>
      <c r="Y344" s="205"/>
      <c r="Z344" s="205"/>
      <c r="AA344" s="205"/>
      <c r="AB344" s="205"/>
      <c r="AC344" s="205"/>
      <c r="AD344" s="205"/>
      <c r="AE344" s="205"/>
      <c r="AF344" s="205"/>
      <c r="AG344" s="205"/>
      <c r="AH344" s="205"/>
      <c r="AI344" s="205"/>
      <c r="AJ344" s="205"/>
      <c r="AK344" s="205"/>
      <c r="AL344" s="205"/>
      <c r="AM344" s="205"/>
      <c r="AN344" s="205"/>
      <c r="AO344" s="205"/>
      <c r="AP344" s="205"/>
      <c r="AQ344" s="205"/>
      <c r="AR344" s="205"/>
      <c r="AS344" s="205"/>
      <c r="AT344" s="205"/>
      <c r="AU344" s="205"/>
      <c r="AV344" s="205"/>
      <c r="AW344" s="205"/>
      <c r="AX344" s="205"/>
      <c r="AY344" s="205"/>
      <c r="AZ344" s="205"/>
      <c r="BA344" s="205"/>
      <c r="BB344" s="205"/>
      <c r="BC344" s="205"/>
      <c r="BD344" s="205"/>
      <c r="BE344" s="205"/>
      <c r="BF344" s="205"/>
      <c r="BG344" s="205"/>
      <c r="BH344" s="205"/>
      <c r="BI344" s="205"/>
      <c r="BJ344" s="205"/>
      <c r="BK344" s="205"/>
      <c r="BL344" s="205"/>
      <c r="BM344" s="205"/>
      <c r="BN344" s="205"/>
      <c r="BO344" s="205"/>
      <c r="BP344" s="205"/>
      <c r="BQ344" s="205"/>
      <c r="BR344" s="205"/>
      <c r="BS344" s="205"/>
      <c r="BT344" s="205"/>
      <c r="BU344" s="205"/>
      <c r="BV344" s="205"/>
      <c r="BW344" s="205"/>
      <c r="BX344" s="205"/>
      <c r="BY344" s="205"/>
      <c r="BZ344" s="205"/>
      <c r="CA344" s="205"/>
      <c r="CB344" s="205"/>
      <c r="CC344" s="205"/>
      <c r="CD344" s="205"/>
      <c r="CE344" s="205"/>
      <c r="CF344" s="205"/>
      <c r="CG344" s="205"/>
      <c r="CH344" s="205"/>
      <c r="CI344" s="205"/>
      <c r="CJ344" s="205"/>
      <c r="CK344" s="205"/>
      <c r="CL344" s="205"/>
      <c r="CM344" s="205"/>
      <c r="CN344" s="205"/>
      <c r="CO344" s="205"/>
      <c r="CP344" s="205"/>
      <c r="CQ344" s="205"/>
      <c r="CR344" s="205"/>
      <c r="CS344" s="205"/>
      <c r="CT344" s="205"/>
      <c r="CU344" s="205"/>
      <c r="CV344" s="205"/>
      <c r="CW344" s="205"/>
      <c r="CX344" s="205"/>
      <c r="CY344" s="205"/>
      <c r="CZ344" s="205"/>
      <c r="DA344" s="205"/>
      <c r="DB344" s="205"/>
      <c r="DC344" s="205"/>
      <c r="DD344" s="205"/>
      <c r="DE344" s="205"/>
      <c r="DF344" s="205"/>
      <c r="DG344" s="205"/>
      <c r="DH344" s="205"/>
      <c r="DI344" s="205"/>
      <c r="DJ344" s="205"/>
      <c r="DK344" s="205"/>
      <c r="DL344" s="205"/>
      <c r="DM344" s="205"/>
      <c r="DN344" s="205"/>
      <c r="DO344" s="205"/>
      <c r="DP344" s="205"/>
      <c r="DQ344" s="205"/>
      <c r="DR344" s="205"/>
      <c r="DS344" s="205"/>
      <c r="DT344" s="205"/>
      <c r="DU344" s="205"/>
      <c r="DV344" s="205"/>
      <c r="DW344" s="205"/>
      <c r="DX344" s="205"/>
      <c r="DY344" s="205"/>
      <c r="DZ344" s="205"/>
      <c r="EA344" s="205"/>
      <c r="EB344" s="205"/>
      <c r="EC344" s="205"/>
      <c r="ED344" s="205"/>
      <c r="EE344" s="205"/>
      <c r="EF344" s="205"/>
      <c r="EG344" s="205"/>
      <c r="EH344" s="205"/>
      <c r="EI344" s="205"/>
      <c r="EJ344" s="205"/>
      <c r="EK344" s="205"/>
      <c r="EL344" s="205"/>
      <c r="EM344" s="205"/>
      <c r="EN344" s="205"/>
      <c r="EO344" s="205"/>
      <c r="EP344" s="205"/>
      <c r="EQ344" s="205"/>
      <c r="ER344" s="205"/>
      <c r="ES344" s="205"/>
      <c r="ET344" s="205"/>
      <c r="EU344" s="205"/>
      <c r="EV344" s="205"/>
      <c r="EW344" s="205"/>
      <c r="EX344" s="205"/>
      <c r="EY344" s="205"/>
      <c r="EZ344" s="205"/>
      <c r="FA344" s="205"/>
      <c r="FB344" s="205"/>
      <c r="FC344" s="205"/>
      <c r="FD344" s="205"/>
      <c r="FE344" s="205"/>
      <c r="FF344" s="205"/>
      <c r="FG344" s="205"/>
      <c r="FH344" s="205"/>
      <c r="FI344" s="205"/>
      <c r="FJ344" s="205"/>
      <c r="FK344" s="205"/>
      <c r="FL344" s="205"/>
      <c r="FM344" s="205"/>
      <c r="FN344" s="205"/>
      <c r="FO344" s="205"/>
      <c r="FP344" s="205"/>
      <c r="FQ344" s="205"/>
      <c r="FR344" s="205"/>
      <c r="FS344" s="205"/>
      <c r="FT344" s="205"/>
      <c r="FU344" s="205"/>
      <c r="FV344" s="205"/>
      <c r="FW344" s="205"/>
      <c r="FX344" s="205"/>
      <c r="FY344" s="205"/>
      <c r="FZ344" s="205"/>
      <c r="GA344" s="205"/>
      <c r="GB344" s="205"/>
      <c r="GC344" s="205"/>
      <c r="GD344" s="205"/>
      <c r="GE344" s="205"/>
      <c r="GF344" s="205"/>
      <c r="GG344" s="205"/>
      <c r="GH344" s="205"/>
      <c r="GI344" s="205"/>
      <c r="GJ344" s="205"/>
      <c r="GK344" s="205"/>
      <c r="GL344" s="205"/>
      <c r="GM344" s="205"/>
      <c r="GN344" s="205"/>
      <c r="GO344" s="205"/>
      <c r="GP344" s="205"/>
      <c r="GQ344" s="205"/>
      <c r="GR344" s="205"/>
      <c r="GS344" s="205"/>
      <c r="GT344" s="205"/>
      <c r="GU344" s="205"/>
      <c r="GV344" s="205"/>
      <c r="GW344" s="205"/>
      <c r="GX344" s="205"/>
      <c r="GY344" s="205"/>
      <c r="GZ344" s="205"/>
      <c r="HA344" s="205"/>
      <c r="HB344" s="205"/>
      <c r="HC344" s="205"/>
      <c r="HD344" s="205"/>
      <c r="HE344" s="205"/>
      <c r="HF344" s="205"/>
      <c r="HG344" s="205"/>
      <c r="HH344" s="205"/>
      <c r="HI344" s="205"/>
      <c r="HJ344" s="205"/>
      <c r="HK344" s="205"/>
      <c r="HL344" s="205"/>
      <c r="HM344" s="205"/>
      <c r="HN344" s="205"/>
      <c r="HO344" s="205"/>
      <c r="HP344" s="205"/>
      <c r="HQ344" s="205"/>
      <c r="HR344" s="205"/>
      <c r="HS344" s="205"/>
      <c r="HT344" s="205"/>
      <c r="HU344" s="205"/>
      <c r="HV344" s="205"/>
      <c r="HW344" s="205"/>
      <c r="HX344" s="205"/>
      <c r="HY344" s="205"/>
      <c r="HZ344" s="205"/>
      <c r="IA344" s="205"/>
      <c r="IB344" s="205"/>
      <c r="IC344" s="205"/>
      <c r="ID344" s="205"/>
      <c r="IE344" s="205"/>
      <c r="IF344" s="205"/>
      <c r="IG344" s="205"/>
      <c r="IH344" s="205"/>
      <c r="II344" s="205"/>
      <c r="IJ344" s="205"/>
      <c r="IK344" s="205"/>
      <c r="IL344" s="205"/>
      <c r="IM344" s="205"/>
      <c r="IN344" s="205"/>
      <c r="IO344" s="205"/>
      <c r="IP344" s="205"/>
      <c r="IQ344" s="205"/>
      <c r="IR344" s="205"/>
      <c r="IS344" s="205"/>
      <c r="IT344" s="205"/>
      <c r="IU344" s="205"/>
      <c r="IV344" s="205"/>
      <c r="IW344" s="205"/>
      <c r="IX344" s="205"/>
    </row>
    <row r="345" spans="1:258" x14ac:dyDescent="0.2">
      <c r="A345" s="330">
        <f t="shared" si="15"/>
        <v>45626</v>
      </c>
      <c r="B345" s="355" t="str" cm="1">
        <f t="array" ref="B345">IF(SUMPRODUCT($I345:$IX345,IF($I$9:$IX$9=B$9,1,0))&gt;0,SUMPRODUCT($I345:$IX345,IF($I$9:$IX$9=B$9,1,0)),"")</f>
        <v/>
      </c>
      <c r="C345" s="355" t="str" cm="1">
        <f t="array" ref="C345">IF(SUMPRODUCT($I345:$IX345,IF($I$9:$IX$9=C$9,1,0))&gt;0,SUMPRODUCT($I345:$IX345,IF($I$9:$IX$9=C$9,1,0)),"")</f>
        <v/>
      </c>
      <c r="D345" s="355" t="str" cm="1">
        <f t="array" ref="D345">IF(SUMPRODUCT($I345:$IX345,IF($I$9:$IX$9=D$9,1,0))&gt;0,SUMPRODUCT($I345:$IX345,IF($I$9:$IX$9=D$9,1,0)),"")</f>
        <v/>
      </c>
      <c r="E345" s="355" t="str" cm="1">
        <f t="array" ref="E345">IF(SUMPRODUCT($I345:$IX345,IF($I$9:$IX$9=E$9,1,0))&gt;0,SUMPRODUCT($I345:$IX345,IF($I$9:$IX$9=E$9,1,0)),"")</f>
        <v/>
      </c>
      <c r="F345" s="355" t="str" cm="1">
        <f t="array" ref="F345">IF(SUMPRODUCT($I345:$IX345,IF($I$9:$IX$9=F$9,1,0))&gt;0,SUMPRODUCT($I345:$IX345,IF($I$9:$IX$9=F$9,1,0)),"")</f>
        <v/>
      </c>
      <c r="G345" s="355" t="str" cm="1">
        <f t="array" ref="G345">IF(SUMPRODUCT($I345:$IX345,IF($I$9:$IX$9=G$9,1,0))&gt;0,SUMPRODUCT($I345:$IX345,IF($I$9:$IX$9=G$9,1,0)),"")</f>
        <v/>
      </c>
      <c r="H345" s="329">
        <f t="shared" si="14"/>
        <v>0</v>
      </c>
      <c r="I345" s="205"/>
      <c r="J345" s="205"/>
      <c r="K345" s="205"/>
      <c r="L345" s="205"/>
      <c r="M345" s="205"/>
      <c r="N345" s="205"/>
      <c r="O345" s="205"/>
      <c r="P345" s="205"/>
      <c r="Q345" s="205"/>
      <c r="R345" s="205"/>
      <c r="S345" s="205"/>
      <c r="T345" s="205"/>
      <c r="U345" s="205"/>
      <c r="V345" s="205"/>
      <c r="W345" s="205"/>
      <c r="X345" s="205"/>
      <c r="Y345" s="205"/>
      <c r="Z345" s="205"/>
      <c r="AA345" s="205"/>
      <c r="AB345" s="205"/>
      <c r="AC345" s="205"/>
      <c r="AD345" s="205"/>
      <c r="AE345" s="205"/>
      <c r="AF345" s="205"/>
      <c r="AG345" s="205"/>
      <c r="AH345" s="205"/>
      <c r="AI345" s="205"/>
      <c r="AJ345" s="205"/>
      <c r="AK345" s="205"/>
      <c r="AL345" s="205"/>
      <c r="AM345" s="205"/>
      <c r="AN345" s="205"/>
      <c r="AO345" s="205"/>
      <c r="AP345" s="205"/>
      <c r="AQ345" s="205"/>
      <c r="AR345" s="205"/>
      <c r="AS345" s="205"/>
      <c r="AT345" s="205"/>
      <c r="AU345" s="205"/>
      <c r="AV345" s="205"/>
      <c r="AW345" s="205"/>
      <c r="AX345" s="205"/>
      <c r="AY345" s="205"/>
      <c r="AZ345" s="205"/>
      <c r="BA345" s="205"/>
      <c r="BB345" s="205"/>
      <c r="BC345" s="205"/>
      <c r="BD345" s="205"/>
      <c r="BE345" s="205"/>
      <c r="BF345" s="205"/>
      <c r="BG345" s="205"/>
      <c r="BH345" s="205"/>
      <c r="BI345" s="205"/>
      <c r="BJ345" s="205"/>
      <c r="BK345" s="205"/>
      <c r="BL345" s="205"/>
      <c r="BM345" s="205"/>
      <c r="BN345" s="205"/>
      <c r="BO345" s="205"/>
      <c r="BP345" s="205"/>
      <c r="BQ345" s="205"/>
      <c r="BR345" s="205"/>
      <c r="BS345" s="205"/>
      <c r="BT345" s="205"/>
      <c r="BU345" s="205"/>
      <c r="BV345" s="205"/>
      <c r="BW345" s="205"/>
      <c r="BX345" s="205"/>
      <c r="BY345" s="205"/>
      <c r="BZ345" s="205"/>
      <c r="CA345" s="205"/>
      <c r="CB345" s="205"/>
      <c r="CC345" s="205"/>
      <c r="CD345" s="205"/>
      <c r="CE345" s="205"/>
      <c r="CF345" s="205"/>
      <c r="CG345" s="205"/>
      <c r="CH345" s="205"/>
      <c r="CI345" s="205"/>
      <c r="CJ345" s="205"/>
      <c r="CK345" s="205"/>
      <c r="CL345" s="205"/>
      <c r="CM345" s="205"/>
      <c r="CN345" s="205"/>
      <c r="CO345" s="205"/>
      <c r="CP345" s="205"/>
      <c r="CQ345" s="205"/>
      <c r="CR345" s="205"/>
      <c r="CS345" s="205"/>
      <c r="CT345" s="205"/>
      <c r="CU345" s="205"/>
      <c r="CV345" s="205"/>
      <c r="CW345" s="205"/>
      <c r="CX345" s="205"/>
      <c r="CY345" s="205"/>
      <c r="CZ345" s="205"/>
      <c r="DA345" s="205"/>
      <c r="DB345" s="205"/>
      <c r="DC345" s="205"/>
      <c r="DD345" s="205"/>
      <c r="DE345" s="205"/>
      <c r="DF345" s="205"/>
      <c r="DG345" s="205"/>
      <c r="DH345" s="205"/>
      <c r="DI345" s="205"/>
      <c r="DJ345" s="205"/>
      <c r="DK345" s="205"/>
      <c r="DL345" s="205"/>
      <c r="DM345" s="205"/>
      <c r="DN345" s="205"/>
      <c r="DO345" s="205"/>
      <c r="DP345" s="205"/>
      <c r="DQ345" s="205"/>
      <c r="DR345" s="205"/>
      <c r="DS345" s="205"/>
      <c r="DT345" s="205"/>
      <c r="DU345" s="205"/>
      <c r="DV345" s="205"/>
      <c r="DW345" s="205"/>
      <c r="DX345" s="205"/>
      <c r="DY345" s="205"/>
      <c r="DZ345" s="205"/>
      <c r="EA345" s="205"/>
      <c r="EB345" s="205"/>
      <c r="EC345" s="205"/>
      <c r="ED345" s="205"/>
      <c r="EE345" s="205"/>
      <c r="EF345" s="205"/>
      <c r="EG345" s="205"/>
      <c r="EH345" s="205"/>
      <c r="EI345" s="205"/>
      <c r="EJ345" s="205"/>
      <c r="EK345" s="205"/>
      <c r="EL345" s="205"/>
      <c r="EM345" s="205"/>
      <c r="EN345" s="205"/>
      <c r="EO345" s="205"/>
      <c r="EP345" s="205"/>
      <c r="EQ345" s="205"/>
      <c r="ER345" s="205"/>
      <c r="ES345" s="205"/>
      <c r="ET345" s="205"/>
      <c r="EU345" s="205"/>
      <c r="EV345" s="205"/>
      <c r="EW345" s="205"/>
      <c r="EX345" s="205"/>
      <c r="EY345" s="205"/>
      <c r="EZ345" s="205"/>
      <c r="FA345" s="205"/>
      <c r="FB345" s="205"/>
      <c r="FC345" s="205"/>
      <c r="FD345" s="205"/>
      <c r="FE345" s="205"/>
      <c r="FF345" s="205"/>
      <c r="FG345" s="205"/>
      <c r="FH345" s="205"/>
      <c r="FI345" s="205"/>
      <c r="FJ345" s="205"/>
      <c r="FK345" s="205"/>
      <c r="FL345" s="205"/>
      <c r="FM345" s="205"/>
      <c r="FN345" s="205"/>
      <c r="FO345" s="205"/>
      <c r="FP345" s="205"/>
      <c r="FQ345" s="205"/>
      <c r="FR345" s="205"/>
      <c r="FS345" s="205"/>
      <c r="FT345" s="205"/>
      <c r="FU345" s="205"/>
      <c r="FV345" s="205"/>
      <c r="FW345" s="205"/>
      <c r="FX345" s="205"/>
      <c r="FY345" s="205"/>
      <c r="FZ345" s="205"/>
      <c r="GA345" s="205"/>
      <c r="GB345" s="205"/>
      <c r="GC345" s="205"/>
      <c r="GD345" s="205"/>
      <c r="GE345" s="205"/>
      <c r="GF345" s="205"/>
      <c r="GG345" s="205"/>
      <c r="GH345" s="205"/>
      <c r="GI345" s="205"/>
      <c r="GJ345" s="205"/>
      <c r="GK345" s="205"/>
      <c r="GL345" s="205"/>
      <c r="GM345" s="205"/>
      <c r="GN345" s="205"/>
      <c r="GO345" s="205"/>
      <c r="GP345" s="205"/>
      <c r="GQ345" s="205"/>
      <c r="GR345" s="205"/>
      <c r="GS345" s="205"/>
      <c r="GT345" s="205"/>
      <c r="GU345" s="205"/>
      <c r="GV345" s="205"/>
      <c r="GW345" s="205"/>
      <c r="GX345" s="205"/>
      <c r="GY345" s="205"/>
      <c r="GZ345" s="205"/>
      <c r="HA345" s="205"/>
      <c r="HB345" s="205"/>
      <c r="HC345" s="205"/>
      <c r="HD345" s="205"/>
      <c r="HE345" s="205"/>
      <c r="HF345" s="205"/>
      <c r="HG345" s="205"/>
      <c r="HH345" s="205"/>
      <c r="HI345" s="205"/>
      <c r="HJ345" s="205"/>
      <c r="HK345" s="205"/>
      <c r="HL345" s="205"/>
      <c r="HM345" s="205"/>
      <c r="HN345" s="205"/>
      <c r="HO345" s="205"/>
      <c r="HP345" s="205"/>
      <c r="HQ345" s="205"/>
      <c r="HR345" s="205"/>
      <c r="HS345" s="205"/>
      <c r="HT345" s="205"/>
      <c r="HU345" s="205"/>
      <c r="HV345" s="205"/>
      <c r="HW345" s="205"/>
      <c r="HX345" s="205"/>
      <c r="HY345" s="205"/>
      <c r="HZ345" s="205"/>
      <c r="IA345" s="205"/>
      <c r="IB345" s="205"/>
      <c r="IC345" s="205"/>
      <c r="ID345" s="205"/>
      <c r="IE345" s="205"/>
      <c r="IF345" s="205"/>
      <c r="IG345" s="205"/>
      <c r="IH345" s="205"/>
      <c r="II345" s="205"/>
      <c r="IJ345" s="205"/>
      <c r="IK345" s="205"/>
      <c r="IL345" s="205"/>
      <c r="IM345" s="205"/>
      <c r="IN345" s="205"/>
      <c r="IO345" s="205"/>
      <c r="IP345" s="205"/>
      <c r="IQ345" s="205"/>
      <c r="IR345" s="205"/>
      <c r="IS345" s="205"/>
      <c r="IT345" s="205"/>
      <c r="IU345" s="205"/>
      <c r="IV345" s="205"/>
      <c r="IW345" s="205"/>
      <c r="IX345" s="205"/>
    </row>
    <row r="346" spans="1:258" x14ac:dyDescent="0.2">
      <c r="A346" s="330">
        <f t="shared" si="15"/>
        <v>45627</v>
      </c>
      <c r="B346" s="355" t="str" cm="1">
        <f t="array" ref="B346">IF(SUMPRODUCT($I346:$IX346,IF($I$9:$IX$9=B$9,1,0))&gt;0,SUMPRODUCT($I346:$IX346,IF($I$9:$IX$9=B$9,1,0)),"")</f>
        <v/>
      </c>
      <c r="C346" s="355" t="str" cm="1">
        <f t="array" ref="C346">IF(SUMPRODUCT($I346:$IX346,IF($I$9:$IX$9=C$9,1,0))&gt;0,SUMPRODUCT($I346:$IX346,IF($I$9:$IX$9=C$9,1,0)),"")</f>
        <v/>
      </c>
      <c r="D346" s="355" t="str" cm="1">
        <f t="array" ref="D346">IF(SUMPRODUCT($I346:$IX346,IF($I$9:$IX$9=D$9,1,0))&gt;0,SUMPRODUCT($I346:$IX346,IF($I$9:$IX$9=D$9,1,0)),"")</f>
        <v/>
      </c>
      <c r="E346" s="355" t="str" cm="1">
        <f t="array" ref="E346">IF(SUMPRODUCT($I346:$IX346,IF($I$9:$IX$9=E$9,1,0))&gt;0,SUMPRODUCT($I346:$IX346,IF($I$9:$IX$9=E$9,1,0)),"")</f>
        <v/>
      </c>
      <c r="F346" s="355" t="str" cm="1">
        <f t="array" ref="F346">IF(SUMPRODUCT($I346:$IX346,IF($I$9:$IX$9=F$9,1,0))&gt;0,SUMPRODUCT($I346:$IX346,IF($I$9:$IX$9=F$9,1,0)),"")</f>
        <v/>
      </c>
      <c r="G346" s="355" t="str" cm="1">
        <f t="array" ref="G346">IF(SUMPRODUCT($I346:$IX346,IF($I$9:$IX$9=G$9,1,0))&gt;0,SUMPRODUCT($I346:$IX346,IF($I$9:$IX$9=G$9,1,0)),"")</f>
        <v/>
      </c>
      <c r="H346" s="329">
        <f t="shared" si="14"/>
        <v>0</v>
      </c>
      <c r="I346" s="205"/>
      <c r="J346" s="205"/>
      <c r="K346" s="205"/>
      <c r="L346" s="205"/>
      <c r="M346" s="205"/>
      <c r="N346" s="205"/>
      <c r="O346" s="205"/>
      <c r="P346" s="205"/>
      <c r="Q346" s="205"/>
      <c r="R346" s="205"/>
      <c r="S346" s="205"/>
      <c r="T346" s="205"/>
      <c r="U346" s="205"/>
      <c r="V346" s="205"/>
      <c r="W346" s="205"/>
      <c r="X346" s="205"/>
      <c r="Y346" s="205"/>
      <c r="Z346" s="205"/>
      <c r="AA346" s="205"/>
      <c r="AB346" s="205"/>
      <c r="AC346" s="205"/>
      <c r="AD346" s="205"/>
      <c r="AE346" s="205"/>
      <c r="AF346" s="205"/>
      <c r="AG346" s="205"/>
      <c r="AH346" s="205"/>
      <c r="AI346" s="205"/>
      <c r="AJ346" s="205"/>
      <c r="AK346" s="205"/>
      <c r="AL346" s="205"/>
      <c r="AM346" s="205"/>
      <c r="AN346" s="205"/>
      <c r="AO346" s="205"/>
      <c r="AP346" s="205"/>
      <c r="AQ346" s="205"/>
      <c r="AR346" s="205"/>
      <c r="AS346" s="205"/>
      <c r="AT346" s="205"/>
      <c r="AU346" s="205"/>
      <c r="AV346" s="205"/>
      <c r="AW346" s="205"/>
      <c r="AX346" s="205"/>
      <c r="AY346" s="205"/>
      <c r="AZ346" s="205"/>
      <c r="BA346" s="205"/>
      <c r="BB346" s="205"/>
      <c r="BC346" s="205"/>
      <c r="BD346" s="205"/>
      <c r="BE346" s="205"/>
      <c r="BF346" s="205"/>
      <c r="BG346" s="205"/>
      <c r="BH346" s="205"/>
      <c r="BI346" s="205"/>
      <c r="BJ346" s="205"/>
      <c r="BK346" s="205"/>
      <c r="BL346" s="205"/>
      <c r="BM346" s="205"/>
      <c r="BN346" s="205"/>
      <c r="BO346" s="205"/>
      <c r="BP346" s="205"/>
      <c r="BQ346" s="205"/>
      <c r="BR346" s="205"/>
      <c r="BS346" s="205"/>
      <c r="BT346" s="205"/>
      <c r="BU346" s="205"/>
      <c r="BV346" s="205"/>
      <c r="BW346" s="205"/>
      <c r="BX346" s="205"/>
      <c r="BY346" s="205"/>
      <c r="BZ346" s="205"/>
      <c r="CA346" s="205"/>
      <c r="CB346" s="205"/>
      <c r="CC346" s="205"/>
      <c r="CD346" s="205"/>
      <c r="CE346" s="205"/>
      <c r="CF346" s="205"/>
      <c r="CG346" s="205"/>
      <c r="CH346" s="205"/>
      <c r="CI346" s="205"/>
      <c r="CJ346" s="205"/>
      <c r="CK346" s="205"/>
      <c r="CL346" s="205"/>
      <c r="CM346" s="205"/>
      <c r="CN346" s="205"/>
      <c r="CO346" s="205"/>
      <c r="CP346" s="205"/>
      <c r="CQ346" s="205"/>
      <c r="CR346" s="205"/>
      <c r="CS346" s="205"/>
      <c r="CT346" s="205"/>
      <c r="CU346" s="205"/>
      <c r="CV346" s="205"/>
      <c r="CW346" s="205"/>
      <c r="CX346" s="205"/>
      <c r="CY346" s="205"/>
      <c r="CZ346" s="205"/>
      <c r="DA346" s="205"/>
      <c r="DB346" s="205"/>
      <c r="DC346" s="205"/>
      <c r="DD346" s="205"/>
      <c r="DE346" s="205"/>
      <c r="DF346" s="205"/>
      <c r="DG346" s="205"/>
      <c r="DH346" s="205"/>
      <c r="DI346" s="205"/>
      <c r="DJ346" s="205"/>
      <c r="DK346" s="205"/>
      <c r="DL346" s="205"/>
      <c r="DM346" s="205"/>
      <c r="DN346" s="205"/>
      <c r="DO346" s="205"/>
      <c r="DP346" s="205"/>
      <c r="DQ346" s="205"/>
      <c r="DR346" s="205"/>
      <c r="DS346" s="205"/>
      <c r="DT346" s="205"/>
      <c r="DU346" s="205"/>
      <c r="DV346" s="205"/>
      <c r="DW346" s="205"/>
      <c r="DX346" s="205"/>
      <c r="DY346" s="205"/>
      <c r="DZ346" s="205"/>
      <c r="EA346" s="205"/>
      <c r="EB346" s="205"/>
      <c r="EC346" s="205"/>
      <c r="ED346" s="205"/>
      <c r="EE346" s="205"/>
      <c r="EF346" s="205"/>
      <c r="EG346" s="205"/>
      <c r="EH346" s="205"/>
      <c r="EI346" s="205"/>
      <c r="EJ346" s="205"/>
      <c r="EK346" s="205"/>
      <c r="EL346" s="205"/>
      <c r="EM346" s="205"/>
      <c r="EN346" s="205"/>
      <c r="EO346" s="205"/>
      <c r="EP346" s="205"/>
      <c r="EQ346" s="205"/>
      <c r="ER346" s="205"/>
      <c r="ES346" s="205"/>
      <c r="ET346" s="205"/>
      <c r="EU346" s="205"/>
      <c r="EV346" s="205"/>
      <c r="EW346" s="205"/>
      <c r="EX346" s="205"/>
      <c r="EY346" s="205"/>
      <c r="EZ346" s="205"/>
      <c r="FA346" s="205"/>
      <c r="FB346" s="205"/>
      <c r="FC346" s="205"/>
      <c r="FD346" s="205"/>
      <c r="FE346" s="205"/>
      <c r="FF346" s="205"/>
      <c r="FG346" s="205"/>
      <c r="FH346" s="205"/>
      <c r="FI346" s="205"/>
      <c r="FJ346" s="205"/>
      <c r="FK346" s="205"/>
      <c r="FL346" s="205"/>
      <c r="FM346" s="205"/>
      <c r="FN346" s="205"/>
      <c r="FO346" s="205"/>
      <c r="FP346" s="205"/>
      <c r="FQ346" s="205"/>
      <c r="FR346" s="205"/>
      <c r="FS346" s="205"/>
      <c r="FT346" s="205"/>
      <c r="FU346" s="205"/>
      <c r="FV346" s="205"/>
      <c r="FW346" s="205"/>
      <c r="FX346" s="205"/>
      <c r="FY346" s="205"/>
      <c r="FZ346" s="205"/>
      <c r="GA346" s="205"/>
      <c r="GB346" s="205"/>
      <c r="GC346" s="205"/>
      <c r="GD346" s="205"/>
      <c r="GE346" s="205"/>
      <c r="GF346" s="205"/>
      <c r="GG346" s="205"/>
      <c r="GH346" s="205"/>
      <c r="GI346" s="205"/>
      <c r="GJ346" s="205"/>
      <c r="GK346" s="205"/>
      <c r="GL346" s="205"/>
      <c r="GM346" s="205"/>
      <c r="GN346" s="205"/>
      <c r="GO346" s="205"/>
      <c r="GP346" s="205"/>
      <c r="GQ346" s="205"/>
      <c r="GR346" s="205"/>
      <c r="GS346" s="205"/>
      <c r="GT346" s="205"/>
      <c r="GU346" s="205"/>
      <c r="GV346" s="205"/>
      <c r="GW346" s="205"/>
      <c r="GX346" s="205"/>
      <c r="GY346" s="205"/>
      <c r="GZ346" s="205"/>
      <c r="HA346" s="205"/>
      <c r="HB346" s="205"/>
      <c r="HC346" s="205"/>
      <c r="HD346" s="205"/>
      <c r="HE346" s="205"/>
      <c r="HF346" s="205"/>
      <c r="HG346" s="205"/>
      <c r="HH346" s="205"/>
      <c r="HI346" s="205"/>
      <c r="HJ346" s="205"/>
      <c r="HK346" s="205"/>
      <c r="HL346" s="205"/>
      <c r="HM346" s="205"/>
      <c r="HN346" s="205"/>
      <c r="HO346" s="205"/>
      <c r="HP346" s="205"/>
      <c r="HQ346" s="205"/>
      <c r="HR346" s="205"/>
      <c r="HS346" s="205"/>
      <c r="HT346" s="205"/>
      <c r="HU346" s="205"/>
      <c r="HV346" s="205"/>
      <c r="HW346" s="205"/>
      <c r="HX346" s="205"/>
      <c r="HY346" s="205"/>
      <c r="HZ346" s="205"/>
      <c r="IA346" s="205"/>
      <c r="IB346" s="205"/>
      <c r="IC346" s="205"/>
      <c r="ID346" s="205"/>
      <c r="IE346" s="205"/>
      <c r="IF346" s="205"/>
      <c r="IG346" s="205"/>
      <c r="IH346" s="205"/>
      <c r="II346" s="205"/>
      <c r="IJ346" s="205"/>
      <c r="IK346" s="205"/>
      <c r="IL346" s="205"/>
      <c r="IM346" s="205"/>
      <c r="IN346" s="205"/>
      <c r="IO346" s="205"/>
      <c r="IP346" s="205"/>
      <c r="IQ346" s="205"/>
      <c r="IR346" s="205"/>
      <c r="IS346" s="205"/>
      <c r="IT346" s="205"/>
      <c r="IU346" s="205"/>
      <c r="IV346" s="205"/>
      <c r="IW346" s="205"/>
      <c r="IX346" s="205"/>
    </row>
    <row r="347" spans="1:258" x14ac:dyDescent="0.2">
      <c r="A347" s="330">
        <f t="shared" si="15"/>
        <v>45628</v>
      </c>
      <c r="B347" s="355" t="str" cm="1">
        <f t="array" ref="B347">IF(SUMPRODUCT($I347:$IX347,IF($I$9:$IX$9=B$9,1,0))&gt;0,SUMPRODUCT($I347:$IX347,IF($I$9:$IX$9=B$9,1,0)),"")</f>
        <v/>
      </c>
      <c r="C347" s="355" t="str" cm="1">
        <f t="array" ref="C347">IF(SUMPRODUCT($I347:$IX347,IF($I$9:$IX$9=C$9,1,0))&gt;0,SUMPRODUCT($I347:$IX347,IF($I$9:$IX$9=C$9,1,0)),"")</f>
        <v/>
      </c>
      <c r="D347" s="355" t="str" cm="1">
        <f t="array" ref="D347">IF(SUMPRODUCT($I347:$IX347,IF($I$9:$IX$9=D$9,1,0))&gt;0,SUMPRODUCT($I347:$IX347,IF($I$9:$IX$9=D$9,1,0)),"")</f>
        <v/>
      </c>
      <c r="E347" s="355" t="str" cm="1">
        <f t="array" ref="E347">IF(SUMPRODUCT($I347:$IX347,IF($I$9:$IX$9=E$9,1,0))&gt;0,SUMPRODUCT($I347:$IX347,IF($I$9:$IX$9=E$9,1,0)),"")</f>
        <v/>
      </c>
      <c r="F347" s="355" t="str" cm="1">
        <f t="array" ref="F347">IF(SUMPRODUCT($I347:$IX347,IF($I$9:$IX$9=F$9,1,0))&gt;0,SUMPRODUCT($I347:$IX347,IF($I$9:$IX$9=F$9,1,0)),"")</f>
        <v/>
      </c>
      <c r="G347" s="355" t="str" cm="1">
        <f t="array" ref="G347">IF(SUMPRODUCT($I347:$IX347,IF($I$9:$IX$9=G$9,1,0))&gt;0,SUMPRODUCT($I347:$IX347,IF($I$9:$IX$9=G$9,1,0)),"")</f>
        <v/>
      </c>
      <c r="H347" s="329">
        <f t="shared" si="14"/>
        <v>0</v>
      </c>
      <c r="I347" s="205"/>
      <c r="J347" s="205"/>
      <c r="K347" s="205"/>
      <c r="L347" s="205"/>
      <c r="M347" s="205"/>
      <c r="N347" s="205"/>
      <c r="O347" s="205"/>
      <c r="P347" s="205"/>
      <c r="Q347" s="205"/>
      <c r="R347" s="205"/>
      <c r="S347" s="205"/>
      <c r="T347" s="205"/>
      <c r="U347" s="205"/>
      <c r="V347" s="205"/>
      <c r="W347" s="205"/>
      <c r="X347" s="205"/>
      <c r="Y347" s="205"/>
      <c r="Z347" s="205"/>
      <c r="AA347" s="205"/>
      <c r="AB347" s="205"/>
      <c r="AC347" s="205"/>
      <c r="AD347" s="205"/>
      <c r="AE347" s="205"/>
      <c r="AF347" s="205"/>
      <c r="AG347" s="205"/>
      <c r="AH347" s="205"/>
      <c r="AI347" s="205"/>
      <c r="AJ347" s="205"/>
      <c r="AK347" s="205"/>
      <c r="AL347" s="205"/>
      <c r="AM347" s="205"/>
      <c r="AN347" s="205"/>
      <c r="AO347" s="205"/>
      <c r="AP347" s="205"/>
      <c r="AQ347" s="205"/>
      <c r="AR347" s="205"/>
      <c r="AS347" s="205"/>
      <c r="AT347" s="205"/>
      <c r="AU347" s="205"/>
      <c r="AV347" s="205"/>
      <c r="AW347" s="205"/>
      <c r="AX347" s="205"/>
      <c r="AY347" s="205"/>
      <c r="AZ347" s="205"/>
      <c r="BA347" s="205"/>
      <c r="BB347" s="205"/>
      <c r="BC347" s="205"/>
      <c r="BD347" s="205"/>
      <c r="BE347" s="205"/>
      <c r="BF347" s="205"/>
      <c r="BG347" s="205"/>
      <c r="BH347" s="205"/>
      <c r="BI347" s="205"/>
      <c r="BJ347" s="205"/>
      <c r="BK347" s="205"/>
      <c r="BL347" s="205"/>
      <c r="BM347" s="205"/>
      <c r="BN347" s="205"/>
      <c r="BO347" s="205"/>
      <c r="BP347" s="205"/>
      <c r="BQ347" s="205"/>
      <c r="BR347" s="205"/>
      <c r="BS347" s="205"/>
      <c r="BT347" s="205"/>
      <c r="BU347" s="205"/>
      <c r="BV347" s="205"/>
      <c r="BW347" s="205"/>
      <c r="BX347" s="205"/>
      <c r="BY347" s="205"/>
      <c r="BZ347" s="205"/>
      <c r="CA347" s="205"/>
      <c r="CB347" s="205"/>
      <c r="CC347" s="205"/>
      <c r="CD347" s="205"/>
      <c r="CE347" s="205"/>
      <c r="CF347" s="205"/>
      <c r="CG347" s="205"/>
      <c r="CH347" s="205"/>
      <c r="CI347" s="205"/>
      <c r="CJ347" s="205"/>
      <c r="CK347" s="205"/>
      <c r="CL347" s="205"/>
      <c r="CM347" s="205"/>
      <c r="CN347" s="205"/>
      <c r="CO347" s="205"/>
      <c r="CP347" s="205"/>
      <c r="CQ347" s="205"/>
      <c r="CR347" s="205"/>
      <c r="CS347" s="205"/>
      <c r="CT347" s="205"/>
      <c r="CU347" s="205"/>
      <c r="CV347" s="205"/>
      <c r="CW347" s="205"/>
      <c r="CX347" s="205"/>
      <c r="CY347" s="205"/>
      <c r="CZ347" s="205"/>
      <c r="DA347" s="205"/>
      <c r="DB347" s="205"/>
      <c r="DC347" s="205"/>
      <c r="DD347" s="205"/>
      <c r="DE347" s="205"/>
      <c r="DF347" s="205"/>
      <c r="DG347" s="205"/>
      <c r="DH347" s="205"/>
      <c r="DI347" s="205"/>
      <c r="DJ347" s="205"/>
      <c r="DK347" s="205"/>
      <c r="DL347" s="205"/>
      <c r="DM347" s="205"/>
      <c r="DN347" s="205"/>
      <c r="DO347" s="205"/>
      <c r="DP347" s="205"/>
      <c r="DQ347" s="205"/>
      <c r="DR347" s="205"/>
      <c r="DS347" s="205"/>
      <c r="DT347" s="205"/>
      <c r="DU347" s="205"/>
      <c r="DV347" s="205"/>
      <c r="DW347" s="205"/>
      <c r="DX347" s="205"/>
      <c r="DY347" s="205"/>
      <c r="DZ347" s="205"/>
      <c r="EA347" s="205"/>
      <c r="EB347" s="205"/>
      <c r="EC347" s="205"/>
      <c r="ED347" s="205"/>
      <c r="EE347" s="205"/>
      <c r="EF347" s="205"/>
      <c r="EG347" s="205"/>
      <c r="EH347" s="205"/>
      <c r="EI347" s="205"/>
      <c r="EJ347" s="205"/>
      <c r="EK347" s="205"/>
      <c r="EL347" s="205"/>
      <c r="EM347" s="205"/>
      <c r="EN347" s="205"/>
      <c r="EO347" s="205"/>
      <c r="EP347" s="205"/>
      <c r="EQ347" s="205"/>
      <c r="ER347" s="205"/>
      <c r="ES347" s="205"/>
      <c r="ET347" s="205"/>
      <c r="EU347" s="205"/>
      <c r="EV347" s="205"/>
      <c r="EW347" s="205"/>
      <c r="EX347" s="205"/>
      <c r="EY347" s="205"/>
      <c r="EZ347" s="205"/>
      <c r="FA347" s="205"/>
      <c r="FB347" s="205"/>
      <c r="FC347" s="205"/>
      <c r="FD347" s="205"/>
      <c r="FE347" s="205"/>
      <c r="FF347" s="205"/>
      <c r="FG347" s="205"/>
      <c r="FH347" s="205"/>
      <c r="FI347" s="205"/>
      <c r="FJ347" s="205"/>
      <c r="FK347" s="205"/>
      <c r="FL347" s="205"/>
      <c r="FM347" s="205"/>
      <c r="FN347" s="205"/>
      <c r="FO347" s="205"/>
      <c r="FP347" s="205"/>
      <c r="FQ347" s="205"/>
      <c r="FR347" s="205"/>
      <c r="FS347" s="205"/>
      <c r="FT347" s="205"/>
      <c r="FU347" s="205"/>
      <c r="FV347" s="205"/>
      <c r="FW347" s="205"/>
      <c r="FX347" s="205"/>
      <c r="FY347" s="205"/>
      <c r="FZ347" s="205"/>
      <c r="GA347" s="205"/>
      <c r="GB347" s="205"/>
      <c r="GC347" s="205"/>
      <c r="GD347" s="205"/>
      <c r="GE347" s="205"/>
      <c r="GF347" s="205"/>
      <c r="GG347" s="205"/>
      <c r="GH347" s="205"/>
      <c r="GI347" s="205"/>
      <c r="GJ347" s="205"/>
      <c r="GK347" s="205"/>
      <c r="GL347" s="205"/>
      <c r="GM347" s="205"/>
      <c r="GN347" s="205"/>
      <c r="GO347" s="205"/>
      <c r="GP347" s="205"/>
      <c r="GQ347" s="205"/>
      <c r="GR347" s="205"/>
      <c r="GS347" s="205"/>
      <c r="GT347" s="205"/>
      <c r="GU347" s="205"/>
      <c r="GV347" s="205"/>
      <c r="GW347" s="205"/>
      <c r="GX347" s="205"/>
      <c r="GY347" s="205"/>
      <c r="GZ347" s="205"/>
      <c r="HA347" s="205"/>
      <c r="HB347" s="205"/>
      <c r="HC347" s="205"/>
      <c r="HD347" s="205"/>
      <c r="HE347" s="205"/>
      <c r="HF347" s="205"/>
      <c r="HG347" s="205"/>
      <c r="HH347" s="205"/>
      <c r="HI347" s="205"/>
      <c r="HJ347" s="205"/>
      <c r="HK347" s="205"/>
      <c r="HL347" s="205"/>
      <c r="HM347" s="205"/>
      <c r="HN347" s="205"/>
      <c r="HO347" s="205"/>
      <c r="HP347" s="205"/>
      <c r="HQ347" s="205"/>
      <c r="HR347" s="205"/>
      <c r="HS347" s="205"/>
      <c r="HT347" s="205"/>
      <c r="HU347" s="205"/>
      <c r="HV347" s="205"/>
      <c r="HW347" s="205"/>
      <c r="HX347" s="205"/>
      <c r="HY347" s="205"/>
      <c r="HZ347" s="205"/>
      <c r="IA347" s="205"/>
      <c r="IB347" s="205"/>
      <c r="IC347" s="205"/>
      <c r="ID347" s="205"/>
      <c r="IE347" s="205"/>
      <c r="IF347" s="205"/>
      <c r="IG347" s="205"/>
      <c r="IH347" s="205"/>
      <c r="II347" s="205"/>
      <c r="IJ347" s="205"/>
      <c r="IK347" s="205"/>
      <c r="IL347" s="205"/>
      <c r="IM347" s="205"/>
      <c r="IN347" s="205"/>
      <c r="IO347" s="205"/>
      <c r="IP347" s="205"/>
      <c r="IQ347" s="205"/>
      <c r="IR347" s="205"/>
      <c r="IS347" s="205"/>
      <c r="IT347" s="205"/>
      <c r="IU347" s="205"/>
      <c r="IV347" s="205"/>
      <c r="IW347" s="205"/>
      <c r="IX347" s="205"/>
    </row>
    <row r="348" spans="1:258" x14ac:dyDescent="0.2">
      <c r="A348" s="330">
        <f t="shared" si="15"/>
        <v>45629</v>
      </c>
      <c r="B348" s="355" t="str" cm="1">
        <f t="array" ref="B348">IF(SUMPRODUCT($I348:$IX348,IF($I$9:$IX$9=B$9,1,0))&gt;0,SUMPRODUCT($I348:$IX348,IF($I$9:$IX$9=B$9,1,0)),"")</f>
        <v/>
      </c>
      <c r="C348" s="355" t="str" cm="1">
        <f t="array" ref="C348">IF(SUMPRODUCT($I348:$IX348,IF($I$9:$IX$9=C$9,1,0))&gt;0,SUMPRODUCT($I348:$IX348,IF($I$9:$IX$9=C$9,1,0)),"")</f>
        <v/>
      </c>
      <c r="D348" s="355" t="str" cm="1">
        <f t="array" ref="D348">IF(SUMPRODUCT($I348:$IX348,IF($I$9:$IX$9=D$9,1,0))&gt;0,SUMPRODUCT($I348:$IX348,IF($I$9:$IX$9=D$9,1,0)),"")</f>
        <v/>
      </c>
      <c r="E348" s="355" t="str" cm="1">
        <f t="array" ref="E348">IF(SUMPRODUCT($I348:$IX348,IF($I$9:$IX$9=E$9,1,0))&gt;0,SUMPRODUCT($I348:$IX348,IF($I$9:$IX$9=E$9,1,0)),"")</f>
        <v/>
      </c>
      <c r="F348" s="355" t="str" cm="1">
        <f t="array" ref="F348">IF(SUMPRODUCT($I348:$IX348,IF($I$9:$IX$9=F$9,1,0))&gt;0,SUMPRODUCT($I348:$IX348,IF($I$9:$IX$9=F$9,1,0)),"")</f>
        <v/>
      </c>
      <c r="G348" s="355" t="str" cm="1">
        <f t="array" ref="G348">IF(SUMPRODUCT($I348:$IX348,IF($I$9:$IX$9=G$9,1,0))&gt;0,SUMPRODUCT($I348:$IX348,IF($I$9:$IX$9=G$9,1,0)),"")</f>
        <v/>
      </c>
      <c r="H348" s="329">
        <f t="shared" si="14"/>
        <v>0</v>
      </c>
      <c r="I348" s="205"/>
      <c r="J348" s="205"/>
      <c r="K348" s="205"/>
      <c r="L348" s="205"/>
      <c r="M348" s="205"/>
      <c r="N348" s="205"/>
      <c r="O348" s="205"/>
      <c r="P348" s="205"/>
      <c r="Q348" s="205"/>
      <c r="R348" s="205"/>
      <c r="S348" s="205"/>
      <c r="T348" s="205"/>
      <c r="U348" s="205"/>
      <c r="V348" s="205"/>
      <c r="W348" s="205"/>
      <c r="X348" s="205"/>
      <c r="Y348" s="205"/>
      <c r="Z348" s="205"/>
      <c r="AA348" s="205"/>
      <c r="AB348" s="205"/>
      <c r="AC348" s="205"/>
      <c r="AD348" s="205"/>
      <c r="AE348" s="205"/>
      <c r="AF348" s="205"/>
      <c r="AG348" s="205"/>
      <c r="AH348" s="205"/>
      <c r="AI348" s="205"/>
      <c r="AJ348" s="205"/>
      <c r="AK348" s="205"/>
      <c r="AL348" s="205"/>
      <c r="AM348" s="205"/>
      <c r="AN348" s="205"/>
      <c r="AO348" s="205"/>
      <c r="AP348" s="205"/>
      <c r="AQ348" s="205"/>
      <c r="AR348" s="205"/>
      <c r="AS348" s="205"/>
      <c r="AT348" s="205"/>
      <c r="AU348" s="205"/>
      <c r="AV348" s="205"/>
      <c r="AW348" s="205"/>
      <c r="AX348" s="205"/>
      <c r="AY348" s="205"/>
      <c r="AZ348" s="205"/>
      <c r="BA348" s="205"/>
      <c r="BB348" s="205"/>
      <c r="BC348" s="205"/>
      <c r="BD348" s="205"/>
      <c r="BE348" s="205"/>
      <c r="BF348" s="205"/>
      <c r="BG348" s="205"/>
      <c r="BH348" s="205"/>
      <c r="BI348" s="205"/>
      <c r="BJ348" s="205"/>
      <c r="BK348" s="205"/>
      <c r="BL348" s="205"/>
      <c r="BM348" s="205"/>
      <c r="BN348" s="205"/>
      <c r="BO348" s="205"/>
      <c r="BP348" s="205"/>
      <c r="BQ348" s="205"/>
      <c r="BR348" s="205"/>
      <c r="BS348" s="205"/>
      <c r="BT348" s="205"/>
      <c r="BU348" s="205"/>
      <c r="BV348" s="205"/>
      <c r="BW348" s="205"/>
      <c r="BX348" s="205"/>
      <c r="BY348" s="205"/>
      <c r="BZ348" s="205"/>
      <c r="CA348" s="205"/>
      <c r="CB348" s="205"/>
      <c r="CC348" s="205"/>
      <c r="CD348" s="205"/>
      <c r="CE348" s="205"/>
      <c r="CF348" s="205"/>
      <c r="CG348" s="205"/>
      <c r="CH348" s="205"/>
      <c r="CI348" s="205"/>
      <c r="CJ348" s="205"/>
      <c r="CK348" s="205"/>
      <c r="CL348" s="205"/>
      <c r="CM348" s="205"/>
      <c r="CN348" s="205"/>
      <c r="CO348" s="205"/>
      <c r="CP348" s="205"/>
      <c r="CQ348" s="205"/>
      <c r="CR348" s="205"/>
      <c r="CS348" s="205"/>
      <c r="CT348" s="205"/>
      <c r="CU348" s="205"/>
      <c r="CV348" s="205"/>
      <c r="CW348" s="205"/>
      <c r="CX348" s="205"/>
      <c r="CY348" s="205"/>
      <c r="CZ348" s="205"/>
      <c r="DA348" s="205"/>
      <c r="DB348" s="205"/>
      <c r="DC348" s="205"/>
      <c r="DD348" s="205"/>
      <c r="DE348" s="205"/>
      <c r="DF348" s="205"/>
      <c r="DG348" s="205"/>
      <c r="DH348" s="205"/>
      <c r="DI348" s="205"/>
      <c r="DJ348" s="205"/>
      <c r="DK348" s="205"/>
      <c r="DL348" s="205"/>
      <c r="DM348" s="205"/>
      <c r="DN348" s="205"/>
      <c r="DO348" s="205"/>
      <c r="DP348" s="205"/>
      <c r="DQ348" s="205"/>
      <c r="DR348" s="205"/>
      <c r="DS348" s="205"/>
      <c r="DT348" s="205"/>
      <c r="DU348" s="205"/>
      <c r="DV348" s="205"/>
      <c r="DW348" s="205"/>
      <c r="DX348" s="205"/>
      <c r="DY348" s="205"/>
      <c r="DZ348" s="205"/>
      <c r="EA348" s="205"/>
      <c r="EB348" s="205"/>
      <c r="EC348" s="205"/>
      <c r="ED348" s="205"/>
      <c r="EE348" s="205"/>
      <c r="EF348" s="205"/>
      <c r="EG348" s="205"/>
      <c r="EH348" s="205"/>
      <c r="EI348" s="205"/>
      <c r="EJ348" s="205"/>
      <c r="EK348" s="205"/>
      <c r="EL348" s="205"/>
      <c r="EM348" s="205"/>
      <c r="EN348" s="205"/>
      <c r="EO348" s="205"/>
      <c r="EP348" s="205"/>
      <c r="EQ348" s="205"/>
      <c r="ER348" s="205"/>
      <c r="ES348" s="205"/>
      <c r="ET348" s="205"/>
      <c r="EU348" s="205"/>
      <c r="EV348" s="205"/>
      <c r="EW348" s="205"/>
      <c r="EX348" s="205"/>
      <c r="EY348" s="205"/>
      <c r="EZ348" s="205"/>
      <c r="FA348" s="205"/>
      <c r="FB348" s="205"/>
      <c r="FC348" s="205"/>
      <c r="FD348" s="205"/>
      <c r="FE348" s="205"/>
      <c r="FF348" s="205"/>
      <c r="FG348" s="205"/>
      <c r="FH348" s="205"/>
      <c r="FI348" s="205"/>
      <c r="FJ348" s="205"/>
      <c r="FK348" s="205"/>
      <c r="FL348" s="205"/>
      <c r="FM348" s="205"/>
      <c r="FN348" s="205"/>
      <c r="FO348" s="205"/>
      <c r="FP348" s="205"/>
      <c r="FQ348" s="205"/>
      <c r="FR348" s="205"/>
      <c r="FS348" s="205"/>
      <c r="FT348" s="205"/>
      <c r="FU348" s="205"/>
      <c r="FV348" s="205"/>
      <c r="FW348" s="205"/>
      <c r="FX348" s="205"/>
      <c r="FY348" s="205"/>
      <c r="FZ348" s="205"/>
      <c r="GA348" s="205"/>
      <c r="GB348" s="205"/>
      <c r="GC348" s="205"/>
      <c r="GD348" s="205"/>
      <c r="GE348" s="205"/>
      <c r="GF348" s="205"/>
      <c r="GG348" s="205"/>
      <c r="GH348" s="205"/>
      <c r="GI348" s="205"/>
      <c r="GJ348" s="205"/>
      <c r="GK348" s="205"/>
      <c r="GL348" s="205"/>
      <c r="GM348" s="205"/>
      <c r="GN348" s="205"/>
      <c r="GO348" s="205"/>
      <c r="GP348" s="205"/>
      <c r="GQ348" s="205"/>
      <c r="GR348" s="205"/>
      <c r="GS348" s="205"/>
      <c r="GT348" s="205"/>
      <c r="GU348" s="205"/>
      <c r="GV348" s="205"/>
      <c r="GW348" s="205"/>
      <c r="GX348" s="205"/>
      <c r="GY348" s="205"/>
      <c r="GZ348" s="205"/>
      <c r="HA348" s="205"/>
      <c r="HB348" s="205"/>
      <c r="HC348" s="205"/>
      <c r="HD348" s="205"/>
      <c r="HE348" s="205"/>
      <c r="HF348" s="205"/>
      <c r="HG348" s="205"/>
      <c r="HH348" s="205"/>
      <c r="HI348" s="205"/>
      <c r="HJ348" s="205"/>
      <c r="HK348" s="205"/>
      <c r="HL348" s="205"/>
      <c r="HM348" s="205"/>
      <c r="HN348" s="205"/>
      <c r="HO348" s="205"/>
      <c r="HP348" s="205"/>
      <c r="HQ348" s="205"/>
      <c r="HR348" s="205"/>
      <c r="HS348" s="205"/>
      <c r="HT348" s="205"/>
      <c r="HU348" s="205"/>
      <c r="HV348" s="205"/>
      <c r="HW348" s="205"/>
      <c r="HX348" s="205"/>
      <c r="HY348" s="205"/>
      <c r="HZ348" s="205"/>
      <c r="IA348" s="205"/>
      <c r="IB348" s="205"/>
      <c r="IC348" s="205"/>
      <c r="ID348" s="205"/>
      <c r="IE348" s="205"/>
      <c r="IF348" s="205"/>
      <c r="IG348" s="205"/>
      <c r="IH348" s="205"/>
      <c r="II348" s="205"/>
      <c r="IJ348" s="205"/>
      <c r="IK348" s="205"/>
      <c r="IL348" s="205"/>
      <c r="IM348" s="205"/>
      <c r="IN348" s="205"/>
      <c r="IO348" s="205"/>
      <c r="IP348" s="205"/>
      <c r="IQ348" s="205"/>
      <c r="IR348" s="205"/>
      <c r="IS348" s="205"/>
      <c r="IT348" s="205"/>
      <c r="IU348" s="205"/>
      <c r="IV348" s="205"/>
      <c r="IW348" s="205"/>
      <c r="IX348" s="205"/>
    </row>
    <row r="349" spans="1:258" x14ac:dyDescent="0.2">
      <c r="A349" s="330">
        <f t="shared" si="15"/>
        <v>45630</v>
      </c>
      <c r="B349" s="355" t="str" cm="1">
        <f t="array" ref="B349">IF(SUMPRODUCT($I349:$IX349,IF($I$9:$IX$9=B$9,1,0))&gt;0,SUMPRODUCT($I349:$IX349,IF($I$9:$IX$9=B$9,1,0)),"")</f>
        <v/>
      </c>
      <c r="C349" s="355" t="str" cm="1">
        <f t="array" ref="C349">IF(SUMPRODUCT($I349:$IX349,IF($I$9:$IX$9=C$9,1,0))&gt;0,SUMPRODUCT($I349:$IX349,IF($I$9:$IX$9=C$9,1,0)),"")</f>
        <v/>
      </c>
      <c r="D349" s="355" t="str" cm="1">
        <f t="array" ref="D349">IF(SUMPRODUCT($I349:$IX349,IF($I$9:$IX$9=D$9,1,0))&gt;0,SUMPRODUCT($I349:$IX349,IF($I$9:$IX$9=D$9,1,0)),"")</f>
        <v/>
      </c>
      <c r="E349" s="355" t="str" cm="1">
        <f t="array" ref="E349">IF(SUMPRODUCT($I349:$IX349,IF($I$9:$IX$9=E$9,1,0))&gt;0,SUMPRODUCT($I349:$IX349,IF($I$9:$IX$9=E$9,1,0)),"")</f>
        <v/>
      </c>
      <c r="F349" s="355" t="str" cm="1">
        <f t="array" ref="F349">IF(SUMPRODUCT($I349:$IX349,IF($I$9:$IX$9=F$9,1,0))&gt;0,SUMPRODUCT($I349:$IX349,IF($I$9:$IX$9=F$9,1,0)),"")</f>
        <v/>
      </c>
      <c r="G349" s="355" t="str" cm="1">
        <f t="array" ref="G349">IF(SUMPRODUCT($I349:$IX349,IF($I$9:$IX$9=G$9,1,0))&gt;0,SUMPRODUCT($I349:$IX349,IF($I$9:$IX$9=G$9,1,0)),"")</f>
        <v/>
      </c>
      <c r="H349" s="329">
        <f t="shared" si="14"/>
        <v>0</v>
      </c>
      <c r="I349" s="205"/>
      <c r="J349" s="205"/>
      <c r="K349" s="205"/>
      <c r="L349" s="205"/>
      <c r="M349" s="205"/>
      <c r="N349" s="205"/>
      <c r="O349" s="205"/>
      <c r="P349" s="205"/>
      <c r="Q349" s="205"/>
      <c r="R349" s="205"/>
      <c r="S349" s="205"/>
      <c r="T349" s="205"/>
      <c r="U349" s="205"/>
      <c r="V349" s="205"/>
      <c r="W349" s="205"/>
      <c r="X349" s="205"/>
      <c r="Y349" s="205"/>
      <c r="Z349" s="205"/>
      <c r="AA349" s="205"/>
      <c r="AB349" s="205"/>
      <c r="AC349" s="205"/>
      <c r="AD349" s="205"/>
      <c r="AE349" s="205"/>
      <c r="AF349" s="205"/>
      <c r="AG349" s="205"/>
      <c r="AH349" s="205"/>
      <c r="AI349" s="205"/>
      <c r="AJ349" s="205"/>
      <c r="AK349" s="205"/>
      <c r="AL349" s="205"/>
      <c r="AM349" s="205"/>
      <c r="AN349" s="205"/>
      <c r="AO349" s="205"/>
      <c r="AP349" s="205"/>
      <c r="AQ349" s="205"/>
      <c r="AR349" s="205"/>
      <c r="AS349" s="205"/>
      <c r="AT349" s="205"/>
      <c r="AU349" s="205"/>
      <c r="AV349" s="205"/>
      <c r="AW349" s="205"/>
      <c r="AX349" s="205"/>
      <c r="AY349" s="205"/>
      <c r="AZ349" s="205"/>
      <c r="BA349" s="205"/>
      <c r="BB349" s="205"/>
      <c r="BC349" s="205"/>
      <c r="BD349" s="205"/>
      <c r="BE349" s="205"/>
      <c r="BF349" s="205"/>
      <c r="BG349" s="205"/>
      <c r="BH349" s="205"/>
      <c r="BI349" s="205"/>
      <c r="BJ349" s="205"/>
      <c r="BK349" s="205"/>
      <c r="BL349" s="205"/>
      <c r="BM349" s="205"/>
      <c r="BN349" s="205"/>
      <c r="BO349" s="205"/>
      <c r="BP349" s="205"/>
      <c r="BQ349" s="205"/>
      <c r="BR349" s="205"/>
      <c r="BS349" s="205"/>
      <c r="BT349" s="205"/>
      <c r="BU349" s="205"/>
      <c r="BV349" s="205"/>
      <c r="BW349" s="205"/>
      <c r="BX349" s="205"/>
      <c r="BY349" s="205"/>
      <c r="BZ349" s="205"/>
      <c r="CA349" s="205"/>
      <c r="CB349" s="205"/>
      <c r="CC349" s="205"/>
      <c r="CD349" s="205"/>
      <c r="CE349" s="205"/>
      <c r="CF349" s="205"/>
      <c r="CG349" s="205"/>
      <c r="CH349" s="205"/>
      <c r="CI349" s="205"/>
      <c r="CJ349" s="205"/>
      <c r="CK349" s="205"/>
      <c r="CL349" s="205"/>
      <c r="CM349" s="205"/>
      <c r="CN349" s="205"/>
      <c r="CO349" s="205"/>
      <c r="CP349" s="205"/>
      <c r="CQ349" s="205"/>
      <c r="CR349" s="205"/>
      <c r="CS349" s="205"/>
      <c r="CT349" s="205"/>
      <c r="CU349" s="205"/>
      <c r="CV349" s="205"/>
      <c r="CW349" s="205"/>
      <c r="CX349" s="205"/>
      <c r="CY349" s="205"/>
      <c r="CZ349" s="205"/>
      <c r="DA349" s="205"/>
      <c r="DB349" s="205"/>
      <c r="DC349" s="205"/>
      <c r="DD349" s="205"/>
      <c r="DE349" s="205"/>
      <c r="DF349" s="205"/>
      <c r="DG349" s="205"/>
      <c r="DH349" s="205"/>
      <c r="DI349" s="205"/>
      <c r="DJ349" s="205"/>
      <c r="DK349" s="205"/>
      <c r="DL349" s="205"/>
      <c r="DM349" s="205"/>
      <c r="DN349" s="205"/>
      <c r="DO349" s="205"/>
      <c r="DP349" s="205"/>
      <c r="DQ349" s="205"/>
      <c r="DR349" s="205"/>
      <c r="DS349" s="205"/>
      <c r="DT349" s="205"/>
      <c r="DU349" s="205"/>
      <c r="DV349" s="205"/>
      <c r="DW349" s="205"/>
      <c r="DX349" s="205"/>
      <c r="DY349" s="205"/>
      <c r="DZ349" s="205"/>
      <c r="EA349" s="205"/>
      <c r="EB349" s="205"/>
      <c r="EC349" s="205"/>
      <c r="ED349" s="205"/>
      <c r="EE349" s="205"/>
      <c r="EF349" s="205"/>
      <c r="EG349" s="205"/>
      <c r="EH349" s="205"/>
      <c r="EI349" s="205"/>
      <c r="EJ349" s="205"/>
      <c r="EK349" s="205"/>
      <c r="EL349" s="205"/>
      <c r="EM349" s="205"/>
      <c r="EN349" s="205"/>
      <c r="EO349" s="205"/>
      <c r="EP349" s="205"/>
      <c r="EQ349" s="205"/>
      <c r="ER349" s="205"/>
      <c r="ES349" s="205"/>
      <c r="ET349" s="205"/>
      <c r="EU349" s="205"/>
      <c r="EV349" s="205"/>
      <c r="EW349" s="205"/>
      <c r="EX349" s="205"/>
      <c r="EY349" s="205"/>
      <c r="EZ349" s="205"/>
      <c r="FA349" s="205"/>
      <c r="FB349" s="205"/>
      <c r="FC349" s="205"/>
      <c r="FD349" s="205"/>
      <c r="FE349" s="205"/>
      <c r="FF349" s="205"/>
      <c r="FG349" s="205"/>
      <c r="FH349" s="205"/>
      <c r="FI349" s="205"/>
      <c r="FJ349" s="205"/>
      <c r="FK349" s="205"/>
      <c r="FL349" s="205"/>
      <c r="FM349" s="205"/>
      <c r="FN349" s="205"/>
      <c r="FO349" s="205"/>
      <c r="FP349" s="205"/>
      <c r="FQ349" s="205"/>
      <c r="FR349" s="205"/>
      <c r="FS349" s="205"/>
      <c r="FT349" s="205"/>
      <c r="FU349" s="205"/>
      <c r="FV349" s="205"/>
      <c r="FW349" s="205"/>
      <c r="FX349" s="205"/>
      <c r="FY349" s="205"/>
      <c r="FZ349" s="205"/>
      <c r="GA349" s="205"/>
      <c r="GB349" s="205"/>
      <c r="GC349" s="205"/>
      <c r="GD349" s="205"/>
      <c r="GE349" s="205"/>
      <c r="GF349" s="205"/>
      <c r="GG349" s="205"/>
      <c r="GH349" s="205"/>
      <c r="GI349" s="205"/>
      <c r="GJ349" s="205"/>
      <c r="GK349" s="205"/>
      <c r="GL349" s="205"/>
      <c r="GM349" s="205"/>
      <c r="GN349" s="205"/>
      <c r="GO349" s="205"/>
      <c r="GP349" s="205"/>
      <c r="GQ349" s="205"/>
      <c r="GR349" s="205"/>
      <c r="GS349" s="205"/>
      <c r="GT349" s="205"/>
      <c r="GU349" s="205"/>
      <c r="GV349" s="205"/>
      <c r="GW349" s="205"/>
      <c r="GX349" s="205"/>
      <c r="GY349" s="205"/>
      <c r="GZ349" s="205"/>
      <c r="HA349" s="205"/>
      <c r="HB349" s="205"/>
      <c r="HC349" s="205"/>
      <c r="HD349" s="205"/>
      <c r="HE349" s="205"/>
      <c r="HF349" s="205"/>
      <c r="HG349" s="205"/>
      <c r="HH349" s="205"/>
      <c r="HI349" s="205"/>
      <c r="HJ349" s="205"/>
      <c r="HK349" s="205"/>
      <c r="HL349" s="205"/>
      <c r="HM349" s="205"/>
      <c r="HN349" s="205"/>
      <c r="HO349" s="205"/>
      <c r="HP349" s="205"/>
      <c r="HQ349" s="205"/>
      <c r="HR349" s="205"/>
      <c r="HS349" s="205"/>
      <c r="HT349" s="205"/>
      <c r="HU349" s="205"/>
      <c r="HV349" s="205"/>
      <c r="HW349" s="205"/>
      <c r="HX349" s="205"/>
      <c r="HY349" s="205"/>
      <c r="HZ349" s="205"/>
      <c r="IA349" s="205"/>
      <c r="IB349" s="205"/>
      <c r="IC349" s="205"/>
      <c r="ID349" s="205"/>
      <c r="IE349" s="205"/>
      <c r="IF349" s="205"/>
      <c r="IG349" s="205"/>
      <c r="IH349" s="205"/>
      <c r="II349" s="205"/>
      <c r="IJ349" s="205"/>
      <c r="IK349" s="205"/>
      <c r="IL349" s="205"/>
      <c r="IM349" s="205"/>
      <c r="IN349" s="205"/>
      <c r="IO349" s="205"/>
      <c r="IP349" s="205"/>
      <c r="IQ349" s="205"/>
      <c r="IR349" s="205"/>
      <c r="IS349" s="205"/>
      <c r="IT349" s="205"/>
      <c r="IU349" s="205"/>
      <c r="IV349" s="205"/>
      <c r="IW349" s="205"/>
      <c r="IX349" s="205"/>
    </row>
    <row r="350" spans="1:258" x14ac:dyDescent="0.2">
      <c r="A350" s="330">
        <f t="shared" si="15"/>
        <v>45631</v>
      </c>
      <c r="B350" s="355" t="str" cm="1">
        <f t="array" ref="B350">IF(SUMPRODUCT($I350:$IX350,IF($I$9:$IX$9=B$9,1,0))&gt;0,SUMPRODUCT($I350:$IX350,IF($I$9:$IX$9=B$9,1,0)),"")</f>
        <v/>
      </c>
      <c r="C350" s="355" t="str" cm="1">
        <f t="array" ref="C350">IF(SUMPRODUCT($I350:$IX350,IF($I$9:$IX$9=C$9,1,0))&gt;0,SUMPRODUCT($I350:$IX350,IF($I$9:$IX$9=C$9,1,0)),"")</f>
        <v/>
      </c>
      <c r="D350" s="355" t="str" cm="1">
        <f t="array" ref="D350">IF(SUMPRODUCT($I350:$IX350,IF($I$9:$IX$9=D$9,1,0))&gt;0,SUMPRODUCT($I350:$IX350,IF($I$9:$IX$9=D$9,1,0)),"")</f>
        <v/>
      </c>
      <c r="E350" s="355" t="str" cm="1">
        <f t="array" ref="E350">IF(SUMPRODUCT($I350:$IX350,IF($I$9:$IX$9=E$9,1,0))&gt;0,SUMPRODUCT($I350:$IX350,IF($I$9:$IX$9=E$9,1,0)),"")</f>
        <v/>
      </c>
      <c r="F350" s="355" t="str" cm="1">
        <f t="array" ref="F350">IF(SUMPRODUCT($I350:$IX350,IF($I$9:$IX$9=F$9,1,0))&gt;0,SUMPRODUCT($I350:$IX350,IF($I$9:$IX$9=F$9,1,0)),"")</f>
        <v/>
      </c>
      <c r="G350" s="355" t="str" cm="1">
        <f t="array" ref="G350">IF(SUMPRODUCT($I350:$IX350,IF($I$9:$IX$9=G$9,1,0))&gt;0,SUMPRODUCT($I350:$IX350,IF($I$9:$IX$9=G$9,1,0)),"")</f>
        <v/>
      </c>
      <c r="H350" s="329">
        <f t="shared" si="14"/>
        <v>0</v>
      </c>
      <c r="I350" s="205"/>
      <c r="J350" s="205"/>
      <c r="K350" s="205"/>
      <c r="L350" s="205"/>
      <c r="M350" s="205"/>
      <c r="N350" s="205"/>
      <c r="O350" s="205"/>
      <c r="P350" s="205"/>
      <c r="Q350" s="205"/>
      <c r="R350" s="205"/>
      <c r="S350" s="205"/>
      <c r="T350" s="205"/>
      <c r="U350" s="205"/>
      <c r="V350" s="205"/>
      <c r="W350" s="205"/>
      <c r="X350" s="205"/>
      <c r="Y350" s="205"/>
      <c r="Z350" s="205"/>
      <c r="AA350" s="205"/>
      <c r="AB350" s="205"/>
      <c r="AC350" s="205"/>
      <c r="AD350" s="205"/>
      <c r="AE350" s="205"/>
      <c r="AF350" s="205"/>
      <c r="AG350" s="205"/>
      <c r="AH350" s="205"/>
      <c r="AI350" s="205"/>
      <c r="AJ350" s="205"/>
      <c r="AK350" s="205"/>
      <c r="AL350" s="205"/>
      <c r="AM350" s="205"/>
      <c r="AN350" s="205"/>
      <c r="AO350" s="205"/>
      <c r="AP350" s="205"/>
      <c r="AQ350" s="205"/>
      <c r="AR350" s="205"/>
      <c r="AS350" s="205"/>
      <c r="AT350" s="205"/>
      <c r="AU350" s="205"/>
      <c r="AV350" s="205"/>
      <c r="AW350" s="205"/>
      <c r="AX350" s="205"/>
      <c r="AY350" s="205"/>
      <c r="AZ350" s="205"/>
      <c r="BA350" s="205"/>
      <c r="BB350" s="205"/>
      <c r="BC350" s="205"/>
      <c r="BD350" s="205"/>
      <c r="BE350" s="205"/>
      <c r="BF350" s="205"/>
      <c r="BG350" s="205"/>
      <c r="BH350" s="205"/>
      <c r="BI350" s="205"/>
      <c r="BJ350" s="205"/>
      <c r="BK350" s="205"/>
      <c r="BL350" s="205"/>
      <c r="BM350" s="205"/>
      <c r="BN350" s="205"/>
      <c r="BO350" s="205"/>
      <c r="BP350" s="205"/>
      <c r="BQ350" s="205"/>
      <c r="BR350" s="205"/>
      <c r="BS350" s="205"/>
      <c r="BT350" s="205"/>
      <c r="BU350" s="205"/>
      <c r="BV350" s="205"/>
      <c r="BW350" s="205"/>
      <c r="BX350" s="205"/>
      <c r="BY350" s="205"/>
      <c r="BZ350" s="205"/>
      <c r="CA350" s="205"/>
      <c r="CB350" s="205"/>
      <c r="CC350" s="205"/>
      <c r="CD350" s="205"/>
      <c r="CE350" s="205"/>
      <c r="CF350" s="205"/>
      <c r="CG350" s="205"/>
      <c r="CH350" s="205"/>
      <c r="CI350" s="205"/>
      <c r="CJ350" s="205"/>
      <c r="CK350" s="205"/>
      <c r="CL350" s="205"/>
      <c r="CM350" s="205"/>
      <c r="CN350" s="205"/>
      <c r="CO350" s="205"/>
      <c r="CP350" s="205"/>
      <c r="CQ350" s="205"/>
      <c r="CR350" s="205"/>
      <c r="CS350" s="205"/>
      <c r="CT350" s="205"/>
      <c r="CU350" s="205"/>
      <c r="CV350" s="205"/>
      <c r="CW350" s="205"/>
      <c r="CX350" s="205"/>
      <c r="CY350" s="205"/>
      <c r="CZ350" s="205"/>
      <c r="DA350" s="205"/>
      <c r="DB350" s="205"/>
      <c r="DC350" s="205"/>
      <c r="DD350" s="205"/>
      <c r="DE350" s="205"/>
      <c r="DF350" s="205"/>
      <c r="DG350" s="205"/>
      <c r="DH350" s="205"/>
      <c r="DI350" s="205"/>
      <c r="DJ350" s="205"/>
      <c r="DK350" s="205"/>
      <c r="DL350" s="205"/>
      <c r="DM350" s="205"/>
      <c r="DN350" s="205"/>
      <c r="DO350" s="205"/>
      <c r="DP350" s="205"/>
      <c r="DQ350" s="205"/>
      <c r="DR350" s="205"/>
      <c r="DS350" s="205"/>
      <c r="DT350" s="205"/>
      <c r="DU350" s="205"/>
      <c r="DV350" s="205"/>
      <c r="DW350" s="205"/>
      <c r="DX350" s="205"/>
      <c r="DY350" s="205"/>
      <c r="DZ350" s="205"/>
      <c r="EA350" s="205"/>
      <c r="EB350" s="205"/>
      <c r="EC350" s="205"/>
      <c r="ED350" s="205"/>
      <c r="EE350" s="205"/>
      <c r="EF350" s="205"/>
      <c r="EG350" s="205"/>
      <c r="EH350" s="205"/>
      <c r="EI350" s="205"/>
      <c r="EJ350" s="205"/>
      <c r="EK350" s="205"/>
      <c r="EL350" s="205"/>
      <c r="EM350" s="205"/>
      <c r="EN350" s="205"/>
      <c r="EO350" s="205"/>
      <c r="EP350" s="205"/>
      <c r="EQ350" s="205"/>
      <c r="ER350" s="205"/>
      <c r="ES350" s="205"/>
      <c r="ET350" s="205"/>
      <c r="EU350" s="205"/>
      <c r="EV350" s="205"/>
      <c r="EW350" s="205"/>
      <c r="EX350" s="205"/>
      <c r="EY350" s="205"/>
      <c r="EZ350" s="205"/>
      <c r="FA350" s="205"/>
      <c r="FB350" s="205"/>
      <c r="FC350" s="205"/>
      <c r="FD350" s="205"/>
      <c r="FE350" s="205"/>
      <c r="FF350" s="205"/>
      <c r="FG350" s="205"/>
      <c r="FH350" s="205"/>
      <c r="FI350" s="205"/>
      <c r="FJ350" s="205"/>
      <c r="FK350" s="205"/>
      <c r="FL350" s="205"/>
      <c r="FM350" s="205"/>
      <c r="FN350" s="205"/>
      <c r="FO350" s="205"/>
      <c r="FP350" s="205"/>
      <c r="FQ350" s="205"/>
      <c r="FR350" s="205"/>
      <c r="FS350" s="205"/>
      <c r="FT350" s="205"/>
      <c r="FU350" s="205"/>
      <c r="FV350" s="205"/>
      <c r="FW350" s="205"/>
      <c r="FX350" s="205"/>
      <c r="FY350" s="205"/>
      <c r="FZ350" s="205"/>
      <c r="GA350" s="205"/>
      <c r="GB350" s="205"/>
      <c r="GC350" s="205"/>
      <c r="GD350" s="205"/>
      <c r="GE350" s="205"/>
      <c r="GF350" s="205"/>
      <c r="GG350" s="205"/>
      <c r="GH350" s="205"/>
      <c r="GI350" s="205"/>
      <c r="GJ350" s="205"/>
      <c r="GK350" s="205"/>
      <c r="GL350" s="205"/>
      <c r="GM350" s="205"/>
      <c r="GN350" s="205"/>
      <c r="GO350" s="205"/>
      <c r="GP350" s="205"/>
      <c r="GQ350" s="205"/>
      <c r="GR350" s="205"/>
      <c r="GS350" s="205"/>
      <c r="GT350" s="205"/>
      <c r="GU350" s="205"/>
      <c r="GV350" s="205"/>
      <c r="GW350" s="205"/>
      <c r="GX350" s="205"/>
      <c r="GY350" s="205"/>
      <c r="GZ350" s="205"/>
      <c r="HA350" s="205"/>
      <c r="HB350" s="205"/>
      <c r="HC350" s="205"/>
      <c r="HD350" s="205"/>
      <c r="HE350" s="205"/>
      <c r="HF350" s="205"/>
      <c r="HG350" s="205"/>
      <c r="HH350" s="205"/>
      <c r="HI350" s="205"/>
      <c r="HJ350" s="205"/>
      <c r="HK350" s="205"/>
      <c r="HL350" s="205"/>
      <c r="HM350" s="205"/>
      <c r="HN350" s="205"/>
      <c r="HO350" s="205"/>
      <c r="HP350" s="205"/>
      <c r="HQ350" s="205"/>
      <c r="HR350" s="205"/>
      <c r="HS350" s="205"/>
      <c r="HT350" s="205"/>
      <c r="HU350" s="205"/>
      <c r="HV350" s="205"/>
      <c r="HW350" s="205"/>
      <c r="HX350" s="205"/>
      <c r="HY350" s="205"/>
      <c r="HZ350" s="205"/>
      <c r="IA350" s="205"/>
      <c r="IB350" s="205"/>
      <c r="IC350" s="205"/>
      <c r="ID350" s="205"/>
      <c r="IE350" s="205"/>
      <c r="IF350" s="205"/>
      <c r="IG350" s="205"/>
      <c r="IH350" s="205"/>
      <c r="II350" s="205"/>
      <c r="IJ350" s="205"/>
      <c r="IK350" s="205"/>
      <c r="IL350" s="205"/>
      <c r="IM350" s="205"/>
      <c r="IN350" s="205"/>
      <c r="IO350" s="205"/>
      <c r="IP350" s="205"/>
      <c r="IQ350" s="205"/>
      <c r="IR350" s="205"/>
      <c r="IS350" s="205"/>
      <c r="IT350" s="205"/>
      <c r="IU350" s="205"/>
      <c r="IV350" s="205"/>
      <c r="IW350" s="205"/>
      <c r="IX350" s="205"/>
    </row>
    <row r="351" spans="1:258" x14ac:dyDescent="0.2">
      <c r="A351" s="330">
        <f t="shared" si="15"/>
        <v>45632</v>
      </c>
      <c r="B351" s="355" t="str" cm="1">
        <f t="array" ref="B351">IF(SUMPRODUCT($I351:$IX351,IF($I$9:$IX$9=B$9,1,0))&gt;0,SUMPRODUCT($I351:$IX351,IF($I$9:$IX$9=B$9,1,0)),"")</f>
        <v/>
      </c>
      <c r="C351" s="355" t="str" cm="1">
        <f t="array" ref="C351">IF(SUMPRODUCT($I351:$IX351,IF($I$9:$IX$9=C$9,1,0))&gt;0,SUMPRODUCT($I351:$IX351,IF($I$9:$IX$9=C$9,1,0)),"")</f>
        <v/>
      </c>
      <c r="D351" s="355" t="str" cm="1">
        <f t="array" ref="D351">IF(SUMPRODUCT($I351:$IX351,IF($I$9:$IX$9=D$9,1,0))&gt;0,SUMPRODUCT($I351:$IX351,IF($I$9:$IX$9=D$9,1,0)),"")</f>
        <v/>
      </c>
      <c r="E351" s="355" t="str" cm="1">
        <f t="array" ref="E351">IF(SUMPRODUCT($I351:$IX351,IF($I$9:$IX$9=E$9,1,0))&gt;0,SUMPRODUCT($I351:$IX351,IF($I$9:$IX$9=E$9,1,0)),"")</f>
        <v/>
      </c>
      <c r="F351" s="355" t="str" cm="1">
        <f t="array" ref="F351">IF(SUMPRODUCT($I351:$IX351,IF($I$9:$IX$9=F$9,1,0))&gt;0,SUMPRODUCT($I351:$IX351,IF($I$9:$IX$9=F$9,1,0)),"")</f>
        <v/>
      </c>
      <c r="G351" s="355" t="str" cm="1">
        <f t="array" ref="G351">IF(SUMPRODUCT($I351:$IX351,IF($I$9:$IX$9=G$9,1,0))&gt;0,SUMPRODUCT($I351:$IX351,IF($I$9:$IX$9=G$9,1,0)),"")</f>
        <v/>
      </c>
      <c r="H351" s="329">
        <f t="shared" si="14"/>
        <v>0</v>
      </c>
      <c r="I351" s="205"/>
      <c r="J351" s="205"/>
      <c r="K351" s="205"/>
      <c r="L351" s="205"/>
      <c r="M351" s="205"/>
      <c r="N351" s="205"/>
      <c r="O351" s="205"/>
      <c r="P351" s="205"/>
      <c r="Q351" s="205"/>
      <c r="R351" s="205"/>
      <c r="S351" s="205"/>
      <c r="T351" s="205"/>
      <c r="U351" s="205"/>
      <c r="V351" s="205"/>
      <c r="W351" s="205"/>
      <c r="X351" s="205"/>
      <c r="Y351" s="205"/>
      <c r="Z351" s="205"/>
      <c r="AA351" s="205"/>
      <c r="AB351" s="205"/>
      <c r="AC351" s="205"/>
      <c r="AD351" s="205"/>
      <c r="AE351" s="205"/>
      <c r="AF351" s="205"/>
      <c r="AG351" s="205"/>
      <c r="AH351" s="205"/>
      <c r="AI351" s="205"/>
      <c r="AJ351" s="205"/>
      <c r="AK351" s="205"/>
      <c r="AL351" s="205"/>
      <c r="AM351" s="205"/>
      <c r="AN351" s="205"/>
      <c r="AO351" s="205"/>
      <c r="AP351" s="205"/>
      <c r="AQ351" s="205"/>
      <c r="AR351" s="205"/>
      <c r="AS351" s="205"/>
      <c r="AT351" s="205"/>
      <c r="AU351" s="205"/>
      <c r="AV351" s="205"/>
      <c r="AW351" s="205"/>
      <c r="AX351" s="205"/>
      <c r="AY351" s="205"/>
      <c r="AZ351" s="205"/>
      <c r="BA351" s="205"/>
      <c r="BB351" s="205"/>
      <c r="BC351" s="205"/>
      <c r="BD351" s="205"/>
      <c r="BE351" s="205"/>
      <c r="BF351" s="205"/>
      <c r="BG351" s="205"/>
      <c r="BH351" s="205"/>
      <c r="BI351" s="205"/>
      <c r="BJ351" s="205"/>
      <c r="BK351" s="205"/>
      <c r="BL351" s="205"/>
      <c r="BM351" s="205"/>
      <c r="BN351" s="205"/>
      <c r="BO351" s="205"/>
      <c r="BP351" s="205"/>
      <c r="BQ351" s="205"/>
      <c r="BR351" s="205"/>
      <c r="BS351" s="205"/>
      <c r="BT351" s="205"/>
      <c r="BU351" s="205"/>
      <c r="BV351" s="205"/>
      <c r="BW351" s="205"/>
      <c r="BX351" s="205"/>
      <c r="BY351" s="205"/>
      <c r="BZ351" s="205"/>
      <c r="CA351" s="205"/>
      <c r="CB351" s="205"/>
      <c r="CC351" s="205"/>
      <c r="CD351" s="205"/>
      <c r="CE351" s="205"/>
      <c r="CF351" s="205"/>
      <c r="CG351" s="205"/>
      <c r="CH351" s="205"/>
      <c r="CI351" s="205"/>
      <c r="CJ351" s="205"/>
      <c r="CK351" s="205"/>
      <c r="CL351" s="205"/>
      <c r="CM351" s="205"/>
      <c r="CN351" s="205"/>
      <c r="CO351" s="205"/>
      <c r="CP351" s="205"/>
      <c r="CQ351" s="205"/>
      <c r="CR351" s="205"/>
      <c r="CS351" s="205"/>
      <c r="CT351" s="205"/>
      <c r="CU351" s="205"/>
      <c r="CV351" s="205"/>
      <c r="CW351" s="205"/>
      <c r="CX351" s="205"/>
      <c r="CY351" s="205"/>
      <c r="CZ351" s="205"/>
      <c r="DA351" s="205"/>
      <c r="DB351" s="205"/>
      <c r="DC351" s="205"/>
      <c r="DD351" s="205"/>
      <c r="DE351" s="205"/>
      <c r="DF351" s="205"/>
      <c r="DG351" s="205"/>
      <c r="DH351" s="205"/>
      <c r="DI351" s="205"/>
      <c r="DJ351" s="205"/>
      <c r="DK351" s="205"/>
      <c r="DL351" s="205"/>
      <c r="DM351" s="205"/>
      <c r="DN351" s="205"/>
      <c r="DO351" s="205"/>
      <c r="DP351" s="205"/>
      <c r="DQ351" s="205"/>
      <c r="DR351" s="205"/>
      <c r="DS351" s="205"/>
      <c r="DT351" s="205"/>
      <c r="DU351" s="205"/>
      <c r="DV351" s="205"/>
      <c r="DW351" s="205"/>
      <c r="DX351" s="205"/>
      <c r="DY351" s="205"/>
      <c r="DZ351" s="205"/>
      <c r="EA351" s="205"/>
      <c r="EB351" s="205"/>
      <c r="EC351" s="205"/>
      <c r="ED351" s="205"/>
      <c r="EE351" s="205"/>
      <c r="EF351" s="205"/>
      <c r="EG351" s="205"/>
      <c r="EH351" s="205"/>
      <c r="EI351" s="205"/>
      <c r="EJ351" s="205"/>
      <c r="EK351" s="205"/>
      <c r="EL351" s="205"/>
      <c r="EM351" s="205"/>
      <c r="EN351" s="205"/>
      <c r="EO351" s="205"/>
      <c r="EP351" s="205"/>
      <c r="EQ351" s="205"/>
      <c r="ER351" s="205"/>
      <c r="ES351" s="205"/>
      <c r="ET351" s="205"/>
      <c r="EU351" s="205"/>
      <c r="EV351" s="205"/>
      <c r="EW351" s="205"/>
      <c r="EX351" s="205"/>
      <c r="EY351" s="205"/>
      <c r="EZ351" s="205"/>
      <c r="FA351" s="205"/>
      <c r="FB351" s="205"/>
      <c r="FC351" s="205"/>
      <c r="FD351" s="205"/>
      <c r="FE351" s="205"/>
      <c r="FF351" s="205"/>
      <c r="FG351" s="205"/>
      <c r="FH351" s="205"/>
      <c r="FI351" s="205"/>
      <c r="FJ351" s="205"/>
      <c r="FK351" s="205"/>
      <c r="FL351" s="205"/>
      <c r="FM351" s="205"/>
      <c r="FN351" s="205"/>
      <c r="FO351" s="205"/>
      <c r="FP351" s="205"/>
      <c r="FQ351" s="205"/>
      <c r="FR351" s="205"/>
      <c r="FS351" s="205"/>
      <c r="FT351" s="205"/>
      <c r="FU351" s="205"/>
      <c r="FV351" s="205"/>
      <c r="FW351" s="205"/>
      <c r="FX351" s="205"/>
      <c r="FY351" s="205"/>
      <c r="FZ351" s="205"/>
      <c r="GA351" s="205"/>
      <c r="GB351" s="205"/>
      <c r="GC351" s="205"/>
      <c r="GD351" s="205"/>
      <c r="GE351" s="205"/>
      <c r="GF351" s="205"/>
      <c r="GG351" s="205"/>
      <c r="GH351" s="205"/>
      <c r="GI351" s="205"/>
      <c r="GJ351" s="205"/>
      <c r="GK351" s="205"/>
      <c r="GL351" s="205"/>
      <c r="GM351" s="205"/>
      <c r="GN351" s="205"/>
      <c r="GO351" s="205"/>
      <c r="GP351" s="205"/>
      <c r="GQ351" s="205"/>
      <c r="GR351" s="205"/>
      <c r="GS351" s="205"/>
      <c r="GT351" s="205"/>
      <c r="GU351" s="205"/>
      <c r="GV351" s="205"/>
      <c r="GW351" s="205"/>
      <c r="GX351" s="205"/>
      <c r="GY351" s="205"/>
      <c r="GZ351" s="205"/>
      <c r="HA351" s="205"/>
      <c r="HB351" s="205"/>
      <c r="HC351" s="205"/>
      <c r="HD351" s="205"/>
      <c r="HE351" s="205"/>
      <c r="HF351" s="205"/>
      <c r="HG351" s="205"/>
      <c r="HH351" s="205"/>
      <c r="HI351" s="205"/>
      <c r="HJ351" s="205"/>
      <c r="HK351" s="205"/>
      <c r="HL351" s="205"/>
      <c r="HM351" s="205"/>
      <c r="HN351" s="205"/>
      <c r="HO351" s="205"/>
      <c r="HP351" s="205"/>
      <c r="HQ351" s="205"/>
      <c r="HR351" s="205"/>
      <c r="HS351" s="205"/>
      <c r="HT351" s="205"/>
      <c r="HU351" s="205"/>
      <c r="HV351" s="205"/>
      <c r="HW351" s="205"/>
      <c r="HX351" s="205"/>
      <c r="HY351" s="205"/>
      <c r="HZ351" s="205"/>
      <c r="IA351" s="205"/>
      <c r="IB351" s="205"/>
      <c r="IC351" s="205"/>
      <c r="ID351" s="205"/>
      <c r="IE351" s="205"/>
      <c r="IF351" s="205"/>
      <c r="IG351" s="205"/>
      <c r="IH351" s="205"/>
      <c r="II351" s="205"/>
      <c r="IJ351" s="205"/>
      <c r="IK351" s="205"/>
      <c r="IL351" s="205"/>
      <c r="IM351" s="205"/>
      <c r="IN351" s="205"/>
      <c r="IO351" s="205"/>
      <c r="IP351" s="205"/>
      <c r="IQ351" s="205"/>
      <c r="IR351" s="205"/>
      <c r="IS351" s="205"/>
      <c r="IT351" s="205"/>
      <c r="IU351" s="205"/>
      <c r="IV351" s="205"/>
      <c r="IW351" s="205"/>
      <c r="IX351" s="205"/>
    </row>
    <row r="352" spans="1:258" x14ac:dyDescent="0.2">
      <c r="A352" s="330">
        <f t="shared" si="15"/>
        <v>45633</v>
      </c>
      <c r="B352" s="355" t="str" cm="1">
        <f t="array" ref="B352">IF(SUMPRODUCT($I352:$IX352,IF($I$9:$IX$9=B$9,1,0))&gt;0,SUMPRODUCT($I352:$IX352,IF($I$9:$IX$9=B$9,1,0)),"")</f>
        <v/>
      </c>
      <c r="C352" s="355" t="str" cm="1">
        <f t="array" ref="C352">IF(SUMPRODUCT($I352:$IX352,IF($I$9:$IX$9=C$9,1,0))&gt;0,SUMPRODUCT($I352:$IX352,IF($I$9:$IX$9=C$9,1,0)),"")</f>
        <v/>
      </c>
      <c r="D352" s="355" t="str" cm="1">
        <f t="array" ref="D352">IF(SUMPRODUCT($I352:$IX352,IF($I$9:$IX$9=D$9,1,0))&gt;0,SUMPRODUCT($I352:$IX352,IF($I$9:$IX$9=D$9,1,0)),"")</f>
        <v/>
      </c>
      <c r="E352" s="355" t="str" cm="1">
        <f t="array" ref="E352">IF(SUMPRODUCT($I352:$IX352,IF($I$9:$IX$9=E$9,1,0))&gt;0,SUMPRODUCT($I352:$IX352,IF($I$9:$IX$9=E$9,1,0)),"")</f>
        <v/>
      </c>
      <c r="F352" s="355" t="str" cm="1">
        <f t="array" ref="F352">IF(SUMPRODUCT($I352:$IX352,IF($I$9:$IX$9=F$9,1,0))&gt;0,SUMPRODUCT($I352:$IX352,IF($I$9:$IX$9=F$9,1,0)),"")</f>
        <v/>
      </c>
      <c r="G352" s="355" t="str" cm="1">
        <f t="array" ref="G352">IF(SUMPRODUCT($I352:$IX352,IF($I$9:$IX$9=G$9,1,0))&gt;0,SUMPRODUCT($I352:$IX352,IF($I$9:$IX$9=G$9,1,0)),"")</f>
        <v/>
      </c>
      <c r="H352" s="329">
        <f t="shared" si="14"/>
        <v>0</v>
      </c>
      <c r="I352" s="205"/>
      <c r="J352" s="205"/>
      <c r="K352" s="205"/>
      <c r="L352" s="205"/>
      <c r="M352" s="205"/>
      <c r="N352" s="205"/>
      <c r="O352" s="205"/>
      <c r="P352" s="205"/>
      <c r="Q352" s="205"/>
      <c r="R352" s="205"/>
      <c r="S352" s="205"/>
      <c r="T352" s="205"/>
      <c r="U352" s="205"/>
      <c r="V352" s="205"/>
      <c r="W352" s="205"/>
      <c r="X352" s="205"/>
      <c r="Y352" s="205"/>
      <c r="Z352" s="205"/>
      <c r="AA352" s="205"/>
      <c r="AB352" s="205"/>
      <c r="AC352" s="205"/>
      <c r="AD352" s="205"/>
      <c r="AE352" s="205"/>
      <c r="AF352" s="205"/>
      <c r="AG352" s="205"/>
      <c r="AH352" s="205"/>
      <c r="AI352" s="205"/>
      <c r="AJ352" s="205"/>
      <c r="AK352" s="205"/>
      <c r="AL352" s="205"/>
      <c r="AM352" s="205"/>
      <c r="AN352" s="205"/>
      <c r="AO352" s="205"/>
      <c r="AP352" s="205"/>
      <c r="AQ352" s="205"/>
      <c r="AR352" s="205"/>
      <c r="AS352" s="205"/>
      <c r="AT352" s="205"/>
      <c r="AU352" s="205"/>
      <c r="AV352" s="205"/>
      <c r="AW352" s="205"/>
      <c r="AX352" s="205"/>
      <c r="AY352" s="205"/>
      <c r="AZ352" s="205"/>
      <c r="BA352" s="205"/>
      <c r="BB352" s="205"/>
      <c r="BC352" s="205"/>
      <c r="BD352" s="205"/>
      <c r="BE352" s="205"/>
      <c r="BF352" s="205"/>
      <c r="BG352" s="205"/>
      <c r="BH352" s="205"/>
      <c r="BI352" s="205"/>
      <c r="BJ352" s="205"/>
      <c r="BK352" s="205"/>
      <c r="BL352" s="205"/>
      <c r="BM352" s="205"/>
      <c r="BN352" s="205"/>
      <c r="BO352" s="205"/>
      <c r="BP352" s="205"/>
      <c r="BQ352" s="205"/>
      <c r="BR352" s="205"/>
      <c r="BS352" s="205"/>
      <c r="BT352" s="205"/>
      <c r="BU352" s="205"/>
      <c r="BV352" s="205"/>
      <c r="BW352" s="205"/>
      <c r="BX352" s="205"/>
      <c r="BY352" s="205"/>
      <c r="BZ352" s="205"/>
      <c r="CA352" s="205"/>
      <c r="CB352" s="205"/>
      <c r="CC352" s="205"/>
      <c r="CD352" s="205"/>
      <c r="CE352" s="205"/>
      <c r="CF352" s="205"/>
      <c r="CG352" s="205"/>
      <c r="CH352" s="205"/>
      <c r="CI352" s="205"/>
      <c r="CJ352" s="205"/>
      <c r="CK352" s="205"/>
      <c r="CL352" s="205"/>
      <c r="CM352" s="205"/>
      <c r="CN352" s="205"/>
      <c r="CO352" s="205"/>
      <c r="CP352" s="205"/>
      <c r="CQ352" s="205"/>
      <c r="CR352" s="205"/>
      <c r="CS352" s="205"/>
      <c r="CT352" s="205"/>
      <c r="CU352" s="205"/>
      <c r="CV352" s="205"/>
      <c r="CW352" s="205"/>
      <c r="CX352" s="205"/>
      <c r="CY352" s="205"/>
      <c r="CZ352" s="205"/>
      <c r="DA352" s="205"/>
      <c r="DB352" s="205"/>
      <c r="DC352" s="205"/>
      <c r="DD352" s="205"/>
      <c r="DE352" s="205"/>
      <c r="DF352" s="205"/>
      <c r="DG352" s="205"/>
      <c r="DH352" s="205"/>
      <c r="DI352" s="205"/>
      <c r="DJ352" s="205"/>
      <c r="DK352" s="205"/>
      <c r="DL352" s="205"/>
      <c r="DM352" s="205"/>
      <c r="DN352" s="205"/>
      <c r="DO352" s="205"/>
      <c r="DP352" s="205"/>
      <c r="DQ352" s="205"/>
      <c r="DR352" s="205"/>
      <c r="DS352" s="205"/>
      <c r="DT352" s="205"/>
      <c r="DU352" s="205"/>
      <c r="DV352" s="205"/>
      <c r="DW352" s="205"/>
      <c r="DX352" s="205"/>
      <c r="DY352" s="205"/>
      <c r="DZ352" s="205"/>
      <c r="EA352" s="205"/>
      <c r="EB352" s="205"/>
      <c r="EC352" s="205"/>
      <c r="ED352" s="205"/>
      <c r="EE352" s="205"/>
      <c r="EF352" s="205"/>
      <c r="EG352" s="205"/>
      <c r="EH352" s="205"/>
      <c r="EI352" s="205"/>
      <c r="EJ352" s="205"/>
      <c r="EK352" s="205"/>
      <c r="EL352" s="205"/>
      <c r="EM352" s="205"/>
      <c r="EN352" s="205"/>
      <c r="EO352" s="205"/>
      <c r="EP352" s="205"/>
      <c r="EQ352" s="205"/>
      <c r="ER352" s="205"/>
      <c r="ES352" s="205"/>
      <c r="ET352" s="205"/>
      <c r="EU352" s="205"/>
      <c r="EV352" s="205"/>
      <c r="EW352" s="205"/>
      <c r="EX352" s="205"/>
      <c r="EY352" s="205"/>
      <c r="EZ352" s="205"/>
      <c r="FA352" s="205"/>
      <c r="FB352" s="205"/>
      <c r="FC352" s="205"/>
      <c r="FD352" s="205"/>
      <c r="FE352" s="205"/>
      <c r="FF352" s="205"/>
      <c r="FG352" s="205"/>
      <c r="FH352" s="205"/>
      <c r="FI352" s="205"/>
      <c r="FJ352" s="205"/>
      <c r="FK352" s="205"/>
      <c r="FL352" s="205"/>
      <c r="FM352" s="205"/>
      <c r="FN352" s="205"/>
      <c r="FO352" s="205"/>
      <c r="FP352" s="205"/>
      <c r="FQ352" s="205"/>
      <c r="FR352" s="205"/>
      <c r="FS352" s="205"/>
      <c r="FT352" s="205"/>
      <c r="FU352" s="205"/>
      <c r="FV352" s="205"/>
      <c r="FW352" s="205"/>
      <c r="FX352" s="205"/>
      <c r="FY352" s="205"/>
      <c r="FZ352" s="205"/>
      <c r="GA352" s="205"/>
      <c r="GB352" s="205"/>
      <c r="GC352" s="205"/>
      <c r="GD352" s="205"/>
      <c r="GE352" s="205"/>
      <c r="GF352" s="205"/>
      <c r="GG352" s="205"/>
      <c r="GH352" s="205"/>
      <c r="GI352" s="205"/>
      <c r="GJ352" s="205"/>
      <c r="GK352" s="205"/>
      <c r="GL352" s="205"/>
      <c r="GM352" s="205"/>
      <c r="GN352" s="205"/>
      <c r="GO352" s="205"/>
      <c r="GP352" s="205"/>
      <c r="GQ352" s="205"/>
      <c r="GR352" s="205"/>
      <c r="GS352" s="205"/>
      <c r="GT352" s="205"/>
      <c r="GU352" s="205"/>
      <c r="GV352" s="205"/>
      <c r="GW352" s="205"/>
      <c r="GX352" s="205"/>
      <c r="GY352" s="205"/>
      <c r="GZ352" s="205"/>
      <c r="HA352" s="205"/>
      <c r="HB352" s="205"/>
      <c r="HC352" s="205"/>
      <c r="HD352" s="205"/>
      <c r="HE352" s="205"/>
      <c r="HF352" s="205"/>
      <c r="HG352" s="205"/>
      <c r="HH352" s="205"/>
      <c r="HI352" s="205"/>
      <c r="HJ352" s="205"/>
      <c r="HK352" s="205"/>
      <c r="HL352" s="205"/>
      <c r="HM352" s="205"/>
      <c r="HN352" s="205"/>
      <c r="HO352" s="205"/>
      <c r="HP352" s="205"/>
      <c r="HQ352" s="205"/>
      <c r="HR352" s="205"/>
      <c r="HS352" s="205"/>
      <c r="HT352" s="205"/>
      <c r="HU352" s="205"/>
      <c r="HV352" s="205"/>
      <c r="HW352" s="205"/>
      <c r="HX352" s="205"/>
      <c r="HY352" s="205"/>
      <c r="HZ352" s="205"/>
      <c r="IA352" s="205"/>
      <c r="IB352" s="205"/>
      <c r="IC352" s="205"/>
      <c r="ID352" s="205"/>
      <c r="IE352" s="205"/>
      <c r="IF352" s="205"/>
      <c r="IG352" s="205"/>
      <c r="IH352" s="205"/>
      <c r="II352" s="205"/>
      <c r="IJ352" s="205"/>
      <c r="IK352" s="205"/>
      <c r="IL352" s="205"/>
      <c r="IM352" s="205"/>
      <c r="IN352" s="205"/>
      <c r="IO352" s="205"/>
      <c r="IP352" s="205"/>
      <c r="IQ352" s="205"/>
      <c r="IR352" s="205"/>
      <c r="IS352" s="205"/>
      <c r="IT352" s="205"/>
      <c r="IU352" s="205"/>
      <c r="IV352" s="205"/>
      <c r="IW352" s="205"/>
      <c r="IX352" s="205"/>
    </row>
    <row r="353" spans="1:258" x14ac:dyDescent="0.2">
      <c r="A353" s="330">
        <f t="shared" si="15"/>
        <v>45634</v>
      </c>
      <c r="B353" s="355" t="str" cm="1">
        <f t="array" ref="B353">IF(SUMPRODUCT($I353:$IX353,IF($I$9:$IX$9=B$9,1,0))&gt;0,SUMPRODUCT($I353:$IX353,IF($I$9:$IX$9=B$9,1,0)),"")</f>
        <v/>
      </c>
      <c r="C353" s="355" t="str" cm="1">
        <f t="array" ref="C353">IF(SUMPRODUCT($I353:$IX353,IF($I$9:$IX$9=C$9,1,0))&gt;0,SUMPRODUCT($I353:$IX353,IF($I$9:$IX$9=C$9,1,0)),"")</f>
        <v/>
      </c>
      <c r="D353" s="355" t="str" cm="1">
        <f t="array" ref="D353">IF(SUMPRODUCT($I353:$IX353,IF($I$9:$IX$9=D$9,1,0))&gt;0,SUMPRODUCT($I353:$IX353,IF($I$9:$IX$9=D$9,1,0)),"")</f>
        <v/>
      </c>
      <c r="E353" s="355" t="str" cm="1">
        <f t="array" ref="E353">IF(SUMPRODUCT($I353:$IX353,IF($I$9:$IX$9=E$9,1,0))&gt;0,SUMPRODUCT($I353:$IX353,IF($I$9:$IX$9=E$9,1,0)),"")</f>
        <v/>
      </c>
      <c r="F353" s="355" t="str" cm="1">
        <f t="array" ref="F353">IF(SUMPRODUCT($I353:$IX353,IF($I$9:$IX$9=F$9,1,0))&gt;0,SUMPRODUCT($I353:$IX353,IF($I$9:$IX$9=F$9,1,0)),"")</f>
        <v/>
      </c>
      <c r="G353" s="355" t="str" cm="1">
        <f t="array" ref="G353">IF(SUMPRODUCT($I353:$IX353,IF($I$9:$IX$9=G$9,1,0))&gt;0,SUMPRODUCT($I353:$IX353,IF($I$9:$IX$9=G$9,1,0)),"")</f>
        <v/>
      </c>
      <c r="H353" s="329">
        <f t="shared" si="14"/>
        <v>0</v>
      </c>
      <c r="I353" s="205"/>
      <c r="J353" s="205"/>
      <c r="K353" s="205"/>
      <c r="L353" s="205"/>
      <c r="M353" s="205"/>
      <c r="N353" s="205"/>
      <c r="O353" s="205"/>
      <c r="P353" s="205"/>
      <c r="Q353" s="205"/>
      <c r="R353" s="205"/>
      <c r="S353" s="205"/>
      <c r="T353" s="205"/>
      <c r="U353" s="205"/>
      <c r="V353" s="205"/>
      <c r="W353" s="205"/>
      <c r="X353" s="205"/>
      <c r="Y353" s="205"/>
      <c r="Z353" s="205"/>
      <c r="AA353" s="205"/>
      <c r="AB353" s="205"/>
      <c r="AC353" s="205"/>
      <c r="AD353" s="205"/>
      <c r="AE353" s="205"/>
      <c r="AF353" s="205"/>
      <c r="AG353" s="205"/>
      <c r="AH353" s="205"/>
      <c r="AI353" s="205"/>
      <c r="AJ353" s="205"/>
      <c r="AK353" s="205"/>
      <c r="AL353" s="205"/>
      <c r="AM353" s="205"/>
      <c r="AN353" s="205"/>
      <c r="AO353" s="205"/>
      <c r="AP353" s="205"/>
      <c r="AQ353" s="205"/>
      <c r="AR353" s="205"/>
      <c r="AS353" s="205"/>
      <c r="AT353" s="205"/>
      <c r="AU353" s="205"/>
      <c r="AV353" s="205"/>
      <c r="AW353" s="205"/>
      <c r="AX353" s="205"/>
      <c r="AY353" s="205"/>
      <c r="AZ353" s="205"/>
      <c r="BA353" s="205"/>
      <c r="BB353" s="205"/>
      <c r="BC353" s="205"/>
      <c r="BD353" s="205"/>
      <c r="BE353" s="205"/>
      <c r="BF353" s="205"/>
      <c r="BG353" s="205"/>
      <c r="BH353" s="205"/>
      <c r="BI353" s="205"/>
      <c r="BJ353" s="205"/>
      <c r="BK353" s="205"/>
      <c r="BL353" s="205"/>
      <c r="BM353" s="205"/>
      <c r="BN353" s="205"/>
      <c r="BO353" s="205"/>
      <c r="BP353" s="205"/>
      <c r="BQ353" s="205"/>
      <c r="BR353" s="205"/>
      <c r="BS353" s="205"/>
      <c r="BT353" s="205"/>
      <c r="BU353" s="205"/>
      <c r="BV353" s="205"/>
      <c r="BW353" s="205"/>
      <c r="BX353" s="205"/>
      <c r="BY353" s="205"/>
      <c r="BZ353" s="205"/>
      <c r="CA353" s="205"/>
      <c r="CB353" s="205"/>
      <c r="CC353" s="205"/>
      <c r="CD353" s="205"/>
      <c r="CE353" s="205"/>
      <c r="CF353" s="205"/>
      <c r="CG353" s="205"/>
      <c r="CH353" s="205"/>
      <c r="CI353" s="205"/>
      <c r="CJ353" s="205"/>
      <c r="CK353" s="205"/>
      <c r="CL353" s="205"/>
      <c r="CM353" s="205"/>
      <c r="CN353" s="205"/>
      <c r="CO353" s="205"/>
      <c r="CP353" s="205"/>
      <c r="CQ353" s="205"/>
      <c r="CR353" s="205"/>
      <c r="CS353" s="205"/>
      <c r="CT353" s="205"/>
      <c r="CU353" s="205"/>
      <c r="CV353" s="205"/>
      <c r="CW353" s="205"/>
      <c r="CX353" s="205"/>
      <c r="CY353" s="205"/>
      <c r="CZ353" s="205"/>
      <c r="DA353" s="205"/>
      <c r="DB353" s="205"/>
      <c r="DC353" s="205"/>
      <c r="DD353" s="205"/>
      <c r="DE353" s="205"/>
      <c r="DF353" s="205"/>
      <c r="DG353" s="205"/>
      <c r="DH353" s="205"/>
      <c r="DI353" s="205"/>
      <c r="DJ353" s="205"/>
      <c r="DK353" s="205"/>
      <c r="DL353" s="205"/>
      <c r="DM353" s="205"/>
      <c r="DN353" s="205"/>
      <c r="DO353" s="205"/>
      <c r="DP353" s="205"/>
      <c r="DQ353" s="205"/>
      <c r="DR353" s="205"/>
      <c r="DS353" s="205"/>
      <c r="DT353" s="205"/>
      <c r="DU353" s="205"/>
      <c r="DV353" s="205"/>
      <c r="DW353" s="205"/>
      <c r="DX353" s="205"/>
      <c r="DY353" s="205"/>
      <c r="DZ353" s="205"/>
      <c r="EA353" s="205"/>
      <c r="EB353" s="205"/>
      <c r="EC353" s="205"/>
      <c r="ED353" s="205"/>
      <c r="EE353" s="205"/>
      <c r="EF353" s="205"/>
      <c r="EG353" s="205"/>
      <c r="EH353" s="205"/>
      <c r="EI353" s="205"/>
      <c r="EJ353" s="205"/>
      <c r="EK353" s="205"/>
      <c r="EL353" s="205"/>
      <c r="EM353" s="205"/>
      <c r="EN353" s="205"/>
      <c r="EO353" s="205"/>
      <c r="EP353" s="205"/>
      <c r="EQ353" s="205"/>
      <c r="ER353" s="205"/>
      <c r="ES353" s="205"/>
      <c r="ET353" s="205"/>
      <c r="EU353" s="205"/>
      <c r="EV353" s="205"/>
      <c r="EW353" s="205"/>
      <c r="EX353" s="205"/>
      <c r="EY353" s="205"/>
      <c r="EZ353" s="205"/>
      <c r="FA353" s="205"/>
      <c r="FB353" s="205"/>
      <c r="FC353" s="205"/>
      <c r="FD353" s="205"/>
      <c r="FE353" s="205"/>
      <c r="FF353" s="205"/>
      <c r="FG353" s="205"/>
      <c r="FH353" s="205"/>
      <c r="FI353" s="205"/>
      <c r="FJ353" s="205"/>
      <c r="FK353" s="205"/>
      <c r="FL353" s="205"/>
      <c r="FM353" s="205"/>
      <c r="FN353" s="205"/>
      <c r="FO353" s="205"/>
      <c r="FP353" s="205"/>
      <c r="FQ353" s="205"/>
      <c r="FR353" s="205"/>
      <c r="FS353" s="205"/>
      <c r="FT353" s="205"/>
      <c r="FU353" s="205"/>
      <c r="FV353" s="205"/>
      <c r="FW353" s="205"/>
      <c r="FX353" s="205"/>
      <c r="FY353" s="205"/>
      <c r="FZ353" s="205"/>
      <c r="GA353" s="205"/>
      <c r="GB353" s="205"/>
      <c r="GC353" s="205"/>
      <c r="GD353" s="205"/>
      <c r="GE353" s="205"/>
      <c r="GF353" s="205"/>
      <c r="GG353" s="205"/>
      <c r="GH353" s="205"/>
      <c r="GI353" s="205"/>
      <c r="GJ353" s="205"/>
      <c r="GK353" s="205"/>
      <c r="GL353" s="205"/>
      <c r="GM353" s="205"/>
      <c r="GN353" s="205"/>
      <c r="GO353" s="205"/>
      <c r="GP353" s="205"/>
      <c r="GQ353" s="205"/>
      <c r="GR353" s="205"/>
      <c r="GS353" s="205"/>
      <c r="GT353" s="205"/>
      <c r="GU353" s="205"/>
      <c r="GV353" s="205"/>
      <c r="GW353" s="205"/>
      <c r="GX353" s="205"/>
      <c r="GY353" s="205"/>
      <c r="GZ353" s="205"/>
      <c r="HA353" s="205"/>
      <c r="HB353" s="205"/>
      <c r="HC353" s="205"/>
      <c r="HD353" s="205"/>
      <c r="HE353" s="205"/>
      <c r="HF353" s="205"/>
      <c r="HG353" s="205"/>
      <c r="HH353" s="205"/>
      <c r="HI353" s="205"/>
      <c r="HJ353" s="205"/>
      <c r="HK353" s="205"/>
      <c r="HL353" s="205"/>
      <c r="HM353" s="205"/>
      <c r="HN353" s="205"/>
      <c r="HO353" s="205"/>
      <c r="HP353" s="205"/>
      <c r="HQ353" s="205"/>
      <c r="HR353" s="205"/>
      <c r="HS353" s="205"/>
      <c r="HT353" s="205"/>
      <c r="HU353" s="205"/>
      <c r="HV353" s="205"/>
      <c r="HW353" s="205"/>
      <c r="HX353" s="205"/>
      <c r="HY353" s="205"/>
      <c r="HZ353" s="205"/>
      <c r="IA353" s="205"/>
      <c r="IB353" s="205"/>
      <c r="IC353" s="205"/>
      <c r="ID353" s="205"/>
      <c r="IE353" s="205"/>
      <c r="IF353" s="205"/>
      <c r="IG353" s="205"/>
      <c r="IH353" s="205"/>
      <c r="II353" s="205"/>
      <c r="IJ353" s="205"/>
      <c r="IK353" s="205"/>
      <c r="IL353" s="205"/>
      <c r="IM353" s="205"/>
      <c r="IN353" s="205"/>
      <c r="IO353" s="205"/>
      <c r="IP353" s="205"/>
      <c r="IQ353" s="205"/>
      <c r="IR353" s="205"/>
      <c r="IS353" s="205"/>
      <c r="IT353" s="205"/>
      <c r="IU353" s="205"/>
      <c r="IV353" s="205"/>
      <c r="IW353" s="205"/>
      <c r="IX353" s="205"/>
    </row>
    <row r="354" spans="1:258" x14ac:dyDescent="0.2">
      <c r="A354" s="330">
        <f t="shared" si="15"/>
        <v>45635</v>
      </c>
      <c r="B354" s="355" t="str" cm="1">
        <f t="array" ref="B354">IF(SUMPRODUCT($I354:$IX354,IF($I$9:$IX$9=B$9,1,0))&gt;0,SUMPRODUCT($I354:$IX354,IF($I$9:$IX$9=B$9,1,0)),"")</f>
        <v/>
      </c>
      <c r="C354" s="355" t="str" cm="1">
        <f t="array" ref="C354">IF(SUMPRODUCT($I354:$IX354,IF($I$9:$IX$9=C$9,1,0))&gt;0,SUMPRODUCT($I354:$IX354,IF($I$9:$IX$9=C$9,1,0)),"")</f>
        <v/>
      </c>
      <c r="D354" s="355" t="str" cm="1">
        <f t="array" ref="D354">IF(SUMPRODUCT($I354:$IX354,IF($I$9:$IX$9=D$9,1,0))&gt;0,SUMPRODUCT($I354:$IX354,IF($I$9:$IX$9=D$9,1,0)),"")</f>
        <v/>
      </c>
      <c r="E354" s="355" t="str" cm="1">
        <f t="array" ref="E354">IF(SUMPRODUCT($I354:$IX354,IF($I$9:$IX$9=E$9,1,0))&gt;0,SUMPRODUCT($I354:$IX354,IF($I$9:$IX$9=E$9,1,0)),"")</f>
        <v/>
      </c>
      <c r="F354" s="355" t="str" cm="1">
        <f t="array" ref="F354">IF(SUMPRODUCT($I354:$IX354,IF($I$9:$IX$9=F$9,1,0))&gt;0,SUMPRODUCT($I354:$IX354,IF($I$9:$IX$9=F$9,1,0)),"")</f>
        <v/>
      </c>
      <c r="G354" s="355" t="str" cm="1">
        <f t="array" ref="G354">IF(SUMPRODUCT($I354:$IX354,IF($I$9:$IX$9=G$9,1,0))&gt;0,SUMPRODUCT($I354:$IX354,IF($I$9:$IX$9=G$9,1,0)),"")</f>
        <v/>
      </c>
      <c r="H354" s="329">
        <f t="shared" si="14"/>
        <v>0</v>
      </c>
      <c r="I354" s="205"/>
      <c r="J354" s="205"/>
      <c r="K354" s="205"/>
      <c r="L354" s="205"/>
      <c r="M354" s="205"/>
      <c r="N354" s="205"/>
      <c r="O354" s="205"/>
      <c r="P354" s="205"/>
      <c r="Q354" s="205"/>
      <c r="R354" s="205"/>
      <c r="S354" s="205"/>
      <c r="T354" s="205"/>
      <c r="U354" s="205"/>
      <c r="V354" s="205"/>
      <c r="W354" s="205"/>
      <c r="X354" s="205"/>
      <c r="Y354" s="205"/>
      <c r="Z354" s="205"/>
      <c r="AA354" s="205"/>
      <c r="AB354" s="205"/>
      <c r="AC354" s="205"/>
      <c r="AD354" s="205"/>
      <c r="AE354" s="205"/>
      <c r="AF354" s="205"/>
      <c r="AG354" s="205"/>
      <c r="AH354" s="205"/>
      <c r="AI354" s="205"/>
      <c r="AJ354" s="205"/>
      <c r="AK354" s="205"/>
      <c r="AL354" s="205"/>
      <c r="AM354" s="205"/>
      <c r="AN354" s="205"/>
      <c r="AO354" s="205"/>
      <c r="AP354" s="205"/>
      <c r="AQ354" s="205"/>
      <c r="AR354" s="205"/>
      <c r="AS354" s="205"/>
      <c r="AT354" s="205"/>
      <c r="AU354" s="205"/>
      <c r="AV354" s="205"/>
      <c r="AW354" s="205"/>
      <c r="AX354" s="205"/>
      <c r="AY354" s="205"/>
      <c r="AZ354" s="205"/>
      <c r="BA354" s="205"/>
      <c r="BB354" s="205"/>
      <c r="BC354" s="205"/>
      <c r="BD354" s="205"/>
      <c r="BE354" s="205"/>
      <c r="BF354" s="205"/>
      <c r="BG354" s="205"/>
      <c r="BH354" s="205"/>
      <c r="BI354" s="205"/>
      <c r="BJ354" s="205"/>
      <c r="BK354" s="205"/>
      <c r="BL354" s="205"/>
      <c r="BM354" s="205"/>
      <c r="BN354" s="205"/>
      <c r="BO354" s="205"/>
      <c r="BP354" s="205"/>
      <c r="BQ354" s="205"/>
      <c r="BR354" s="205"/>
      <c r="BS354" s="205"/>
      <c r="BT354" s="205"/>
      <c r="BU354" s="205"/>
      <c r="BV354" s="205"/>
      <c r="BW354" s="205"/>
      <c r="BX354" s="205"/>
      <c r="BY354" s="205"/>
      <c r="BZ354" s="205"/>
      <c r="CA354" s="205"/>
      <c r="CB354" s="205"/>
      <c r="CC354" s="205"/>
      <c r="CD354" s="205"/>
      <c r="CE354" s="205"/>
      <c r="CF354" s="205"/>
      <c r="CG354" s="205"/>
      <c r="CH354" s="205"/>
      <c r="CI354" s="205"/>
      <c r="CJ354" s="205"/>
      <c r="CK354" s="205"/>
      <c r="CL354" s="205"/>
      <c r="CM354" s="205"/>
      <c r="CN354" s="205"/>
      <c r="CO354" s="205"/>
      <c r="CP354" s="205"/>
      <c r="CQ354" s="205"/>
      <c r="CR354" s="205"/>
      <c r="CS354" s="205"/>
      <c r="CT354" s="205"/>
      <c r="CU354" s="205"/>
      <c r="CV354" s="205"/>
      <c r="CW354" s="205"/>
      <c r="CX354" s="205"/>
      <c r="CY354" s="205"/>
      <c r="CZ354" s="205"/>
      <c r="DA354" s="205"/>
      <c r="DB354" s="205"/>
      <c r="DC354" s="205"/>
      <c r="DD354" s="205"/>
      <c r="DE354" s="205"/>
      <c r="DF354" s="205"/>
      <c r="DG354" s="205"/>
      <c r="DH354" s="205"/>
      <c r="DI354" s="205"/>
      <c r="DJ354" s="205"/>
      <c r="DK354" s="205"/>
      <c r="DL354" s="205"/>
      <c r="DM354" s="205"/>
      <c r="DN354" s="205"/>
      <c r="DO354" s="205"/>
      <c r="DP354" s="205"/>
      <c r="DQ354" s="205"/>
      <c r="DR354" s="205"/>
      <c r="DS354" s="205"/>
      <c r="DT354" s="205"/>
      <c r="DU354" s="205"/>
      <c r="DV354" s="205"/>
      <c r="DW354" s="205"/>
      <c r="DX354" s="205"/>
      <c r="DY354" s="205"/>
      <c r="DZ354" s="205"/>
      <c r="EA354" s="205"/>
      <c r="EB354" s="205"/>
      <c r="EC354" s="205"/>
      <c r="ED354" s="205"/>
      <c r="EE354" s="205"/>
      <c r="EF354" s="205"/>
      <c r="EG354" s="205"/>
      <c r="EH354" s="205"/>
      <c r="EI354" s="205"/>
      <c r="EJ354" s="205"/>
      <c r="EK354" s="205"/>
      <c r="EL354" s="205"/>
      <c r="EM354" s="205"/>
      <c r="EN354" s="205"/>
      <c r="EO354" s="205"/>
      <c r="EP354" s="205"/>
      <c r="EQ354" s="205"/>
      <c r="ER354" s="205"/>
      <c r="ES354" s="205"/>
      <c r="ET354" s="205"/>
      <c r="EU354" s="205"/>
      <c r="EV354" s="205"/>
      <c r="EW354" s="205"/>
      <c r="EX354" s="205"/>
      <c r="EY354" s="205"/>
      <c r="EZ354" s="205"/>
      <c r="FA354" s="205"/>
      <c r="FB354" s="205"/>
      <c r="FC354" s="205"/>
      <c r="FD354" s="205"/>
      <c r="FE354" s="205"/>
      <c r="FF354" s="205"/>
      <c r="FG354" s="205"/>
      <c r="FH354" s="205"/>
      <c r="FI354" s="205"/>
      <c r="FJ354" s="205"/>
      <c r="FK354" s="205"/>
      <c r="FL354" s="205"/>
      <c r="FM354" s="205"/>
      <c r="FN354" s="205"/>
      <c r="FO354" s="205"/>
      <c r="FP354" s="205"/>
      <c r="FQ354" s="205"/>
      <c r="FR354" s="205"/>
      <c r="FS354" s="205"/>
      <c r="FT354" s="205"/>
      <c r="FU354" s="205"/>
      <c r="FV354" s="205"/>
      <c r="FW354" s="205"/>
      <c r="FX354" s="205"/>
      <c r="FY354" s="205"/>
      <c r="FZ354" s="205"/>
      <c r="GA354" s="205"/>
      <c r="GB354" s="205"/>
      <c r="GC354" s="205"/>
      <c r="GD354" s="205"/>
      <c r="GE354" s="205"/>
      <c r="GF354" s="205"/>
      <c r="GG354" s="205"/>
      <c r="GH354" s="205"/>
      <c r="GI354" s="205"/>
      <c r="GJ354" s="205"/>
      <c r="GK354" s="205"/>
      <c r="GL354" s="205"/>
      <c r="GM354" s="205"/>
      <c r="GN354" s="205"/>
      <c r="GO354" s="205"/>
      <c r="GP354" s="205"/>
      <c r="GQ354" s="205"/>
      <c r="GR354" s="205"/>
      <c r="GS354" s="205"/>
      <c r="GT354" s="205"/>
      <c r="GU354" s="205"/>
      <c r="GV354" s="205"/>
      <c r="GW354" s="205"/>
      <c r="GX354" s="205"/>
      <c r="GY354" s="205"/>
      <c r="GZ354" s="205"/>
      <c r="HA354" s="205"/>
      <c r="HB354" s="205"/>
      <c r="HC354" s="205"/>
      <c r="HD354" s="205"/>
      <c r="HE354" s="205"/>
      <c r="HF354" s="205"/>
      <c r="HG354" s="205"/>
      <c r="HH354" s="205"/>
      <c r="HI354" s="205"/>
      <c r="HJ354" s="205"/>
      <c r="HK354" s="205"/>
      <c r="HL354" s="205"/>
      <c r="HM354" s="205"/>
      <c r="HN354" s="205"/>
      <c r="HO354" s="205"/>
      <c r="HP354" s="205"/>
      <c r="HQ354" s="205"/>
      <c r="HR354" s="205"/>
      <c r="HS354" s="205"/>
      <c r="HT354" s="205"/>
      <c r="HU354" s="205"/>
      <c r="HV354" s="205"/>
      <c r="HW354" s="205"/>
      <c r="HX354" s="205"/>
      <c r="HY354" s="205"/>
      <c r="HZ354" s="205"/>
      <c r="IA354" s="205"/>
      <c r="IB354" s="205"/>
      <c r="IC354" s="205"/>
      <c r="ID354" s="205"/>
      <c r="IE354" s="205"/>
      <c r="IF354" s="205"/>
      <c r="IG354" s="205"/>
      <c r="IH354" s="205"/>
      <c r="II354" s="205"/>
      <c r="IJ354" s="205"/>
      <c r="IK354" s="205"/>
      <c r="IL354" s="205"/>
      <c r="IM354" s="205"/>
      <c r="IN354" s="205"/>
      <c r="IO354" s="205"/>
      <c r="IP354" s="205"/>
      <c r="IQ354" s="205"/>
      <c r="IR354" s="205"/>
      <c r="IS354" s="205"/>
      <c r="IT354" s="205"/>
      <c r="IU354" s="205"/>
      <c r="IV354" s="205"/>
      <c r="IW354" s="205"/>
      <c r="IX354" s="205"/>
    </row>
    <row r="355" spans="1:258" x14ac:dyDescent="0.2">
      <c r="A355" s="330">
        <f t="shared" si="15"/>
        <v>45636</v>
      </c>
      <c r="B355" s="355" t="str" cm="1">
        <f t="array" ref="B355">IF(SUMPRODUCT($I355:$IX355,IF($I$9:$IX$9=B$9,1,0))&gt;0,SUMPRODUCT($I355:$IX355,IF($I$9:$IX$9=B$9,1,0)),"")</f>
        <v/>
      </c>
      <c r="C355" s="355" t="str" cm="1">
        <f t="array" ref="C355">IF(SUMPRODUCT($I355:$IX355,IF($I$9:$IX$9=C$9,1,0))&gt;0,SUMPRODUCT($I355:$IX355,IF($I$9:$IX$9=C$9,1,0)),"")</f>
        <v/>
      </c>
      <c r="D355" s="355" t="str" cm="1">
        <f t="array" ref="D355">IF(SUMPRODUCT($I355:$IX355,IF($I$9:$IX$9=D$9,1,0))&gt;0,SUMPRODUCT($I355:$IX355,IF($I$9:$IX$9=D$9,1,0)),"")</f>
        <v/>
      </c>
      <c r="E355" s="355" t="str" cm="1">
        <f t="array" ref="E355">IF(SUMPRODUCT($I355:$IX355,IF($I$9:$IX$9=E$9,1,0))&gt;0,SUMPRODUCT($I355:$IX355,IF($I$9:$IX$9=E$9,1,0)),"")</f>
        <v/>
      </c>
      <c r="F355" s="355" t="str" cm="1">
        <f t="array" ref="F355">IF(SUMPRODUCT($I355:$IX355,IF($I$9:$IX$9=F$9,1,0))&gt;0,SUMPRODUCT($I355:$IX355,IF($I$9:$IX$9=F$9,1,0)),"")</f>
        <v/>
      </c>
      <c r="G355" s="355" t="str" cm="1">
        <f t="array" ref="G355">IF(SUMPRODUCT($I355:$IX355,IF($I$9:$IX$9=G$9,1,0))&gt;0,SUMPRODUCT($I355:$IX355,IF($I$9:$IX$9=G$9,1,0)),"")</f>
        <v/>
      </c>
      <c r="H355" s="329">
        <f t="shared" si="14"/>
        <v>0</v>
      </c>
      <c r="I355" s="205"/>
      <c r="J355" s="205"/>
      <c r="K355" s="205"/>
      <c r="L355" s="205"/>
      <c r="M355" s="205"/>
      <c r="N355" s="205"/>
      <c r="O355" s="205"/>
      <c r="P355" s="205"/>
      <c r="Q355" s="205"/>
      <c r="R355" s="205"/>
      <c r="S355" s="205"/>
      <c r="T355" s="205"/>
      <c r="U355" s="205"/>
      <c r="V355" s="205"/>
      <c r="W355" s="205"/>
      <c r="X355" s="205"/>
      <c r="Y355" s="205"/>
      <c r="Z355" s="205"/>
      <c r="AA355" s="205"/>
      <c r="AB355" s="205"/>
      <c r="AC355" s="205"/>
      <c r="AD355" s="205"/>
      <c r="AE355" s="205"/>
      <c r="AF355" s="205"/>
      <c r="AG355" s="205"/>
      <c r="AH355" s="205"/>
      <c r="AI355" s="205"/>
      <c r="AJ355" s="205"/>
      <c r="AK355" s="205"/>
      <c r="AL355" s="205"/>
      <c r="AM355" s="205"/>
      <c r="AN355" s="205"/>
      <c r="AO355" s="205"/>
      <c r="AP355" s="205"/>
      <c r="AQ355" s="205"/>
      <c r="AR355" s="205"/>
      <c r="AS355" s="205"/>
      <c r="AT355" s="205"/>
      <c r="AU355" s="205"/>
      <c r="AV355" s="205"/>
      <c r="AW355" s="205"/>
      <c r="AX355" s="205"/>
      <c r="AY355" s="205"/>
      <c r="AZ355" s="205"/>
      <c r="BA355" s="205"/>
      <c r="BB355" s="205"/>
      <c r="BC355" s="205"/>
      <c r="BD355" s="205"/>
      <c r="BE355" s="205"/>
      <c r="BF355" s="205"/>
      <c r="BG355" s="205"/>
      <c r="BH355" s="205"/>
      <c r="BI355" s="205"/>
      <c r="BJ355" s="205"/>
      <c r="BK355" s="205"/>
      <c r="BL355" s="205"/>
      <c r="BM355" s="205"/>
      <c r="BN355" s="205"/>
      <c r="BO355" s="205"/>
      <c r="BP355" s="205"/>
      <c r="BQ355" s="205"/>
      <c r="BR355" s="205"/>
      <c r="BS355" s="205"/>
      <c r="BT355" s="205"/>
      <c r="BU355" s="205"/>
      <c r="BV355" s="205"/>
      <c r="BW355" s="205"/>
      <c r="BX355" s="205"/>
      <c r="BY355" s="205"/>
      <c r="BZ355" s="205"/>
      <c r="CA355" s="205"/>
      <c r="CB355" s="205"/>
      <c r="CC355" s="205"/>
      <c r="CD355" s="205"/>
      <c r="CE355" s="205"/>
      <c r="CF355" s="205"/>
      <c r="CG355" s="205"/>
      <c r="CH355" s="205"/>
      <c r="CI355" s="205"/>
      <c r="CJ355" s="205"/>
      <c r="CK355" s="205"/>
      <c r="CL355" s="205"/>
      <c r="CM355" s="205"/>
      <c r="CN355" s="205"/>
      <c r="CO355" s="205"/>
      <c r="CP355" s="205"/>
      <c r="CQ355" s="205"/>
      <c r="CR355" s="205"/>
      <c r="CS355" s="205"/>
      <c r="CT355" s="205"/>
      <c r="CU355" s="205"/>
      <c r="CV355" s="205"/>
      <c r="CW355" s="205"/>
      <c r="CX355" s="205"/>
      <c r="CY355" s="205"/>
      <c r="CZ355" s="205"/>
      <c r="DA355" s="205"/>
      <c r="DB355" s="205"/>
      <c r="DC355" s="205"/>
      <c r="DD355" s="205"/>
      <c r="DE355" s="205"/>
      <c r="DF355" s="205"/>
      <c r="DG355" s="205"/>
      <c r="DH355" s="205"/>
      <c r="DI355" s="205"/>
      <c r="DJ355" s="205"/>
      <c r="DK355" s="205"/>
      <c r="DL355" s="205"/>
      <c r="DM355" s="205"/>
      <c r="DN355" s="205"/>
      <c r="DO355" s="205"/>
      <c r="DP355" s="205"/>
      <c r="DQ355" s="205"/>
      <c r="DR355" s="205"/>
      <c r="DS355" s="205"/>
      <c r="DT355" s="205"/>
      <c r="DU355" s="205"/>
      <c r="DV355" s="205"/>
      <c r="DW355" s="205"/>
      <c r="DX355" s="205"/>
      <c r="DY355" s="205"/>
      <c r="DZ355" s="205"/>
      <c r="EA355" s="205"/>
      <c r="EB355" s="205"/>
      <c r="EC355" s="205"/>
      <c r="ED355" s="205"/>
      <c r="EE355" s="205"/>
      <c r="EF355" s="205"/>
      <c r="EG355" s="205"/>
      <c r="EH355" s="205"/>
      <c r="EI355" s="205"/>
      <c r="EJ355" s="205"/>
      <c r="EK355" s="205"/>
      <c r="EL355" s="205"/>
      <c r="EM355" s="205"/>
      <c r="EN355" s="205"/>
      <c r="EO355" s="205"/>
      <c r="EP355" s="205"/>
      <c r="EQ355" s="205"/>
      <c r="ER355" s="205"/>
      <c r="ES355" s="205"/>
      <c r="ET355" s="205"/>
      <c r="EU355" s="205"/>
      <c r="EV355" s="205"/>
      <c r="EW355" s="205"/>
      <c r="EX355" s="205"/>
      <c r="EY355" s="205"/>
      <c r="EZ355" s="205"/>
      <c r="FA355" s="205"/>
      <c r="FB355" s="205"/>
      <c r="FC355" s="205"/>
      <c r="FD355" s="205"/>
      <c r="FE355" s="205"/>
      <c r="FF355" s="205"/>
      <c r="FG355" s="205"/>
      <c r="FH355" s="205"/>
      <c r="FI355" s="205"/>
      <c r="FJ355" s="205"/>
      <c r="FK355" s="205"/>
      <c r="FL355" s="205"/>
      <c r="FM355" s="205"/>
      <c r="FN355" s="205"/>
      <c r="FO355" s="205"/>
      <c r="FP355" s="205"/>
      <c r="FQ355" s="205"/>
      <c r="FR355" s="205"/>
      <c r="FS355" s="205"/>
      <c r="FT355" s="205"/>
      <c r="FU355" s="205"/>
      <c r="FV355" s="205"/>
      <c r="FW355" s="205"/>
      <c r="FX355" s="205"/>
      <c r="FY355" s="205"/>
      <c r="FZ355" s="205"/>
      <c r="GA355" s="205"/>
      <c r="GB355" s="205"/>
      <c r="GC355" s="205"/>
      <c r="GD355" s="205"/>
      <c r="GE355" s="205"/>
      <c r="GF355" s="205"/>
      <c r="GG355" s="205"/>
      <c r="GH355" s="205"/>
      <c r="GI355" s="205"/>
      <c r="GJ355" s="205"/>
      <c r="GK355" s="205"/>
      <c r="GL355" s="205"/>
      <c r="GM355" s="205"/>
      <c r="GN355" s="205"/>
      <c r="GO355" s="205"/>
      <c r="GP355" s="205"/>
      <c r="GQ355" s="205"/>
      <c r="GR355" s="205"/>
      <c r="GS355" s="205"/>
      <c r="GT355" s="205"/>
      <c r="GU355" s="205"/>
      <c r="GV355" s="205"/>
      <c r="GW355" s="205"/>
      <c r="GX355" s="205"/>
      <c r="GY355" s="205"/>
      <c r="GZ355" s="205"/>
      <c r="HA355" s="205"/>
      <c r="HB355" s="205"/>
      <c r="HC355" s="205"/>
      <c r="HD355" s="205"/>
      <c r="HE355" s="205"/>
      <c r="HF355" s="205"/>
      <c r="HG355" s="205"/>
      <c r="HH355" s="205"/>
      <c r="HI355" s="205"/>
      <c r="HJ355" s="205"/>
      <c r="HK355" s="205"/>
      <c r="HL355" s="205"/>
      <c r="HM355" s="205"/>
      <c r="HN355" s="205"/>
      <c r="HO355" s="205"/>
      <c r="HP355" s="205"/>
      <c r="HQ355" s="205"/>
      <c r="HR355" s="205"/>
      <c r="HS355" s="205"/>
      <c r="HT355" s="205"/>
      <c r="HU355" s="205"/>
      <c r="HV355" s="205"/>
      <c r="HW355" s="205"/>
      <c r="HX355" s="205"/>
      <c r="HY355" s="205"/>
      <c r="HZ355" s="205"/>
      <c r="IA355" s="205"/>
      <c r="IB355" s="205"/>
      <c r="IC355" s="205"/>
      <c r="ID355" s="205"/>
      <c r="IE355" s="205"/>
      <c r="IF355" s="205"/>
      <c r="IG355" s="205"/>
      <c r="IH355" s="205"/>
      <c r="II355" s="205"/>
      <c r="IJ355" s="205"/>
      <c r="IK355" s="205"/>
      <c r="IL355" s="205"/>
      <c r="IM355" s="205"/>
      <c r="IN355" s="205"/>
      <c r="IO355" s="205"/>
      <c r="IP355" s="205"/>
      <c r="IQ355" s="205"/>
      <c r="IR355" s="205"/>
      <c r="IS355" s="205"/>
      <c r="IT355" s="205"/>
      <c r="IU355" s="205"/>
      <c r="IV355" s="205"/>
      <c r="IW355" s="205"/>
      <c r="IX355" s="205"/>
    </row>
    <row r="356" spans="1:258" x14ac:dyDescent="0.2">
      <c r="A356" s="330">
        <f t="shared" si="15"/>
        <v>45637</v>
      </c>
      <c r="B356" s="355" t="str" cm="1">
        <f t="array" ref="B356">IF(SUMPRODUCT($I356:$IX356,IF($I$9:$IX$9=B$9,1,0))&gt;0,SUMPRODUCT($I356:$IX356,IF($I$9:$IX$9=B$9,1,0)),"")</f>
        <v/>
      </c>
      <c r="C356" s="355" t="str" cm="1">
        <f t="array" ref="C356">IF(SUMPRODUCT($I356:$IX356,IF($I$9:$IX$9=C$9,1,0))&gt;0,SUMPRODUCT($I356:$IX356,IF($I$9:$IX$9=C$9,1,0)),"")</f>
        <v/>
      </c>
      <c r="D356" s="355" t="str" cm="1">
        <f t="array" ref="D356">IF(SUMPRODUCT($I356:$IX356,IF($I$9:$IX$9=D$9,1,0))&gt;0,SUMPRODUCT($I356:$IX356,IF($I$9:$IX$9=D$9,1,0)),"")</f>
        <v/>
      </c>
      <c r="E356" s="355" t="str" cm="1">
        <f t="array" ref="E356">IF(SUMPRODUCT($I356:$IX356,IF($I$9:$IX$9=E$9,1,0))&gt;0,SUMPRODUCT($I356:$IX356,IF($I$9:$IX$9=E$9,1,0)),"")</f>
        <v/>
      </c>
      <c r="F356" s="355" t="str" cm="1">
        <f t="array" ref="F356">IF(SUMPRODUCT($I356:$IX356,IF($I$9:$IX$9=F$9,1,0))&gt;0,SUMPRODUCT($I356:$IX356,IF($I$9:$IX$9=F$9,1,0)),"")</f>
        <v/>
      </c>
      <c r="G356" s="355" t="str" cm="1">
        <f t="array" ref="G356">IF(SUMPRODUCT($I356:$IX356,IF($I$9:$IX$9=G$9,1,0))&gt;0,SUMPRODUCT($I356:$IX356,IF($I$9:$IX$9=G$9,1,0)),"")</f>
        <v/>
      </c>
      <c r="H356" s="329">
        <f t="shared" si="14"/>
        <v>0</v>
      </c>
      <c r="I356" s="205"/>
      <c r="J356" s="205"/>
      <c r="K356" s="205"/>
      <c r="L356" s="205"/>
      <c r="M356" s="205"/>
      <c r="N356" s="205"/>
      <c r="O356" s="205"/>
      <c r="P356" s="205"/>
      <c r="Q356" s="205"/>
      <c r="R356" s="205"/>
      <c r="S356" s="205"/>
      <c r="T356" s="205"/>
      <c r="U356" s="205"/>
      <c r="V356" s="205"/>
      <c r="W356" s="205"/>
      <c r="X356" s="205"/>
      <c r="Y356" s="205"/>
      <c r="Z356" s="205"/>
      <c r="AA356" s="205"/>
      <c r="AB356" s="205"/>
      <c r="AC356" s="205"/>
      <c r="AD356" s="205"/>
      <c r="AE356" s="205"/>
      <c r="AF356" s="205"/>
      <c r="AG356" s="205"/>
      <c r="AH356" s="205"/>
      <c r="AI356" s="205"/>
      <c r="AJ356" s="205"/>
      <c r="AK356" s="205"/>
      <c r="AL356" s="205"/>
      <c r="AM356" s="205"/>
      <c r="AN356" s="205"/>
      <c r="AO356" s="205"/>
      <c r="AP356" s="205"/>
      <c r="AQ356" s="205"/>
      <c r="AR356" s="205"/>
      <c r="AS356" s="205"/>
      <c r="AT356" s="205"/>
      <c r="AU356" s="205"/>
      <c r="AV356" s="205"/>
      <c r="AW356" s="205"/>
      <c r="AX356" s="205"/>
      <c r="AY356" s="205"/>
      <c r="AZ356" s="205"/>
      <c r="BA356" s="205"/>
      <c r="BB356" s="205"/>
      <c r="BC356" s="205"/>
      <c r="BD356" s="205"/>
      <c r="BE356" s="205"/>
      <c r="BF356" s="205"/>
      <c r="BG356" s="205"/>
      <c r="BH356" s="205"/>
      <c r="BI356" s="205"/>
      <c r="BJ356" s="205"/>
      <c r="BK356" s="205"/>
      <c r="BL356" s="205"/>
      <c r="BM356" s="205"/>
      <c r="BN356" s="205"/>
      <c r="BO356" s="205"/>
      <c r="BP356" s="205"/>
      <c r="BQ356" s="205"/>
      <c r="BR356" s="205"/>
      <c r="BS356" s="205"/>
      <c r="BT356" s="205"/>
      <c r="BU356" s="205"/>
      <c r="BV356" s="205"/>
      <c r="BW356" s="205"/>
      <c r="BX356" s="205"/>
      <c r="BY356" s="205"/>
      <c r="BZ356" s="205"/>
      <c r="CA356" s="205"/>
      <c r="CB356" s="205"/>
      <c r="CC356" s="205"/>
      <c r="CD356" s="205"/>
      <c r="CE356" s="205"/>
      <c r="CF356" s="205"/>
      <c r="CG356" s="205"/>
      <c r="CH356" s="205"/>
      <c r="CI356" s="205"/>
      <c r="CJ356" s="205"/>
      <c r="CK356" s="205"/>
      <c r="CL356" s="205"/>
      <c r="CM356" s="205"/>
      <c r="CN356" s="205"/>
      <c r="CO356" s="205"/>
      <c r="CP356" s="205"/>
      <c r="CQ356" s="205"/>
      <c r="CR356" s="205"/>
      <c r="CS356" s="205"/>
      <c r="CT356" s="205"/>
      <c r="CU356" s="205"/>
      <c r="CV356" s="205"/>
      <c r="CW356" s="205"/>
      <c r="CX356" s="205"/>
      <c r="CY356" s="205"/>
      <c r="CZ356" s="205"/>
      <c r="DA356" s="205"/>
      <c r="DB356" s="205"/>
      <c r="DC356" s="205"/>
      <c r="DD356" s="205"/>
      <c r="DE356" s="205"/>
      <c r="DF356" s="205"/>
      <c r="DG356" s="205"/>
      <c r="DH356" s="205"/>
      <c r="DI356" s="205"/>
      <c r="DJ356" s="205"/>
      <c r="DK356" s="205"/>
      <c r="DL356" s="205"/>
      <c r="DM356" s="205"/>
      <c r="DN356" s="205"/>
      <c r="DO356" s="205"/>
      <c r="DP356" s="205"/>
      <c r="DQ356" s="205"/>
      <c r="DR356" s="205"/>
      <c r="DS356" s="205"/>
      <c r="DT356" s="205"/>
      <c r="DU356" s="205"/>
      <c r="DV356" s="205"/>
      <c r="DW356" s="205"/>
      <c r="DX356" s="205"/>
      <c r="DY356" s="205"/>
      <c r="DZ356" s="205"/>
      <c r="EA356" s="205"/>
      <c r="EB356" s="205"/>
      <c r="EC356" s="205"/>
      <c r="ED356" s="205"/>
      <c r="EE356" s="205"/>
      <c r="EF356" s="205"/>
      <c r="EG356" s="205"/>
      <c r="EH356" s="205"/>
      <c r="EI356" s="205"/>
      <c r="EJ356" s="205"/>
      <c r="EK356" s="205"/>
      <c r="EL356" s="205"/>
      <c r="EM356" s="205"/>
      <c r="EN356" s="205"/>
      <c r="EO356" s="205"/>
      <c r="EP356" s="205"/>
      <c r="EQ356" s="205"/>
      <c r="ER356" s="205"/>
      <c r="ES356" s="205"/>
      <c r="ET356" s="205"/>
      <c r="EU356" s="205"/>
      <c r="EV356" s="205"/>
      <c r="EW356" s="205"/>
      <c r="EX356" s="205"/>
      <c r="EY356" s="205"/>
      <c r="EZ356" s="205"/>
      <c r="FA356" s="205"/>
      <c r="FB356" s="205"/>
      <c r="FC356" s="205"/>
      <c r="FD356" s="205"/>
      <c r="FE356" s="205"/>
      <c r="FF356" s="205"/>
      <c r="FG356" s="205"/>
      <c r="FH356" s="205"/>
      <c r="FI356" s="205"/>
      <c r="FJ356" s="205"/>
      <c r="FK356" s="205"/>
      <c r="FL356" s="205"/>
      <c r="FM356" s="205"/>
      <c r="FN356" s="205"/>
      <c r="FO356" s="205"/>
      <c r="FP356" s="205"/>
      <c r="FQ356" s="205"/>
      <c r="FR356" s="205"/>
      <c r="FS356" s="205"/>
      <c r="FT356" s="205"/>
      <c r="FU356" s="205"/>
      <c r="FV356" s="205"/>
      <c r="FW356" s="205"/>
      <c r="FX356" s="205"/>
      <c r="FY356" s="205"/>
      <c r="FZ356" s="205"/>
      <c r="GA356" s="205"/>
      <c r="GB356" s="205"/>
      <c r="GC356" s="205"/>
      <c r="GD356" s="205"/>
      <c r="GE356" s="205"/>
      <c r="GF356" s="205"/>
      <c r="GG356" s="205"/>
      <c r="GH356" s="205"/>
      <c r="GI356" s="205"/>
      <c r="GJ356" s="205"/>
      <c r="GK356" s="205"/>
      <c r="GL356" s="205"/>
      <c r="GM356" s="205"/>
      <c r="GN356" s="205"/>
      <c r="GO356" s="205"/>
      <c r="GP356" s="205"/>
      <c r="GQ356" s="205"/>
      <c r="GR356" s="205"/>
      <c r="GS356" s="205"/>
      <c r="GT356" s="205"/>
      <c r="GU356" s="205"/>
      <c r="GV356" s="205"/>
      <c r="GW356" s="205"/>
      <c r="GX356" s="205"/>
      <c r="GY356" s="205"/>
      <c r="GZ356" s="205"/>
      <c r="HA356" s="205"/>
      <c r="HB356" s="205"/>
      <c r="HC356" s="205"/>
      <c r="HD356" s="205"/>
      <c r="HE356" s="205"/>
      <c r="HF356" s="205"/>
      <c r="HG356" s="205"/>
      <c r="HH356" s="205"/>
      <c r="HI356" s="205"/>
      <c r="HJ356" s="205"/>
      <c r="HK356" s="205"/>
      <c r="HL356" s="205"/>
      <c r="HM356" s="205"/>
      <c r="HN356" s="205"/>
      <c r="HO356" s="205"/>
      <c r="HP356" s="205"/>
      <c r="HQ356" s="205"/>
      <c r="HR356" s="205"/>
      <c r="HS356" s="205"/>
      <c r="HT356" s="205"/>
      <c r="HU356" s="205"/>
      <c r="HV356" s="205"/>
      <c r="HW356" s="205"/>
      <c r="HX356" s="205"/>
      <c r="HY356" s="205"/>
      <c r="HZ356" s="205"/>
      <c r="IA356" s="205"/>
      <c r="IB356" s="205"/>
      <c r="IC356" s="205"/>
      <c r="ID356" s="205"/>
      <c r="IE356" s="205"/>
      <c r="IF356" s="205"/>
      <c r="IG356" s="205"/>
      <c r="IH356" s="205"/>
      <c r="II356" s="205"/>
      <c r="IJ356" s="205"/>
      <c r="IK356" s="205"/>
      <c r="IL356" s="205"/>
      <c r="IM356" s="205"/>
      <c r="IN356" s="205"/>
      <c r="IO356" s="205"/>
      <c r="IP356" s="205"/>
      <c r="IQ356" s="205"/>
      <c r="IR356" s="205"/>
      <c r="IS356" s="205"/>
      <c r="IT356" s="205"/>
      <c r="IU356" s="205"/>
      <c r="IV356" s="205"/>
      <c r="IW356" s="205"/>
      <c r="IX356" s="205"/>
    </row>
    <row r="357" spans="1:258" x14ac:dyDescent="0.2">
      <c r="A357" s="330">
        <f t="shared" si="15"/>
        <v>45638</v>
      </c>
      <c r="B357" s="355" t="str" cm="1">
        <f t="array" ref="B357">IF(SUMPRODUCT($I357:$IX357,IF($I$9:$IX$9=B$9,1,0))&gt;0,SUMPRODUCT($I357:$IX357,IF($I$9:$IX$9=B$9,1,0)),"")</f>
        <v/>
      </c>
      <c r="C357" s="355" t="str" cm="1">
        <f t="array" ref="C357">IF(SUMPRODUCT($I357:$IX357,IF($I$9:$IX$9=C$9,1,0))&gt;0,SUMPRODUCT($I357:$IX357,IF($I$9:$IX$9=C$9,1,0)),"")</f>
        <v/>
      </c>
      <c r="D357" s="355" t="str" cm="1">
        <f t="array" ref="D357">IF(SUMPRODUCT($I357:$IX357,IF($I$9:$IX$9=D$9,1,0))&gt;0,SUMPRODUCT($I357:$IX357,IF($I$9:$IX$9=D$9,1,0)),"")</f>
        <v/>
      </c>
      <c r="E357" s="355" t="str" cm="1">
        <f t="array" ref="E357">IF(SUMPRODUCT($I357:$IX357,IF($I$9:$IX$9=E$9,1,0))&gt;0,SUMPRODUCT($I357:$IX357,IF($I$9:$IX$9=E$9,1,0)),"")</f>
        <v/>
      </c>
      <c r="F357" s="355" t="str" cm="1">
        <f t="array" ref="F357">IF(SUMPRODUCT($I357:$IX357,IF($I$9:$IX$9=F$9,1,0))&gt;0,SUMPRODUCT($I357:$IX357,IF($I$9:$IX$9=F$9,1,0)),"")</f>
        <v/>
      </c>
      <c r="G357" s="355" t="str" cm="1">
        <f t="array" ref="G357">IF(SUMPRODUCT($I357:$IX357,IF($I$9:$IX$9=G$9,1,0))&gt;0,SUMPRODUCT($I357:$IX357,IF($I$9:$IX$9=G$9,1,0)),"")</f>
        <v/>
      </c>
      <c r="H357" s="329">
        <f t="shared" si="14"/>
        <v>0</v>
      </c>
      <c r="I357" s="205"/>
      <c r="J357" s="205"/>
      <c r="K357" s="205"/>
      <c r="L357" s="205"/>
      <c r="M357" s="205"/>
      <c r="N357" s="205"/>
      <c r="O357" s="205"/>
      <c r="P357" s="205"/>
      <c r="Q357" s="205"/>
      <c r="R357" s="205"/>
      <c r="S357" s="205"/>
      <c r="T357" s="205"/>
      <c r="U357" s="205"/>
      <c r="V357" s="205"/>
      <c r="W357" s="205"/>
      <c r="X357" s="205"/>
      <c r="Y357" s="205"/>
      <c r="Z357" s="205"/>
      <c r="AA357" s="205"/>
      <c r="AB357" s="205"/>
      <c r="AC357" s="205"/>
      <c r="AD357" s="205"/>
      <c r="AE357" s="205"/>
      <c r="AF357" s="205"/>
      <c r="AG357" s="205"/>
      <c r="AH357" s="205"/>
      <c r="AI357" s="205"/>
      <c r="AJ357" s="205"/>
      <c r="AK357" s="205"/>
      <c r="AL357" s="205"/>
      <c r="AM357" s="205"/>
      <c r="AN357" s="205"/>
      <c r="AO357" s="205"/>
      <c r="AP357" s="205"/>
      <c r="AQ357" s="205"/>
      <c r="AR357" s="205"/>
      <c r="AS357" s="205"/>
      <c r="AT357" s="205"/>
      <c r="AU357" s="205"/>
      <c r="AV357" s="205"/>
      <c r="AW357" s="205"/>
      <c r="AX357" s="205"/>
      <c r="AY357" s="205"/>
      <c r="AZ357" s="205"/>
      <c r="BA357" s="205"/>
      <c r="BB357" s="205"/>
      <c r="BC357" s="205"/>
      <c r="BD357" s="205"/>
      <c r="BE357" s="205"/>
      <c r="BF357" s="205"/>
      <c r="BG357" s="205"/>
      <c r="BH357" s="205"/>
      <c r="BI357" s="205"/>
      <c r="BJ357" s="205"/>
      <c r="BK357" s="205"/>
      <c r="BL357" s="205"/>
      <c r="BM357" s="205"/>
      <c r="BN357" s="205"/>
      <c r="BO357" s="205"/>
      <c r="BP357" s="205"/>
      <c r="BQ357" s="205"/>
      <c r="BR357" s="205"/>
      <c r="BS357" s="205"/>
      <c r="BT357" s="205"/>
      <c r="BU357" s="205"/>
      <c r="BV357" s="205"/>
      <c r="BW357" s="205"/>
      <c r="BX357" s="205"/>
      <c r="BY357" s="205"/>
      <c r="BZ357" s="205"/>
      <c r="CA357" s="205"/>
      <c r="CB357" s="205"/>
      <c r="CC357" s="205"/>
      <c r="CD357" s="205"/>
      <c r="CE357" s="205"/>
      <c r="CF357" s="205"/>
      <c r="CG357" s="205"/>
      <c r="CH357" s="205"/>
      <c r="CI357" s="205"/>
      <c r="CJ357" s="205"/>
      <c r="CK357" s="205"/>
      <c r="CL357" s="205"/>
      <c r="CM357" s="205"/>
      <c r="CN357" s="205"/>
      <c r="CO357" s="205"/>
      <c r="CP357" s="205"/>
      <c r="CQ357" s="205"/>
      <c r="CR357" s="205"/>
      <c r="CS357" s="205"/>
      <c r="CT357" s="205"/>
      <c r="CU357" s="205"/>
      <c r="CV357" s="205"/>
      <c r="CW357" s="205"/>
      <c r="CX357" s="205"/>
      <c r="CY357" s="205"/>
      <c r="CZ357" s="205"/>
      <c r="DA357" s="205"/>
      <c r="DB357" s="205"/>
      <c r="DC357" s="205"/>
      <c r="DD357" s="205"/>
      <c r="DE357" s="205"/>
      <c r="DF357" s="205"/>
      <c r="DG357" s="205"/>
      <c r="DH357" s="205"/>
      <c r="DI357" s="205"/>
      <c r="DJ357" s="205"/>
      <c r="DK357" s="205"/>
      <c r="DL357" s="205"/>
      <c r="DM357" s="205"/>
      <c r="DN357" s="205"/>
      <c r="DO357" s="205"/>
      <c r="DP357" s="205"/>
      <c r="DQ357" s="205"/>
      <c r="DR357" s="205"/>
      <c r="DS357" s="205"/>
      <c r="DT357" s="205"/>
      <c r="DU357" s="205"/>
      <c r="DV357" s="205"/>
      <c r="DW357" s="205"/>
      <c r="DX357" s="205"/>
      <c r="DY357" s="205"/>
      <c r="DZ357" s="205"/>
      <c r="EA357" s="205"/>
      <c r="EB357" s="205"/>
      <c r="EC357" s="205"/>
      <c r="ED357" s="205"/>
      <c r="EE357" s="205"/>
      <c r="EF357" s="205"/>
      <c r="EG357" s="205"/>
      <c r="EH357" s="205"/>
      <c r="EI357" s="205"/>
      <c r="EJ357" s="205"/>
      <c r="EK357" s="205"/>
      <c r="EL357" s="205"/>
      <c r="EM357" s="205"/>
      <c r="EN357" s="205"/>
      <c r="EO357" s="205"/>
      <c r="EP357" s="205"/>
      <c r="EQ357" s="205"/>
      <c r="ER357" s="205"/>
      <c r="ES357" s="205"/>
      <c r="ET357" s="205"/>
      <c r="EU357" s="205"/>
      <c r="EV357" s="205"/>
      <c r="EW357" s="205"/>
      <c r="EX357" s="205"/>
      <c r="EY357" s="205"/>
      <c r="EZ357" s="205"/>
      <c r="FA357" s="205"/>
      <c r="FB357" s="205"/>
      <c r="FC357" s="205"/>
      <c r="FD357" s="205"/>
      <c r="FE357" s="205"/>
      <c r="FF357" s="205"/>
      <c r="FG357" s="205"/>
      <c r="FH357" s="205"/>
      <c r="FI357" s="205"/>
      <c r="FJ357" s="205"/>
      <c r="FK357" s="205"/>
      <c r="FL357" s="205"/>
      <c r="FM357" s="205"/>
      <c r="FN357" s="205"/>
      <c r="FO357" s="205"/>
      <c r="FP357" s="205"/>
      <c r="FQ357" s="205"/>
      <c r="FR357" s="205"/>
      <c r="FS357" s="205"/>
      <c r="FT357" s="205"/>
      <c r="FU357" s="205"/>
      <c r="FV357" s="205"/>
      <c r="FW357" s="205"/>
      <c r="FX357" s="205"/>
      <c r="FY357" s="205"/>
      <c r="FZ357" s="205"/>
      <c r="GA357" s="205"/>
      <c r="GB357" s="205"/>
      <c r="GC357" s="205"/>
      <c r="GD357" s="205"/>
      <c r="GE357" s="205"/>
      <c r="GF357" s="205"/>
      <c r="GG357" s="205"/>
      <c r="GH357" s="205"/>
      <c r="GI357" s="205"/>
      <c r="GJ357" s="205"/>
      <c r="GK357" s="205"/>
      <c r="GL357" s="205"/>
      <c r="GM357" s="205"/>
      <c r="GN357" s="205"/>
      <c r="GO357" s="205"/>
      <c r="GP357" s="205"/>
      <c r="GQ357" s="205"/>
      <c r="GR357" s="205"/>
      <c r="GS357" s="205"/>
      <c r="GT357" s="205"/>
      <c r="GU357" s="205"/>
      <c r="GV357" s="205"/>
      <c r="GW357" s="205"/>
      <c r="GX357" s="205"/>
      <c r="GY357" s="205"/>
      <c r="GZ357" s="205"/>
      <c r="HA357" s="205"/>
      <c r="HB357" s="205"/>
      <c r="HC357" s="205"/>
      <c r="HD357" s="205"/>
      <c r="HE357" s="205"/>
      <c r="HF357" s="205"/>
      <c r="HG357" s="205"/>
      <c r="HH357" s="205"/>
      <c r="HI357" s="205"/>
      <c r="HJ357" s="205"/>
      <c r="HK357" s="205"/>
      <c r="HL357" s="205"/>
      <c r="HM357" s="205"/>
      <c r="HN357" s="205"/>
      <c r="HO357" s="205"/>
      <c r="HP357" s="205"/>
      <c r="HQ357" s="205"/>
      <c r="HR357" s="205"/>
      <c r="HS357" s="205"/>
      <c r="HT357" s="205"/>
      <c r="HU357" s="205"/>
      <c r="HV357" s="205"/>
      <c r="HW357" s="205"/>
      <c r="HX357" s="205"/>
      <c r="HY357" s="205"/>
      <c r="HZ357" s="205"/>
      <c r="IA357" s="205"/>
      <c r="IB357" s="205"/>
      <c r="IC357" s="205"/>
      <c r="ID357" s="205"/>
      <c r="IE357" s="205"/>
      <c r="IF357" s="205"/>
      <c r="IG357" s="205"/>
      <c r="IH357" s="205"/>
      <c r="II357" s="205"/>
      <c r="IJ357" s="205"/>
      <c r="IK357" s="205"/>
      <c r="IL357" s="205"/>
      <c r="IM357" s="205"/>
      <c r="IN357" s="205"/>
      <c r="IO357" s="205"/>
      <c r="IP357" s="205"/>
      <c r="IQ357" s="205"/>
      <c r="IR357" s="205"/>
      <c r="IS357" s="205"/>
      <c r="IT357" s="205"/>
      <c r="IU357" s="205"/>
      <c r="IV357" s="205"/>
      <c r="IW357" s="205"/>
      <c r="IX357" s="205"/>
    </row>
    <row r="358" spans="1:258" x14ac:dyDescent="0.2">
      <c r="A358" s="330">
        <f t="shared" si="15"/>
        <v>45639</v>
      </c>
      <c r="B358" s="355" t="str" cm="1">
        <f t="array" ref="B358">IF(SUMPRODUCT($I358:$IX358,IF($I$9:$IX$9=B$9,1,0))&gt;0,SUMPRODUCT($I358:$IX358,IF($I$9:$IX$9=B$9,1,0)),"")</f>
        <v/>
      </c>
      <c r="C358" s="355" t="str" cm="1">
        <f t="array" ref="C358">IF(SUMPRODUCT($I358:$IX358,IF($I$9:$IX$9=C$9,1,0))&gt;0,SUMPRODUCT($I358:$IX358,IF($I$9:$IX$9=C$9,1,0)),"")</f>
        <v/>
      </c>
      <c r="D358" s="355" t="str" cm="1">
        <f t="array" ref="D358">IF(SUMPRODUCT($I358:$IX358,IF($I$9:$IX$9=D$9,1,0))&gt;0,SUMPRODUCT($I358:$IX358,IF($I$9:$IX$9=D$9,1,0)),"")</f>
        <v/>
      </c>
      <c r="E358" s="355" t="str" cm="1">
        <f t="array" ref="E358">IF(SUMPRODUCT($I358:$IX358,IF($I$9:$IX$9=E$9,1,0))&gt;0,SUMPRODUCT($I358:$IX358,IF($I$9:$IX$9=E$9,1,0)),"")</f>
        <v/>
      </c>
      <c r="F358" s="355" t="str" cm="1">
        <f t="array" ref="F358">IF(SUMPRODUCT($I358:$IX358,IF($I$9:$IX$9=F$9,1,0))&gt;0,SUMPRODUCT($I358:$IX358,IF($I$9:$IX$9=F$9,1,0)),"")</f>
        <v/>
      </c>
      <c r="G358" s="355" t="str" cm="1">
        <f t="array" ref="G358">IF(SUMPRODUCT($I358:$IX358,IF($I$9:$IX$9=G$9,1,0))&gt;0,SUMPRODUCT($I358:$IX358,IF($I$9:$IX$9=G$9,1,0)),"")</f>
        <v/>
      </c>
      <c r="H358" s="329">
        <f t="shared" si="14"/>
        <v>0</v>
      </c>
      <c r="I358" s="205"/>
      <c r="J358" s="205"/>
      <c r="K358" s="205"/>
      <c r="L358" s="205"/>
      <c r="M358" s="205"/>
      <c r="N358" s="205"/>
      <c r="O358" s="205"/>
      <c r="P358" s="205"/>
      <c r="Q358" s="205"/>
      <c r="R358" s="205"/>
      <c r="S358" s="205"/>
      <c r="T358" s="205"/>
      <c r="U358" s="205"/>
      <c r="V358" s="205"/>
      <c r="W358" s="205"/>
      <c r="X358" s="205"/>
      <c r="Y358" s="205"/>
      <c r="Z358" s="205"/>
      <c r="AA358" s="205"/>
      <c r="AB358" s="205"/>
      <c r="AC358" s="205"/>
      <c r="AD358" s="205"/>
      <c r="AE358" s="205"/>
      <c r="AF358" s="205"/>
      <c r="AG358" s="205"/>
      <c r="AH358" s="205"/>
      <c r="AI358" s="205"/>
      <c r="AJ358" s="205"/>
      <c r="AK358" s="205"/>
      <c r="AL358" s="205"/>
      <c r="AM358" s="205"/>
      <c r="AN358" s="205"/>
      <c r="AO358" s="205"/>
      <c r="AP358" s="205"/>
      <c r="AQ358" s="205"/>
      <c r="AR358" s="205"/>
      <c r="AS358" s="205"/>
      <c r="AT358" s="205"/>
      <c r="AU358" s="205"/>
      <c r="AV358" s="205"/>
      <c r="AW358" s="205"/>
      <c r="AX358" s="205"/>
      <c r="AY358" s="205"/>
      <c r="AZ358" s="205"/>
      <c r="BA358" s="205"/>
      <c r="BB358" s="205"/>
      <c r="BC358" s="205"/>
      <c r="BD358" s="205"/>
      <c r="BE358" s="205"/>
      <c r="BF358" s="205"/>
      <c r="BG358" s="205"/>
      <c r="BH358" s="205"/>
      <c r="BI358" s="205"/>
      <c r="BJ358" s="205"/>
      <c r="BK358" s="205"/>
      <c r="BL358" s="205"/>
      <c r="BM358" s="205"/>
      <c r="BN358" s="205"/>
      <c r="BO358" s="205"/>
      <c r="BP358" s="205"/>
      <c r="BQ358" s="205"/>
      <c r="BR358" s="205"/>
      <c r="BS358" s="205"/>
      <c r="BT358" s="205"/>
      <c r="BU358" s="205"/>
      <c r="BV358" s="205"/>
      <c r="BW358" s="205"/>
      <c r="BX358" s="205"/>
      <c r="BY358" s="205"/>
      <c r="BZ358" s="205"/>
      <c r="CA358" s="205"/>
      <c r="CB358" s="205"/>
      <c r="CC358" s="205"/>
      <c r="CD358" s="205"/>
      <c r="CE358" s="205"/>
      <c r="CF358" s="205"/>
      <c r="CG358" s="205"/>
      <c r="CH358" s="205"/>
      <c r="CI358" s="205"/>
      <c r="CJ358" s="205"/>
      <c r="CK358" s="205"/>
      <c r="CL358" s="205"/>
      <c r="CM358" s="205"/>
      <c r="CN358" s="205"/>
      <c r="CO358" s="205"/>
      <c r="CP358" s="205"/>
      <c r="CQ358" s="205"/>
      <c r="CR358" s="205"/>
      <c r="CS358" s="205"/>
      <c r="CT358" s="205"/>
      <c r="CU358" s="205"/>
      <c r="CV358" s="205"/>
      <c r="CW358" s="205"/>
      <c r="CX358" s="205"/>
      <c r="CY358" s="205"/>
      <c r="CZ358" s="205"/>
      <c r="DA358" s="205"/>
      <c r="DB358" s="205"/>
      <c r="DC358" s="205"/>
      <c r="DD358" s="205"/>
      <c r="DE358" s="205"/>
      <c r="DF358" s="205"/>
      <c r="DG358" s="205"/>
      <c r="DH358" s="205"/>
      <c r="DI358" s="205"/>
      <c r="DJ358" s="205"/>
      <c r="DK358" s="205"/>
      <c r="DL358" s="205"/>
      <c r="DM358" s="205"/>
      <c r="DN358" s="205"/>
      <c r="DO358" s="205"/>
      <c r="DP358" s="205"/>
      <c r="DQ358" s="205"/>
      <c r="DR358" s="205"/>
      <c r="DS358" s="205"/>
      <c r="DT358" s="205"/>
      <c r="DU358" s="205"/>
      <c r="DV358" s="205"/>
      <c r="DW358" s="205"/>
      <c r="DX358" s="205"/>
      <c r="DY358" s="205"/>
      <c r="DZ358" s="205"/>
      <c r="EA358" s="205"/>
      <c r="EB358" s="205"/>
      <c r="EC358" s="205"/>
      <c r="ED358" s="205"/>
      <c r="EE358" s="205"/>
      <c r="EF358" s="205"/>
      <c r="EG358" s="205"/>
      <c r="EH358" s="205"/>
      <c r="EI358" s="205"/>
      <c r="EJ358" s="205"/>
      <c r="EK358" s="205"/>
      <c r="EL358" s="205"/>
      <c r="EM358" s="205"/>
      <c r="EN358" s="205"/>
      <c r="EO358" s="205"/>
      <c r="EP358" s="205"/>
      <c r="EQ358" s="205"/>
      <c r="ER358" s="205"/>
      <c r="ES358" s="205"/>
      <c r="ET358" s="205"/>
      <c r="EU358" s="205"/>
      <c r="EV358" s="205"/>
      <c r="EW358" s="205"/>
      <c r="EX358" s="205"/>
      <c r="EY358" s="205"/>
      <c r="EZ358" s="205"/>
      <c r="FA358" s="205"/>
      <c r="FB358" s="205"/>
      <c r="FC358" s="205"/>
      <c r="FD358" s="205"/>
      <c r="FE358" s="205"/>
      <c r="FF358" s="205"/>
      <c r="FG358" s="205"/>
      <c r="FH358" s="205"/>
      <c r="FI358" s="205"/>
      <c r="FJ358" s="205"/>
      <c r="FK358" s="205"/>
      <c r="FL358" s="205"/>
      <c r="FM358" s="205"/>
      <c r="FN358" s="205"/>
      <c r="FO358" s="205"/>
      <c r="FP358" s="205"/>
      <c r="FQ358" s="205"/>
      <c r="FR358" s="205"/>
      <c r="FS358" s="205"/>
      <c r="FT358" s="205"/>
      <c r="FU358" s="205"/>
      <c r="FV358" s="205"/>
      <c r="FW358" s="205"/>
      <c r="FX358" s="205"/>
      <c r="FY358" s="205"/>
      <c r="FZ358" s="205"/>
      <c r="GA358" s="205"/>
      <c r="GB358" s="205"/>
      <c r="GC358" s="205"/>
      <c r="GD358" s="205"/>
      <c r="GE358" s="205"/>
      <c r="GF358" s="205"/>
      <c r="GG358" s="205"/>
      <c r="GH358" s="205"/>
      <c r="GI358" s="205"/>
      <c r="GJ358" s="205"/>
      <c r="GK358" s="205"/>
      <c r="GL358" s="205"/>
      <c r="GM358" s="205"/>
      <c r="GN358" s="205"/>
      <c r="GO358" s="205"/>
      <c r="GP358" s="205"/>
      <c r="GQ358" s="205"/>
      <c r="GR358" s="205"/>
      <c r="GS358" s="205"/>
      <c r="GT358" s="205"/>
      <c r="GU358" s="205"/>
      <c r="GV358" s="205"/>
      <c r="GW358" s="205"/>
      <c r="GX358" s="205"/>
      <c r="GY358" s="205"/>
      <c r="GZ358" s="205"/>
      <c r="HA358" s="205"/>
      <c r="HB358" s="205"/>
      <c r="HC358" s="205"/>
      <c r="HD358" s="205"/>
      <c r="HE358" s="205"/>
      <c r="HF358" s="205"/>
      <c r="HG358" s="205"/>
      <c r="HH358" s="205"/>
      <c r="HI358" s="205"/>
      <c r="HJ358" s="205"/>
      <c r="HK358" s="205"/>
      <c r="HL358" s="205"/>
      <c r="HM358" s="205"/>
      <c r="HN358" s="205"/>
      <c r="HO358" s="205"/>
      <c r="HP358" s="205"/>
      <c r="HQ358" s="205"/>
      <c r="HR358" s="205"/>
      <c r="HS358" s="205"/>
      <c r="HT358" s="205"/>
      <c r="HU358" s="205"/>
      <c r="HV358" s="205"/>
      <c r="HW358" s="205"/>
      <c r="HX358" s="205"/>
      <c r="HY358" s="205"/>
      <c r="HZ358" s="205"/>
      <c r="IA358" s="205"/>
      <c r="IB358" s="205"/>
      <c r="IC358" s="205"/>
      <c r="ID358" s="205"/>
      <c r="IE358" s="205"/>
      <c r="IF358" s="205"/>
      <c r="IG358" s="205"/>
      <c r="IH358" s="205"/>
      <c r="II358" s="205"/>
      <c r="IJ358" s="205"/>
      <c r="IK358" s="205"/>
      <c r="IL358" s="205"/>
      <c r="IM358" s="205"/>
      <c r="IN358" s="205"/>
      <c r="IO358" s="205"/>
      <c r="IP358" s="205"/>
      <c r="IQ358" s="205"/>
      <c r="IR358" s="205"/>
      <c r="IS358" s="205"/>
      <c r="IT358" s="205"/>
      <c r="IU358" s="205"/>
      <c r="IV358" s="205"/>
      <c r="IW358" s="205"/>
      <c r="IX358" s="205"/>
    </row>
    <row r="359" spans="1:258" x14ac:dyDescent="0.2">
      <c r="A359" s="330">
        <f t="shared" si="15"/>
        <v>45640</v>
      </c>
      <c r="B359" s="355" t="str" cm="1">
        <f t="array" ref="B359">IF(SUMPRODUCT($I359:$IX359,IF($I$9:$IX$9=B$9,1,0))&gt;0,SUMPRODUCT($I359:$IX359,IF($I$9:$IX$9=B$9,1,0)),"")</f>
        <v/>
      </c>
      <c r="C359" s="355" t="str" cm="1">
        <f t="array" ref="C359">IF(SUMPRODUCT($I359:$IX359,IF($I$9:$IX$9=C$9,1,0))&gt;0,SUMPRODUCT($I359:$IX359,IF($I$9:$IX$9=C$9,1,0)),"")</f>
        <v/>
      </c>
      <c r="D359" s="355" t="str" cm="1">
        <f t="array" ref="D359">IF(SUMPRODUCT($I359:$IX359,IF($I$9:$IX$9=D$9,1,0))&gt;0,SUMPRODUCT($I359:$IX359,IF($I$9:$IX$9=D$9,1,0)),"")</f>
        <v/>
      </c>
      <c r="E359" s="355" t="str" cm="1">
        <f t="array" ref="E359">IF(SUMPRODUCT($I359:$IX359,IF($I$9:$IX$9=E$9,1,0))&gt;0,SUMPRODUCT($I359:$IX359,IF($I$9:$IX$9=E$9,1,0)),"")</f>
        <v/>
      </c>
      <c r="F359" s="355" t="str" cm="1">
        <f t="array" ref="F359">IF(SUMPRODUCT($I359:$IX359,IF($I$9:$IX$9=F$9,1,0))&gt;0,SUMPRODUCT($I359:$IX359,IF($I$9:$IX$9=F$9,1,0)),"")</f>
        <v/>
      </c>
      <c r="G359" s="355" t="str" cm="1">
        <f t="array" ref="G359">IF(SUMPRODUCT($I359:$IX359,IF($I$9:$IX$9=G$9,1,0))&gt;0,SUMPRODUCT($I359:$IX359,IF($I$9:$IX$9=G$9,1,0)),"")</f>
        <v/>
      </c>
      <c r="H359" s="329">
        <f t="shared" si="14"/>
        <v>0</v>
      </c>
      <c r="I359" s="205"/>
      <c r="J359" s="205"/>
      <c r="K359" s="205"/>
      <c r="L359" s="205"/>
      <c r="M359" s="205"/>
      <c r="N359" s="205"/>
      <c r="O359" s="205"/>
      <c r="P359" s="205"/>
      <c r="Q359" s="205"/>
      <c r="R359" s="205"/>
      <c r="S359" s="205"/>
      <c r="T359" s="205"/>
      <c r="U359" s="205"/>
      <c r="V359" s="205"/>
      <c r="W359" s="205"/>
      <c r="X359" s="205"/>
      <c r="Y359" s="205"/>
      <c r="Z359" s="205"/>
      <c r="AA359" s="205"/>
      <c r="AB359" s="205"/>
      <c r="AC359" s="205"/>
      <c r="AD359" s="205"/>
      <c r="AE359" s="205"/>
      <c r="AF359" s="205"/>
      <c r="AG359" s="205"/>
      <c r="AH359" s="205"/>
      <c r="AI359" s="205"/>
      <c r="AJ359" s="205"/>
      <c r="AK359" s="205"/>
      <c r="AL359" s="205"/>
      <c r="AM359" s="205"/>
      <c r="AN359" s="205"/>
      <c r="AO359" s="205"/>
      <c r="AP359" s="205"/>
      <c r="AQ359" s="205"/>
      <c r="AR359" s="205"/>
      <c r="AS359" s="205"/>
      <c r="AT359" s="205"/>
      <c r="AU359" s="205"/>
      <c r="AV359" s="205"/>
      <c r="AW359" s="205"/>
      <c r="AX359" s="205"/>
      <c r="AY359" s="205"/>
      <c r="AZ359" s="205"/>
      <c r="BA359" s="205"/>
      <c r="BB359" s="205"/>
      <c r="BC359" s="205"/>
      <c r="BD359" s="205"/>
      <c r="BE359" s="205"/>
      <c r="BF359" s="205"/>
      <c r="BG359" s="205"/>
      <c r="BH359" s="205"/>
      <c r="BI359" s="205"/>
      <c r="BJ359" s="205"/>
      <c r="BK359" s="205"/>
      <c r="BL359" s="205"/>
      <c r="BM359" s="205"/>
      <c r="BN359" s="205"/>
      <c r="BO359" s="205"/>
      <c r="BP359" s="205"/>
      <c r="BQ359" s="205"/>
      <c r="BR359" s="205"/>
      <c r="BS359" s="205"/>
      <c r="BT359" s="205"/>
      <c r="BU359" s="205"/>
      <c r="BV359" s="205"/>
      <c r="BW359" s="205"/>
      <c r="BX359" s="205"/>
      <c r="BY359" s="205"/>
      <c r="BZ359" s="205"/>
      <c r="CA359" s="205"/>
      <c r="CB359" s="205"/>
      <c r="CC359" s="205"/>
      <c r="CD359" s="205"/>
      <c r="CE359" s="205"/>
      <c r="CF359" s="205"/>
      <c r="CG359" s="205"/>
      <c r="CH359" s="205"/>
      <c r="CI359" s="205"/>
      <c r="CJ359" s="205"/>
      <c r="CK359" s="205"/>
      <c r="CL359" s="205"/>
      <c r="CM359" s="205"/>
      <c r="CN359" s="205"/>
      <c r="CO359" s="205"/>
      <c r="CP359" s="205"/>
      <c r="CQ359" s="205"/>
      <c r="CR359" s="205"/>
      <c r="CS359" s="205"/>
      <c r="CT359" s="205"/>
      <c r="CU359" s="205"/>
      <c r="CV359" s="205"/>
      <c r="CW359" s="205"/>
      <c r="CX359" s="205"/>
      <c r="CY359" s="205"/>
      <c r="CZ359" s="205"/>
      <c r="DA359" s="205"/>
      <c r="DB359" s="205"/>
      <c r="DC359" s="205"/>
      <c r="DD359" s="205"/>
      <c r="DE359" s="205"/>
      <c r="DF359" s="205"/>
      <c r="DG359" s="205"/>
      <c r="DH359" s="205"/>
      <c r="DI359" s="205"/>
      <c r="DJ359" s="205"/>
      <c r="DK359" s="205"/>
      <c r="DL359" s="205"/>
      <c r="DM359" s="205"/>
      <c r="DN359" s="205"/>
      <c r="DO359" s="205"/>
      <c r="DP359" s="205"/>
      <c r="DQ359" s="205"/>
      <c r="DR359" s="205"/>
      <c r="DS359" s="205"/>
      <c r="DT359" s="205"/>
      <c r="DU359" s="205"/>
      <c r="DV359" s="205"/>
      <c r="DW359" s="205"/>
      <c r="DX359" s="205"/>
      <c r="DY359" s="205"/>
      <c r="DZ359" s="205"/>
      <c r="EA359" s="205"/>
      <c r="EB359" s="205"/>
      <c r="EC359" s="205"/>
      <c r="ED359" s="205"/>
      <c r="EE359" s="205"/>
      <c r="EF359" s="205"/>
      <c r="EG359" s="205"/>
      <c r="EH359" s="205"/>
      <c r="EI359" s="205"/>
      <c r="EJ359" s="205"/>
      <c r="EK359" s="205"/>
      <c r="EL359" s="205"/>
      <c r="EM359" s="205"/>
      <c r="EN359" s="205"/>
      <c r="EO359" s="205"/>
      <c r="EP359" s="205"/>
      <c r="EQ359" s="205"/>
      <c r="ER359" s="205"/>
      <c r="ES359" s="205"/>
      <c r="ET359" s="205"/>
      <c r="EU359" s="205"/>
      <c r="EV359" s="205"/>
      <c r="EW359" s="205"/>
      <c r="EX359" s="205"/>
      <c r="EY359" s="205"/>
      <c r="EZ359" s="205"/>
      <c r="FA359" s="205"/>
      <c r="FB359" s="205"/>
      <c r="FC359" s="205"/>
      <c r="FD359" s="205"/>
      <c r="FE359" s="205"/>
      <c r="FF359" s="205"/>
      <c r="FG359" s="205"/>
      <c r="FH359" s="205"/>
      <c r="FI359" s="205"/>
      <c r="FJ359" s="205"/>
      <c r="FK359" s="205"/>
      <c r="FL359" s="205"/>
      <c r="FM359" s="205"/>
      <c r="FN359" s="205"/>
      <c r="FO359" s="205"/>
      <c r="FP359" s="205"/>
      <c r="FQ359" s="205"/>
      <c r="FR359" s="205"/>
      <c r="FS359" s="205"/>
      <c r="FT359" s="205"/>
      <c r="FU359" s="205"/>
      <c r="FV359" s="205"/>
      <c r="FW359" s="205"/>
      <c r="FX359" s="205"/>
      <c r="FY359" s="205"/>
      <c r="FZ359" s="205"/>
      <c r="GA359" s="205"/>
      <c r="GB359" s="205"/>
      <c r="GC359" s="205"/>
      <c r="GD359" s="205"/>
      <c r="GE359" s="205"/>
      <c r="GF359" s="205"/>
      <c r="GG359" s="205"/>
      <c r="GH359" s="205"/>
      <c r="GI359" s="205"/>
      <c r="GJ359" s="205"/>
      <c r="GK359" s="205"/>
      <c r="GL359" s="205"/>
      <c r="GM359" s="205"/>
      <c r="GN359" s="205"/>
      <c r="GO359" s="205"/>
      <c r="GP359" s="205"/>
      <c r="GQ359" s="205"/>
      <c r="GR359" s="205"/>
      <c r="GS359" s="205"/>
      <c r="GT359" s="205"/>
      <c r="GU359" s="205"/>
      <c r="GV359" s="205"/>
      <c r="GW359" s="205"/>
      <c r="GX359" s="205"/>
      <c r="GY359" s="205"/>
      <c r="GZ359" s="205"/>
      <c r="HA359" s="205"/>
      <c r="HB359" s="205"/>
      <c r="HC359" s="205"/>
      <c r="HD359" s="205"/>
      <c r="HE359" s="205"/>
      <c r="HF359" s="205"/>
      <c r="HG359" s="205"/>
      <c r="HH359" s="205"/>
      <c r="HI359" s="205"/>
      <c r="HJ359" s="205"/>
      <c r="HK359" s="205"/>
      <c r="HL359" s="205"/>
      <c r="HM359" s="205"/>
      <c r="HN359" s="205"/>
      <c r="HO359" s="205"/>
      <c r="HP359" s="205"/>
      <c r="HQ359" s="205"/>
      <c r="HR359" s="205"/>
      <c r="HS359" s="205"/>
      <c r="HT359" s="205"/>
      <c r="HU359" s="205"/>
      <c r="HV359" s="205"/>
      <c r="HW359" s="205"/>
      <c r="HX359" s="205"/>
      <c r="HY359" s="205"/>
      <c r="HZ359" s="205"/>
      <c r="IA359" s="205"/>
      <c r="IB359" s="205"/>
      <c r="IC359" s="205"/>
      <c r="ID359" s="205"/>
      <c r="IE359" s="205"/>
      <c r="IF359" s="205"/>
      <c r="IG359" s="205"/>
      <c r="IH359" s="205"/>
      <c r="II359" s="205"/>
      <c r="IJ359" s="205"/>
      <c r="IK359" s="205"/>
      <c r="IL359" s="205"/>
      <c r="IM359" s="205"/>
      <c r="IN359" s="205"/>
      <c r="IO359" s="205"/>
      <c r="IP359" s="205"/>
      <c r="IQ359" s="205"/>
      <c r="IR359" s="205"/>
      <c r="IS359" s="205"/>
      <c r="IT359" s="205"/>
      <c r="IU359" s="205"/>
      <c r="IV359" s="205"/>
      <c r="IW359" s="205"/>
      <c r="IX359" s="205"/>
    </row>
    <row r="360" spans="1:258" x14ac:dyDescent="0.2">
      <c r="A360" s="330">
        <f t="shared" si="15"/>
        <v>45641</v>
      </c>
      <c r="B360" s="355" t="str" cm="1">
        <f t="array" ref="B360">IF(SUMPRODUCT($I360:$IX360,IF($I$9:$IX$9=B$9,1,0))&gt;0,SUMPRODUCT($I360:$IX360,IF($I$9:$IX$9=B$9,1,0)),"")</f>
        <v/>
      </c>
      <c r="C360" s="355" t="str" cm="1">
        <f t="array" ref="C360">IF(SUMPRODUCT($I360:$IX360,IF($I$9:$IX$9=C$9,1,0))&gt;0,SUMPRODUCT($I360:$IX360,IF($I$9:$IX$9=C$9,1,0)),"")</f>
        <v/>
      </c>
      <c r="D360" s="355" t="str" cm="1">
        <f t="array" ref="D360">IF(SUMPRODUCT($I360:$IX360,IF($I$9:$IX$9=D$9,1,0))&gt;0,SUMPRODUCT($I360:$IX360,IF($I$9:$IX$9=D$9,1,0)),"")</f>
        <v/>
      </c>
      <c r="E360" s="355" t="str" cm="1">
        <f t="array" ref="E360">IF(SUMPRODUCT($I360:$IX360,IF($I$9:$IX$9=E$9,1,0))&gt;0,SUMPRODUCT($I360:$IX360,IF($I$9:$IX$9=E$9,1,0)),"")</f>
        <v/>
      </c>
      <c r="F360" s="355" t="str" cm="1">
        <f t="array" ref="F360">IF(SUMPRODUCT($I360:$IX360,IF($I$9:$IX$9=F$9,1,0))&gt;0,SUMPRODUCT($I360:$IX360,IF($I$9:$IX$9=F$9,1,0)),"")</f>
        <v/>
      </c>
      <c r="G360" s="355" t="str" cm="1">
        <f t="array" ref="G360">IF(SUMPRODUCT($I360:$IX360,IF($I$9:$IX$9=G$9,1,0))&gt;0,SUMPRODUCT($I360:$IX360,IF($I$9:$IX$9=G$9,1,0)),"")</f>
        <v/>
      </c>
      <c r="H360" s="329">
        <f t="shared" si="14"/>
        <v>0</v>
      </c>
      <c r="I360" s="205"/>
      <c r="J360" s="205"/>
      <c r="K360" s="205"/>
      <c r="L360" s="205"/>
      <c r="M360" s="205"/>
      <c r="N360" s="205"/>
      <c r="O360" s="205"/>
      <c r="P360" s="205"/>
      <c r="Q360" s="205"/>
      <c r="R360" s="205"/>
      <c r="S360" s="205"/>
      <c r="T360" s="205"/>
      <c r="U360" s="205"/>
      <c r="V360" s="205"/>
      <c r="W360" s="205"/>
      <c r="X360" s="205"/>
      <c r="Y360" s="205"/>
      <c r="Z360" s="205"/>
      <c r="AA360" s="205"/>
      <c r="AB360" s="205"/>
      <c r="AC360" s="205"/>
      <c r="AD360" s="205"/>
      <c r="AE360" s="205"/>
      <c r="AF360" s="205"/>
      <c r="AG360" s="205"/>
      <c r="AH360" s="205"/>
      <c r="AI360" s="205"/>
      <c r="AJ360" s="205"/>
      <c r="AK360" s="205"/>
      <c r="AL360" s="205"/>
      <c r="AM360" s="205"/>
      <c r="AN360" s="205"/>
      <c r="AO360" s="205"/>
      <c r="AP360" s="205"/>
      <c r="AQ360" s="205"/>
      <c r="AR360" s="205"/>
      <c r="AS360" s="205"/>
      <c r="AT360" s="205"/>
      <c r="AU360" s="205"/>
      <c r="AV360" s="205"/>
      <c r="AW360" s="205"/>
      <c r="AX360" s="205"/>
      <c r="AY360" s="205"/>
      <c r="AZ360" s="205"/>
      <c r="BA360" s="205"/>
      <c r="BB360" s="205"/>
      <c r="BC360" s="205"/>
      <c r="BD360" s="205"/>
      <c r="BE360" s="205"/>
      <c r="BF360" s="205"/>
      <c r="BG360" s="205"/>
      <c r="BH360" s="205"/>
      <c r="BI360" s="205"/>
      <c r="BJ360" s="205"/>
      <c r="BK360" s="205"/>
      <c r="BL360" s="205"/>
      <c r="BM360" s="205"/>
      <c r="BN360" s="205"/>
      <c r="BO360" s="205"/>
      <c r="BP360" s="205"/>
      <c r="BQ360" s="205"/>
      <c r="BR360" s="205"/>
      <c r="BS360" s="205"/>
      <c r="BT360" s="205"/>
      <c r="BU360" s="205"/>
      <c r="BV360" s="205"/>
      <c r="BW360" s="205"/>
      <c r="BX360" s="205"/>
      <c r="BY360" s="205"/>
      <c r="BZ360" s="205"/>
      <c r="CA360" s="205"/>
      <c r="CB360" s="205"/>
      <c r="CC360" s="205"/>
      <c r="CD360" s="205"/>
      <c r="CE360" s="205"/>
      <c r="CF360" s="205"/>
      <c r="CG360" s="205"/>
      <c r="CH360" s="205"/>
      <c r="CI360" s="205"/>
      <c r="CJ360" s="205"/>
      <c r="CK360" s="205"/>
      <c r="CL360" s="205"/>
      <c r="CM360" s="205"/>
      <c r="CN360" s="205"/>
      <c r="CO360" s="205"/>
      <c r="CP360" s="205"/>
      <c r="CQ360" s="205"/>
      <c r="CR360" s="205"/>
      <c r="CS360" s="205"/>
      <c r="CT360" s="205"/>
      <c r="CU360" s="205"/>
      <c r="CV360" s="205"/>
      <c r="CW360" s="205"/>
      <c r="CX360" s="205"/>
      <c r="CY360" s="205"/>
      <c r="CZ360" s="205"/>
      <c r="DA360" s="205"/>
      <c r="DB360" s="205"/>
      <c r="DC360" s="205"/>
      <c r="DD360" s="205"/>
      <c r="DE360" s="205"/>
      <c r="DF360" s="205"/>
      <c r="DG360" s="205"/>
      <c r="DH360" s="205"/>
      <c r="DI360" s="205"/>
      <c r="DJ360" s="205"/>
      <c r="DK360" s="205"/>
      <c r="DL360" s="205"/>
      <c r="DM360" s="205"/>
      <c r="DN360" s="205"/>
      <c r="DO360" s="205"/>
      <c r="DP360" s="205"/>
      <c r="DQ360" s="205"/>
      <c r="DR360" s="205"/>
      <c r="DS360" s="205"/>
      <c r="DT360" s="205"/>
      <c r="DU360" s="205"/>
      <c r="DV360" s="205"/>
      <c r="DW360" s="205"/>
      <c r="DX360" s="205"/>
      <c r="DY360" s="205"/>
      <c r="DZ360" s="205"/>
      <c r="EA360" s="205"/>
      <c r="EB360" s="205"/>
      <c r="EC360" s="205"/>
      <c r="ED360" s="205"/>
      <c r="EE360" s="205"/>
      <c r="EF360" s="205"/>
      <c r="EG360" s="205"/>
      <c r="EH360" s="205"/>
      <c r="EI360" s="205"/>
      <c r="EJ360" s="205"/>
      <c r="EK360" s="205"/>
      <c r="EL360" s="205"/>
      <c r="EM360" s="205"/>
      <c r="EN360" s="205"/>
      <c r="EO360" s="205"/>
      <c r="EP360" s="205"/>
      <c r="EQ360" s="205"/>
      <c r="ER360" s="205"/>
      <c r="ES360" s="205"/>
      <c r="ET360" s="205"/>
      <c r="EU360" s="205"/>
      <c r="EV360" s="205"/>
      <c r="EW360" s="205"/>
      <c r="EX360" s="205"/>
      <c r="EY360" s="205"/>
      <c r="EZ360" s="205"/>
      <c r="FA360" s="205"/>
      <c r="FB360" s="205"/>
      <c r="FC360" s="205"/>
      <c r="FD360" s="205"/>
      <c r="FE360" s="205"/>
      <c r="FF360" s="205"/>
      <c r="FG360" s="205"/>
      <c r="FH360" s="205"/>
      <c r="FI360" s="205"/>
      <c r="FJ360" s="205"/>
      <c r="FK360" s="205"/>
      <c r="FL360" s="205"/>
      <c r="FM360" s="205"/>
      <c r="FN360" s="205"/>
      <c r="FO360" s="205"/>
      <c r="FP360" s="205"/>
      <c r="FQ360" s="205"/>
      <c r="FR360" s="205"/>
      <c r="FS360" s="205"/>
      <c r="FT360" s="205"/>
      <c r="FU360" s="205"/>
      <c r="FV360" s="205"/>
      <c r="FW360" s="205"/>
      <c r="FX360" s="205"/>
      <c r="FY360" s="205"/>
      <c r="FZ360" s="205"/>
      <c r="GA360" s="205"/>
      <c r="GB360" s="205"/>
      <c r="GC360" s="205"/>
      <c r="GD360" s="205"/>
      <c r="GE360" s="205"/>
      <c r="GF360" s="205"/>
      <c r="GG360" s="205"/>
      <c r="GH360" s="205"/>
      <c r="GI360" s="205"/>
      <c r="GJ360" s="205"/>
      <c r="GK360" s="205"/>
      <c r="GL360" s="205"/>
      <c r="GM360" s="205"/>
      <c r="GN360" s="205"/>
      <c r="GO360" s="205"/>
      <c r="GP360" s="205"/>
      <c r="GQ360" s="205"/>
      <c r="GR360" s="205"/>
      <c r="GS360" s="205"/>
      <c r="GT360" s="205"/>
      <c r="GU360" s="205"/>
      <c r="GV360" s="205"/>
      <c r="GW360" s="205"/>
      <c r="GX360" s="205"/>
      <c r="GY360" s="205"/>
      <c r="GZ360" s="205"/>
      <c r="HA360" s="205"/>
      <c r="HB360" s="205"/>
      <c r="HC360" s="205"/>
      <c r="HD360" s="205"/>
      <c r="HE360" s="205"/>
      <c r="HF360" s="205"/>
      <c r="HG360" s="205"/>
      <c r="HH360" s="205"/>
      <c r="HI360" s="205"/>
      <c r="HJ360" s="205"/>
      <c r="HK360" s="205"/>
      <c r="HL360" s="205"/>
      <c r="HM360" s="205"/>
      <c r="HN360" s="205"/>
      <c r="HO360" s="205"/>
      <c r="HP360" s="205"/>
      <c r="HQ360" s="205"/>
      <c r="HR360" s="205"/>
      <c r="HS360" s="205"/>
      <c r="HT360" s="205"/>
      <c r="HU360" s="205"/>
      <c r="HV360" s="205"/>
      <c r="HW360" s="205"/>
      <c r="HX360" s="205"/>
      <c r="HY360" s="205"/>
      <c r="HZ360" s="205"/>
      <c r="IA360" s="205"/>
      <c r="IB360" s="205"/>
      <c r="IC360" s="205"/>
      <c r="ID360" s="205"/>
      <c r="IE360" s="205"/>
      <c r="IF360" s="205"/>
      <c r="IG360" s="205"/>
      <c r="IH360" s="205"/>
      <c r="II360" s="205"/>
      <c r="IJ360" s="205"/>
      <c r="IK360" s="205"/>
      <c r="IL360" s="205"/>
      <c r="IM360" s="205"/>
      <c r="IN360" s="205"/>
      <c r="IO360" s="205"/>
      <c r="IP360" s="205"/>
      <c r="IQ360" s="205"/>
      <c r="IR360" s="205"/>
      <c r="IS360" s="205"/>
      <c r="IT360" s="205"/>
      <c r="IU360" s="205"/>
      <c r="IV360" s="205"/>
      <c r="IW360" s="205"/>
      <c r="IX360" s="205"/>
    </row>
    <row r="361" spans="1:258" x14ac:dyDescent="0.2">
      <c r="A361" s="330">
        <f t="shared" si="15"/>
        <v>45642</v>
      </c>
      <c r="B361" s="355" t="str" cm="1">
        <f t="array" ref="B361">IF(SUMPRODUCT($I361:$IX361,IF($I$9:$IX$9=B$9,1,0))&gt;0,SUMPRODUCT($I361:$IX361,IF($I$9:$IX$9=B$9,1,0)),"")</f>
        <v/>
      </c>
      <c r="C361" s="355" t="str" cm="1">
        <f t="array" ref="C361">IF(SUMPRODUCT($I361:$IX361,IF($I$9:$IX$9=C$9,1,0))&gt;0,SUMPRODUCT($I361:$IX361,IF($I$9:$IX$9=C$9,1,0)),"")</f>
        <v/>
      </c>
      <c r="D361" s="355" t="str" cm="1">
        <f t="array" ref="D361">IF(SUMPRODUCT($I361:$IX361,IF($I$9:$IX$9=D$9,1,0))&gt;0,SUMPRODUCT($I361:$IX361,IF($I$9:$IX$9=D$9,1,0)),"")</f>
        <v/>
      </c>
      <c r="E361" s="355" t="str" cm="1">
        <f t="array" ref="E361">IF(SUMPRODUCT($I361:$IX361,IF($I$9:$IX$9=E$9,1,0))&gt;0,SUMPRODUCT($I361:$IX361,IF($I$9:$IX$9=E$9,1,0)),"")</f>
        <v/>
      </c>
      <c r="F361" s="355" t="str" cm="1">
        <f t="array" ref="F361">IF(SUMPRODUCT($I361:$IX361,IF($I$9:$IX$9=F$9,1,0))&gt;0,SUMPRODUCT($I361:$IX361,IF($I$9:$IX$9=F$9,1,0)),"")</f>
        <v/>
      </c>
      <c r="G361" s="355" t="str" cm="1">
        <f t="array" ref="G361">IF(SUMPRODUCT($I361:$IX361,IF($I$9:$IX$9=G$9,1,0))&gt;0,SUMPRODUCT($I361:$IX361,IF($I$9:$IX$9=G$9,1,0)),"")</f>
        <v/>
      </c>
      <c r="H361" s="329">
        <f t="shared" si="14"/>
        <v>0</v>
      </c>
      <c r="I361" s="205"/>
      <c r="J361" s="205"/>
      <c r="K361" s="205"/>
      <c r="L361" s="205"/>
      <c r="M361" s="205"/>
      <c r="N361" s="205"/>
      <c r="O361" s="205"/>
      <c r="P361" s="205"/>
      <c r="Q361" s="205"/>
      <c r="R361" s="205"/>
      <c r="S361" s="205"/>
      <c r="T361" s="205"/>
      <c r="U361" s="205"/>
      <c r="V361" s="205"/>
      <c r="W361" s="205"/>
      <c r="X361" s="205"/>
      <c r="Y361" s="205"/>
      <c r="Z361" s="205"/>
      <c r="AA361" s="205"/>
      <c r="AB361" s="205"/>
      <c r="AC361" s="205"/>
      <c r="AD361" s="205"/>
      <c r="AE361" s="205"/>
      <c r="AF361" s="205"/>
      <c r="AG361" s="205"/>
      <c r="AH361" s="205"/>
      <c r="AI361" s="205"/>
      <c r="AJ361" s="205"/>
      <c r="AK361" s="205"/>
      <c r="AL361" s="205"/>
      <c r="AM361" s="205"/>
      <c r="AN361" s="205"/>
      <c r="AO361" s="205"/>
      <c r="AP361" s="205"/>
      <c r="AQ361" s="205"/>
      <c r="AR361" s="205"/>
      <c r="AS361" s="205"/>
      <c r="AT361" s="205"/>
      <c r="AU361" s="205"/>
      <c r="AV361" s="205"/>
      <c r="AW361" s="205"/>
      <c r="AX361" s="205"/>
      <c r="AY361" s="205"/>
      <c r="AZ361" s="205"/>
      <c r="BA361" s="205"/>
      <c r="BB361" s="205"/>
      <c r="BC361" s="205"/>
      <c r="BD361" s="205"/>
      <c r="BE361" s="205"/>
      <c r="BF361" s="205"/>
      <c r="BG361" s="205"/>
      <c r="BH361" s="205"/>
      <c r="BI361" s="205"/>
      <c r="BJ361" s="205"/>
      <c r="BK361" s="205"/>
      <c r="BL361" s="205"/>
      <c r="BM361" s="205"/>
      <c r="BN361" s="205"/>
      <c r="BO361" s="205"/>
      <c r="BP361" s="205"/>
      <c r="BQ361" s="205"/>
      <c r="BR361" s="205"/>
      <c r="BS361" s="205"/>
      <c r="BT361" s="205"/>
      <c r="BU361" s="205"/>
      <c r="BV361" s="205"/>
      <c r="BW361" s="205"/>
      <c r="BX361" s="205"/>
      <c r="BY361" s="205"/>
      <c r="BZ361" s="205"/>
      <c r="CA361" s="205"/>
      <c r="CB361" s="205"/>
      <c r="CC361" s="205"/>
      <c r="CD361" s="205"/>
      <c r="CE361" s="205"/>
      <c r="CF361" s="205"/>
      <c r="CG361" s="205"/>
      <c r="CH361" s="205"/>
      <c r="CI361" s="205"/>
      <c r="CJ361" s="205"/>
      <c r="CK361" s="205"/>
      <c r="CL361" s="205"/>
      <c r="CM361" s="205"/>
      <c r="CN361" s="205"/>
      <c r="CO361" s="205"/>
      <c r="CP361" s="205"/>
      <c r="CQ361" s="205"/>
      <c r="CR361" s="205"/>
      <c r="CS361" s="205"/>
      <c r="CT361" s="205"/>
      <c r="CU361" s="205"/>
      <c r="CV361" s="205"/>
      <c r="CW361" s="205"/>
      <c r="CX361" s="205"/>
      <c r="CY361" s="205"/>
      <c r="CZ361" s="205"/>
      <c r="DA361" s="205"/>
      <c r="DB361" s="205"/>
      <c r="DC361" s="205"/>
      <c r="DD361" s="205"/>
      <c r="DE361" s="205"/>
      <c r="DF361" s="205"/>
      <c r="DG361" s="205"/>
      <c r="DH361" s="205"/>
      <c r="DI361" s="205"/>
      <c r="DJ361" s="205"/>
      <c r="DK361" s="205"/>
      <c r="DL361" s="205"/>
      <c r="DM361" s="205"/>
      <c r="DN361" s="205"/>
      <c r="DO361" s="205"/>
      <c r="DP361" s="205"/>
      <c r="DQ361" s="205"/>
      <c r="DR361" s="205"/>
      <c r="DS361" s="205"/>
      <c r="DT361" s="205"/>
      <c r="DU361" s="205"/>
      <c r="DV361" s="205"/>
      <c r="DW361" s="205"/>
      <c r="DX361" s="205"/>
      <c r="DY361" s="205"/>
      <c r="DZ361" s="205"/>
      <c r="EA361" s="205"/>
      <c r="EB361" s="205"/>
      <c r="EC361" s="205"/>
      <c r="ED361" s="205"/>
      <c r="EE361" s="205"/>
      <c r="EF361" s="205"/>
      <c r="EG361" s="205"/>
      <c r="EH361" s="205"/>
      <c r="EI361" s="205"/>
      <c r="EJ361" s="205"/>
      <c r="EK361" s="205"/>
      <c r="EL361" s="205"/>
      <c r="EM361" s="205"/>
      <c r="EN361" s="205"/>
      <c r="EO361" s="205"/>
      <c r="EP361" s="205"/>
      <c r="EQ361" s="205"/>
      <c r="ER361" s="205"/>
      <c r="ES361" s="205"/>
      <c r="ET361" s="205"/>
      <c r="EU361" s="205"/>
      <c r="EV361" s="205"/>
      <c r="EW361" s="205"/>
      <c r="EX361" s="205"/>
      <c r="EY361" s="205"/>
      <c r="EZ361" s="205"/>
      <c r="FA361" s="205"/>
      <c r="FB361" s="205"/>
      <c r="FC361" s="205"/>
      <c r="FD361" s="205"/>
      <c r="FE361" s="205"/>
      <c r="FF361" s="205"/>
      <c r="FG361" s="205"/>
      <c r="FH361" s="205"/>
      <c r="FI361" s="205"/>
      <c r="FJ361" s="205"/>
      <c r="FK361" s="205"/>
      <c r="FL361" s="205"/>
      <c r="FM361" s="205"/>
      <c r="FN361" s="205"/>
      <c r="FO361" s="205"/>
      <c r="FP361" s="205"/>
      <c r="FQ361" s="205"/>
      <c r="FR361" s="205"/>
      <c r="FS361" s="205"/>
      <c r="FT361" s="205"/>
      <c r="FU361" s="205"/>
      <c r="FV361" s="205"/>
      <c r="FW361" s="205"/>
      <c r="FX361" s="205"/>
      <c r="FY361" s="205"/>
      <c r="FZ361" s="205"/>
      <c r="GA361" s="205"/>
      <c r="GB361" s="205"/>
      <c r="GC361" s="205"/>
      <c r="GD361" s="205"/>
      <c r="GE361" s="205"/>
      <c r="GF361" s="205"/>
      <c r="GG361" s="205"/>
      <c r="GH361" s="205"/>
      <c r="GI361" s="205"/>
      <c r="GJ361" s="205"/>
      <c r="GK361" s="205"/>
      <c r="GL361" s="205"/>
      <c r="GM361" s="205"/>
      <c r="GN361" s="205"/>
      <c r="GO361" s="205"/>
      <c r="GP361" s="205"/>
      <c r="GQ361" s="205"/>
      <c r="GR361" s="205"/>
      <c r="GS361" s="205"/>
      <c r="GT361" s="205"/>
      <c r="GU361" s="205"/>
      <c r="GV361" s="205"/>
      <c r="GW361" s="205"/>
      <c r="GX361" s="205"/>
      <c r="GY361" s="205"/>
      <c r="GZ361" s="205"/>
      <c r="HA361" s="205"/>
      <c r="HB361" s="205"/>
      <c r="HC361" s="205"/>
      <c r="HD361" s="205"/>
      <c r="HE361" s="205"/>
      <c r="HF361" s="205"/>
      <c r="HG361" s="205"/>
      <c r="HH361" s="205"/>
      <c r="HI361" s="205"/>
      <c r="HJ361" s="205"/>
      <c r="HK361" s="205"/>
      <c r="HL361" s="205"/>
      <c r="HM361" s="205"/>
      <c r="HN361" s="205"/>
      <c r="HO361" s="205"/>
      <c r="HP361" s="205"/>
      <c r="HQ361" s="205"/>
      <c r="HR361" s="205"/>
      <c r="HS361" s="205"/>
      <c r="HT361" s="205"/>
      <c r="HU361" s="205"/>
      <c r="HV361" s="205"/>
      <c r="HW361" s="205"/>
      <c r="HX361" s="205"/>
      <c r="HY361" s="205"/>
      <c r="HZ361" s="205"/>
      <c r="IA361" s="205"/>
      <c r="IB361" s="205"/>
      <c r="IC361" s="205"/>
      <c r="ID361" s="205"/>
      <c r="IE361" s="205"/>
      <c r="IF361" s="205"/>
      <c r="IG361" s="205"/>
      <c r="IH361" s="205"/>
      <c r="II361" s="205"/>
      <c r="IJ361" s="205"/>
      <c r="IK361" s="205"/>
      <c r="IL361" s="205"/>
      <c r="IM361" s="205"/>
      <c r="IN361" s="205"/>
      <c r="IO361" s="205"/>
      <c r="IP361" s="205"/>
      <c r="IQ361" s="205"/>
      <c r="IR361" s="205"/>
      <c r="IS361" s="205"/>
      <c r="IT361" s="205"/>
      <c r="IU361" s="205"/>
      <c r="IV361" s="205"/>
      <c r="IW361" s="205"/>
      <c r="IX361" s="205"/>
    </row>
    <row r="362" spans="1:258" x14ac:dyDescent="0.2">
      <c r="A362" s="330">
        <f t="shared" si="15"/>
        <v>45643</v>
      </c>
      <c r="B362" s="355" t="str" cm="1">
        <f t="array" ref="B362">IF(SUMPRODUCT($I362:$IX362,IF($I$9:$IX$9=B$9,1,0))&gt;0,SUMPRODUCT($I362:$IX362,IF($I$9:$IX$9=B$9,1,0)),"")</f>
        <v/>
      </c>
      <c r="C362" s="355" t="str" cm="1">
        <f t="array" ref="C362">IF(SUMPRODUCT($I362:$IX362,IF($I$9:$IX$9=C$9,1,0))&gt;0,SUMPRODUCT($I362:$IX362,IF($I$9:$IX$9=C$9,1,0)),"")</f>
        <v/>
      </c>
      <c r="D362" s="355" t="str" cm="1">
        <f t="array" ref="D362">IF(SUMPRODUCT($I362:$IX362,IF($I$9:$IX$9=D$9,1,0))&gt;0,SUMPRODUCT($I362:$IX362,IF($I$9:$IX$9=D$9,1,0)),"")</f>
        <v/>
      </c>
      <c r="E362" s="355" t="str" cm="1">
        <f t="array" ref="E362">IF(SUMPRODUCT($I362:$IX362,IF($I$9:$IX$9=E$9,1,0))&gt;0,SUMPRODUCT($I362:$IX362,IF($I$9:$IX$9=E$9,1,0)),"")</f>
        <v/>
      </c>
      <c r="F362" s="355" t="str" cm="1">
        <f t="array" ref="F362">IF(SUMPRODUCT($I362:$IX362,IF($I$9:$IX$9=F$9,1,0))&gt;0,SUMPRODUCT($I362:$IX362,IF($I$9:$IX$9=F$9,1,0)),"")</f>
        <v/>
      </c>
      <c r="G362" s="355" t="str" cm="1">
        <f t="array" ref="G362">IF(SUMPRODUCT($I362:$IX362,IF($I$9:$IX$9=G$9,1,0))&gt;0,SUMPRODUCT($I362:$IX362,IF($I$9:$IX$9=G$9,1,0)),"")</f>
        <v/>
      </c>
      <c r="H362" s="329">
        <f t="shared" si="14"/>
        <v>0</v>
      </c>
      <c r="I362" s="205"/>
      <c r="J362" s="205"/>
      <c r="K362" s="205"/>
      <c r="L362" s="205"/>
      <c r="M362" s="205"/>
      <c r="N362" s="205"/>
      <c r="O362" s="205"/>
      <c r="P362" s="205"/>
      <c r="Q362" s="205"/>
      <c r="R362" s="205"/>
      <c r="S362" s="205"/>
      <c r="T362" s="205"/>
      <c r="U362" s="205"/>
      <c r="V362" s="205"/>
      <c r="W362" s="205"/>
      <c r="X362" s="205"/>
      <c r="Y362" s="205"/>
      <c r="Z362" s="205"/>
      <c r="AA362" s="205"/>
      <c r="AB362" s="205"/>
      <c r="AC362" s="205"/>
      <c r="AD362" s="205"/>
      <c r="AE362" s="205"/>
      <c r="AF362" s="205"/>
      <c r="AG362" s="205"/>
      <c r="AH362" s="205"/>
      <c r="AI362" s="205"/>
      <c r="AJ362" s="205"/>
      <c r="AK362" s="205"/>
      <c r="AL362" s="205"/>
      <c r="AM362" s="205"/>
      <c r="AN362" s="205"/>
      <c r="AO362" s="205"/>
      <c r="AP362" s="205"/>
      <c r="AQ362" s="205"/>
      <c r="AR362" s="205"/>
      <c r="AS362" s="205"/>
      <c r="AT362" s="205"/>
      <c r="AU362" s="205"/>
      <c r="AV362" s="205"/>
      <c r="AW362" s="205"/>
      <c r="AX362" s="205"/>
      <c r="AY362" s="205"/>
      <c r="AZ362" s="205"/>
      <c r="BA362" s="205"/>
      <c r="BB362" s="205"/>
      <c r="BC362" s="205"/>
      <c r="BD362" s="205"/>
      <c r="BE362" s="205"/>
      <c r="BF362" s="205"/>
      <c r="BG362" s="205"/>
      <c r="BH362" s="205"/>
      <c r="BI362" s="205"/>
      <c r="BJ362" s="205"/>
      <c r="BK362" s="205"/>
      <c r="BL362" s="205"/>
      <c r="BM362" s="205"/>
      <c r="BN362" s="205"/>
      <c r="BO362" s="205"/>
      <c r="BP362" s="205"/>
      <c r="BQ362" s="205"/>
      <c r="BR362" s="205"/>
      <c r="BS362" s="205"/>
      <c r="BT362" s="205"/>
      <c r="BU362" s="205"/>
      <c r="BV362" s="205"/>
      <c r="BW362" s="205"/>
      <c r="BX362" s="205"/>
      <c r="BY362" s="205"/>
      <c r="BZ362" s="205"/>
      <c r="CA362" s="205"/>
      <c r="CB362" s="205"/>
      <c r="CC362" s="205"/>
      <c r="CD362" s="205"/>
      <c r="CE362" s="205"/>
      <c r="CF362" s="205"/>
      <c r="CG362" s="205"/>
      <c r="CH362" s="205"/>
      <c r="CI362" s="205"/>
      <c r="CJ362" s="205"/>
      <c r="CK362" s="205"/>
      <c r="CL362" s="205"/>
      <c r="CM362" s="205"/>
      <c r="CN362" s="205"/>
      <c r="CO362" s="205"/>
      <c r="CP362" s="205"/>
      <c r="CQ362" s="205"/>
      <c r="CR362" s="205"/>
      <c r="CS362" s="205"/>
      <c r="CT362" s="205"/>
      <c r="CU362" s="205"/>
      <c r="CV362" s="205"/>
      <c r="CW362" s="205"/>
      <c r="CX362" s="205"/>
      <c r="CY362" s="205"/>
      <c r="CZ362" s="205"/>
      <c r="DA362" s="205"/>
      <c r="DB362" s="205"/>
      <c r="DC362" s="205"/>
      <c r="DD362" s="205"/>
      <c r="DE362" s="205"/>
      <c r="DF362" s="205"/>
      <c r="DG362" s="205"/>
      <c r="DH362" s="205"/>
      <c r="DI362" s="205"/>
      <c r="DJ362" s="205"/>
      <c r="DK362" s="205"/>
      <c r="DL362" s="205"/>
      <c r="DM362" s="205"/>
      <c r="DN362" s="205"/>
      <c r="DO362" s="205"/>
      <c r="DP362" s="205"/>
      <c r="DQ362" s="205"/>
      <c r="DR362" s="205"/>
      <c r="DS362" s="205"/>
      <c r="DT362" s="205"/>
      <c r="DU362" s="205"/>
      <c r="DV362" s="205"/>
      <c r="DW362" s="205"/>
      <c r="DX362" s="205"/>
      <c r="DY362" s="205"/>
      <c r="DZ362" s="205"/>
      <c r="EA362" s="205"/>
      <c r="EB362" s="205"/>
      <c r="EC362" s="205"/>
      <c r="ED362" s="205"/>
      <c r="EE362" s="205"/>
      <c r="EF362" s="205"/>
      <c r="EG362" s="205"/>
      <c r="EH362" s="205"/>
      <c r="EI362" s="205"/>
      <c r="EJ362" s="205"/>
      <c r="EK362" s="205"/>
      <c r="EL362" s="205"/>
      <c r="EM362" s="205"/>
      <c r="EN362" s="205"/>
      <c r="EO362" s="205"/>
      <c r="EP362" s="205"/>
      <c r="EQ362" s="205"/>
      <c r="ER362" s="205"/>
      <c r="ES362" s="205"/>
      <c r="ET362" s="205"/>
      <c r="EU362" s="205"/>
      <c r="EV362" s="205"/>
      <c r="EW362" s="205"/>
      <c r="EX362" s="205"/>
      <c r="EY362" s="205"/>
      <c r="EZ362" s="205"/>
      <c r="FA362" s="205"/>
      <c r="FB362" s="205"/>
      <c r="FC362" s="205"/>
      <c r="FD362" s="205"/>
      <c r="FE362" s="205"/>
      <c r="FF362" s="205"/>
      <c r="FG362" s="205"/>
      <c r="FH362" s="205"/>
      <c r="FI362" s="205"/>
      <c r="FJ362" s="205"/>
      <c r="FK362" s="205"/>
      <c r="FL362" s="205"/>
      <c r="FM362" s="205"/>
      <c r="FN362" s="205"/>
      <c r="FO362" s="205"/>
      <c r="FP362" s="205"/>
      <c r="FQ362" s="205"/>
      <c r="FR362" s="205"/>
      <c r="FS362" s="205"/>
      <c r="FT362" s="205"/>
      <c r="FU362" s="205"/>
      <c r="FV362" s="205"/>
      <c r="FW362" s="205"/>
      <c r="FX362" s="205"/>
      <c r="FY362" s="205"/>
      <c r="FZ362" s="205"/>
      <c r="GA362" s="205"/>
      <c r="GB362" s="205"/>
      <c r="GC362" s="205"/>
      <c r="GD362" s="205"/>
      <c r="GE362" s="205"/>
      <c r="GF362" s="205"/>
      <c r="GG362" s="205"/>
      <c r="GH362" s="205"/>
      <c r="GI362" s="205"/>
      <c r="GJ362" s="205"/>
      <c r="GK362" s="205"/>
      <c r="GL362" s="205"/>
      <c r="GM362" s="205"/>
      <c r="GN362" s="205"/>
      <c r="GO362" s="205"/>
      <c r="GP362" s="205"/>
      <c r="GQ362" s="205"/>
      <c r="GR362" s="205"/>
      <c r="GS362" s="205"/>
      <c r="GT362" s="205"/>
      <c r="GU362" s="205"/>
      <c r="GV362" s="205"/>
      <c r="GW362" s="205"/>
      <c r="GX362" s="205"/>
      <c r="GY362" s="205"/>
      <c r="GZ362" s="205"/>
      <c r="HA362" s="205"/>
      <c r="HB362" s="205"/>
      <c r="HC362" s="205"/>
      <c r="HD362" s="205"/>
      <c r="HE362" s="205"/>
      <c r="HF362" s="205"/>
      <c r="HG362" s="205"/>
      <c r="HH362" s="205"/>
      <c r="HI362" s="205"/>
      <c r="HJ362" s="205"/>
      <c r="HK362" s="205"/>
      <c r="HL362" s="205"/>
      <c r="HM362" s="205"/>
      <c r="HN362" s="205"/>
      <c r="HO362" s="205"/>
      <c r="HP362" s="205"/>
      <c r="HQ362" s="205"/>
      <c r="HR362" s="205"/>
      <c r="HS362" s="205"/>
      <c r="HT362" s="205"/>
      <c r="HU362" s="205"/>
      <c r="HV362" s="205"/>
      <c r="HW362" s="205"/>
      <c r="HX362" s="205"/>
      <c r="HY362" s="205"/>
      <c r="HZ362" s="205"/>
      <c r="IA362" s="205"/>
      <c r="IB362" s="205"/>
      <c r="IC362" s="205"/>
      <c r="ID362" s="205"/>
      <c r="IE362" s="205"/>
      <c r="IF362" s="205"/>
      <c r="IG362" s="205"/>
      <c r="IH362" s="205"/>
      <c r="II362" s="205"/>
      <c r="IJ362" s="205"/>
      <c r="IK362" s="205"/>
      <c r="IL362" s="205"/>
      <c r="IM362" s="205"/>
      <c r="IN362" s="205"/>
      <c r="IO362" s="205"/>
      <c r="IP362" s="205"/>
      <c r="IQ362" s="205"/>
      <c r="IR362" s="205"/>
      <c r="IS362" s="205"/>
      <c r="IT362" s="205"/>
      <c r="IU362" s="205"/>
      <c r="IV362" s="205"/>
      <c r="IW362" s="205"/>
      <c r="IX362" s="205"/>
    </row>
    <row r="363" spans="1:258" x14ac:dyDescent="0.2">
      <c r="A363" s="330">
        <f t="shared" si="15"/>
        <v>45644</v>
      </c>
      <c r="B363" s="355" t="str" cm="1">
        <f t="array" ref="B363">IF(SUMPRODUCT($I363:$IX363,IF($I$9:$IX$9=B$9,1,0))&gt;0,SUMPRODUCT($I363:$IX363,IF($I$9:$IX$9=B$9,1,0)),"")</f>
        <v/>
      </c>
      <c r="C363" s="355" t="str" cm="1">
        <f t="array" ref="C363">IF(SUMPRODUCT($I363:$IX363,IF($I$9:$IX$9=C$9,1,0))&gt;0,SUMPRODUCT($I363:$IX363,IF($I$9:$IX$9=C$9,1,0)),"")</f>
        <v/>
      </c>
      <c r="D363" s="355" t="str" cm="1">
        <f t="array" ref="D363">IF(SUMPRODUCT($I363:$IX363,IF($I$9:$IX$9=D$9,1,0))&gt;0,SUMPRODUCT($I363:$IX363,IF($I$9:$IX$9=D$9,1,0)),"")</f>
        <v/>
      </c>
      <c r="E363" s="355" t="str" cm="1">
        <f t="array" ref="E363">IF(SUMPRODUCT($I363:$IX363,IF($I$9:$IX$9=E$9,1,0))&gt;0,SUMPRODUCT($I363:$IX363,IF($I$9:$IX$9=E$9,1,0)),"")</f>
        <v/>
      </c>
      <c r="F363" s="355" t="str" cm="1">
        <f t="array" ref="F363">IF(SUMPRODUCT($I363:$IX363,IF($I$9:$IX$9=F$9,1,0))&gt;0,SUMPRODUCT($I363:$IX363,IF($I$9:$IX$9=F$9,1,0)),"")</f>
        <v/>
      </c>
      <c r="G363" s="355" t="str" cm="1">
        <f t="array" ref="G363">IF(SUMPRODUCT($I363:$IX363,IF($I$9:$IX$9=G$9,1,0))&gt;0,SUMPRODUCT($I363:$IX363,IF($I$9:$IX$9=G$9,1,0)),"")</f>
        <v/>
      </c>
      <c r="H363" s="329">
        <f t="shared" si="14"/>
        <v>0</v>
      </c>
      <c r="I363" s="205"/>
      <c r="J363" s="205"/>
      <c r="K363" s="205"/>
      <c r="L363" s="205"/>
      <c r="M363" s="205"/>
      <c r="N363" s="205"/>
      <c r="O363" s="205"/>
      <c r="P363" s="205"/>
      <c r="Q363" s="205"/>
      <c r="R363" s="205"/>
      <c r="S363" s="205"/>
      <c r="T363" s="205"/>
      <c r="U363" s="205"/>
      <c r="V363" s="205"/>
      <c r="W363" s="205"/>
      <c r="X363" s="205"/>
      <c r="Y363" s="205"/>
      <c r="Z363" s="205"/>
      <c r="AA363" s="205"/>
      <c r="AB363" s="205"/>
      <c r="AC363" s="205"/>
      <c r="AD363" s="205"/>
      <c r="AE363" s="205"/>
      <c r="AF363" s="205"/>
      <c r="AG363" s="205"/>
      <c r="AH363" s="205"/>
      <c r="AI363" s="205"/>
      <c r="AJ363" s="205"/>
      <c r="AK363" s="205"/>
      <c r="AL363" s="205"/>
      <c r="AM363" s="205"/>
      <c r="AN363" s="205"/>
      <c r="AO363" s="205"/>
      <c r="AP363" s="205"/>
      <c r="AQ363" s="205"/>
      <c r="AR363" s="205"/>
      <c r="AS363" s="205"/>
      <c r="AT363" s="205"/>
      <c r="AU363" s="205"/>
      <c r="AV363" s="205"/>
      <c r="AW363" s="205"/>
      <c r="AX363" s="205"/>
      <c r="AY363" s="205"/>
      <c r="AZ363" s="205"/>
      <c r="BA363" s="205"/>
      <c r="BB363" s="205"/>
      <c r="BC363" s="205"/>
      <c r="BD363" s="205"/>
      <c r="BE363" s="205"/>
      <c r="BF363" s="205"/>
      <c r="BG363" s="205"/>
      <c r="BH363" s="205"/>
      <c r="BI363" s="205"/>
      <c r="BJ363" s="205"/>
      <c r="BK363" s="205"/>
      <c r="BL363" s="205"/>
      <c r="BM363" s="205"/>
      <c r="BN363" s="205"/>
      <c r="BO363" s="205"/>
      <c r="BP363" s="205"/>
      <c r="BQ363" s="205"/>
      <c r="BR363" s="205"/>
      <c r="BS363" s="205"/>
      <c r="BT363" s="205"/>
      <c r="BU363" s="205"/>
      <c r="BV363" s="205"/>
      <c r="BW363" s="205"/>
      <c r="BX363" s="205"/>
      <c r="BY363" s="205"/>
      <c r="BZ363" s="205"/>
      <c r="CA363" s="205"/>
      <c r="CB363" s="205"/>
      <c r="CC363" s="205"/>
      <c r="CD363" s="205"/>
      <c r="CE363" s="205"/>
      <c r="CF363" s="205"/>
      <c r="CG363" s="205"/>
      <c r="CH363" s="205"/>
      <c r="CI363" s="205"/>
      <c r="CJ363" s="205"/>
      <c r="CK363" s="205"/>
      <c r="CL363" s="205"/>
      <c r="CM363" s="205"/>
      <c r="CN363" s="205"/>
      <c r="CO363" s="205"/>
      <c r="CP363" s="205"/>
      <c r="CQ363" s="205"/>
      <c r="CR363" s="205"/>
      <c r="CS363" s="205"/>
      <c r="CT363" s="205"/>
      <c r="CU363" s="205"/>
      <c r="CV363" s="205"/>
      <c r="CW363" s="205"/>
      <c r="CX363" s="205"/>
      <c r="CY363" s="205"/>
      <c r="CZ363" s="205"/>
      <c r="DA363" s="205"/>
      <c r="DB363" s="205"/>
      <c r="DC363" s="205"/>
      <c r="DD363" s="205"/>
      <c r="DE363" s="205"/>
      <c r="DF363" s="205"/>
      <c r="DG363" s="205"/>
      <c r="DH363" s="205"/>
      <c r="DI363" s="205"/>
      <c r="DJ363" s="205"/>
      <c r="DK363" s="205"/>
      <c r="DL363" s="205"/>
      <c r="DM363" s="205"/>
      <c r="DN363" s="205"/>
      <c r="DO363" s="205"/>
      <c r="DP363" s="205"/>
      <c r="DQ363" s="205"/>
      <c r="DR363" s="205"/>
      <c r="DS363" s="205"/>
      <c r="DT363" s="205"/>
      <c r="DU363" s="205"/>
      <c r="DV363" s="205"/>
      <c r="DW363" s="205"/>
      <c r="DX363" s="205"/>
      <c r="DY363" s="205"/>
      <c r="DZ363" s="205"/>
      <c r="EA363" s="205"/>
      <c r="EB363" s="205"/>
      <c r="EC363" s="205"/>
      <c r="ED363" s="205"/>
      <c r="EE363" s="205"/>
      <c r="EF363" s="205"/>
      <c r="EG363" s="205"/>
      <c r="EH363" s="205"/>
      <c r="EI363" s="205"/>
      <c r="EJ363" s="205"/>
      <c r="EK363" s="205"/>
      <c r="EL363" s="205"/>
      <c r="EM363" s="205"/>
      <c r="EN363" s="205"/>
      <c r="EO363" s="205"/>
      <c r="EP363" s="205"/>
      <c r="EQ363" s="205"/>
      <c r="ER363" s="205"/>
      <c r="ES363" s="205"/>
      <c r="ET363" s="205"/>
      <c r="EU363" s="205"/>
      <c r="EV363" s="205"/>
      <c r="EW363" s="205"/>
      <c r="EX363" s="205"/>
      <c r="EY363" s="205"/>
      <c r="EZ363" s="205"/>
      <c r="FA363" s="205"/>
      <c r="FB363" s="205"/>
      <c r="FC363" s="205"/>
      <c r="FD363" s="205"/>
      <c r="FE363" s="205"/>
      <c r="FF363" s="205"/>
      <c r="FG363" s="205"/>
      <c r="FH363" s="205"/>
      <c r="FI363" s="205"/>
      <c r="FJ363" s="205"/>
      <c r="FK363" s="205"/>
      <c r="FL363" s="205"/>
      <c r="FM363" s="205"/>
      <c r="FN363" s="205"/>
      <c r="FO363" s="205"/>
      <c r="FP363" s="205"/>
      <c r="FQ363" s="205"/>
      <c r="FR363" s="205"/>
      <c r="FS363" s="205"/>
      <c r="FT363" s="205"/>
      <c r="FU363" s="205"/>
      <c r="FV363" s="205"/>
      <c r="FW363" s="205"/>
      <c r="FX363" s="205"/>
      <c r="FY363" s="205"/>
      <c r="FZ363" s="205"/>
      <c r="GA363" s="205"/>
      <c r="GB363" s="205"/>
      <c r="GC363" s="205"/>
      <c r="GD363" s="205"/>
      <c r="GE363" s="205"/>
      <c r="GF363" s="205"/>
      <c r="GG363" s="205"/>
      <c r="GH363" s="205"/>
      <c r="GI363" s="205"/>
      <c r="GJ363" s="205"/>
      <c r="GK363" s="205"/>
      <c r="GL363" s="205"/>
      <c r="GM363" s="205"/>
      <c r="GN363" s="205"/>
      <c r="GO363" s="205"/>
      <c r="GP363" s="205"/>
      <c r="GQ363" s="205"/>
      <c r="GR363" s="205"/>
      <c r="GS363" s="205"/>
      <c r="GT363" s="205"/>
      <c r="GU363" s="205"/>
      <c r="GV363" s="205"/>
      <c r="GW363" s="205"/>
      <c r="GX363" s="205"/>
      <c r="GY363" s="205"/>
      <c r="GZ363" s="205"/>
      <c r="HA363" s="205"/>
      <c r="HB363" s="205"/>
      <c r="HC363" s="205"/>
      <c r="HD363" s="205"/>
      <c r="HE363" s="205"/>
      <c r="HF363" s="205"/>
      <c r="HG363" s="205"/>
      <c r="HH363" s="205"/>
      <c r="HI363" s="205"/>
      <c r="HJ363" s="205"/>
      <c r="HK363" s="205"/>
      <c r="HL363" s="205"/>
      <c r="HM363" s="205"/>
      <c r="HN363" s="205"/>
      <c r="HO363" s="205"/>
      <c r="HP363" s="205"/>
      <c r="HQ363" s="205"/>
      <c r="HR363" s="205"/>
      <c r="HS363" s="205"/>
      <c r="HT363" s="205"/>
      <c r="HU363" s="205"/>
      <c r="HV363" s="205"/>
      <c r="HW363" s="205"/>
      <c r="HX363" s="205"/>
      <c r="HY363" s="205"/>
      <c r="HZ363" s="205"/>
      <c r="IA363" s="205"/>
      <c r="IB363" s="205"/>
      <c r="IC363" s="205"/>
      <c r="ID363" s="205"/>
      <c r="IE363" s="205"/>
      <c r="IF363" s="205"/>
      <c r="IG363" s="205"/>
      <c r="IH363" s="205"/>
      <c r="II363" s="205"/>
      <c r="IJ363" s="205"/>
      <c r="IK363" s="205"/>
      <c r="IL363" s="205"/>
      <c r="IM363" s="205"/>
      <c r="IN363" s="205"/>
      <c r="IO363" s="205"/>
      <c r="IP363" s="205"/>
      <c r="IQ363" s="205"/>
      <c r="IR363" s="205"/>
      <c r="IS363" s="205"/>
      <c r="IT363" s="205"/>
      <c r="IU363" s="205"/>
      <c r="IV363" s="205"/>
      <c r="IW363" s="205"/>
      <c r="IX363" s="205"/>
    </row>
    <row r="364" spans="1:258" x14ac:dyDescent="0.2">
      <c r="A364" s="330">
        <f t="shared" si="15"/>
        <v>45645</v>
      </c>
      <c r="B364" s="355" t="str" cm="1">
        <f t="array" ref="B364">IF(SUMPRODUCT($I364:$IX364,IF($I$9:$IX$9=B$9,1,0))&gt;0,SUMPRODUCT($I364:$IX364,IF($I$9:$IX$9=B$9,1,0)),"")</f>
        <v/>
      </c>
      <c r="C364" s="355" t="str" cm="1">
        <f t="array" ref="C364">IF(SUMPRODUCT($I364:$IX364,IF($I$9:$IX$9=C$9,1,0))&gt;0,SUMPRODUCT($I364:$IX364,IF($I$9:$IX$9=C$9,1,0)),"")</f>
        <v/>
      </c>
      <c r="D364" s="355" t="str" cm="1">
        <f t="array" ref="D364">IF(SUMPRODUCT($I364:$IX364,IF($I$9:$IX$9=D$9,1,0))&gt;0,SUMPRODUCT($I364:$IX364,IF($I$9:$IX$9=D$9,1,0)),"")</f>
        <v/>
      </c>
      <c r="E364" s="355" t="str" cm="1">
        <f t="array" ref="E364">IF(SUMPRODUCT($I364:$IX364,IF($I$9:$IX$9=E$9,1,0))&gt;0,SUMPRODUCT($I364:$IX364,IF($I$9:$IX$9=E$9,1,0)),"")</f>
        <v/>
      </c>
      <c r="F364" s="355" t="str" cm="1">
        <f t="array" ref="F364">IF(SUMPRODUCT($I364:$IX364,IF($I$9:$IX$9=F$9,1,0))&gt;0,SUMPRODUCT($I364:$IX364,IF($I$9:$IX$9=F$9,1,0)),"")</f>
        <v/>
      </c>
      <c r="G364" s="355" t="str" cm="1">
        <f t="array" ref="G364">IF(SUMPRODUCT($I364:$IX364,IF($I$9:$IX$9=G$9,1,0))&gt;0,SUMPRODUCT($I364:$IX364,IF($I$9:$IX$9=G$9,1,0)),"")</f>
        <v/>
      </c>
      <c r="H364" s="329">
        <f t="shared" si="14"/>
        <v>0</v>
      </c>
      <c r="I364" s="205"/>
      <c r="J364" s="205"/>
      <c r="K364" s="205"/>
      <c r="L364" s="205"/>
      <c r="M364" s="205"/>
      <c r="N364" s="205"/>
      <c r="O364" s="205"/>
      <c r="P364" s="205"/>
      <c r="Q364" s="205"/>
      <c r="R364" s="205"/>
      <c r="S364" s="205"/>
      <c r="T364" s="205"/>
      <c r="U364" s="205"/>
      <c r="V364" s="205"/>
      <c r="W364" s="205"/>
      <c r="X364" s="205"/>
      <c r="Y364" s="205"/>
      <c r="Z364" s="205"/>
      <c r="AA364" s="205"/>
      <c r="AB364" s="205"/>
      <c r="AC364" s="205"/>
      <c r="AD364" s="205"/>
      <c r="AE364" s="205"/>
      <c r="AF364" s="205"/>
      <c r="AG364" s="205"/>
      <c r="AH364" s="205"/>
      <c r="AI364" s="205"/>
      <c r="AJ364" s="205"/>
      <c r="AK364" s="205"/>
      <c r="AL364" s="205"/>
      <c r="AM364" s="205"/>
      <c r="AN364" s="205"/>
      <c r="AO364" s="205"/>
      <c r="AP364" s="205"/>
      <c r="AQ364" s="205"/>
      <c r="AR364" s="205"/>
      <c r="AS364" s="205"/>
      <c r="AT364" s="205"/>
      <c r="AU364" s="205"/>
      <c r="AV364" s="205"/>
      <c r="AW364" s="205"/>
      <c r="AX364" s="205"/>
      <c r="AY364" s="205"/>
      <c r="AZ364" s="205"/>
      <c r="BA364" s="205"/>
      <c r="BB364" s="205"/>
      <c r="BC364" s="205"/>
      <c r="BD364" s="205"/>
      <c r="BE364" s="205"/>
      <c r="BF364" s="205"/>
      <c r="BG364" s="205"/>
      <c r="BH364" s="205"/>
      <c r="BI364" s="205"/>
      <c r="BJ364" s="205"/>
      <c r="BK364" s="205"/>
      <c r="BL364" s="205"/>
      <c r="BM364" s="205"/>
      <c r="BN364" s="205"/>
      <c r="BO364" s="205"/>
      <c r="BP364" s="205"/>
      <c r="BQ364" s="205"/>
      <c r="BR364" s="205"/>
      <c r="BS364" s="205"/>
      <c r="BT364" s="205"/>
      <c r="BU364" s="205"/>
      <c r="BV364" s="205"/>
      <c r="BW364" s="205"/>
      <c r="BX364" s="205"/>
      <c r="BY364" s="205"/>
      <c r="BZ364" s="205"/>
      <c r="CA364" s="205"/>
      <c r="CB364" s="205"/>
      <c r="CC364" s="205"/>
      <c r="CD364" s="205"/>
      <c r="CE364" s="205"/>
      <c r="CF364" s="205"/>
      <c r="CG364" s="205"/>
      <c r="CH364" s="205"/>
      <c r="CI364" s="205"/>
      <c r="CJ364" s="205"/>
      <c r="CK364" s="205"/>
      <c r="CL364" s="205"/>
      <c r="CM364" s="205"/>
      <c r="CN364" s="205"/>
      <c r="CO364" s="205"/>
      <c r="CP364" s="205"/>
      <c r="CQ364" s="205"/>
      <c r="CR364" s="205"/>
      <c r="CS364" s="205"/>
      <c r="CT364" s="205"/>
      <c r="CU364" s="205"/>
      <c r="CV364" s="205"/>
      <c r="CW364" s="205"/>
      <c r="CX364" s="205"/>
      <c r="CY364" s="205"/>
      <c r="CZ364" s="205"/>
      <c r="DA364" s="205"/>
      <c r="DB364" s="205"/>
      <c r="DC364" s="205"/>
      <c r="DD364" s="205"/>
      <c r="DE364" s="205"/>
      <c r="DF364" s="205"/>
      <c r="DG364" s="205"/>
      <c r="DH364" s="205"/>
      <c r="DI364" s="205"/>
      <c r="DJ364" s="205"/>
      <c r="DK364" s="205"/>
      <c r="DL364" s="205"/>
      <c r="DM364" s="205"/>
      <c r="DN364" s="205"/>
      <c r="DO364" s="205"/>
      <c r="DP364" s="205"/>
      <c r="DQ364" s="205"/>
      <c r="DR364" s="205"/>
      <c r="DS364" s="205"/>
      <c r="DT364" s="205"/>
      <c r="DU364" s="205"/>
      <c r="DV364" s="205"/>
      <c r="DW364" s="205"/>
      <c r="DX364" s="205"/>
      <c r="DY364" s="205"/>
      <c r="DZ364" s="205"/>
      <c r="EA364" s="205"/>
      <c r="EB364" s="205"/>
      <c r="EC364" s="205"/>
      <c r="ED364" s="205"/>
      <c r="EE364" s="205"/>
      <c r="EF364" s="205"/>
      <c r="EG364" s="205"/>
      <c r="EH364" s="205"/>
      <c r="EI364" s="205"/>
      <c r="EJ364" s="205"/>
      <c r="EK364" s="205"/>
      <c r="EL364" s="205"/>
      <c r="EM364" s="205"/>
      <c r="EN364" s="205"/>
      <c r="EO364" s="205"/>
      <c r="EP364" s="205"/>
      <c r="EQ364" s="205"/>
      <c r="ER364" s="205"/>
      <c r="ES364" s="205"/>
      <c r="ET364" s="205"/>
      <c r="EU364" s="205"/>
      <c r="EV364" s="205"/>
      <c r="EW364" s="205"/>
      <c r="EX364" s="205"/>
      <c r="EY364" s="205"/>
      <c r="EZ364" s="205"/>
      <c r="FA364" s="205"/>
      <c r="FB364" s="205"/>
      <c r="FC364" s="205"/>
      <c r="FD364" s="205"/>
      <c r="FE364" s="205"/>
      <c r="FF364" s="205"/>
      <c r="FG364" s="205"/>
      <c r="FH364" s="205"/>
      <c r="FI364" s="205"/>
      <c r="FJ364" s="205"/>
      <c r="FK364" s="205"/>
      <c r="FL364" s="205"/>
      <c r="FM364" s="205"/>
      <c r="FN364" s="205"/>
      <c r="FO364" s="205"/>
      <c r="FP364" s="205"/>
      <c r="FQ364" s="205"/>
      <c r="FR364" s="205"/>
      <c r="FS364" s="205"/>
      <c r="FT364" s="205"/>
      <c r="FU364" s="205"/>
      <c r="FV364" s="205"/>
      <c r="FW364" s="205"/>
      <c r="FX364" s="205"/>
      <c r="FY364" s="205"/>
      <c r="FZ364" s="205"/>
      <c r="GA364" s="205"/>
      <c r="GB364" s="205"/>
      <c r="GC364" s="205"/>
      <c r="GD364" s="205"/>
      <c r="GE364" s="205"/>
      <c r="GF364" s="205"/>
      <c r="GG364" s="205"/>
      <c r="GH364" s="205"/>
      <c r="GI364" s="205"/>
      <c r="GJ364" s="205"/>
      <c r="GK364" s="205"/>
      <c r="GL364" s="205"/>
      <c r="GM364" s="205"/>
      <c r="GN364" s="205"/>
      <c r="GO364" s="205"/>
      <c r="GP364" s="205"/>
      <c r="GQ364" s="205"/>
      <c r="GR364" s="205"/>
      <c r="GS364" s="205"/>
      <c r="GT364" s="205"/>
      <c r="GU364" s="205"/>
      <c r="GV364" s="205"/>
      <c r="GW364" s="205"/>
      <c r="GX364" s="205"/>
      <c r="GY364" s="205"/>
      <c r="GZ364" s="205"/>
      <c r="HA364" s="205"/>
      <c r="HB364" s="205"/>
      <c r="HC364" s="205"/>
      <c r="HD364" s="205"/>
      <c r="HE364" s="205"/>
      <c r="HF364" s="205"/>
      <c r="HG364" s="205"/>
      <c r="HH364" s="205"/>
      <c r="HI364" s="205"/>
      <c r="HJ364" s="205"/>
      <c r="HK364" s="205"/>
      <c r="HL364" s="205"/>
      <c r="HM364" s="205"/>
      <c r="HN364" s="205"/>
      <c r="HO364" s="205"/>
      <c r="HP364" s="205"/>
      <c r="HQ364" s="205"/>
      <c r="HR364" s="205"/>
      <c r="HS364" s="205"/>
      <c r="HT364" s="205"/>
      <c r="HU364" s="205"/>
      <c r="HV364" s="205"/>
      <c r="HW364" s="205"/>
      <c r="HX364" s="205"/>
      <c r="HY364" s="205"/>
      <c r="HZ364" s="205"/>
      <c r="IA364" s="205"/>
      <c r="IB364" s="205"/>
      <c r="IC364" s="205"/>
      <c r="ID364" s="205"/>
      <c r="IE364" s="205"/>
      <c r="IF364" s="205"/>
      <c r="IG364" s="205"/>
      <c r="IH364" s="205"/>
      <c r="II364" s="205"/>
      <c r="IJ364" s="205"/>
      <c r="IK364" s="205"/>
      <c r="IL364" s="205"/>
      <c r="IM364" s="205"/>
      <c r="IN364" s="205"/>
      <c r="IO364" s="205"/>
      <c r="IP364" s="205"/>
      <c r="IQ364" s="205"/>
      <c r="IR364" s="205"/>
      <c r="IS364" s="205"/>
      <c r="IT364" s="205"/>
      <c r="IU364" s="205"/>
      <c r="IV364" s="205"/>
      <c r="IW364" s="205"/>
      <c r="IX364" s="205"/>
    </row>
    <row r="365" spans="1:258" x14ac:dyDescent="0.2">
      <c r="A365" s="330">
        <f t="shared" si="15"/>
        <v>45646</v>
      </c>
      <c r="B365" s="355" t="str" cm="1">
        <f t="array" ref="B365">IF(SUMPRODUCT($I365:$IX365,IF($I$9:$IX$9=B$9,1,0))&gt;0,SUMPRODUCT($I365:$IX365,IF($I$9:$IX$9=B$9,1,0)),"")</f>
        <v/>
      </c>
      <c r="C365" s="355" t="str" cm="1">
        <f t="array" ref="C365">IF(SUMPRODUCT($I365:$IX365,IF($I$9:$IX$9=C$9,1,0))&gt;0,SUMPRODUCT($I365:$IX365,IF($I$9:$IX$9=C$9,1,0)),"")</f>
        <v/>
      </c>
      <c r="D365" s="355" t="str" cm="1">
        <f t="array" ref="D365">IF(SUMPRODUCT($I365:$IX365,IF($I$9:$IX$9=D$9,1,0))&gt;0,SUMPRODUCT($I365:$IX365,IF($I$9:$IX$9=D$9,1,0)),"")</f>
        <v/>
      </c>
      <c r="E365" s="355" t="str" cm="1">
        <f t="array" ref="E365">IF(SUMPRODUCT($I365:$IX365,IF($I$9:$IX$9=E$9,1,0))&gt;0,SUMPRODUCT($I365:$IX365,IF($I$9:$IX$9=E$9,1,0)),"")</f>
        <v/>
      </c>
      <c r="F365" s="355" t="str" cm="1">
        <f t="array" ref="F365">IF(SUMPRODUCT($I365:$IX365,IF($I$9:$IX$9=F$9,1,0))&gt;0,SUMPRODUCT($I365:$IX365,IF($I$9:$IX$9=F$9,1,0)),"")</f>
        <v/>
      </c>
      <c r="G365" s="355" t="str" cm="1">
        <f t="array" ref="G365">IF(SUMPRODUCT($I365:$IX365,IF($I$9:$IX$9=G$9,1,0))&gt;0,SUMPRODUCT($I365:$IX365,IF($I$9:$IX$9=G$9,1,0)),"")</f>
        <v/>
      </c>
      <c r="H365" s="329">
        <f t="shared" si="14"/>
        <v>0</v>
      </c>
      <c r="I365" s="205"/>
      <c r="J365" s="205"/>
      <c r="K365" s="205"/>
      <c r="L365" s="205"/>
      <c r="M365" s="205"/>
      <c r="N365" s="205"/>
      <c r="O365" s="205"/>
      <c r="P365" s="205"/>
      <c r="Q365" s="205"/>
      <c r="R365" s="205"/>
      <c r="S365" s="205"/>
      <c r="T365" s="205"/>
      <c r="U365" s="205"/>
      <c r="V365" s="205"/>
      <c r="W365" s="205"/>
      <c r="X365" s="205"/>
      <c r="Y365" s="205"/>
      <c r="Z365" s="205"/>
      <c r="AA365" s="205"/>
      <c r="AB365" s="205"/>
      <c r="AC365" s="205"/>
      <c r="AD365" s="205"/>
      <c r="AE365" s="205"/>
      <c r="AF365" s="205"/>
      <c r="AG365" s="205"/>
      <c r="AH365" s="205"/>
      <c r="AI365" s="205"/>
      <c r="AJ365" s="205"/>
      <c r="AK365" s="205"/>
      <c r="AL365" s="205"/>
      <c r="AM365" s="205"/>
      <c r="AN365" s="205"/>
      <c r="AO365" s="205"/>
      <c r="AP365" s="205"/>
      <c r="AQ365" s="205"/>
      <c r="AR365" s="205"/>
      <c r="AS365" s="205"/>
      <c r="AT365" s="205"/>
      <c r="AU365" s="205"/>
      <c r="AV365" s="205"/>
      <c r="AW365" s="205"/>
      <c r="AX365" s="205"/>
      <c r="AY365" s="205"/>
      <c r="AZ365" s="205"/>
      <c r="BA365" s="205"/>
      <c r="BB365" s="205"/>
      <c r="BC365" s="205"/>
      <c r="BD365" s="205"/>
      <c r="BE365" s="205"/>
      <c r="BF365" s="205"/>
      <c r="BG365" s="205"/>
      <c r="BH365" s="205"/>
      <c r="BI365" s="205"/>
      <c r="BJ365" s="205"/>
      <c r="BK365" s="205"/>
      <c r="BL365" s="205"/>
      <c r="BM365" s="205"/>
      <c r="BN365" s="205"/>
      <c r="BO365" s="205"/>
      <c r="BP365" s="205"/>
      <c r="BQ365" s="205"/>
      <c r="BR365" s="205"/>
      <c r="BS365" s="205"/>
      <c r="BT365" s="205"/>
      <c r="BU365" s="205"/>
      <c r="BV365" s="205"/>
      <c r="BW365" s="205"/>
      <c r="BX365" s="205"/>
      <c r="BY365" s="205"/>
      <c r="BZ365" s="205"/>
      <c r="CA365" s="205"/>
      <c r="CB365" s="205"/>
      <c r="CC365" s="205"/>
      <c r="CD365" s="205"/>
      <c r="CE365" s="205"/>
      <c r="CF365" s="205"/>
      <c r="CG365" s="205"/>
      <c r="CH365" s="205"/>
      <c r="CI365" s="205"/>
      <c r="CJ365" s="205"/>
      <c r="CK365" s="205"/>
      <c r="CL365" s="205"/>
      <c r="CM365" s="205"/>
      <c r="CN365" s="205"/>
      <c r="CO365" s="205"/>
      <c r="CP365" s="205"/>
      <c r="CQ365" s="205"/>
      <c r="CR365" s="205"/>
      <c r="CS365" s="205"/>
      <c r="CT365" s="205"/>
      <c r="CU365" s="205"/>
      <c r="CV365" s="205"/>
      <c r="CW365" s="205"/>
      <c r="CX365" s="205"/>
      <c r="CY365" s="205"/>
      <c r="CZ365" s="205"/>
      <c r="DA365" s="205"/>
      <c r="DB365" s="205"/>
      <c r="DC365" s="205"/>
      <c r="DD365" s="205"/>
      <c r="DE365" s="205"/>
      <c r="DF365" s="205"/>
      <c r="DG365" s="205"/>
      <c r="DH365" s="205"/>
      <c r="DI365" s="205"/>
      <c r="DJ365" s="205"/>
      <c r="DK365" s="205"/>
      <c r="DL365" s="205"/>
      <c r="DM365" s="205"/>
      <c r="DN365" s="205"/>
      <c r="DO365" s="205"/>
      <c r="DP365" s="205"/>
      <c r="DQ365" s="205"/>
      <c r="DR365" s="205"/>
      <c r="DS365" s="205"/>
      <c r="DT365" s="205"/>
      <c r="DU365" s="205"/>
      <c r="DV365" s="205"/>
      <c r="DW365" s="205"/>
      <c r="DX365" s="205"/>
      <c r="DY365" s="205"/>
      <c r="DZ365" s="205"/>
      <c r="EA365" s="205"/>
      <c r="EB365" s="205"/>
      <c r="EC365" s="205"/>
      <c r="ED365" s="205"/>
      <c r="EE365" s="205"/>
      <c r="EF365" s="205"/>
      <c r="EG365" s="205"/>
      <c r="EH365" s="205"/>
      <c r="EI365" s="205"/>
      <c r="EJ365" s="205"/>
      <c r="EK365" s="205"/>
      <c r="EL365" s="205"/>
      <c r="EM365" s="205"/>
      <c r="EN365" s="205"/>
      <c r="EO365" s="205"/>
      <c r="EP365" s="205"/>
      <c r="EQ365" s="205"/>
      <c r="ER365" s="205"/>
      <c r="ES365" s="205"/>
      <c r="ET365" s="205"/>
      <c r="EU365" s="205"/>
      <c r="EV365" s="205"/>
      <c r="EW365" s="205"/>
      <c r="EX365" s="205"/>
      <c r="EY365" s="205"/>
      <c r="EZ365" s="205"/>
      <c r="FA365" s="205"/>
      <c r="FB365" s="205"/>
      <c r="FC365" s="205"/>
      <c r="FD365" s="205"/>
      <c r="FE365" s="205"/>
      <c r="FF365" s="205"/>
      <c r="FG365" s="205"/>
      <c r="FH365" s="205"/>
      <c r="FI365" s="205"/>
      <c r="FJ365" s="205"/>
      <c r="FK365" s="205"/>
      <c r="FL365" s="205"/>
      <c r="FM365" s="205"/>
      <c r="FN365" s="205"/>
      <c r="FO365" s="205"/>
      <c r="FP365" s="205"/>
      <c r="FQ365" s="205"/>
      <c r="FR365" s="205"/>
      <c r="FS365" s="205"/>
      <c r="FT365" s="205"/>
      <c r="FU365" s="205"/>
      <c r="FV365" s="205"/>
      <c r="FW365" s="205"/>
      <c r="FX365" s="205"/>
      <c r="FY365" s="205"/>
      <c r="FZ365" s="205"/>
      <c r="GA365" s="205"/>
      <c r="GB365" s="205"/>
      <c r="GC365" s="205"/>
      <c r="GD365" s="205"/>
      <c r="GE365" s="205"/>
      <c r="GF365" s="205"/>
      <c r="GG365" s="205"/>
      <c r="GH365" s="205"/>
      <c r="GI365" s="205"/>
      <c r="GJ365" s="205"/>
      <c r="GK365" s="205"/>
      <c r="GL365" s="205"/>
      <c r="GM365" s="205"/>
      <c r="GN365" s="205"/>
      <c r="GO365" s="205"/>
      <c r="GP365" s="205"/>
      <c r="GQ365" s="205"/>
      <c r="GR365" s="205"/>
      <c r="GS365" s="205"/>
      <c r="GT365" s="205"/>
      <c r="GU365" s="205"/>
      <c r="GV365" s="205"/>
      <c r="GW365" s="205"/>
      <c r="GX365" s="205"/>
      <c r="GY365" s="205"/>
      <c r="GZ365" s="205"/>
      <c r="HA365" s="205"/>
      <c r="HB365" s="205"/>
      <c r="HC365" s="205"/>
      <c r="HD365" s="205"/>
      <c r="HE365" s="205"/>
      <c r="HF365" s="205"/>
      <c r="HG365" s="205"/>
      <c r="HH365" s="205"/>
      <c r="HI365" s="205"/>
      <c r="HJ365" s="205"/>
      <c r="HK365" s="205"/>
      <c r="HL365" s="205"/>
      <c r="HM365" s="205"/>
      <c r="HN365" s="205"/>
      <c r="HO365" s="205"/>
      <c r="HP365" s="205"/>
      <c r="HQ365" s="205"/>
      <c r="HR365" s="205"/>
      <c r="HS365" s="205"/>
      <c r="HT365" s="205"/>
      <c r="HU365" s="205"/>
      <c r="HV365" s="205"/>
      <c r="HW365" s="205"/>
      <c r="HX365" s="205"/>
      <c r="HY365" s="205"/>
      <c r="HZ365" s="205"/>
      <c r="IA365" s="205"/>
      <c r="IB365" s="205"/>
      <c r="IC365" s="205"/>
      <c r="ID365" s="205"/>
      <c r="IE365" s="205"/>
      <c r="IF365" s="205"/>
      <c r="IG365" s="205"/>
      <c r="IH365" s="205"/>
      <c r="II365" s="205"/>
      <c r="IJ365" s="205"/>
      <c r="IK365" s="205"/>
      <c r="IL365" s="205"/>
      <c r="IM365" s="205"/>
      <c r="IN365" s="205"/>
      <c r="IO365" s="205"/>
      <c r="IP365" s="205"/>
      <c r="IQ365" s="205"/>
      <c r="IR365" s="205"/>
      <c r="IS365" s="205"/>
      <c r="IT365" s="205"/>
      <c r="IU365" s="205"/>
      <c r="IV365" s="205"/>
      <c r="IW365" s="205"/>
      <c r="IX365" s="205"/>
    </row>
    <row r="366" spans="1:258" x14ac:dyDescent="0.2">
      <c r="A366" s="330">
        <f t="shared" si="15"/>
        <v>45647</v>
      </c>
      <c r="B366" s="355" t="str" cm="1">
        <f t="array" ref="B366">IF(SUMPRODUCT($I366:$IX366,IF($I$9:$IX$9=B$9,1,0))&gt;0,SUMPRODUCT($I366:$IX366,IF($I$9:$IX$9=B$9,1,0)),"")</f>
        <v/>
      </c>
      <c r="C366" s="355" t="str" cm="1">
        <f t="array" ref="C366">IF(SUMPRODUCT($I366:$IX366,IF($I$9:$IX$9=C$9,1,0))&gt;0,SUMPRODUCT($I366:$IX366,IF($I$9:$IX$9=C$9,1,0)),"")</f>
        <v/>
      </c>
      <c r="D366" s="355" t="str" cm="1">
        <f t="array" ref="D366">IF(SUMPRODUCT($I366:$IX366,IF($I$9:$IX$9=D$9,1,0))&gt;0,SUMPRODUCT($I366:$IX366,IF($I$9:$IX$9=D$9,1,0)),"")</f>
        <v/>
      </c>
      <c r="E366" s="355" t="str" cm="1">
        <f t="array" ref="E366">IF(SUMPRODUCT($I366:$IX366,IF($I$9:$IX$9=E$9,1,0))&gt;0,SUMPRODUCT($I366:$IX366,IF($I$9:$IX$9=E$9,1,0)),"")</f>
        <v/>
      </c>
      <c r="F366" s="355" t="str" cm="1">
        <f t="array" ref="F366">IF(SUMPRODUCT($I366:$IX366,IF($I$9:$IX$9=F$9,1,0))&gt;0,SUMPRODUCT($I366:$IX366,IF($I$9:$IX$9=F$9,1,0)),"")</f>
        <v/>
      </c>
      <c r="G366" s="355" t="str" cm="1">
        <f t="array" ref="G366">IF(SUMPRODUCT($I366:$IX366,IF($I$9:$IX$9=G$9,1,0))&gt;0,SUMPRODUCT($I366:$IX366,IF($I$9:$IX$9=G$9,1,0)),"")</f>
        <v/>
      </c>
      <c r="H366" s="329">
        <f t="shared" si="14"/>
        <v>0</v>
      </c>
      <c r="I366" s="205"/>
      <c r="J366" s="205"/>
      <c r="K366" s="205"/>
      <c r="L366" s="205"/>
      <c r="M366" s="205"/>
      <c r="N366" s="205"/>
      <c r="O366" s="205"/>
      <c r="P366" s="205"/>
      <c r="Q366" s="205"/>
      <c r="R366" s="205"/>
      <c r="S366" s="205"/>
      <c r="T366" s="205"/>
      <c r="U366" s="205"/>
      <c r="V366" s="205"/>
      <c r="W366" s="205"/>
      <c r="X366" s="205"/>
      <c r="Y366" s="205"/>
      <c r="Z366" s="205"/>
      <c r="AA366" s="205"/>
      <c r="AB366" s="205"/>
      <c r="AC366" s="205"/>
      <c r="AD366" s="205"/>
      <c r="AE366" s="205"/>
      <c r="AF366" s="205"/>
      <c r="AG366" s="205"/>
      <c r="AH366" s="205"/>
      <c r="AI366" s="205"/>
      <c r="AJ366" s="205"/>
      <c r="AK366" s="205"/>
      <c r="AL366" s="205"/>
      <c r="AM366" s="205"/>
      <c r="AN366" s="205"/>
      <c r="AO366" s="205"/>
      <c r="AP366" s="205"/>
      <c r="AQ366" s="205"/>
      <c r="AR366" s="205"/>
      <c r="AS366" s="205"/>
      <c r="AT366" s="205"/>
      <c r="AU366" s="205"/>
      <c r="AV366" s="205"/>
      <c r="AW366" s="205"/>
      <c r="AX366" s="205"/>
      <c r="AY366" s="205"/>
      <c r="AZ366" s="205"/>
      <c r="BA366" s="205"/>
      <c r="BB366" s="205"/>
      <c r="BC366" s="205"/>
      <c r="BD366" s="205"/>
      <c r="BE366" s="205"/>
      <c r="BF366" s="205"/>
      <c r="BG366" s="205"/>
      <c r="BH366" s="205"/>
      <c r="BI366" s="205"/>
      <c r="BJ366" s="205"/>
      <c r="BK366" s="205"/>
      <c r="BL366" s="205"/>
      <c r="BM366" s="205"/>
      <c r="BN366" s="205"/>
      <c r="BO366" s="205"/>
      <c r="BP366" s="205"/>
      <c r="BQ366" s="205"/>
      <c r="BR366" s="205"/>
      <c r="BS366" s="205"/>
      <c r="BT366" s="205"/>
      <c r="BU366" s="205"/>
      <c r="BV366" s="205"/>
      <c r="BW366" s="205"/>
      <c r="BX366" s="205"/>
      <c r="BY366" s="205"/>
      <c r="BZ366" s="205"/>
      <c r="CA366" s="205"/>
      <c r="CB366" s="205"/>
      <c r="CC366" s="205"/>
      <c r="CD366" s="205"/>
      <c r="CE366" s="205"/>
      <c r="CF366" s="205"/>
      <c r="CG366" s="205"/>
      <c r="CH366" s="205"/>
      <c r="CI366" s="205"/>
      <c r="CJ366" s="205"/>
      <c r="CK366" s="205"/>
      <c r="CL366" s="205"/>
      <c r="CM366" s="205"/>
      <c r="CN366" s="205"/>
      <c r="CO366" s="205"/>
      <c r="CP366" s="205"/>
      <c r="CQ366" s="205"/>
      <c r="CR366" s="205"/>
      <c r="CS366" s="205"/>
      <c r="CT366" s="205"/>
      <c r="CU366" s="205"/>
      <c r="CV366" s="205"/>
      <c r="CW366" s="205"/>
      <c r="CX366" s="205"/>
      <c r="CY366" s="205"/>
      <c r="CZ366" s="205"/>
      <c r="DA366" s="205"/>
      <c r="DB366" s="205"/>
      <c r="DC366" s="205"/>
      <c r="DD366" s="205"/>
      <c r="DE366" s="205"/>
      <c r="DF366" s="205"/>
      <c r="DG366" s="205"/>
      <c r="DH366" s="205"/>
      <c r="DI366" s="205"/>
      <c r="DJ366" s="205"/>
      <c r="DK366" s="205"/>
      <c r="DL366" s="205"/>
      <c r="DM366" s="205"/>
      <c r="DN366" s="205"/>
      <c r="DO366" s="205"/>
      <c r="DP366" s="205"/>
      <c r="DQ366" s="205"/>
      <c r="DR366" s="205"/>
      <c r="DS366" s="205"/>
      <c r="DT366" s="205"/>
      <c r="DU366" s="205"/>
      <c r="DV366" s="205"/>
      <c r="DW366" s="205"/>
      <c r="DX366" s="205"/>
      <c r="DY366" s="205"/>
      <c r="DZ366" s="205"/>
      <c r="EA366" s="205"/>
      <c r="EB366" s="205"/>
      <c r="EC366" s="205"/>
      <c r="ED366" s="205"/>
      <c r="EE366" s="205"/>
      <c r="EF366" s="205"/>
      <c r="EG366" s="205"/>
      <c r="EH366" s="205"/>
      <c r="EI366" s="205"/>
      <c r="EJ366" s="205"/>
      <c r="EK366" s="205"/>
      <c r="EL366" s="205"/>
      <c r="EM366" s="205"/>
      <c r="EN366" s="205"/>
      <c r="EO366" s="205"/>
      <c r="EP366" s="205"/>
      <c r="EQ366" s="205"/>
      <c r="ER366" s="205"/>
      <c r="ES366" s="205"/>
      <c r="ET366" s="205"/>
      <c r="EU366" s="205"/>
      <c r="EV366" s="205"/>
      <c r="EW366" s="205"/>
      <c r="EX366" s="205"/>
      <c r="EY366" s="205"/>
      <c r="EZ366" s="205"/>
      <c r="FA366" s="205"/>
      <c r="FB366" s="205"/>
      <c r="FC366" s="205"/>
      <c r="FD366" s="205"/>
      <c r="FE366" s="205"/>
      <c r="FF366" s="205"/>
      <c r="FG366" s="205"/>
      <c r="FH366" s="205"/>
      <c r="FI366" s="205"/>
      <c r="FJ366" s="205"/>
      <c r="FK366" s="205"/>
      <c r="FL366" s="205"/>
      <c r="FM366" s="205"/>
      <c r="FN366" s="205"/>
      <c r="FO366" s="205"/>
      <c r="FP366" s="205"/>
      <c r="FQ366" s="205"/>
      <c r="FR366" s="205"/>
      <c r="FS366" s="205"/>
      <c r="FT366" s="205"/>
      <c r="FU366" s="205"/>
      <c r="FV366" s="205"/>
      <c r="FW366" s="205"/>
      <c r="FX366" s="205"/>
      <c r="FY366" s="205"/>
      <c r="FZ366" s="205"/>
      <c r="GA366" s="205"/>
      <c r="GB366" s="205"/>
      <c r="GC366" s="205"/>
      <c r="GD366" s="205"/>
      <c r="GE366" s="205"/>
      <c r="GF366" s="205"/>
      <c r="GG366" s="205"/>
      <c r="GH366" s="205"/>
      <c r="GI366" s="205"/>
      <c r="GJ366" s="205"/>
      <c r="GK366" s="205"/>
      <c r="GL366" s="205"/>
      <c r="GM366" s="205"/>
      <c r="GN366" s="205"/>
      <c r="GO366" s="205"/>
      <c r="GP366" s="205"/>
      <c r="GQ366" s="205"/>
      <c r="GR366" s="205"/>
      <c r="GS366" s="205"/>
      <c r="GT366" s="205"/>
      <c r="GU366" s="205"/>
      <c r="GV366" s="205"/>
      <c r="GW366" s="205"/>
      <c r="GX366" s="205"/>
      <c r="GY366" s="205"/>
      <c r="GZ366" s="205"/>
      <c r="HA366" s="205"/>
      <c r="HB366" s="205"/>
      <c r="HC366" s="205"/>
      <c r="HD366" s="205"/>
      <c r="HE366" s="205"/>
      <c r="HF366" s="205"/>
      <c r="HG366" s="205"/>
      <c r="HH366" s="205"/>
      <c r="HI366" s="205"/>
      <c r="HJ366" s="205"/>
      <c r="HK366" s="205"/>
      <c r="HL366" s="205"/>
      <c r="HM366" s="205"/>
      <c r="HN366" s="205"/>
      <c r="HO366" s="205"/>
      <c r="HP366" s="205"/>
      <c r="HQ366" s="205"/>
      <c r="HR366" s="205"/>
      <c r="HS366" s="205"/>
      <c r="HT366" s="205"/>
      <c r="HU366" s="205"/>
      <c r="HV366" s="205"/>
      <c r="HW366" s="205"/>
      <c r="HX366" s="205"/>
      <c r="HY366" s="205"/>
      <c r="HZ366" s="205"/>
      <c r="IA366" s="205"/>
      <c r="IB366" s="205"/>
      <c r="IC366" s="205"/>
      <c r="ID366" s="205"/>
      <c r="IE366" s="205"/>
      <c r="IF366" s="205"/>
      <c r="IG366" s="205"/>
      <c r="IH366" s="205"/>
      <c r="II366" s="205"/>
      <c r="IJ366" s="205"/>
      <c r="IK366" s="205"/>
      <c r="IL366" s="205"/>
      <c r="IM366" s="205"/>
      <c r="IN366" s="205"/>
      <c r="IO366" s="205"/>
      <c r="IP366" s="205"/>
      <c r="IQ366" s="205"/>
      <c r="IR366" s="205"/>
      <c r="IS366" s="205"/>
      <c r="IT366" s="205"/>
      <c r="IU366" s="205"/>
      <c r="IV366" s="205"/>
      <c r="IW366" s="205"/>
      <c r="IX366" s="205"/>
    </row>
    <row r="367" spans="1:258" x14ac:dyDescent="0.2">
      <c r="A367" s="330">
        <f t="shared" si="15"/>
        <v>45648</v>
      </c>
      <c r="B367" s="355" t="str" cm="1">
        <f t="array" ref="B367">IF(SUMPRODUCT($I367:$IX367,IF($I$9:$IX$9=B$9,1,0))&gt;0,SUMPRODUCT($I367:$IX367,IF($I$9:$IX$9=B$9,1,0)),"")</f>
        <v/>
      </c>
      <c r="C367" s="355" t="str" cm="1">
        <f t="array" ref="C367">IF(SUMPRODUCT($I367:$IX367,IF($I$9:$IX$9=C$9,1,0))&gt;0,SUMPRODUCT($I367:$IX367,IF($I$9:$IX$9=C$9,1,0)),"")</f>
        <v/>
      </c>
      <c r="D367" s="355" t="str" cm="1">
        <f t="array" ref="D367">IF(SUMPRODUCT($I367:$IX367,IF($I$9:$IX$9=D$9,1,0))&gt;0,SUMPRODUCT($I367:$IX367,IF($I$9:$IX$9=D$9,1,0)),"")</f>
        <v/>
      </c>
      <c r="E367" s="355" t="str" cm="1">
        <f t="array" ref="E367">IF(SUMPRODUCT($I367:$IX367,IF($I$9:$IX$9=E$9,1,0))&gt;0,SUMPRODUCT($I367:$IX367,IF($I$9:$IX$9=E$9,1,0)),"")</f>
        <v/>
      </c>
      <c r="F367" s="355" t="str" cm="1">
        <f t="array" ref="F367">IF(SUMPRODUCT($I367:$IX367,IF($I$9:$IX$9=F$9,1,0))&gt;0,SUMPRODUCT($I367:$IX367,IF($I$9:$IX$9=F$9,1,0)),"")</f>
        <v/>
      </c>
      <c r="G367" s="355" t="str" cm="1">
        <f t="array" ref="G367">IF(SUMPRODUCT($I367:$IX367,IF($I$9:$IX$9=G$9,1,0))&gt;0,SUMPRODUCT($I367:$IX367,IF($I$9:$IX$9=G$9,1,0)),"")</f>
        <v/>
      </c>
      <c r="H367" s="329">
        <f t="shared" si="14"/>
        <v>0</v>
      </c>
      <c r="I367" s="205"/>
      <c r="J367" s="205"/>
      <c r="K367" s="205"/>
      <c r="L367" s="205"/>
      <c r="M367" s="205"/>
      <c r="N367" s="205"/>
      <c r="O367" s="205"/>
      <c r="P367" s="205"/>
      <c r="Q367" s="205"/>
      <c r="R367" s="205"/>
      <c r="S367" s="205"/>
      <c r="T367" s="205"/>
      <c r="U367" s="205"/>
      <c r="V367" s="205"/>
      <c r="W367" s="205"/>
      <c r="X367" s="205"/>
      <c r="Y367" s="205"/>
      <c r="Z367" s="205"/>
      <c r="AA367" s="205"/>
      <c r="AB367" s="205"/>
      <c r="AC367" s="205"/>
      <c r="AD367" s="205"/>
      <c r="AE367" s="205"/>
      <c r="AF367" s="205"/>
      <c r="AG367" s="205"/>
      <c r="AH367" s="205"/>
      <c r="AI367" s="205"/>
      <c r="AJ367" s="205"/>
      <c r="AK367" s="205"/>
      <c r="AL367" s="205"/>
      <c r="AM367" s="205"/>
      <c r="AN367" s="205"/>
      <c r="AO367" s="205"/>
      <c r="AP367" s="205"/>
      <c r="AQ367" s="205"/>
      <c r="AR367" s="205"/>
      <c r="AS367" s="205"/>
      <c r="AT367" s="205"/>
      <c r="AU367" s="205"/>
      <c r="AV367" s="205"/>
      <c r="AW367" s="205"/>
      <c r="AX367" s="205"/>
      <c r="AY367" s="205"/>
      <c r="AZ367" s="205"/>
      <c r="BA367" s="205"/>
      <c r="BB367" s="205"/>
      <c r="BC367" s="205"/>
      <c r="BD367" s="205"/>
      <c r="BE367" s="205"/>
      <c r="BF367" s="205"/>
      <c r="BG367" s="205"/>
      <c r="BH367" s="205"/>
      <c r="BI367" s="205"/>
      <c r="BJ367" s="205"/>
      <c r="BK367" s="205"/>
      <c r="BL367" s="205"/>
      <c r="BM367" s="205"/>
      <c r="BN367" s="205"/>
      <c r="BO367" s="205"/>
      <c r="BP367" s="205"/>
      <c r="BQ367" s="205"/>
      <c r="BR367" s="205"/>
      <c r="BS367" s="205"/>
      <c r="BT367" s="205"/>
      <c r="BU367" s="205"/>
      <c r="BV367" s="205"/>
      <c r="BW367" s="205"/>
      <c r="BX367" s="205"/>
      <c r="BY367" s="205"/>
      <c r="BZ367" s="205"/>
      <c r="CA367" s="205"/>
      <c r="CB367" s="205"/>
      <c r="CC367" s="205"/>
      <c r="CD367" s="205"/>
      <c r="CE367" s="205"/>
      <c r="CF367" s="205"/>
      <c r="CG367" s="205"/>
      <c r="CH367" s="205"/>
      <c r="CI367" s="205"/>
      <c r="CJ367" s="205"/>
      <c r="CK367" s="205"/>
      <c r="CL367" s="205"/>
      <c r="CM367" s="205"/>
      <c r="CN367" s="205"/>
      <c r="CO367" s="205"/>
      <c r="CP367" s="205"/>
      <c r="CQ367" s="205"/>
      <c r="CR367" s="205"/>
      <c r="CS367" s="205"/>
      <c r="CT367" s="205"/>
      <c r="CU367" s="205"/>
      <c r="CV367" s="205"/>
      <c r="CW367" s="205"/>
      <c r="CX367" s="205"/>
      <c r="CY367" s="205"/>
      <c r="CZ367" s="205"/>
      <c r="DA367" s="205"/>
      <c r="DB367" s="205"/>
      <c r="DC367" s="205"/>
      <c r="DD367" s="205"/>
      <c r="DE367" s="205"/>
      <c r="DF367" s="205"/>
      <c r="DG367" s="205"/>
      <c r="DH367" s="205"/>
      <c r="DI367" s="205"/>
      <c r="DJ367" s="205"/>
      <c r="DK367" s="205"/>
      <c r="DL367" s="205"/>
      <c r="DM367" s="205"/>
      <c r="DN367" s="205"/>
      <c r="DO367" s="205"/>
      <c r="DP367" s="205"/>
      <c r="DQ367" s="205"/>
      <c r="DR367" s="205"/>
      <c r="DS367" s="205"/>
      <c r="DT367" s="205"/>
      <c r="DU367" s="205"/>
      <c r="DV367" s="205"/>
      <c r="DW367" s="205"/>
      <c r="DX367" s="205"/>
      <c r="DY367" s="205"/>
      <c r="DZ367" s="205"/>
      <c r="EA367" s="205"/>
      <c r="EB367" s="205"/>
      <c r="EC367" s="205"/>
      <c r="ED367" s="205"/>
      <c r="EE367" s="205"/>
      <c r="EF367" s="205"/>
      <c r="EG367" s="205"/>
      <c r="EH367" s="205"/>
      <c r="EI367" s="205"/>
      <c r="EJ367" s="205"/>
      <c r="EK367" s="205"/>
      <c r="EL367" s="205"/>
      <c r="EM367" s="205"/>
      <c r="EN367" s="205"/>
      <c r="EO367" s="205"/>
      <c r="EP367" s="205"/>
      <c r="EQ367" s="205"/>
      <c r="ER367" s="205"/>
      <c r="ES367" s="205"/>
      <c r="ET367" s="205"/>
      <c r="EU367" s="205"/>
      <c r="EV367" s="205"/>
      <c r="EW367" s="205"/>
      <c r="EX367" s="205"/>
      <c r="EY367" s="205"/>
      <c r="EZ367" s="205"/>
      <c r="FA367" s="205"/>
      <c r="FB367" s="205"/>
      <c r="FC367" s="205"/>
      <c r="FD367" s="205"/>
      <c r="FE367" s="205"/>
      <c r="FF367" s="205"/>
      <c r="FG367" s="205"/>
      <c r="FH367" s="205"/>
      <c r="FI367" s="205"/>
      <c r="FJ367" s="205"/>
      <c r="FK367" s="205"/>
      <c r="FL367" s="205"/>
      <c r="FM367" s="205"/>
      <c r="FN367" s="205"/>
      <c r="FO367" s="205"/>
      <c r="FP367" s="205"/>
      <c r="FQ367" s="205"/>
      <c r="FR367" s="205"/>
      <c r="FS367" s="205"/>
      <c r="FT367" s="205"/>
      <c r="FU367" s="205"/>
      <c r="FV367" s="205"/>
      <c r="FW367" s="205"/>
      <c r="FX367" s="205"/>
      <c r="FY367" s="205"/>
      <c r="FZ367" s="205"/>
      <c r="GA367" s="205"/>
      <c r="GB367" s="205"/>
      <c r="GC367" s="205"/>
      <c r="GD367" s="205"/>
      <c r="GE367" s="205"/>
      <c r="GF367" s="205"/>
      <c r="GG367" s="205"/>
      <c r="GH367" s="205"/>
      <c r="GI367" s="205"/>
      <c r="GJ367" s="205"/>
      <c r="GK367" s="205"/>
      <c r="GL367" s="205"/>
      <c r="GM367" s="205"/>
      <c r="GN367" s="205"/>
      <c r="GO367" s="205"/>
      <c r="GP367" s="205"/>
      <c r="GQ367" s="205"/>
      <c r="GR367" s="205"/>
      <c r="GS367" s="205"/>
      <c r="GT367" s="205"/>
      <c r="GU367" s="205"/>
      <c r="GV367" s="205"/>
      <c r="GW367" s="205"/>
      <c r="GX367" s="205"/>
      <c r="GY367" s="205"/>
      <c r="GZ367" s="205"/>
      <c r="HA367" s="205"/>
      <c r="HB367" s="205"/>
      <c r="HC367" s="205"/>
      <c r="HD367" s="205"/>
      <c r="HE367" s="205"/>
      <c r="HF367" s="205"/>
      <c r="HG367" s="205"/>
      <c r="HH367" s="205"/>
      <c r="HI367" s="205"/>
      <c r="HJ367" s="205"/>
      <c r="HK367" s="205"/>
      <c r="HL367" s="205"/>
      <c r="HM367" s="205"/>
      <c r="HN367" s="205"/>
      <c r="HO367" s="205"/>
      <c r="HP367" s="205"/>
      <c r="HQ367" s="205"/>
      <c r="HR367" s="205"/>
      <c r="HS367" s="205"/>
      <c r="HT367" s="205"/>
      <c r="HU367" s="205"/>
      <c r="HV367" s="205"/>
      <c r="HW367" s="205"/>
      <c r="HX367" s="205"/>
      <c r="HY367" s="205"/>
      <c r="HZ367" s="205"/>
      <c r="IA367" s="205"/>
      <c r="IB367" s="205"/>
      <c r="IC367" s="205"/>
      <c r="ID367" s="205"/>
      <c r="IE367" s="205"/>
      <c r="IF367" s="205"/>
      <c r="IG367" s="205"/>
      <c r="IH367" s="205"/>
      <c r="II367" s="205"/>
      <c r="IJ367" s="205"/>
      <c r="IK367" s="205"/>
      <c r="IL367" s="205"/>
      <c r="IM367" s="205"/>
      <c r="IN367" s="205"/>
      <c r="IO367" s="205"/>
      <c r="IP367" s="205"/>
      <c r="IQ367" s="205"/>
      <c r="IR367" s="205"/>
      <c r="IS367" s="205"/>
      <c r="IT367" s="205"/>
      <c r="IU367" s="205"/>
      <c r="IV367" s="205"/>
      <c r="IW367" s="205"/>
      <c r="IX367" s="205"/>
    </row>
    <row r="368" spans="1:258" x14ac:dyDescent="0.2">
      <c r="A368" s="330">
        <f t="shared" si="15"/>
        <v>45649</v>
      </c>
      <c r="B368" s="355" t="str" cm="1">
        <f t="array" ref="B368">IF(SUMPRODUCT($I368:$IX368,IF($I$9:$IX$9=B$9,1,0))&gt;0,SUMPRODUCT($I368:$IX368,IF($I$9:$IX$9=B$9,1,0)),"")</f>
        <v/>
      </c>
      <c r="C368" s="355" t="str" cm="1">
        <f t="array" ref="C368">IF(SUMPRODUCT($I368:$IX368,IF($I$9:$IX$9=C$9,1,0))&gt;0,SUMPRODUCT($I368:$IX368,IF($I$9:$IX$9=C$9,1,0)),"")</f>
        <v/>
      </c>
      <c r="D368" s="355" t="str" cm="1">
        <f t="array" ref="D368">IF(SUMPRODUCT($I368:$IX368,IF($I$9:$IX$9=D$9,1,0))&gt;0,SUMPRODUCT($I368:$IX368,IF($I$9:$IX$9=D$9,1,0)),"")</f>
        <v/>
      </c>
      <c r="E368" s="355" t="str" cm="1">
        <f t="array" ref="E368">IF(SUMPRODUCT($I368:$IX368,IF($I$9:$IX$9=E$9,1,0))&gt;0,SUMPRODUCT($I368:$IX368,IF($I$9:$IX$9=E$9,1,0)),"")</f>
        <v/>
      </c>
      <c r="F368" s="355" t="str" cm="1">
        <f t="array" ref="F368">IF(SUMPRODUCT($I368:$IX368,IF($I$9:$IX$9=F$9,1,0))&gt;0,SUMPRODUCT($I368:$IX368,IF($I$9:$IX$9=F$9,1,0)),"")</f>
        <v/>
      </c>
      <c r="G368" s="355" t="str" cm="1">
        <f t="array" ref="G368">IF(SUMPRODUCT($I368:$IX368,IF($I$9:$IX$9=G$9,1,0))&gt;0,SUMPRODUCT($I368:$IX368,IF($I$9:$IX$9=G$9,1,0)),"")</f>
        <v/>
      </c>
      <c r="H368" s="329">
        <f t="shared" si="14"/>
        <v>0</v>
      </c>
      <c r="I368" s="205"/>
      <c r="J368" s="205"/>
      <c r="K368" s="205"/>
      <c r="L368" s="205"/>
      <c r="M368" s="205"/>
      <c r="N368" s="205"/>
      <c r="O368" s="205"/>
      <c r="P368" s="205"/>
      <c r="Q368" s="205"/>
      <c r="R368" s="205"/>
      <c r="S368" s="205"/>
      <c r="T368" s="205"/>
      <c r="U368" s="205"/>
      <c r="V368" s="205"/>
      <c r="W368" s="205"/>
      <c r="X368" s="205"/>
      <c r="Y368" s="205"/>
      <c r="Z368" s="205"/>
      <c r="AA368" s="205"/>
      <c r="AB368" s="205"/>
      <c r="AC368" s="205"/>
      <c r="AD368" s="205"/>
      <c r="AE368" s="205"/>
      <c r="AF368" s="205"/>
      <c r="AG368" s="205"/>
      <c r="AH368" s="205"/>
      <c r="AI368" s="205"/>
      <c r="AJ368" s="205"/>
      <c r="AK368" s="205"/>
      <c r="AL368" s="205"/>
      <c r="AM368" s="205"/>
      <c r="AN368" s="205"/>
      <c r="AO368" s="205"/>
      <c r="AP368" s="205"/>
      <c r="AQ368" s="205"/>
      <c r="AR368" s="205"/>
      <c r="AS368" s="205"/>
      <c r="AT368" s="205"/>
      <c r="AU368" s="205"/>
      <c r="AV368" s="205"/>
      <c r="AW368" s="205"/>
      <c r="AX368" s="205"/>
      <c r="AY368" s="205"/>
      <c r="AZ368" s="205"/>
      <c r="BA368" s="205"/>
      <c r="BB368" s="205"/>
      <c r="BC368" s="205"/>
      <c r="BD368" s="205"/>
      <c r="BE368" s="205"/>
      <c r="BF368" s="205"/>
      <c r="BG368" s="205"/>
      <c r="BH368" s="205"/>
      <c r="BI368" s="205"/>
      <c r="BJ368" s="205"/>
      <c r="BK368" s="205"/>
      <c r="BL368" s="205"/>
      <c r="BM368" s="205"/>
      <c r="BN368" s="205"/>
      <c r="BO368" s="205"/>
      <c r="BP368" s="205"/>
      <c r="BQ368" s="205"/>
      <c r="BR368" s="205"/>
      <c r="BS368" s="205"/>
      <c r="BT368" s="205"/>
      <c r="BU368" s="205"/>
      <c r="BV368" s="205"/>
      <c r="BW368" s="205"/>
      <c r="BX368" s="205"/>
      <c r="BY368" s="205"/>
      <c r="BZ368" s="205"/>
      <c r="CA368" s="205"/>
      <c r="CB368" s="205"/>
      <c r="CC368" s="205"/>
      <c r="CD368" s="205"/>
      <c r="CE368" s="205"/>
      <c r="CF368" s="205"/>
      <c r="CG368" s="205"/>
      <c r="CH368" s="205"/>
      <c r="CI368" s="205"/>
      <c r="CJ368" s="205"/>
      <c r="CK368" s="205"/>
      <c r="CL368" s="205"/>
      <c r="CM368" s="205"/>
      <c r="CN368" s="205"/>
      <c r="CO368" s="205"/>
      <c r="CP368" s="205"/>
      <c r="CQ368" s="205"/>
      <c r="CR368" s="205"/>
      <c r="CS368" s="205"/>
      <c r="CT368" s="205"/>
      <c r="CU368" s="205"/>
      <c r="CV368" s="205"/>
      <c r="CW368" s="205"/>
      <c r="CX368" s="205"/>
      <c r="CY368" s="205"/>
      <c r="CZ368" s="205"/>
      <c r="DA368" s="205"/>
      <c r="DB368" s="205"/>
      <c r="DC368" s="205"/>
      <c r="DD368" s="205"/>
      <c r="DE368" s="205"/>
      <c r="DF368" s="205"/>
      <c r="DG368" s="205"/>
      <c r="DH368" s="205"/>
      <c r="DI368" s="205"/>
      <c r="DJ368" s="205"/>
      <c r="DK368" s="205"/>
      <c r="DL368" s="205"/>
      <c r="DM368" s="205"/>
      <c r="DN368" s="205"/>
      <c r="DO368" s="205"/>
      <c r="DP368" s="205"/>
      <c r="DQ368" s="205"/>
      <c r="DR368" s="205"/>
      <c r="DS368" s="205"/>
      <c r="DT368" s="205"/>
      <c r="DU368" s="205"/>
      <c r="DV368" s="205"/>
      <c r="DW368" s="205"/>
      <c r="DX368" s="205"/>
      <c r="DY368" s="205"/>
      <c r="DZ368" s="205"/>
      <c r="EA368" s="205"/>
      <c r="EB368" s="205"/>
      <c r="EC368" s="205"/>
      <c r="ED368" s="205"/>
      <c r="EE368" s="205"/>
      <c r="EF368" s="205"/>
      <c r="EG368" s="205"/>
      <c r="EH368" s="205"/>
      <c r="EI368" s="205"/>
      <c r="EJ368" s="205"/>
      <c r="EK368" s="205"/>
      <c r="EL368" s="205"/>
      <c r="EM368" s="205"/>
      <c r="EN368" s="205"/>
      <c r="EO368" s="205"/>
      <c r="EP368" s="205"/>
      <c r="EQ368" s="205"/>
      <c r="ER368" s="205"/>
      <c r="ES368" s="205"/>
      <c r="ET368" s="205"/>
      <c r="EU368" s="205"/>
      <c r="EV368" s="205"/>
      <c r="EW368" s="205"/>
      <c r="EX368" s="205"/>
      <c r="EY368" s="205"/>
      <c r="EZ368" s="205"/>
      <c r="FA368" s="205"/>
      <c r="FB368" s="205"/>
      <c r="FC368" s="205"/>
      <c r="FD368" s="205"/>
      <c r="FE368" s="205"/>
      <c r="FF368" s="205"/>
      <c r="FG368" s="205"/>
      <c r="FH368" s="205"/>
      <c r="FI368" s="205"/>
      <c r="FJ368" s="205"/>
      <c r="FK368" s="205"/>
      <c r="FL368" s="205"/>
      <c r="FM368" s="205"/>
      <c r="FN368" s="205"/>
      <c r="FO368" s="205"/>
      <c r="FP368" s="205"/>
      <c r="FQ368" s="205"/>
      <c r="FR368" s="205"/>
      <c r="FS368" s="205"/>
      <c r="FT368" s="205"/>
      <c r="FU368" s="205"/>
      <c r="FV368" s="205"/>
      <c r="FW368" s="205"/>
      <c r="FX368" s="205"/>
      <c r="FY368" s="205"/>
      <c r="FZ368" s="205"/>
      <c r="GA368" s="205"/>
      <c r="GB368" s="205"/>
      <c r="GC368" s="205"/>
      <c r="GD368" s="205"/>
      <c r="GE368" s="205"/>
      <c r="GF368" s="205"/>
      <c r="GG368" s="205"/>
      <c r="GH368" s="205"/>
      <c r="GI368" s="205"/>
      <c r="GJ368" s="205"/>
      <c r="GK368" s="205"/>
      <c r="GL368" s="205"/>
      <c r="GM368" s="205"/>
      <c r="GN368" s="205"/>
      <c r="GO368" s="205"/>
      <c r="GP368" s="205"/>
      <c r="GQ368" s="205"/>
      <c r="GR368" s="205"/>
      <c r="GS368" s="205"/>
      <c r="GT368" s="205"/>
      <c r="GU368" s="205"/>
      <c r="GV368" s="205"/>
      <c r="GW368" s="205"/>
      <c r="GX368" s="205"/>
      <c r="GY368" s="205"/>
      <c r="GZ368" s="205"/>
      <c r="HA368" s="205"/>
      <c r="HB368" s="205"/>
      <c r="HC368" s="205"/>
      <c r="HD368" s="205"/>
      <c r="HE368" s="205"/>
      <c r="HF368" s="205"/>
      <c r="HG368" s="205"/>
      <c r="HH368" s="205"/>
      <c r="HI368" s="205"/>
      <c r="HJ368" s="205"/>
      <c r="HK368" s="205"/>
      <c r="HL368" s="205"/>
      <c r="HM368" s="205"/>
      <c r="HN368" s="205"/>
      <c r="HO368" s="205"/>
      <c r="HP368" s="205"/>
      <c r="HQ368" s="205"/>
      <c r="HR368" s="205"/>
      <c r="HS368" s="205"/>
      <c r="HT368" s="205"/>
      <c r="HU368" s="205"/>
      <c r="HV368" s="205"/>
      <c r="HW368" s="205"/>
      <c r="HX368" s="205"/>
      <c r="HY368" s="205"/>
      <c r="HZ368" s="205"/>
      <c r="IA368" s="205"/>
      <c r="IB368" s="205"/>
      <c r="IC368" s="205"/>
      <c r="ID368" s="205"/>
      <c r="IE368" s="205"/>
      <c r="IF368" s="205"/>
      <c r="IG368" s="205"/>
      <c r="IH368" s="205"/>
      <c r="II368" s="205"/>
      <c r="IJ368" s="205"/>
      <c r="IK368" s="205"/>
      <c r="IL368" s="205"/>
      <c r="IM368" s="205"/>
      <c r="IN368" s="205"/>
      <c r="IO368" s="205"/>
      <c r="IP368" s="205"/>
      <c r="IQ368" s="205"/>
      <c r="IR368" s="205"/>
      <c r="IS368" s="205"/>
      <c r="IT368" s="205"/>
      <c r="IU368" s="205"/>
      <c r="IV368" s="205"/>
      <c r="IW368" s="205"/>
      <c r="IX368" s="205"/>
    </row>
    <row r="369" spans="1:258" x14ac:dyDescent="0.2">
      <c r="A369" s="330">
        <f t="shared" si="15"/>
        <v>45650</v>
      </c>
      <c r="B369" s="355" t="str" cm="1">
        <f t="array" ref="B369">IF(SUMPRODUCT($I369:$IX369,IF($I$9:$IX$9=B$9,1,0))&gt;0,SUMPRODUCT($I369:$IX369,IF($I$9:$IX$9=B$9,1,0)),"")</f>
        <v/>
      </c>
      <c r="C369" s="355" t="str" cm="1">
        <f t="array" ref="C369">IF(SUMPRODUCT($I369:$IX369,IF($I$9:$IX$9=C$9,1,0))&gt;0,SUMPRODUCT($I369:$IX369,IF($I$9:$IX$9=C$9,1,0)),"")</f>
        <v/>
      </c>
      <c r="D369" s="355" t="str" cm="1">
        <f t="array" ref="D369">IF(SUMPRODUCT($I369:$IX369,IF($I$9:$IX$9=D$9,1,0))&gt;0,SUMPRODUCT($I369:$IX369,IF($I$9:$IX$9=D$9,1,0)),"")</f>
        <v/>
      </c>
      <c r="E369" s="355" t="str" cm="1">
        <f t="array" ref="E369">IF(SUMPRODUCT($I369:$IX369,IF($I$9:$IX$9=E$9,1,0))&gt;0,SUMPRODUCT($I369:$IX369,IF($I$9:$IX$9=E$9,1,0)),"")</f>
        <v/>
      </c>
      <c r="F369" s="355" t="str" cm="1">
        <f t="array" ref="F369">IF(SUMPRODUCT($I369:$IX369,IF($I$9:$IX$9=F$9,1,0))&gt;0,SUMPRODUCT($I369:$IX369,IF($I$9:$IX$9=F$9,1,0)),"")</f>
        <v/>
      </c>
      <c r="G369" s="355" t="str" cm="1">
        <f t="array" ref="G369">IF(SUMPRODUCT($I369:$IX369,IF($I$9:$IX$9=G$9,1,0))&gt;0,SUMPRODUCT($I369:$IX369,IF($I$9:$IX$9=G$9,1,0)),"")</f>
        <v/>
      </c>
      <c r="H369" s="329">
        <f t="shared" si="14"/>
        <v>0</v>
      </c>
      <c r="I369" s="205"/>
      <c r="J369" s="205"/>
      <c r="K369" s="205"/>
      <c r="L369" s="205"/>
      <c r="M369" s="205"/>
      <c r="N369" s="205"/>
      <c r="O369" s="205"/>
      <c r="P369" s="205"/>
      <c r="Q369" s="205"/>
      <c r="R369" s="205"/>
      <c r="S369" s="205"/>
      <c r="T369" s="205"/>
      <c r="U369" s="205"/>
      <c r="V369" s="205"/>
      <c r="W369" s="205"/>
      <c r="X369" s="205"/>
      <c r="Y369" s="205"/>
      <c r="Z369" s="205"/>
      <c r="AA369" s="205"/>
      <c r="AB369" s="205"/>
      <c r="AC369" s="205"/>
      <c r="AD369" s="205"/>
      <c r="AE369" s="205"/>
      <c r="AF369" s="205"/>
      <c r="AG369" s="205"/>
      <c r="AH369" s="205"/>
      <c r="AI369" s="205"/>
      <c r="AJ369" s="205"/>
      <c r="AK369" s="205"/>
      <c r="AL369" s="205"/>
      <c r="AM369" s="205"/>
      <c r="AN369" s="205"/>
      <c r="AO369" s="205"/>
      <c r="AP369" s="205"/>
      <c r="AQ369" s="205"/>
      <c r="AR369" s="205"/>
      <c r="AS369" s="205"/>
      <c r="AT369" s="205"/>
      <c r="AU369" s="205"/>
      <c r="AV369" s="205"/>
      <c r="AW369" s="205"/>
      <c r="AX369" s="205"/>
      <c r="AY369" s="205"/>
      <c r="AZ369" s="205"/>
      <c r="BA369" s="205"/>
      <c r="BB369" s="205"/>
      <c r="BC369" s="205"/>
      <c r="BD369" s="205"/>
      <c r="BE369" s="205"/>
      <c r="BF369" s="205"/>
      <c r="BG369" s="205"/>
      <c r="BH369" s="205"/>
      <c r="BI369" s="205"/>
      <c r="BJ369" s="205"/>
      <c r="BK369" s="205"/>
      <c r="BL369" s="205"/>
      <c r="BM369" s="205"/>
      <c r="BN369" s="205"/>
      <c r="BO369" s="205"/>
      <c r="BP369" s="205"/>
      <c r="BQ369" s="205"/>
      <c r="BR369" s="205"/>
      <c r="BS369" s="205"/>
      <c r="BT369" s="205"/>
      <c r="BU369" s="205"/>
      <c r="BV369" s="205"/>
      <c r="BW369" s="205"/>
      <c r="BX369" s="205"/>
      <c r="BY369" s="205"/>
      <c r="BZ369" s="205"/>
      <c r="CA369" s="205"/>
      <c r="CB369" s="205"/>
      <c r="CC369" s="205"/>
      <c r="CD369" s="205"/>
      <c r="CE369" s="205"/>
      <c r="CF369" s="205"/>
      <c r="CG369" s="205"/>
      <c r="CH369" s="205"/>
      <c r="CI369" s="205"/>
      <c r="CJ369" s="205"/>
      <c r="CK369" s="205"/>
      <c r="CL369" s="205"/>
      <c r="CM369" s="205"/>
      <c r="CN369" s="205"/>
      <c r="CO369" s="205"/>
      <c r="CP369" s="205"/>
      <c r="CQ369" s="205"/>
      <c r="CR369" s="205"/>
      <c r="CS369" s="205"/>
      <c r="CT369" s="205"/>
      <c r="CU369" s="205"/>
      <c r="CV369" s="205"/>
      <c r="CW369" s="205"/>
      <c r="CX369" s="205"/>
      <c r="CY369" s="205"/>
      <c r="CZ369" s="205"/>
      <c r="DA369" s="205"/>
      <c r="DB369" s="205"/>
      <c r="DC369" s="205"/>
      <c r="DD369" s="205"/>
      <c r="DE369" s="205"/>
      <c r="DF369" s="205"/>
      <c r="DG369" s="205"/>
      <c r="DH369" s="205"/>
      <c r="DI369" s="205"/>
      <c r="DJ369" s="205"/>
      <c r="DK369" s="205"/>
      <c r="DL369" s="205"/>
      <c r="DM369" s="205"/>
      <c r="DN369" s="205"/>
      <c r="DO369" s="205"/>
      <c r="DP369" s="205"/>
      <c r="DQ369" s="205"/>
      <c r="DR369" s="205"/>
      <c r="DS369" s="205"/>
      <c r="DT369" s="205"/>
      <c r="DU369" s="205"/>
      <c r="DV369" s="205"/>
      <c r="DW369" s="205"/>
      <c r="DX369" s="205"/>
      <c r="DY369" s="205"/>
      <c r="DZ369" s="205"/>
      <c r="EA369" s="205"/>
      <c r="EB369" s="205"/>
      <c r="EC369" s="205"/>
      <c r="ED369" s="205"/>
      <c r="EE369" s="205"/>
      <c r="EF369" s="205"/>
      <c r="EG369" s="205"/>
      <c r="EH369" s="205"/>
      <c r="EI369" s="205"/>
      <c r="EJ369" s="205"/>
      <c r="EK369" s="205"/>
      <c r="EL369" s="205"/>
      <c r="EM369" s="205"/>
      <c r="EN369" s="205"/>
      <c r="EO369" s="205"/>
      <c r="EP369" s="205"/>
      <c r="EQ369" s="205"/>
      <c r="ER369" s="205"/>
      <c r="ES369" s="205"/>
      <c r="ET369" s="205"/>
      <c r="EU369" s="205"/>
      <c r="EV369" s="205"/>
      <c r="EW369" s="205"/>
      <c r="EX369" s="205"/>
      <c r="EY369" s="205"/>
      <c r="EZ369" s="205"/>
      <c r="FA369" s="205"/>
      <c r="FB369" s="205"/>
      <c r="FC369" s="205"/>
      <c r="FD369" s="205"/>
      <c r="FE369" s="205"/>
      <c r="FF369" s="205"/>
      <c r="FG369" s="205"/>
      <c r="FH369" s="205"/>
      <c r="FI369" s="205"/>
      <c r="FJ369" s="205"/>
      <c r="FK369" s="205"/>
      <c r="FL369" s="205"/>
      <c r="FM369" s="205"/>
      <c r="FN369" s="205"/>
      <c r="FO369" s="205"/>
      <c r="FP369" s="205"/>
      <c r="FQ369" s="205"/>
      <c r="FR369" s="205"/>
      <c r="FS369" s="205"/>
      <c r="FT369" s="205"/>
      <c r="FU369" s="205"/>
      <c r="FV369" s="205"/>
      <c r="FW369" s="205"/>
      <c r="FX369" s="205"/>
      <c r="FY369" s="205"/>
      <c r="FZ369" s="205"/>
      <c r="GA369" s="205"/>
      <c r="GB369" s="205"/>
      <c r="GC369" s="205"/>
      <c r="GD369" s="205"/>
      <c r="GE369" s="205"/>
      <c r="GF369" s="205"/>
      <c r="GG369" s="205"/>
      <c r="GH369" s="205"/>
      <c r="GI369" s="205"/>
      <c r="GJ369" s="205"/>
      <c r="GK369" s="205"/>
      <c r="GL369" s="205"/>
      <c r="GM369" s="205"/>
      <c r="GN369" s="205"/>
      <c r="GO369" s="205"/>
      <c r="GP369" s="205"/>
      <c r="GQ369" s="205"/>
      <c r="GR369" s="205"/>
      <c r="GS369" s="205"/>
      <c r="GT369" s="205"/>
      <c r="GU369" s="205"/>
      <c r="GV369" s="205"/>
      <c r="GW369" s="205"/>
      <c r="GX369" s="205"/>
      <c r="GY369" s="205"/>
      <c r="GZ369" s="205"/>
      <c r="HA369" s="205"/>
      <c r="HB369" s="205"/>
      <c r="HC369" s="205"/>
      <c r="HD369" s="205"/>
      <c r="HE369" s="205"/>
      <c r="HF369" s="205"/>
      <c r="HG369" s="205"/>
      <c r="HH369" s="205"/>
      <c r="HI369" s="205"/>
      <c r="HJ369" s="205"/>
      <c r="HK369" s="205"/>
      <c r="HL369" s="205"/>
      <c r="HM369" s="205"/>
      <c r="HN369" s="205"/>
      <c r="HO369" s="205"/>
      <c r="HP369" s="205"/>
      <c r="HQ369" s="205"/>
      <c r="HR369" s="205"/>
      <c r="HS369" s="205"/>
      <c r="HT369" s="205"/>
      <c r="HU369" s="205"/>
      <c r="HV369" s="205"/>
      <c r="HW369" s="205"/>
      <c r="HX369" s="205"/>
      <c r="HY369" s="205"/>
      <c r="HZ369" s="205"/>
      <c r="IA369" s="205"/>
      <c r="IB369" s="205"/>
      <c r="IC369" s="205"/>
      <c r="ID369" s="205"/>
      <c r="IE369" s="205"/>
      <c r="IF369" s="205"/>
      <c r="IG369" s="205"/>
      <c r="IH369" s="205"/>
      <c r="II369" s="205"/>
      <c r="IJ369" s="205"/>
      <c r="IK369" s="205"/>
      <c r="IL369" s="205"/>
      <c r="IM369" s="205"/>
      <c r="IN369" s="205"/>
      <c r="IO369" s="205"/>
      <c r="IP369" s="205"/>
      <c r="IQ369" s="205"/>
      <c r="IR369" s="205"/>
      <c r="IS369" s="205"/>
      <c r="IT369" s="205"/>
      <c r="IU369" s="205"/>
      <c r="IV369" s="205"/>
      <c r="IW369" s="205"/>
      <c r="IX369" s="205"/>
    </row>
    <row r="370" spans="1:258" x14ac:dyDescent="0.2">
      <c r="A370" s="330">
        <f t="shared" si="15"/>
        <v>45651</v>
      </c>
      <c r="B370" s="355" t="str" cm="1">
        <f t="array" ref="B370">IF(SUMPRODUCT($I370:$IX370,IF($I$9:$IX$9=B$9,1,0))&gt;0,SUMPRODUCT($I370:$IX370,IF($I$9:$IX$9=B$9,1,0)),"")</f>
        <v/>
      </c>
      <c r="C370" s="355" t="str" cm="1">
        <f t="array" ref="C370">IF(SUMPRODUCT($I370:$IX370,IF($I$9:$IX$9=C$9,1,0))&gt;0,SUMPRODUCT($I370:$IX370,IF($I$9:$IX$9=C$9,1,0)),"")</f>
        <v/>
      </c>
      <c r="D370" s="355" t="str" cm="1">
        <f t="array" ref="D370">IF(SUMPRODUCT($I370:$IX370,IF($I$9:$IX$9=D$9,1,0))&gt;0,SUMPRODUCT($I370:$IX370,IF($I$9:$IX$9=D$9,1,0)),"")</f>
        <v/>
      </c>
      <c r="E370" s="355" t="str" cm="1">
        <f t="array" ref="E370">IF(SUMPRODUCT($I370:$IX370,IF($I$9:$IX$9=E$9,1,0))&gt;0,SUMPRODUCT($I370:$IX370,IF($I$9:$IX$9=E$9,1,0)),"")</f>
        <v/>
      </c>
      <c r="F370" s="355" t="str" cm="1">
        <f t="array" ref="F370">IF(SUMPRODUCT($I370:$IX370,IF($I$9:$IX$9=F$9,1,0))&gt;0,SUMPRODUCT($I370:$IX370,IF($I$9:$IX$9=F$9,1,0)),"")</f>
        <v/>
      </c>
      <c r="G370" s="355" t="str" cm="1">
        <f t="array" ref="G370">IF(SUMPRODUCT($I370:$IX370,IF($I$9:$IX$9=G$9,1,0))&gt;0,SUMPRODUCT($I370:$IX370,IF($I$9:$IX$9=G$9,1,0)),"")</f>
        <v/>
      </c>
      <c r="H370" s="329">
        <f t="shared" si="14"/>
        <v>0</v>
      </c>
      <c r="I370" s="205"/>
      <c r="J370" s="205"/>
      <c r="K370" s="205"/>
      <c r="L370" s="205"/>
      <c r="M370" s="205"/>
      <c r="N370" s="205"/>
      <c r="O370" s="205"/>
      <c r="P370" s="205"/>
      <c r="Q370" s="205"/>
      <c r="R370" s="205"/>
      <c r="S370" s="205"/>
      <c r="T370" s="205"/>
      <c r="U370" s="205"/>
      <c r="V370" s="205"/>
      <c r="W370" s="205"/>
      <c r="X370" s="205"/>
      <c r="Y370" s="205"/>
      <c r="Z370" s="205"/>
      <c r="AA370" s="205"/>
      <c r="AB370" s="205"/>
      <c r="AC370" s="205"/>
      <c r="AD370" s="205"/>
      <c r="AE370" s="205"/>
      <c r="AF370" s="205"/>
      <c r="AG370" s="205"/>
      <c r="AH370" s="205"/>
      <c r="AI370" s="205"/>
      <c r="AJ370" s="205"/>
      <c r="AK370" s="205"/>
      <c r="AL370" s="205"/>
      <c r="AM370" s="205"/>
      <c r="AN370" s="205"/>
      <c r="AO370" s="205"/>
      <c r="AP370" s="205"/>
      <c r="AQ370" s="205"/>
      <c r="AR370" s="205"/>
      <c r="AS370" s="205"/>
      <c r="AT370" s="205"/>
      <c r="AU370" s="205"/>
      <c r="AV370" s="205"/>
      <c r="AW370" s="205"/>
      <c r="AX370" s="205"/>
      <c r="AY370" s="205"/>
      <c r="AZ370" s="205"/>
      <c r="BA370" s="205"/>
      <c r="BB370" s="205"/>
      <c r="BC370" s="205"/>
      <c r="BD370" s="205"/>
      <c r="BE370" s="205"/>
      <c r="BF370" s="205"/>
      <c r="BG370" s="205"/>
      <c r="BH370" s="205"/>
      <c r="BI370" s="205"/>
      <c r="BJ370" s="205"/>
      <c r="BK370" s="205"/>
      <c r="BL370" s="205"/>
      <c r="BM370" s="205"/>
      <c r="BN370" s="205"/>
      <c r="BO370" s="205"/>
      <c r="BP370" s="205"/>
      <c r="BQ370" s="205"/>
      <c r="BR370" s="205"/>
      <c r="BS370" s="205"/>
      <c r="BT370" s="205"/>
      <c r="BU370" s="205"/>
      <c r="BV370" s="205"/>
      <c r="BW370" s="205"/>
      <c r="BX370" s="205"/>
      <c r="BY370" s="205"/>
      <c r="BZ370" s="205"/>
      <c r="CA370" s="205"/>
      <c r="CB370" s="205"/>
      <c r="CC370" s="205"/>
      <c r="CD370" s="205"/>
      <c r="CE370" s="205"/>
      <c r="CF370" s="205"/>
      <c r="CG370" s="205"/>
      <c r="CH370" s="205"/>
      <c r="CI370" s="205"/>
      <c r="CJ370" s="205"/>
      <c r="CK370" s="205"/>
      <c r="CL370" s="205"/>
      <c r="CM370" s="205"/>
      <c r="CN370" s="205"/>
      <c r="CO370" s="205"/>
      <c r="CP370" s="205"/>
      <c r="CQ370" s="205"/>
      <c r="CR370" s="205"/>
      <c r="CS370" s="205"/>
      <c r="CT370" s="205"/>
      <c r="CU370" s="205"/>
      <c r="CV370" s="205"/>
      <c r="CW370" s="205"/>
      <c r="CX370" s="205"/>
      <c r="CY370" s="205"/>
      <c r="CZ370" s="205"/>
      <c r="DA370" s="205"/>
      <c r="DB370" s="205"/>
      <c r="DC370" s="205"/>
      <c r="DD370" s="205"/>
      <c r="DE370" s="205"/>
      <c r="DF370" s="205"/>
      <c r="DG370" s="205"/>
      <c r="DH370" s="205"/>
      <c r="DI370" s="205"/>
      <c r="DJ370" s="205"/>
      <c r="DK370" s="205"/>
      <c r="DL370" s="205"/>
      <c r="DM370" s="205"/>
      <c r="DN370" s="205"/>
      <c r="DO370" s="205"/>
      <c r="DP370" s="205"/>
      <c r="DQ370" s="205"/>
      <c r="DR370" s="205"/>
      <c r="DS370" s="205"/>
      <c r="DT370" s="205"/>
      <c r="DU370" s="205"/>
      <c r="DV370" s="205"/>
      <c r="DW370" s="205"/>
      <c r="DX370" s="205"/>
      <c r="DY370" s="205"/>
      <c r="DZ370" s="205"/>
      <c r="EA370" s="205"/>
      <c r="EB370" s="205"/>
      <c r="EC370" s="205"/>
      <c r="ED370" s="205"/>
      <c r="EE370" s="205"/>
      <c r="EF370" s="205"/>
      <c r="EG370" s="205"/>
      <c r="EH370" s="205"/>
      <c r="EI370" s="205"/>
      <c r="EJ370" s="205"/>
      <c r="EK370" s="205"/>
      <c r="EL370" s="205"/>
      <c r="EM370" s="205"/>
      <c r="EN370" s="205"/>
      <c r="EO370" s="205"/>
      <c r="EP370" s="205"/>
      <c r="EQ370" s="205"/>
      <c r="ER370" s="205"/>
      <c r="ES370" s="205"/>
      <c r="ET370" s="205"/>
      <c r="EU370" s="205"/>
      <c r="EV370" s="205"/>
      <c r="EW370" s="205"/>
      <c r="EX370" s="205"/>
      <c r="EY370" s="205"/>
      <c r="EZ370" s="205"/>
      <c r="FA370" s="205"/>
      <c r="FB370" s="205"/>
      <c r="FC370" s="205"/>
      <c r="FD370" s="205"/>
      <c r="FE370" s="205"/>
      <c r="FF370" s="205"/>
      <c r="FG370" s="205"/>
      <c r="FH370" s="205"/>
      <c r="FI370" s="205"/>
      <c r="FJ370" s="205"/>
      <c r="FK370" s="205"/>
      <c r="FL370" s="205"/>
      <c r="FM370" s="205"/>
      <c r="FN370" s="205"/>
      <c r="FO370" s="205"/>
      <c r="FP370" s="205"/>
      <c r="FQ370" s="205"/>
      <c r="FR370" s="205"/>
      <c r="FS370" s="205"/>
      <c r="FT370" s="205"/>
      <c r="FU370" s="205"/>
      <c r="FV370" s="205"/>
      <c r="FW370" s="205"/>
      <c r="FX370" s="205"/>
      <c r="FY370" s="205"/>
      <c r="FZ370" s="205"/>
      <c r="GA370" s="205"/>
      <c r="GB370" s="205"/>
      <c r="GC370" s="205"/>
      <c r="GD370" s="205"/>
      <c r="GE370" s="205"/>
      <c r="GF370" s="205"/>
      <c r="GG370" s="205"/>
      <c r="GH370" s="205"/>
      <c r="GI370" s="205"/>
      <c r="GJ370" s="205"/>
      <c r="GK370" s="205"/>
      <c r="GL370" s="205"/>
      <c r="GM370" s="205"/>
      <c r="GN370" s="205"/>
      <c r="GO370" s="205"/>
      <c r="GP370" s="205"/>
      <c r="GQ370" s="205"/>
      <c r="GR370" s="205"/>
      <c r="GS370" s="205"/>
      <c r="GT370" s="205"/>
      <c r="GU370" s="205"/>
      <c r="GV370" s="205"/>
      <c r="GW370" s="205"/>
      <c r="GX370" s="205"/>
      <c r="GY370" s="205"/>
      <c r="GZ370" s="205"/>
      <c r="HA370" s="205"/>
      <c r="HB370" s="205"/>
      <c r="HC370" s="205"/>
      <c r="HD370" s="205"/>
      <c r="HE370" s="205"/>
      <c r="HF370" s="205"/>
      <c r="HG370" s="205"/>
      <c r="HH370" s="205"/>
      <c r="HI370" s="205"/>
      <c r="HJ370" s="205"/>
      <c r="HK370" s="205"/>
      <c r="HL370" s="205"/>
      <c r="HM370" s="205"/>
      <c r="HN370" s="205"/>
      <c r="HO370" s="205"/>
      <c r="HP370" s="205"/>
      <c r="HQ370" s="205"/>
      <c r="HR370" s="205"/>
      <c r="HS370" s="205"/>
      <c r="HT370" s="205"/>
      <c r="HU370" s="205"/>
      <c r="HV370" s="205"/>
      <c r="HW370" s="205"/>
      <c r="HX370" s="205"/>
      <c r="HY370" s="205"/>
      <c r="HZ370" s="205"/>
      <c r="IA370" s="205"/>
      <c r="IB370" s="205"/>
      <c r="IC370" s="205"/>
      <c r="ID370" s="205"/>
      <c r="IE370" s="205"/>
      <c r="IF370" s="205"/>
      <c r="IG370" s="205"/>
      <c r="IH370" s="205"/>
      <c r="II370" s="205"/>
      <c r="IJ370" s="205"/>
      <c r="IK370" s="205"/>
      <c r="IL370" s="205"/>
      <c r="IM370" s="205"/>
      <c r="IN370" s="205"/>
      <c r="IO370" s="205"/>
      <c r="IP370" s="205"/>
      <c r="IQ370" s="205"/>
      <c r="IR370" s="205"/>
      <c r="IS370" s="205"/>
      <c r="IT370" s="205"/>
      <c r="IU370" s="205"/>
      <c r="IV370" s="205"/>
      <c r="IW370" s="205"/>
      <c r="IX370" s="205"/>
    </row>
    <row r="371" spans="1:258" x14ac:dyDescent="0.2">
      <c r="A371" s="330">
        <f t="shared" si="15"/>
        <v>45652</v>
      </c>
      <c r="B371" s="355" t="str" cm="1">
        <f t="array" ref="B371">IF(SUMPRODUCT($I371:$IX371,IF($I$9:$IX$9=B$9,1,0))&gt;0,SUMPRODUCT($I371:$IX371,IF($I$9:$IX$9=B$9,1,0)),"")</f>
        <v/>
      </c>
      <c r="C371" s="355" t="str" cm="1">
        <f t="array" ref="C371">IF(SUMPRODUCT($I371:$IX371,IF($I$9:$IX$9=C$9,1,0))&gt;0,SUMPRODUCT($I371:$IX371,IF($I$9:$IX$9=C$9,1,0)),"")</f>
        <v/>
      </c>
      <c r="D371" s="355" t="str" cm="1">
        <f t="array" ref="D371">IF(SUMPRODUCT($I371:$IX371,IF($I$9:$IX$9=D$9,1,0))&gt;0,SUMPRODUCT($I371:$IX371,IF($I$9:$IX$9=D$9,1,0)),"")</f>
        <v/>
      </c>
      <c r="E371" s="355" t="str" cm="1">
        <f t="array" ref="E371">IF(SUMPRODUCT($I371:$IX371,IF($I$9:$IX$9=E$9,1,0))&gt;0,SUMPRODUCT($I371:$IX371,IF($I$9:$IX$9=E$9,1,0)),"")</f>
        <v/>
      </c>
      <c r="F371" s="355" t="str" cm="1">
        <f t="array" ref="F371">IF(SUMPRODUCT($I371:$IX371,IF($I$9:$IX$9=F$9,1,0))&gt;0,SUMPRODUCT($I371:$IX371,IF($I$9:$IX$9=F$9,1,0)),"")</f>
        <v/>
      </c>
      <c r="G371" s="355" t="str" cm="1">
        <f t="array" ref="G371">IF(SUMPRODUCT($I371:$IX371,IF($I$9:$IX$9=G$9,1,0))&gt;0,SUMPRODUCT($I371:$IX371,IF($I$9:$IX$9=G$9,1,0)),"")</f>
        <v/>
      </c>
      <c r="H371" s="329">
        <f t="shared" si="14"/>
        <v>0</v>
      </c>
      <c r="I371" s="205"/>
      <c r="J371" s="205"/>
      <c r="K371" s="205"/>
      <c r="L371" s="205"/>
      <c r="M371" s="205"/>
      <c r="N371" s="205"/>
      <c r="O371" s="205"/>
      <c r="P371" s="205"/>
      <c r="Q371" s="205"/>
      <c r="R371" s="205"/>
      <c r="S371" s="205"/>
      <c r="T371" s="205"/>
      <c r="U371" s="205"/>
      <c r="V371" s="205"/>
      <c r="W371" s="205"/>
      <c r="X371" s="205"/>
      <c r="Y371" s="205"/>
      <c r="Z371" s="205"/>
      <c r="AA371" s="205"/>
      <c r="AB371" s="205"/>
      <c r="AC371" s="205"/>
      <c r="AD371" s="205"/>
      <c r="AE371" s="205"/>
      <c r="AF371" s="205"/>
      <c r="AG371" s="205"/>
      <c r="AH371" s="205"/>
      <c r="AI371" s="205"/>
      <c r="AJ371" s="205"/>
      <c r="AK371" s="205"/>
      <c r="AL371" s="205"/>
      <c r="AM371" s="205"/>
      <c r="AN371" s="205"/>
      <c r="AO371" s="205"/>
      <c r="AP371" s="205"/>
      <c r="AQ371" s="205"/>
      <c r="AR371" s="205"/>
      <c r="AS371" s="205"/>
      <c r="AT371" s="205"/>
      <c r="AU371" s="205"/>
      <c r="AV371" s="205"/>
      <c r="AW371" s="205"/>
      <c r="AX371" s="205"/>
      <c r="AY371" s="205"/>
      <c r="AZ371" s="205"/>
      <c r="BA371" s="205"/>
      <c r="BB371" s="205"/>
      <c r="BC371" s="205"/>
      <c r="BD371" s="205"/>
      <c r="BE371" s="205"/>
      <c r="BF371" s="205"/>
      <c r="BG371" s="205"/>
      <c r="BH371" s="205"/>
      <c r="BI371" s="205"/>
      <c r="BJ371" s="205"/>
      <c r="BK371" s="205"/>
      <c r="BL371" s="205"/>
      <c r="BM371" s="205"/>
      <c r="BN371" s="205"/>
      <c r="BO371" s="205"/>
      <c r="BP371" s="205"/>
      <c r="BQ371" s="205"/>
      <c r="BR371" s="205"/>
      <c r="BS371" s="205"/>
      <c r="BT371" s="205"/>
      <c r="BU371" s="205"/>
      <c r="BV371" s="205"/>
      <c r="BW371" s="205"/>
      <c r="BX371" s="205"/>
      <c r="BY371" s="205"/>
      <c r="BZ371" s="205"/>
      <c r="CA371" s="205"/>
      <c r="CB371" s="205"/>
      <c r="CC371" s="205"/>
      <c r="CD371" s="205"/>
      <c r="CE371" s="205"/>
      <c r="CF371" s="205"/>
      <c r="CG371" s="205"/>
      <c r="CH371" s="205"/>
      <c r="CI371" s="205"/>
      <c r="CJ371" s="205"/>
      <c r="CK371" s="205"/>
      <c r="CL371" s="205"/>
      <c r="CM371" s="205"/>
      <c r="CN371" s="205"/>
      <c r="CO371" s="205"/>
      <c r="CP371" s="205"/>
      <c r="CQ371" s="205"/>
      <c r="CR371" s="205"/>
      <c r="CS371" s="205"/>
      <c r="CT371" s="205"/>
      <c r="CU371" s="205"/>
      <c r="CV371" s="205"/>
      <c r="CW371" s="205"/>
      <c r="CX371" s="205"/>
      <c r="CY371" s="205"/>
      <c r="CZ371" s="205"/>
      <c r="DA371" s="205"/>
      <c r="DB371" s="205"/>
      <c r="DC371" s="205"/>
      <c r="DD371" s="205"/>
      <c r="DE371" s="205"/>
      <c r="DF371" s="205"/>
      <c r="DG371" s="205"/>
      <c r="DH371" s="205"/>
      <c r="DI371" s="205"/>
      <c r="DJ371" s="205"/>
      <c r="DK371" s="205"/>
      <c r="DL371" s="205"/>
      <c r="DM371" s="205"/>
      <c r="DN371" s="205"/>
      <c r="DO371" s="205"/>
      <c r="DP371" s="205"/>
      <c r="DQ371" s="205"/>
      <c r="DR371" s="205"/>
      <c r="DS371" s="205"/>
      <c r="DT371" s="205"/>
      <c r="DU371" s="205"/>
      <c r="DV371" s="205"/>
      <c r="DW371" s="205"/>
      <c r="DX371" s="205"/>
      <c r="DY371" s="205"/>
      <c r="DZ371" s="205"/>
      <c r="EA371" s="205"/>
      <c r="EB371" s="205"/>
      <c r="EC371" s="205"/>
      <c r="ED371" s="205"/>
      <c r="EE371" s="205"/>
      <c r="EF371" s="205"/>
      <c r="EG371" s="205"/>
      <c r="EH371" s="205"/>
      <c r="EI371" s="205"/>
      <c r="EJ371" s="205"/>
      <c r="EK371" s="205"/>
      <c r="EL371" s="205"/>
      <c r="EM371" s="205"/>
      <c r="EN371" s="205"/>
      <c r="EO371" s="205"/>
      <c r="EP371" s="205"/>
      <c r="EQ371" s="205"/>
      <c r="ER371" s="205"/>
      <c r="ES371" s="205"/>
      <c r="ET371" s="205"/>
      <c r="EU371" s="205"/>
      <c r="EV371" s="205"/>
      <c r="EW371" s="205"/>
      <c r="EX371" s="205"/>
      <c r="EY371" s="205"/>
      <c r="EZ371" s="205"/>
      <c r="FA371" s="205"/>
      <c r="FB371" s="205"/>
      <c r="FC371" s="205"/>
      <c r="FD371" s="205"/>
      <c r="FE371" s="205"/>
      <c r="FF371" s="205"/>
      <c r="FG371" s="205"/>
      <c r="FH371" s="205"/>
      <c r="FI371" s="205"/>
      <c r="FJ371" s="205"/>
      <c r="FK371" s="205"/>
      <c r="FL371" s="205"/>
      <c r="FM371" s="205"/>
      <c r="FN371" s="205"/>
      <c r="FO371" s="205"/>
      <c r="FP371" s="205"/>
      <c r="FQ371" s="205"/>
      <c r="FR371" s="205"/>
      <c r="FS371" s="205"/>
      <c r="FT371" s="205"/>
      <c r="FU371" s="205"/>
      <c r="FV371" s="205"/>
      <c r="FW371" s="205"/>
      <c r="FX371" s="205"/>
      <c r="FY371" s="205"/>
      <c r="FZ371" s="205"/>
      <c r="GA371" s="205"/>
      <c r="GB371" s="205"/>
      <c r="GC371" s="205"/>
      <c r="GD371" s="205"/>
      <c r="GE371" s="205"/>
      <c r="GF371" s="205"/>
      <c r="GG371" s="205"/>
      <c r="GH371" s="205"/>
      <c r="GI371" s="205"/>
      <c r="GJ371" s="205"/>
      <c r="GK371" s="205"/>
      <c r="GL371" s="205"/>
      <c r="GM371" s="205"/>
      <c r="GN371" s="205"/>
      <c r="GO371" s="205"/>
      <c r="GP371" s="205"/>
      <c r="GQ371" s="205"/>
      <c r="GR371" s="205"/>
      <c r="GS371" s="205"/>
      <c r="GT371" s="205"/>
      <c r="GU371" s="205"/>
      <c r="GV371" s="205"/>
      <c r="GW371" s="205"/>
      <c r="GX371" s="205"/>
      <c r="GY371" s="205"/>
      <c r="GZ371" s="205"/>
      <c r="HA371" s="205"/>
      <c r="HB371" s="205"/>
      <c r="HC371" s="205"/>
      <c r="HD371" s="205"/>
      <c r="HE371" s="205"/>
      <c r="HF371" s="205"/>
      <c r="HG371" s="205"/>
      <c r="HH371" s="205"/>
      <c r="HI371" s="205"/>
      <c r="HJ371" s="205"/>
      <c r="HK371" s="205"/>
      <c r="HL371" s="205"/>
      <c r="HM371" s="205"/>
      <c r="HN371" s="205"/>
      <c r="HO371" s="205"/>
      <c r="HP371" s="205"/>
      <c r="HQ371" s="205"/>
      <c r="HR371" s="205"/>
      <c r="HS371" s="205"/>
      <c r="HT371" s="205"/>
      <c r="HU371" s="205"/>
      <c r="HV371" s="205"/>
      <c r="HW371" s="205"/>
      <c r="HX371" s="205"/>
      <c r="HY371" s="205"/>
      <c r="HZ371" s="205"/>
      <c r="IA371" s="205"/>
      <c r="IB371" s="205"/>
      <c r="IC371" s="205"/>
      <c r="ID371" s="205"/>
      <c r="IE371" s="205"/>
      <c r="IF371" s="205"/>
      <c r="IG371" s="205"/>
      <c r="IH371" s="205"/>
      <c r="II371" s="205"/>
      <c r="IJ371" s="205"/>
      <c r="IK371" s="205"/>
      <c r="IL371" s="205"/>
      <c r="IM371" s="205"/>
      <c r="IN371" s="205"/>
      <c r="IO371" s="205"/>
      <c r="IP371" s="205"/>
      <c r="IQ371" s="205"/>
      <c r="IR371" s="205"/>
      <c r="IS371" s="205"/>
      <c r="IT371" s="205"/>
      <c r="IU371" s="205"/>
      <c r="IV371" s="205"/>
      <c r="IW371" s="205"/>
      <c r="IX371" s="205"/>
    </row>
    <row r="372" spans="1:258" x14ac:dyDescent="0.2">
      <c r="A372" s="330">
        <f t="shared" si="15"/>
        <v>45653</v>
      </c>
      <c r="B372" s="355" t="str" cm="1">
        <f t="array" ref="B372">IF(SUMPRODUCT($I372:$IX372,IF($I$9:$IX$9=B$9,1,0))&gt;0,SUMPRODUCT($I372:$IX372,IF($I$9:$IX$9=B$9,1,0)),"")</f>
        <v/>
      </c>
      <c r="C372" s="355" t="str" cm="1">
        <f t="array" ref="C372">IF(SUMPRODUCT($I372:$IX372,IF($I$9:$IX$9=C$9,1,0))&gt;0,SUMPRODUCT($I372:$IX372,IF($I$9:$IX$9=C$9,1,0)),"")</f>
        <v/>
      </c>
      <c r="D372" s="355" t="str" cm="1">
        <f t="array" ref="D372">IF(SUMPRODUCT($I372:$IX372,IF($I$9:$IX$9=D$9,1,0))&gt;0,SUMPRODUCT($I372:$IX372,IF($I$9:$IX$9=D$9,1,0)),"")</f>
        <v/>
      </c>
      <c r="E372" s="355" t="str" cm="1">
        <f t="array" ref="E372">IF(SUMPRODUCT($I372:$IX372,IF($I$9:$IX$9=E$9,1,0))&gt;0,SUMPRODUCT($I372:$IX372,IF($I$9:$IX$9=E$9,1,0)),"")</f>
        <v/>
      </c>
      <c r="F372" s="355" t="str" cm="1">
        <f t="array" ref="F372">IF(SUMPRODUCT($I372:$IX372,IF($I$9:$IX$9=F$9,1,0))&gt;0,SUMPRODUCT($I372:$IX372,IF($I$9:$IX$9=F$9,1,0)),"")</f>
        <v/>
      </c>
      <c r="G372" s="355" t="str" cm="1">
        <f t="array" ref="G372">IF(SUMPRODUCT($I372:$IX372,IF($I$9:$IX$9=G$9,1,0))&gt;0,SUMPRODUCT($I372:$IX372,IF($I$9:$IX$9=G$9,1,0)),"")</f>
        <v/>
      </c>
      <c r="H372" s="329">
        <f t="shared" si="14"/>
        <v>0</v>
      </c>
      <c r="I372" s="205"/>
      <c r="J372" s="205"/>
      <c r="K372" s="205"/>
      <c r="L372" s="205"/>
      <c r="M372" s="205"/>
      <c r="N372" s="205"/>
      <c r="O372" s="205"/>
      <c r="P372" s="205"/>
      <c r="Q372" s="205"/>
      <c r="R372" s="205"/>
      <c r="S372" s="205"/>
      <c r="T372" s="205"/>
      <c r="U372" s="205"/>
      <c r="V372" s="205"/>
      <c r="W372" s="205"/>
      <c r="X372" s="205"/>
      <c r="Y372" s="205"/>
      <c r="Z372" s="205"/>
      <c r="AA372" s="205"/>
      <c r="AB372" s="205"/>
      <c r="AC372" s="205"/>
      <c r="AD372" s="205"/>
      <c r="AE372" s="205"/>
      <c r="AF372" s="205"/>
      <c r="AG372" s="205"/>
      <c r="AH372" s="205"/>
      <c r="AI372" s="205"/>
      <c r="AJ372" s="205"/>
      <c r="AK372" s="205"/>
      <c r="AL372" s="205"/>
      <c r="AM372" s="205"/>
      <c r="AN372" s="205"/>
      <c r="AO372" s="205"/>
      <c r="AP372" s="205"/>
      <c r="AQ372" s="205"/>
      <c r="AR372" s="205"/>
      <c r="AS372" s="205"/>
      <c r="AT372" s="205"/>
      <c r="AU372" s="205"/>
      <c r="AV372" s="205"/>
      <c r="AW372" s="205"/>
      <c r="AX372" s="205"/>
      <c r="AY372" s="205"/>
      <c r="AZ372" s="205"/>
      <c r="BA372" s="205"/>
      <c r="BB372" s="205"/>
      <c r="BC372" s="205"/>
      <c r="BD372" s="205"/>
      <c r="BE372" s="205"/>
      <c r="BF372" s="205"/>
      <c r="BG372" s="205"/>
      <c r="BH372" s="205"/>
      <c r="BI372" s="205"/>
      <c r="BJ372" s="205"/>
      <c r="BK372" s="205"/>
      <c r="BL372" s="205"/>
      <c r="BM372" s="205"/>
      <c r="BN372" s="205"/>
      <c r="BO372" s="205"/>
      <c r="BP372" s="205"/>
      <c r="BQ372" s="205"/>
      <c r="BR372" s="205"/>
      <c r="BS372" s="205"/>
      <c r="BT372" s="205"/>
      <c r="BU372" s="205"/>
      <c r="BV372" s="205"/>
      <c r="BW372" s="205"/>
      <c r="BX372" s="205"/>
      <c r="BY372" s="205"/>
      <c r="BZ372" s="205"/>
      <c r="CA372" s="205"/>
      <c r="CB372" s="205"/>
      <c r="CC372" s="205"/>
      <c r="CD372" s="205"/>
      <c r="CE372" s="205"/>
      <c r="CF372" s="205"/>
      <c r="CG372" s="205"/>
      <c r="CH372" s="205"/>
      <c r="CI372" s="205"/>
      <c r="CJ372" s="205"/>
      <c r="CK372" s="205"/>
      <c r="CL372" s="205"/>
      <c r="CM372" s="205"/>
      <c r="CN372" s="205"/>
      <c r="CO372" s="205"/>
      <c r="CP372" s="205"/>
      <c r="CQ372" s="205"/>
      <c r="CR372" s="205"/>
      <c r="CS372" s="205"/>
      <c r="CT372" s="205"/>
      <c r="CU372" s="205"/>
      <c r="CV372" s="205"/>
      <c r="CW372" s="205"/>
      <c r="CX372" s="205"/>
      <c r="CY372" s="205"/>
      <c r="CZ372" s="205"/>
      <c r="DA372" s="205"/>
      <c r="DB372" s="205"/>
      <c r="DC372" s="205"/>
      <c r="DD372" s="205"/>
      <c r="DE372" s="205"/>
      <c r="DF372" s="205"/>
      <c r="DG372" s="205"/>
      <c r="DH372" s="205"/>
      <c r="DI372" s="205"/>
      <c r="DJ372" s="205"/>
      <c r="DK372" s="205"/>
      <c r="DL372" s="205"/>
      <c r="DM372" s="205"/>
      <c r="DN372" s="205"/>
      <c r="DO372" s="205"/>
      <c r="DP372" s="205"/>
      <c r="DQ372" s="205"/>
      <c r="DR372" s="205"/>
      <c r="DS372" s="205"/>
      <c r="DT372" s="205"/>
      <c r="DU372" s="205"/>
      <c r="DV372" s="205"/>
      <c r="DW372" s="205"/>
      <c r="DX372" s="205"/>
      <c r="DY372" s="205"/>
      <c r="DZ372" s="205"/>
      <c r="EA372" s="205"/>
      <c r="EB372" s="205"/>
      <c r="EC372" s="205"/>
      <c r="ED372" s="205"/>
      <c r="EE372" s="205"/>
      <c r="EF372" s="205"/>
      <c r="EG372" s="205"/>
      <c r="EH372" s="205"/>
      <c r="EI372" s="205"/>
      <c r="EJ372" s="205"/>
      <c r="EK372" s="205"/>
      <c r="EL372" s="205"/>
      <c r="EM372" s="205"/>
      <c r="EN372" s="205"/>
      <c r="EO372" s="205"/>
      <c r="EP372" s="205"/>
      <c r="EQ372" s="205"/>
      <c r="ER372" s="205"/>
      <c r="ES372" s="205"/>
      <c r="ET372" s="205"/>
      <c r="EU372" s="205"/>
      <c r="EV372" s="205"/>
      <c r="EW372" s="205"/>
      <c r="EX372" s="205"/>
      <c r="EY372" s="205"/>
      <c r="EZ372" s="205"/>
      <c r="FA372" s="205"/>
      <c r="FB372" s="205"/>
      <c r="FC372" s="205"/>
      <c r="FD372" s="205"/>
      <c r="FE372" s="205"/>
      <c r="FF372" s="205"/>
      <c r="FG372" s="205"/>
      <c r="FH372" s="205"/>
      <c r="FI372" s="205"/>
      <c r="FJ372" s="205"/>
      <c r="FK372" s="205"/>
      <c r="FL372" s="205"/>
      <c r="FM372" s="205"/>
      <c r="FN372" s="205"/>
      <c r="FO372" s="205"/>
      <c r="FP372" s="205"/>
      <c r="FQ372" s="205"/>
      <c r="FR372" s="205"/>
      <c r="FS372" s="205"/>
      <c r="FT372" s="205"/>
      <c r="FU372" s="205"/>
      <c r="FV372" s="205"/>
      <c r="FW372" s="205"/>
      <c r="FX372" s="205"/>
      <c r="FY372" s="205"/>
      <c r="FZ372" s="205"/>
      <c r="GA372" s="205"/>
      <c r="GB372" s="205"/>
      <c r="GC372" s="205"/>
      <c r="GD372" s="205"/>
      <c r="GE372" s="205"/>
      <c r="GF372" s="205"/>
      <c r="GG372" s="205"/>
      <c r="GH372" s="205"/>
      <c r="GI372" s="205"/>
      <c r="GJ372" s="205"/>
      <c r="GK372" s="205"/>
      <c r="GL372" s="205"/>
      <c r="GM372" s="205"/>
      <c r="GN372" s="205"/>
      <c r="GO372" s="205"/>
      <c r="GP372" s="205"/>
      <c r="GQ372" s="205"/>
      <c r="GR372" s="205"/>
      <c r="GS372" s="205"/>
      <c r="GT372" s="205"/>
      <c r="GU372" s="205"/>
      <c r="GV372" s="205"/>
      <c r="GW372" s="205"/>
      <c r="GX372" s="205"/>
      <c r="GY372" s="205"/>
      <c r="GZ372" s="205"/>
      <c r="HA372" s="205"/>
      <c r="HB372" s="205"/>
      <c r="HC372" s="205"/>
      <c r="HD372" s="205"/>
      <c r="HE372" s="205"/>
      <c r="HF372" s="205"/>
      <c r="HG372" s="205"/>
      <c r="HH372" s="205"/>
      <c r="HI372" s="205"/>
      <c r="HJ372" s="205"/>
      <c r="HK372" s="205"/>
      <c r="HL372" s="205"/>
      <c r="HM372" s="205"/>
      <c r="HN372" s="205"/>
      <c r="HO372" s="205"/>
      <c r="HP372" s="205"/>
      <c r="HQ372" s="205"/>
      <c r="HR372" s="205"/>
      <c r="HS372" s="205"/>
      <c r="HT372" s="205"/>
      <c r="HU372" s="205"/>
      <c r="HV372" s="205"/>
      <c r="HW372" s="205"/>
      <c r="HX372" s="205"/>
      <c r="HY372" s="205"/>
      <c r="HZ372" s="205"/>
      <c r="IA372" s="205"/>
      <c r="IB372" s="205"/>
      <c r="IC372" s="205"/>
      <c r="ID372" s="205"/>
      <c r="IE372" s="205"/>
      <c r="IF372" s="205"/>
      <c r="IG372" s="205"/>
      <c r="IH372" s="205"/>
      <c r="II372" s="205"/>
      <c r="IJ372" s="205"/>
      <c r="IK372" s="205"/>
      <c r="IL372" s="205"/>
      <c r="IM372" s="205"/>
      <c r="IN372" s="205"/>
      <c r="IO372" s="205"/>
      <c r="IP372" s="205"/>
      <c r="IQ372" s="205"/>
      <c r="IR372" s="205"/>
      <c r="IS372" s="205"/>
      <c r="IT372" s="205"/>
      <c r="IU372" s="205"/>
      <c r="IV372" s="205"/>
      <c r="IW372" s="205"/>
      <c r="IX372" s="205"/>
    </row>
    <row r="373" spans="1:258" x14ac:dyDescent="0.2">
      <c r="A373" s="330">
        <f t="shared" si="15"/>
        <v>45654</v>
      </c>
      <c r="B373" s="355" t="str" cm="1">
        <f t="array" ref="B373">IF(SUMPRODUCT($I373:$IX373,IF($I$9:$IX$9=B$9,1,0))&gt;0,SUMPRODUCT($I373:$IX373,IF($I$9:$IX$9=B$9,1,0)),"")</f>
        <v/>
      </c>
      <c r="C373" s="355" t="str" cm="1">
        <f t="array" ref="C373">IF(SUMPRODUCT($I373:$IX373,IF($I$9:$IX$9=C$9,1,0))&gt;0,SUMPRODUCT($I373:$IX373,IF($I$9:$IX$9=C$9,1,0)),"")</f>
        <v/>
      </c>
      <c r="D373" s="355" t="str" cm="1">
        <f t="array" ref="D373">IF(SUMPRODUCT($I373:$IX373,IF($I$9:$IX$9=D$9,1,0))&gt;0,SUMPRODUCT($I373:$IX373,IF($I$9:$IX$9=D$9,1,0)),"")</f>
        <v/>
      </c>
      <c r="E373" s="355" t="str" cm="1">
        <f t="array" ref="E373">IF(SUMPRODUCT($I373:$IX373,IF($I$9:$IX$9=E$9,1,0))&gt;0,SUMPRODUCT($I373:$IX373,IF($I$9:$IX$9=E$9,1,0)),"")</f>
        <v/>
      </c>
      <c r="F373" s="355" t="str" cm="1">
        <f t="array" ref="F373">IF(SUMPRODUCT($I373:$IX373,IF($I$9:$IX$9=F$9,1,0))&gt;0,SUMPRODUCT($I373:$IX373,IF($I$9:$IX$9=F$9,1,0)),"")</f>
        <v/>
      </c>
      <c r="G373" s="355" t="str" cm="1">
        <f t="array" ref="G373">IF(SUMPRODUCT($I373:$IX373,IF($I$9:$IX$9=G$9,1,0))&gt;0,SUMPRODUCT($I373:$IX373,IF($I$9:$IX$9=G$9,1,0)),"")</f>
        <v/>
      </c>
      <c r="H373" s="329">
        <f t="shared" si="14"/>
        <v>0</v>
      </c>
      <c r="I373" s="205"/>
      <c r="J373" s="205"/>
      <c r="K373" s="205"/>
      <c r="L373" s="205"/>
      <c r="M373" s="205"/>
      <c r="N373" s="205"/>
      <c r="O373" s="205"/>
      <c r="P373" s="205"/>
      <c r="Q373" s="205"/>
      <c r="R373" s="205"/>
      <c r="S373" s="205"/>
      <c r="T373" s="205"/>
      <c r="U373" s="205"/>
      <c r="V373" s="205"/>
      <c r="W373" s="205"/>
      <c r="X373" s="205"/>
      <c r="Y373" s="205"/>
      <c r="Z373" s="205"/>
      <c r="AA373" s="205"/>
      <c r="AB373" s="205"/>
      <c r="AC373" s="205"/>
      <c r="AD373" s="205"/>
      <c r="AE373" s="205"/>
      <c r="AF373" s="205"/>
      <c r="AG373" s="205"/>
      <c r="AH373" s="205"/>
      <c r="AI373" s="205"/>
      <c r="AJ373" s="205"/>
      <c r="AK373" s="205"/>
      <c r="AL373" s="205"/>
      <c r="AM373" s="205"/>
      <c r="AN373" s="205"/>
      <c r="AO373" s="205"/>
      <c r="AP373" s="205"/>
      <c r="AQ373" s="205"/>
      <c r="AR373" s="205"/>
      <c r="AS373" s="205"/>
      <c r="AT373" s="205"/>
      <c r="AU373" s="205"/>
      <c r="AV373" s="205"/>
      <c r="AW373" s="205"/>
      <c r="AX373" s="205"/>
      <c r="AY373" s="205"/>
      <c r="AZ373" s="205"/>
      <c r="BA373" s="205"/>
      <c r="BB373" s="205"/>
      <c r="BC373" s="205"/>
      <c r="BD373" s="205"/>
      <c r="BE373" s="205"/>
      <c r="BF373" s="205"/>
      <c r="BG373" s="205"/>
      <c r="BH373" s="205"/>
      <c r="BI373" s="205"/>
      <c r="BJ373" s="205"/>
      <c r="BK373" s="205"/>
      <c r="BL373" s="205"/>
      <c r="BM373" s="205"/>
      <c r="BN373" s="205"/>
      <c r="BO373" s="205"/>
      <c r="BP373" s="205"/>
      <c r="BQ373" s="205"/>
      <c r="BR373" s="205"/>
      <c r="BS373" s="205"/>
      <c r="BT373" s="205"/>
      <c r="BU373" s="205"/>
      <c r="BV373" s="205"/>
      <c r="BW373" s="205"/>
      <c r="BX373" s="205"/>
      <c r="BY373" s="205"/>
      <c r="BZ373" s="205"/>
      <c r="CA373" s="205"/>
      <c r="CB373" s="205"/>
      <c r="CC373" s="205"/>
      <c r="CD373" s="205"/>
      <c r="CE373" s="205"/>
      <c r="CF373" s="205"/>
      <c r="CG373" s="205"/>
      <c r="CH373" s="205"/>
      <c r="CI373" s="205"/>
      <c r="CJ373" s="205"/>
      <c r="CK373" s="205"/>
      <c r="CL373" s="205"/>
      <c r="CM373" s="205"/>
      <c r="CN373" s="205"/>
      <c r="CO373" s="205"/>
      <c r="CP373" s="205"/>
      <c r="CQ373" s="205"/>
      <c r="CR373" s="205"/>
      <c r="CS373" s="205"/>
      <c r="CT373" s="205"/>
      <c r="CU373" s="205"/>
      <c r="CV373" s="205"/>
      <c r="CW373" s="205"/>
      <c r="CX373" s="205"/>
      <c r="CY373" s="205"/>
      <c r="CZ373" s="205"/>
      <c r="DA373" s="205"/>
      <c r="DB373" s="205"/>
      <c r="DC373" s="205"/>
      <c r="DD373" s="205"/>
      <c r="DE373" s="205"/>
      <c r="DF373" s="205"/>
      <c r="DG373" s="205"/>
      <c r="DH373" s="205"/>
      <c r="DI373" s="205"/>
      <c r="DJ373" s="205"/>
      <c r="DK373" s="205"/>
      <c r="DL373" s="205"/>
      <c r="DM373" s="205"/>
      <c r="DN373" s="205"/>
      <c r="DO373" s="205"/>
      <c r="DP373" s="205"/>
      <c r="DQ373" s="205"/>
      <c r="DR373" s="205"/>
      <c r="DS373" s="205"/>
      <c r="DT373" s="205"/>
      <c r="DU373" s="205"/>
      <c r="DV373" s="205"/>
      <c r="DW373" s="205"/>
      <c r="DX373" s="205"/>
      <c r="DY373" s="205"/>
      <c r="DZ373" s="205"/>
      <c r="EA373" s="205"/>
      <c r="EB373" s="205"/>
      <c r="EC373" s="205"/>
      <c r="ED373" s="205"/>
      <c r="EE373" s="205"/>
      <c r="EF373" s="205"/>
      <c r="EG373" s="205"/>
      <c r="EH373" s="205"/>
      <c r="EI373" s="205"/>
      <c r="EJ373" s="205"/>
      <c r="EK373" s="205"/>
      <c r="EL373" s="205"/>
      <c r="EM373" s="205"/>
      <c r="EN373" s="205"/>
      <c r="EO373" s="205"/>
      <c r="EP373" s="205"/>
      <c r="EQ373" s="205"/>
      <c r="ER373" s="205"/>
      <c r="ES373" s="205"/>
      <c r="ET373" s="205"/>
      <c r="EU373" s="205"/>
      <c r="EV373" s="205"/>
      <c r="EW373" s="205"/>
      <c r="EX373" s="205"/>
      <c r="EY373" s="205"/>
      <c r="EZ373" s="205"/>
      <c r="FA373" s="205"/>
      <c r="FB373" s="205"/>
      <c r="FC373" s="205"/>
      <c r="FD373" s="205"/>
      <c r="FE373" s="205"/>
      <c r="FF373" s="205"/>
      <c r="FG373" s="205"/>
      <c r="FH373" s="205"/>
      <c r="FI373" s="205"/>
      <c r="FJ373" s="205"/>
      <c r="FK373" s="205"/>
      <c r="FL373" s="205"/>
      <c r="FM373" s="205"/>
      <c r="FN373" s="205"/>
      <c r="FO373" s="205"/>
      <c r="FP373" s="205"/>
      <c r="FQ373" s="205"/>
      <c r="FR373" s="205"/>
      <c r="FS373" s="205"/>
      <c r="FT373" s="205"/>
      <c r="FU373" s="205"/>
      <c r="FV373" s="205"/>
      <c r="FW373" s="205"/>
      <c r="FX373" s="205"/>
      <c r="FY373" s="205"/>
      <c r="FZ373" s="205"/>
      <c r="GA373" s="205"/>
      <c r="GB373" s="205"/>
      <c r="GC373" s="205"/>
      <c r="GD373" s="205"/>
      <c r="GE373" s="205"/>
      <c r="GF373" s="205"/>
      <c r="GG373" s="205"/>
      <c r="GH373" s="205"/>
      <c r="GI373" s="205"/>
      <c r="GJ373" s="205"/>
      <c r="GK373" s="205"/>
      <c r="GL373" s="205"/>
      <c r="GM373" s="205"/>
      <c r="GN373" s="205"/>
      <c r="GO373" s="205"/>
      <c r="GP373" s="205"/>
      <c r="GQ373" s="205"/>
      <c r="GR373" s="205"/>
      <c r="GS373" s="205"/>
      <c r="GT373" s="205"/>
      <c r="GU373" s="205"/>
      <c r="GV373" s="205"/>
      <c r="GW373" s="205"/>
      <c r="GX373" s="205"/>
      <c r="GY373" s="205"/>
      <c r="GZ373" s="205"/>
      <c r="HA373" s="205"/>
      <c r="HB373" s="205"/>
      <c r="HC373" s="205"/>
      <c r="HD373" s="205"/>
      <c r="HE373" s="205"/>
      <c r="HF373" s="205"/>
      <c r="HG373" s="205"/>
      <c r="HH373" s="205"/>
      <c r="HI373" s="205"/>
      <c r="HJ373" s="205"/>
      <c r="HK373" s="205"/>
      <c r="HL373" s="205"/>
      <c r="HM373" s="205"/>
      <c r="HN373" s="205"/>
      <c r="HO373" s="205"/>
      <c r="HP373" s="205"/>
      <c r="HQ373" s="205"/>
      <c r="HR373" s="205"/>
      <c r="HS373" s="205"/>
      <c r="HT373" s="205"/>
      <c r="HU373" s="205"/>
      <c r="HV373" s="205"/>
      <c r="HW373" s="205"/>
      <c r="HX373" s="205"/>
      <c r="HY373" s="205"/>
      <c r="HZ373" s="205"/>
      <c r="IA373" s="205"/>
      <c r="IB373" s="205"/>
      <c r="IC373" s="205"/>
      <c r="ID373" s="205"/>
      <c r="IE373" s="205"/>
      <c r="IF373" s="205"/>
      <c r="IG373" s="205"/>
      <c r="IH373" s="205"/>
      <c r="II373" s="205"/>
      <c r="IJ373" s="205"/>
      <c r="IK373" s="205"/>
      <c r="IL373" s="205"/>
      <c r="IM373" s="205"/>
      <c r="IN373" s="205"/>
      <c r="IO373" s="205"/>
      <c r="IP373" s="205"/>
      <c r="IQ373" s="205"/>
      <c r="IR373" s="205"/>
      <c r="IS373" s="205"/>
      <c r="IT373" s="205"/>
      <c r="IU373" s="205"/>
      <c r="IV373" s="205"/>
      <c r="IW373" s="205"/>
      <c r="IX373" s="205"/>
    </row>
    <row r="374" spans="1:258" x14ac:dyDescent="0.2">
      <c r="A374" s="330">
        <f t="shared" si="15"/>
        <v>45655</v>
      </c>
      <c r="B374" s="355" t="str" cm="1">
        <f t="array" ref="B374">IF(SUMPRODUCT($I374:$IX374,IF($I$9:$IX$9=B$9,1,0))&gt;0,SUMPRODUCT($I374:$IX374,IF($I$9:$IX$9=B$9,1,0)),"")</f>
        <v/>
      </c>
      <c r="C374" s="355" t="str" cm="1">
        <f t="array" ref="C374">IF(SUMPRODUCT($I374:$IX374,IF($I$9:$IX$9=C$9,1,0))&gt;0,SUMPRODUCT($I374:$IX374,IF($I$9:$IX$9=C$9,1,0)),"")</f>
        <v/>
      </c>
      <c r="D374" s="355" t="str" cm="1">
        <f t="array" ref="D374">IF(SUMPRODUCT($I374:$IX374,IF($I$9:$IX$9=D$9,1,0))&gt;0,SUMPRODUCT($I374:$IX374,IF($I$9:$IX$9=D$9,1,0)),"")</f>
        <v/>
      </c>
      <c r="E374" s="355" t="str" cm="1">
        <f t="array" ref="E374">IF(SUMPRODUCT($I374:$IX374,IF($I$9:$IX$9=E$9,1,0))&gt;0,SUMPRODUCT($I374:$IX374,IF($I$9:$IX$9=E$9,1,0)),"")</f>
        <v/>
      </c>
      <c r="F374" s="355" t="str" cm="1">
        <f t="array" ref="F374">IF(SUMPRODUCT($I374:$IX374,IF($I$9:$IX$9=F$9,1,0))&gt;0,SUMPRODUCT($I374:$IX374,IF($I$9:$IX$9=F$9,1,0)),"")</f>
        <v/>
      </c>
      <c r="G374" s="355" t="str" cm="1">
        <f t="array" ref="G374">IF(SUMPRODUCT($I374:$IX374,IF($I$9:$IX$9=G$9,1,0))&gt;0,SUMPRODUCT($I374:$IX374,IF($I$9:$IX$9=G$9,1,0)),"")</f>
        <v/>
      </c>
      <c r="H374" s="329">
        <f t="shared" si="14"/>
        <v>0</v>
      </c>
      <c r="I374" s="205"/>
      <c r="J374" s="205"/>
      <c r="K374" s="205"/>
      <c r="L374" s="205"/>
      <c r="M374" s="205"/>
      <c r="N374" s="205"/>
      <c r="O374" s="205"/>
      <c r="P374" s="205"/>
      <c r="Q374" s="205"/>
      <c r="R374" s="205"/>
      <c r="S374" s="205"/>
      <c r="T374" s="205"/>
      <c r="U374" s="205"/>
      <c r="V374" s="205"/>
      <c r="W374" s="205"/>
      <c r="X374" s="205"/>
      <c r="Y374" s="205"/>
      <c r="Z374" s="205"/>
      <c r="AA374" s="205"/>
      <c r="AB374" s="205"/>
      <c r="AC374" s="205"/>
      <c r="AD374" s="205"/>
      <c r="AE374" s="205"/>
      <c r="AF374" s="205"/>
      <c r="AG374" s="205"/>
      <c r="AH374" s="205"/>
      <c r="AI374" s="205"/>
      <c r="AJ374" s="205"/>
      <c r="AK374" s="205"/>
      <c r="AL374" s="205"/>
      <c r="AM374" s="205"/>
      <c r="AN374" s="205"/>
      <c r="AO374" s="205"/>
      <c r="AP374" s="205"/>
      <c r="AQ374" s="205"/>
      <c r="AR374" s="205"/>
      <c r="AS374" s="205"/>
      <c r="AT374" s="205"/>
      <c r="AU374" s="205"/>
      <c r="AV374" s="205"/>
      <c r="AW374" s="205"/>
      <c r="AX374" s="205"/>
      <c r="AY374" s="205"/>
      <c r="AZ374" s="205"/>
      <c r="BA374" s="205"/>
      <c r="BB374" s="205"/>
      <c r="BC374" s="205"/>
      <c r="BD374" s="205"/>
      <c r="BE374" s="205"/>
      <c r="BF374" s="205"/>
      <c r="BG374" s="205"/>
      <c r="BH374" s="205"/>
      <c r="BI374" s="205"/>
      <c r="BJ374" s="205"/>
      <c r="BK374" s="205"/>
      <c r="BL374" s="205"/>
      <c r="BM374" s="205"/>
      <c r="BN374" s="205"/>
      <c r="BO374" s="205"/>
      <c r="BP374" s="205"/>
      <c r="BQ374" s="205"/>
      <c r="BR374" s="205"/>
      <c r="BS374" s="205"/>
      <c r="BT374" s="205"/>
      <c r="BU374" s="205"/>
      <c r="BV374" s="205"/>
      <c r="BW374" s="205"/>
      <c r="BX374" s="205"/>
      <c r="BY374" s="205"/>
      <c r="BZ374" s="205"/>
      <c r="CA374" s="205"/>
      <c r="CB374" s="205"/>
      <c r="CC374" s="205"/>
      <c r="CD374" s="205"/>
      <c r="CE374" s="205"/>
      <c r="CF374" s="205"/>
      <c r="CG374" s="205"/>
      <c r="CH374" s="205"/>
      <c r="CI374" s="205"/>
      <c r="CJ374" s="205"/>
      <c r="CK374" s="205"/>
      <c r="CL374" s="205"/>
      <c r="CM374" s="205"/>
      <c r="CN374" s="205"/>
      <c r="CO374" s="205"/>
      <c r="CP374" s="205"/>
      <c r="CQ374" s="205"/>
      <c r="CR374" s="205"/>
      <c r="CS374" s="205"/>
      <c r="CT374" s="205"/>
      <c r="CU374" s="205"/>
      <c r="CV374" s="205"/>
      <c r="CW374" s="205"/>
      <c r="CX374" s="205"/>
      <c r="CY374" s="205"/>
      <c r="CZ374" s="205"/>
      <c r="DA374" s="205"/>
      <c r="DB374" s="205"/>
      <c r="DC374" s="205"/>
      <c r="DD374" s="205"/>
      <c r="DE374" s="205"/>
      <c r="DF374" s="205"/>
      <c r="DG374" s="205"/>
      <c r="DH374" s="205"/>
      <c r="DI374" s="205"/>
      <c r="DJ374" s="205"/>
      <c r="DK374" s="205"/>
      <c r="DL374" s="205"/>
      <c r="DM374" s="205"/>
      <c r="DN374" s="205"/>
      <c r="DO374" s="205"/>
      <c r="DP374" s="205"/>
      <c r="DQ374" s="205"/>
      <c r="DR374" s="205"/>
      <c r="DS374" s="205"/>
      <c r="DT374" s="205"/>
      <c r="DU374" s="205"/>
      <c r="DV374" s="205"/>
      <c r="DW374" s="205"/>
      <c r="DX374" s="205"/>
      <c r="DY374" s="205"/>
      <c r="DZ374" s="205"/>
      <c r="EA374" s="205"/>
      <c r="EB374" s="205"/>
      <c r="EC374" s="205"/>
      <c r="ED374" s="205"/>
      <c r="EE374" s="205"/>
      <c r="EF374" s="205"/>
      <c r="EG374" s="205"/>
      <c r="EH374" s="205"/>
      <c r="EI374" s="205"/>
      <c r="EJ374" s="205"/>
      <c r="EK374" s="205"/>
      <c r="EL374" s="205"/>
      <c r="EM374" s="205"/>
      <c r="EN374" s="205"/>
      <c r="EO374" s="205"/>
      <c r="EP374" s="205"/>
      <c r="EQ374" s="205"/>
      <c r="ER374" s="205"/>
      <c r="ES374" s="205"/>
      <c r="ET374" s="205"/>
      <c r="EU374" s="205"/>
      <c r="EV374" s="205"/>
      <c r="EW374" s="205"/>
      <c r="EX374" s="205"/>
      <c r="EY374" s="205"/>
      <c r="EZ374" s="205"/>
      <c r="FA374" s="205"/>
      <c r="FB374" s="205"/>
      <c r="FC374" s="205"/>
      <c r="FD374" s="205"/>
      <c r="FE374" s="205"/>
      <c r="FF374" s="205"/>
      <c r="FG374" s="205"/>
      <c r="FH374" s="205"/>
      <c r="FI374" s="205"/>
      <c r="FJ374" s="205"/>
      <c r="FK374" s="205"/>
      <c r="FL374" s="205"/>
      <c r="FM374" s="205"/>
      <c r="FN374" s="205"/>
      <c r="FO374" s="205"/>
      <c r="FP374" s="205"/>
      <c r="FQ374" s="205"/>
      <c r="FR374" s="205"/>
      <c r="FS374" s="205"/>
      <c r="FT374" s="205"/>
      <c r="FU374" s="205"/>
      <c r="FV374" s="205"/>
      <c r="FW374" s="205"/>
      <c r="FX374" s="205"/>
      <c r="FY374" s="205"/>
      <c r="FZ374" s="205"/>
      <c r="GA374" s="205"/>
      <c r="GB374" s="205"/>
      <c r="GC374" s="205"/>
      <c r="GD374" s="205"/>
      <c r="GE374" s="205"/>
      <c r="GF374" s="205"/>
      <c r="GG374" s="205"/>
      <c r="GH374" s="205"/>
      <c r="GI374" s="205"/>
      <c r="GJ374" s="205"/>
      <c r="GK374" s="205"/>
      <c r="GL374" s="205"/>
      <c r="GM374" s="205"/>
      <c r="GN374" s="205"/>
      <c r="GO374" s="205"/>
      <c r="GP374" s="205"/>
      <c r="GQ374" s="205"/>
      <c r="GR374" s="205"/>
      <c r="GS374" s="205"/>
      <c r="GT374" s="205"/>
      <c r="GU374" s="205"/>
      <c r="GV374" s="205"/>
      <c r="GW374" s="205"/>
      <c r="GX374" s="205"/>
      <c r="GY374" s="205"/>
      <c r="GZ374" s="205"/>
      <c r="HA374" s="205"/>
      <c r="HB374" s="205"/>
      <c r="HC374" s="205"/>
      <c r="HD374" s="205"/>
      <c r="HE374" s="205"/>
      <c r="HF374" s="205"/>
      <c r="HG374" s="205"/>
      <c r="HH374" s="205"/>
      <c r="HI374" s="205"/>
      <c r="HJ374" s="205"/>
      <c r="HK374" s="205"/>
      <c r="HL374" s="205"/>
      <c r="HM374" s="205"/>
      <c r="HN374" s="205"/>
      <c r="HO374" s="205"/>
      <c r="HP374" s="205"/>
      <c r="HQ374" s="205"/>
      <c r="HR374" s="205"/>
      <c r="HS374" s="205"/>
      <c r="HT374" s="205"/>
      <c r="HU374" s="205"/>
      <c r="HV374" s="205"/>
      <c r="HW374" s="205"/>
      <c r="HX374" s="205"/>
      <c r="HY374" s="205"/>
      <c r="HZ374" s="205"/>
      <c r="IA374" s="205"/>
      <c r="IB374" s="205"/>
      <c r="IC374" s="205"/>
      <c r="ID374" s="205"/>
      <c r="IE374" s="205"/>
      <c r="IF374" s="205"/>
      <c r="IG374" s="205"/>
      <c r="IH374" s="205"/>
      <c r="II374" s="205"/>
      <c r="IJ374" s="205"/>
      <c r="IK374" s="205"/>
      <c r="IL374" s="205"/>
      <c r="IM374" s="205"/>
      <c r="IN374" s="205"/>
      <c r="IO374" s="205"/>
      <c r="IP374" s="205"/>
      <c r="IQ374" s="205"/>
      <c r="IR374" s="205"/>
      <c r="IS374" s="205"/>
      <c r="IT374" s="205"/>
      <c r="IU374" s="205"/>
      <c r="IV374" s="205"/>
      <c r="IW374" s="205"/>
      <c r="IX374" s="205"/>
    </row>
    <row r="375" spans="1:258" x14ac:dyDescent="0.2">
      <c r="A375" s="330">
        <f t="shared" si="15"/>
        <v>45656</v>
      </c>
      <c r="B375" s="355" t="str" cm="1">
        <f t="array" ref="B375">IF(SUMPRODUCT($I375:$IX375,IF($I$9:$IX$9=B$9,1,0))&gt;0,SUMPRODUCT($I375:$IX375,IF($I$9:$IX$9=B$9,1,0)),"")</f>
        <v/>
      </c>
      <c r="C375" s="355" t="str" cm="1">
        <f t="array" ref="C375">IF(SUMPRODUCT($I375:$IX375,IF($I$9:$IX$9=C$9,1,0))&gt;0,SUMPRODUCT($I375:$IX375,IF($I$9:$IX$9=C$9,1,0)),"")</f>
        <v/>
      </c>
      <c r="D375" s="355" t="str" cm="1">
        <f t="array" ref="D375">IF(SUMPRODUCT($I375:$IX375,IF($I$9:$IX$9=D$9,1,0))&gt;0,SUMPRODUCT($I375:$IX375,IF($I$9:$IX$9=D$9,1,0)),"")</f>
        <v/>
      </c>
      <c r="E375" s="355" t="str" cm="1">
        <f t="array" ref="E375">IF(SUMPRODUCT($I375:$IX375,IF($I$9:$IX$9=E$9,1,0))&gt;0,SUMPRODUCT($I375:$IX375,IF($I$9:$IX$9=E$9,1,0)),"")</f>
        <v/>
      </c>
      <c r="F375" s="355" t="str" cm="1">
        <f t="array" ref="F375">IF(SUMPRODUCT($I375:$IX375,IF($I$9:$IX$9=F$9,1,0))&gt;0,SUMPRODUCT($I375:$IX375,IF($I$9:$IX$9=F$9,1,0)),"")</f>
        <v/>
      </c>
      <c r="G375" s="355" t="str" cm="1">
        <f t="array" ref="G375">IF(SUMPRODUCT($I375:$IX375,IF($I$9:$IX$9=G$9,1,0))&gt;0,SUMPRODUCT($I375:$IX375,IF($I$9:$IX$9=G$9,1,0)),"")</f>
        <v/>
      </c>
      <c r="H375" s="329">
        <f t="shared" si="14"/>
        <v>0</v>
      </c>
      <c r="I375" s="205"/>
      <c r="J375" s="205"/>
      <c r="K375" s="205"/>
      <c r="L375" s="205"/>
      <c r="M375" s="205"/>
      <c r="N375" s="205"/>
      <c r="O375" s="205"/>
      <c r="P375" s="205"/>
      <c r="Q375" s="205"/>
      <c r="R375" s="205"/>
      <c r="S375" s="205"/>
      <c r="T375" s="205"/>
      <c r="U375" s="205"/>
      <c r="V375" s="205"/>
      <c r="W375" s="205"/>
      <c r="X375" s="205"/>
      <c r="Y375" s="205"/>
      <c r="Z375" s="205"/>
      <c r="AA375" s="205"/>
      <c r="AB375" s="205"/>
      <c r="AC375" s="205"/>
      <c r="AD375" s="205"/>
      <c r="AE375" s="205"/>
      <c r="AF375" s="205"/>
      <c r="AG375" s="205"/>
      <c r="AH375" s="205"/>
      <c r="AI375" s="205"/>
      <c r="AJ375" s="205"/>
      <c r="AK375" s="205"/>
      <c r="AL375" s="205"/>
      <c r="AM375" s="205"/>
      <c r="AN375" s="205"/>
      <c r="AO375" s="205"/>
      <c r="AP375" s="205"/>
      <c r="AQ375" s="205"/>
      <c r="AR375" s="205"/>
      <c r="AS375" s="205"/>
      <c r="AT375" s="205"/>
      <c r="AU375" s="205"/>
      <c r="AV375" s="205"/>
      <c r="AW375" s="205"/>
      <c r="AX375" s="205"/>
      <c r="AY375" s="205"/>
      <c r="AZ375" s="205"/>
      <c r="BA375" s="205"/>
      <c r="BB375" s="205"/>
      <c r="BC375" s="205"/>
      <c r="BD375" s="205"/>
      <c r="BE375" s="205"/>
      <c r="BF375" s="205"/>
      <c r="BG375" s="205"/>
      <c r="BH375" s="205"/>
      <c r="BI375" s="205"/>
      <c r="BJ375" s="205"/>
      <c r="BK375" s="205"/>
      <c r="BL375" s="205"/>
      <c r="BM375" s="205"/>
      <c r="BN375" s="205"/>
      <c r="BO375" s="205"/>
      <c r="BP375" s="205"/>
      <c r="BQ375" s="205"/>
      <c r="BR375" s="205"/>
      <c r="BS375" s="205"/>
      <c r="BT375" s="205"/>
      <c r="BU375" s="205"/>
      <c r="BV375" s="205"/>
      <c r="BW375" s="205"/>
      <c r="BX375" s="205"/>
      <c r="BY375" s="205"/>
      <c r="BZ375" s="205"/>
      <c r="CA375" s="205"/>
      <c r="CB375" s="205"/>
      <c r="CC375" s="205"/>
      <c r="CD375" s="205"/>
      <c r="CE375" s="205"/>
      <c r="CF375" s="205"/>
      <c r="CG375" s="205"/>
      <c r="CH375" s="205"/>
      <c r="CI375" s="205"/>
      <c r="CJ375" s="205"/>
      <c r="CK375" s="205"/>
      <c r="CL375" s="205"/>
      <c r="CM375" s="205"/>
      <c r="CN375" s="205"/>
      <c r="CO375" s="205"/>
      <c r="CP375" s="205"/>
      <c r="CQ375" s="205"/>
      <c r="CR375" s="205"/>
      <c r="CS375" s="205"/>
      <c r="CT375" s="205"/>
      <c r="CU375" s="205"/>
      <c r="CV375" s="205"/>
      <c r="CW375" s="205"/>
      <c r="CX375" s="205"/>
      <c r="CY375" s="205"/>
      <c r="CZ375" s="205"/>
      <c r="DA375" s="205"/>
      <c r="DB375" s="205"/>
      <c r="DC375" s="205"/>
      <c r="DD375" s="205"/>
      <c r="DE375" s="205"/>
      <c r="DF375" s="205"/>
      <c r="DG375" s="205"/>
      <c r="DH375" s="205"/>
      <c r="DI375" s="205"/>
      <c r="DJ375" s="205"/>
      <c r="DK375" s="205"/>
      <c r="DL375" s="205"/>
      <c r="DM375" s="205"/>
      <c r="DN375" s="205"/>
      <c r="DO375" s="205"/>
      <c r="DP375" s="205"/>
      <c r="DQ375" s="205"/>
      <c r="DR375" s="205"/>
      <c r="DS375" s="205"/>
      <c r="DT375" s="205"/>
      <c r="DU375" s="205"/>
      <c r="DV375" s="205"/>
      <c r="DW375" s="205"/>
      <c r="DX375" s="205"/>
      <c r="DY375" s="205"/>
      <c r="DZ375" s="205"/>
      <c r="EA375" s="205"/>
      <c r="EB375" s="205"/>
      <c r="EC375" s="205"/>
      <c r="ED375" s="205"/>
      <c r="EE375" s="205"/>
      <c r="EF375" s="205"/>
      <c r="EG375" s="205"/>
      <c r="EH375" s="205"/>
      <c r="EI375" s="205"/>
      <c r="EJ375" s="205"/>
      <c r="EK375" s="205"/>
      <c r="EL375" s="205"/>
      <c r="EM375" s="205"/>
      <c r="EN375" s="205"/>
      <c r="EO375" s="205"/>
      <c r="EP375" s="205"/>
      <c r="EQ375" s="205"/>
      <c r="ER375" s="205"/>
      <c r="ES375" s="205"/>
      <c r="ET375" s="205"/>
      <c r="EU375" s="205"/>
      <c r="EV375" s="205"/>
      <c r="EW375" s="205"/>
      <c r="EX375" s="205"/>
      <c r="EY375" s="205"/>
      <c r="EZ375" s="205"/>
      <c r="FA375" s="205"/>
      <c r="FB375" s="205"/>
      <c r="FC375" s="205"/>
      <c r="FD375" s="205"/>
      <c r="FE375" s="205"/>
      <c r="FF375" s="205"/>
      <c r="FG375" s="205"/>
      <c r="FH375" s="205"/>
      <c r="FI375" s="205"/>
      <c r="FJ375" s="205"/>
      <c r="FK375" s="205"/>
      <c r="FL375" s="205"/>
      <c r="FM375" s="205"/>
      <c r="FN375" s="205"/>
      <c r="FO375" s="205"/>
      <c r="FP375" s="205"/>
      <c r="FQ375" s="205"/>
      <c r="FR375" s="205"/>
      <c r="FS375" s="205"/>
      <c r="FT375" s="205"/>
      <c r="FU375" s="205"/>
      <c r="FV375" s="205"/>
      <c r="FW375" s="205"/>
      <c r="FX375" s="205"/>
      <c r="FY375" s="205"/>
      <c r="FZ375" s="205"/>
      <c r="GA375" s="205"/>
      <c r="GB375" s="205"/>
      <c r="GC375" s="205"/>
      <c r="GD375" s="205"/>
      <c r="GE375" s="205"/>
      <c r="GF375" s="205"/>
      <c r="GG375" s="205"/>
      <c r="GH375" s="205"/>
      <c r="GI375" s="205"/>
      <c r="GJ375" s="205"/>
      <c r="GK375" s="205"/>
      <c r="GL375" s="205"/>
      <c r="GM375" s="205"/>
      <c r="GN375" s="205"/>
      <c r="GO375" s="205"/>
      <c r="GP375" s="205"/>
      <c r="GQ375" s="205"/>
      <c r="GR375" s="205"/>
      <c r="GS375" s="205"/>
      <c r="GT375" s="205"/>
      <c r="GU375" s="205"/>
      <c r="GV375" s="205"/>
      <c r="GW375" s="205"/>
      <c r="GX375" s="205"/>
      <c r="GY375" s="205"/>
      <c r="GZ375" s="205"/>
      <c r="HA375" s="205"/>
      <c r="HB375" s="205"/>
      <c r="HC375" s="205"/>
      <c r="HD375" s="205"/>
      <c r="HE375" s="205"/>
      <c r="HF375" s="205"/>
      <c r="HG375" s="205"/>
      <c r="HH375" s="205"/>
      <c r="HI375" s="205"/>
      <c r="HJ375" s="205"/>
      <c r="HK375" s="205"/>
      <c r="HL375" s="205"/>
      <c r="HM375" s="205"/>
      <c r="HN375" s="205"/>
      <c r="HO375" s="205"/>
      <c r="HP375" s="205"/>
      <c r="HQ375" s="205"/>
      <c r="HR375" s="205"/>
      <c r="HS375" s="205"/>
      <c r="HT375" s="205"/>
      <c r="HU375" s="205"/>
      <c r="HV375" s="205"/>
      <c r="HW375" s="205"/>
      <c r="HX375" s="205"/>
      <c r="HY375" s="205"/>
      <c r="HZ375" s="205"/>
      <c r="IA375" s="205"/>
      <c r="IB375" s="205"/>
      <c r="IC375" s="205"/>
      <c r="ID375" s="205"/>
      <c r="IE375" s="205"/>
      <c r="IF375" s="205"/>
      <c r="IG375" s="205"/>
      <c r="IH375" s="205"/>
      <c r="II375" s="205"/>
      <c r="IJ375" s="205"/>
      <c r="IK375" s="205"/>
      <c r="IL375" s="205"/>
      <c r="IM375" s="205"/>
      <c r="IN375" s="205"/>
      <c r="IO375" s="205"/>
      <c r="IP375" s="205"/>
      <c r="IQ375" s="205"/>
      <c r="IR375" s="205"/>
      <c r="IS375" s="205"/>
      <c r="IT375" s="205"/>
      <c r="IU375" s="205"/>
      <c r="IV375" s="205"/>
      <c r="IW375" s="205"/>
      <c r="IX375" s="205"/>
    </row>
    <row r="376" spans="1:258" x14ac:dyDescent="0.2">
      <c r="A376" s="330">
        <f t="shared" si="15"/>
        <v>45657</v>
      </c>
      <c r="B376" s="355" t="str" cm="1">
        <f t="array" ref="B376">IF(SUMPRODUCT($I376:$IX376,IF($I$9:$IX$9=B$9,1,0))&gt;0,SUMPRODUCT($I376:$IX376,IF($I$9:$IX$9=B$9,1,0)),"")</f>
        <v/>
      </c>
      <c r="C376" s="355" t="str" cm="1">
        <f t="array" ref="C376">IF(SUMPRODUCT($I376:$IX376,IF($I$9:$IX$9=C$9,1,0))&gt;0,SUMPRODUCT($I376:$IX376,IF($I$9:$IX$9=C$9,1,0)),"")</f>
        <v/>
      </c>
      <c r="D376" s="355" t="str" cm="1">
        <f t="array" ref="D376">IF(SUMPRODUCT($I376:$IX376,IF($I$9:$IX$9=D$9,1,0))&gt;0,SUMPRODUCT($I376:$IX376,IF($I$9:$IX$9=D$9,1,0)),"")</f>
        <v/>
      </c>
      <c r="E376" s="355" t="str" cm="1">
        <f t="array" ref="E376">IF(SUMPRODUCT($I376:$IX376,IF($I$9:$IX$9=E$9,1,0))&gt;0,SUMPRODUCT($I376:$IX376,IF($I$9:$IX$9=E$9,1,0)),"")</f>
        <v/>
      </c>
      <c r="F376" s="355" t="str" cm="1">
        <f t="array" ref="F376">IF(SUMPRODUCT($I376:$IX376,IF($I$9:$IX$9=F$9,1,0))&gt;0,SUMPRODUCT($I376:$IX376,IF($I$9:$IX$9=F$9,1,0)),"")</f>
        <v/>
      </c>
      <c r="G376" s="355" t="str" cm="1">
        <f t="array" ref="G376">IF(SUMPRODUCT($I376:$IX376,IF($I$9:$IX$9=G$9,1,0))&gt;0,SUMPRODUCT($I376:$IX376,IF($I$9:$IX$9=G$9,1,0)),"")</f>
        <v/>
      </c>
      <c r="H376" s="329">
        <f t="shared" si="14"/>
        <v>0</v>
      </c>
      <c r="I376" s="205"/>
      <c r="J376" s="205"/>
      <c r="K376" s="205"/>
      <c r="L376" s="205"/>
      <c r="M376" s="205"/>
      <c r="N376" s="205"/>
      <c r="O376" s="205"/>
      <c r="P376" s="205"/>
      <c r="Q376" s="205"/>
      <c r="R376" s="205"/>
      <c r="S376" s="205"/>
      <c r="T376" s="205"/>
      <c r="U376" s="205"/>
      <c r="V376" s="205"/>
      <c r="W376" s="205"/>
      <c r="X376" s="205"/>
      <c r="Y376" s="205"/>
      <c r="Z376" s="205"/>
      <c r="AA376" s="205"/>
      <c r="AB376" s="205"/>
      <c r="AC376" s="205"/>
      <c r="AD376" s="205"/>
      <c r="AE376" s="205"/>
      <c r="AF376" s="205"/>
      <c r="AG376" s="205"/>
      <c r="AH376" s="205"/>
      <c r="AI376" s="205"/>
      <c r="AJ376" s="205"/>
      <c r="AK376" s="205"/>
      <c r="AL376" s="205"/>
      <c r="AM376" s="205"/>
      <c r="AN376" s="205"/>
      <c r="AO376" s="205"/>
      <c r="AP376" s="205"/>
      <c r="AQ376" s="205"/>
      <c r="AR376" s="205"/>
      <c r="AS376" s="205"/>
      <c r="AT376" s="205"/>
      <c r="AU376" s="205"/>
      <c r="AV376" s="205"/>
      <c r="AW376" s="205"/>
      <c r="AX376" s="205"/>
      <c r="AY376" s="205"/>
      <c r="AZ376" s="205"/>
      <c r="BA376" s="205"/>
      <c r="BB376" s="205"/>
      <c r="BC376" s="205"/>
      <c r="BD376" s="205"/>
      <c r="BE376" s="205"/>
      <c r="BF376" s="205"/>
      <c r="BG376" s="205"/>
      <c r="BH376" s="205"/>
      <c r="BI376" s="205"/>
      <c r="BJ376" s="205"/>
      <c r="BK376" s="205"/>
      <c r="BL376" s="205"/>
      <c r="BM376" s="205"/>
      <c r="BN376" s="205"/>
      <c r="BO376" s="205"/>
      <c r="BP376" s="205"/>
      <c r="BQ376" s="205"/>
      <c r="BR376" s="205"/>
      <c r="BS376" s="205"/>
      <c r="BT376" s="205"/>
      <c r="BU376" s="205"/>
      <c r="BV376" s="205"/>
      <c r="BW376" s="205"/>
      <c r="BX376" s="205"/>
      <c r="BY376" s="205"/>
      <c r="BZ376" s="205"/>
      <c r="CA376" s="205"/>
      <c r="CB376" s="205"/>
      <c r="CC376" s="205"/>
      <c r="CD376" s="205"/>
      <c r="CE376" s="205"/>
      <c r="CF376" s="205"/>
      <c r="CG376" s="205"/>
      <c r="CH376" s="205"/>
      <c r="CI376" s="205"/>
      <c r="CJ376" s="205"/>
      <c r="CK376" s="205"/>
      <c r="CL376" s="205"/>
      <c r="CM376" s="205"/>
      <c r="CN376" s="205"/>
      <c r="CO376" s="205"/>
      <c r="CP376" s="205"/>
      <c r="CQ376" s="205"/>
      <c r="CR376" s="205"/>
      <c r="CS376" s="205"/>
      <c r="CT376" s="205"/>
      <c r="CU376" s="205"/>
      <c r="CV376" s="205"/>
      <c r="CW376" s="205"/>
      <c r="CX376" s="205"/>
      <c r="CY376" s="205"/>
      <c r="CZ376" s="205"/>
      <c r="DA376" s="205"/>
      <c r="DB376" s="205"/>
      <c r="DC376" s="205"/>
      <c r="DD376" s="205"/>
      <c r="DE376" s="205"/>
      <c r="DF376" s="205"/>
      <c r="DG376" s="205"/>
      <c r="DH376" s="205"/>
      <c r="DI376" s="205"/>
      <c r="DJ376" s="205"/>
      <c r="DK376" s="205"/>
      <c r="DL376" s="205"/>
      <c r="DM376" s="205"/>
      <c r="DN376" s="205"/>
      <c r="DO376" s="205"/>
      <c r="DP376" s="205"/>
      <c r="DQ376" s="205"/>
      <c r="DR376" s="205"/>
      <c r="DS376" s="205"/>
      <c r="DT376" s="205"/>
      <c r="DU376" s="205"/>
      <c r="DV376" s="205"/>
      <c r="DW376" s="205"/>
      <c r="DX376" s="205"/>
      <c r="DY376" s="205"/>
      <c r="DZ376" s="205"/>
      <c r="EA376" s="205"/>
      <c r="EB376" s="205"/>
      <c r="EC376" s="205"/>
      <c r="ED376" s="205"/>
      <c r="EE376" s="205"/>
      <c r="EF376" s="205"/>
      <c r="EG376" s="205"/>
      <c r="EH376" s="205"/>
      <c r="EI376" s="205"/>
      <c r="EJ376" s="205"/>
      <c r="EK376" s="205"/>
      <c r="EL376" s="205"/>
      <c r="EM376" s="205"/>
      <c r="EN376" s="205"/>
      <c r="EO376" s="205"/>
      <c r="EP376" s="205"/>
      <c r="EQ376" s="205"/>
      <c r="ER376" s="205"/>
      <c r="ES376" s="205"/>
      <c r="ET376" s="205"/>
      <c r="EU376" s="205"/>
      <c r="EV376" s="205"/>
      <c r="EW376" s="205"/>
      <c r="EX376" s="205"/>
      <c r="EY376" s="205"/>
      <c r="EZ376" s="205"/>
      <c r="FA376" s="205"/>
      <c r="FB376" s="205"/>
      <c r="FC376" s="205"/>
      <c r="FD376" s="205"/>
      <c r="FE376" s="205"/>
      <c r="FF376" s="205"/>
      <c r="FG376" s="205"/>
      <c r="FH376" s="205"/>
      <c r="FI376" s="205"/>
      <c r="FJ376" s="205"/>
      <c r="FK376" s="205"/>
      <c r="FL376" s="205"/>
      <c r="FM376" s="205"/>
      <c r="FN376" s="205"/>
      <c r="FO376" s="205"/>
      <c r="FP376" s="205"/>
      <c r="FQ376" s="205"/>
      <c r="FR376" s="205"/>
      <c r="FS376" s="205"/>
      <c r="FT376" s="205"/>
      <c r="FU376" s="205"/>
      <c r="FV376" s="205"/>
      <c r="FW376" s="205"/>
      <c r="FX376" s="205"/>
      <c r="FY376" s="205"/>
      <c r="FZ376" s="205"/>
      <c r="GA376" s="205"/>
      <c r="GB376" s="205"/>
      <c r="GC376" s="205"/>
      <c r="GD376" s="205"/>
      <c r="GE376" s="205"/>
      <c r="GF376" s="205"/>
      <c r="GG376" s="205"/>
      <c r="GH376" s="205"/>
      <c r="GI376" s="205"/>
      <c r="GJ376" s="205"/>
      <c r="GK376" s="205"/>
      <c r="GL376" s="205"/>
      <c r="GM376" s="205"/>
      <c r="GN376" s="205"/>
      <c r="GO376" s="205"/>
      <c r="GP376" s="205"/>
      <c r="GQ376" s="205"/>
      <c r="GR376" s="205"/>
      <c r="GS376" s="205"/>
      <c r="GT376" s="205"/>
      <c r="GU376" s="205"/>
      <c r="GV376" s="205"/>
      <c r="GW376" s="205"/>
      <c r="GX376" s="205"/>
      <c r="GY376" s="205"/>
      <c r="GZ376" s="205"/>
      <c r="HA376" s="205"/>
      <c r="HB376" s="205"/>
      <c r="HC376" s="205"/>
      <c r="HD376" s="205"/>
      <c r="HE376" s="205"/>
      <c r="HF376" s="205"/>
      <c r="HG376" s="205"/>
      <c r="HH376" s="205"/>
      <c r="HI376" s="205"/>
      <c r="HJ376" s="205"/>
      <c r="HK376" s="205"/>
      <c r="HL376" s="205"/>
      <c r="HM376" s="205"/>
      <c r="HN376" s="205"/>
      <c r="HO376" s="205"/>
      <c r="HP376" s="205"/>
      <c r="HQ376" s="205"/>
      <c r="HR376" s="205"/>
      <c r="HS376" s="205"/>
      <c r="HT376" s="205"/>
      <c r="HU376" s="205"/>
      <c r="HV376" s="205"/>
      <c r="HW376" s="205"/>
      <c r="HX376" s="205"/>
      <c r="HY376" s="205"/>
      <c r="HZ376" s="205"/>
      <c r="IA376" s="205"/>
      <c r="IB376" s="205"/>
      <c r="IC376" s="205"/>
      <c r="ID376" s="205"/>
      <c r="IE376" s="205"/>
      <c r="IF376" s="205"/>
      <c r="IG376" s="205"/>
      <c r="IH376" s="205"/>
      <c r="II376" s="205"/>
      <c r="IJ376" s="205"/>
      <c r="IK376" s="205"/>
      <c r="IL376" s="205"/>
      <c r="IM376" s="205"/>
      <c r="IN376" s="205"/>
      <c r="IO376" s="205"/>
      <c r="IP376" s="205"/>
      <c r="IQ376" s="205"/>
      <c r="IR376" s="205"/>
      <c r="IS376" s="205"/>
      <c r="IT376" s="205"/>
      <c r="IU376" s="205"/>
      <c r="IV376" s="205"/>
      <c r="IW376" s="205"/>
      <c r="IX376" s="205"/>
    </row>
    <row r="377" spans="1:258" x14ac:dyDescent="0.2">
      <c r="A377" s="246"/>
      <c r="B377" s="246"/>
      <c r="C377" s="246"/>
      <c r="D377" s="246"/>
      <c r="E377" s="246"/>
      <c r="F377" s="246"/>
      <c r="G377" s="246"/>
      <c r="H377" s="246"/>
      <c r="I377" s="246"/>
      <c r="J377" s="246"/>
      <c r="K377" s="246"/>
      <c r="L377" s="246"/>
      <c r="M377" s="246"/>
      <c r="N377" s="246"/>
      <c r="O377" s="246"/>
      <c r="P377" s="246"/>
      <c r="Q377" s="246"/>
      <c r="R377" s="246"/>
      <c r="S377" s="246"/>
      <c r="T377" s="246"/>
      <c r="U377" s="246"/>
      <c r="V377" s="246"/>
      <c r="W377" s="246"/>
      <c r="X377" s="246"/>
      <c r="Y377" s="246"/>
      <c r="Z377" s="246"/>
      <c r="AA377" s="246"/>
      <c r="AB377" s="246"/>
      <c r="AC377" s="246"/>
      <c r="AD377" s="246"/>
      <c r="AE377" s="246"/>
      <c r="AF377" s="246"/>
      <c r="AG377" s="246"/>
      <c r="AH377" s="246"/>
      <c r="AI377" s="246"/>
      <c r="AJ377" s="246"/>
      <c r="AK377" s="246"/>
      <c r="AL377" s="246"/>
      <c r="AM377" s="246"/>
      <c r="AN377" s="246"/>
      <c r="AO377" s="246"/>
      <c r="AP377" s="246"/>
      <c r="AQ377" s="246"/>
      <c r="AR377" s="246"/>
      <c r="AS377" s="246"/>
      <c r="AT377" s="246"/>
      <c r="AU377" s="246"/>
      <c r="AV377" s="246"/>
      <c r="AW377" s="246"/>
      <c r="AX377" s="246"/>
      <c r="AY377" s="246"/>
      <c r="AZ377" s="246"/>
      <c r="BA377" s="246"/>
      <c r="BB377" s="246"/>
      <c r="BC377" s="246"/>
    </row>
    <row r="378" spans="1:258" x14ac:dyDescent="0.2">
      <c r="A378" s="246"/>
      <c r="B378" s="246"/>
      <c r="C378" s="246"/>
      <c r="D378" s="246"/>
      <c r="E378" s="246"/>
      <c r="F378" s="246"/>
      <c r="G378" s="246"/>
      <c r="H378" s="246"/>
      <c r="I378" s="246"/>
      <c r="J378" s="246"/>
      <c r="K378" s="246"/>
      <c r="L378" s="246"/>
      <c r="M378" s="246"/>
      <c r="N378" s="246"/>
      <c r="O378" s="246"/>
      <c r="P378" s="246"/>
      <c r="Q378" s="246"/>
      <c r="R378" s="246"/>
      <c r="S378" s="246"/>
      <c r="T378" s="246"/>
      <c r="U378" s="246"/>
      <c r="V378" s="246"/>
      <c r="W378" s="246"/>
      <c r="X378" s="246"/>
      <c r="Y378" s="246"/>
      <c r="Z378" s="246"/>
      <c r="AA378" s="246"/>
      <c r="AB378" s="246"/>
      <c r="AC378" s="246"/>
      <c r="AD378" s="246"/>
      <c r="AE378" s="246"/>
      <c r="AF378" s="246"/>
      <c r="AG378" s="246"/>
      <c r="AH378" s="246"/>
      <c r="AI378" s="246"/>
      <c r="AJ378" s="246"/>
      <c r="AK378" s="246"/>
      <c r="AL378" s="246"/>
      <c r="AM378" s="246"/>
      <c r="AN378" s="246"/>
      <c r="AO378" s="246"/>
      <c r="AP378" s="246"/>
      <c r="AQ378" s="246"/>
      <c r="AR378" s="246"/>
      <c r="AS378" s="246"/>
      <c r="AT378" s="246"/>
      <c r="AU378" s="246"/>
      <c r="AV378" s="246"/>
      <c r="AW378" s="246"/>
      <c r="AX378" s="246"/>
      <c r="AY378" s="246"/>
      <c r="AZ378" s="246"/>
      <c r="BA378" s="246"/>
      <c r="BB378" s="246"/>
      <c r="BC378" s="246"/>
    </row>
    <row r="379" spans="1:258" x14ac:dyDescent="0.2">
      <c r="A379" s="246"/>
      <c r="B379" s="246"/>
      <c r="C379" s="246"/>
      <c r="D379" s="246"/>
      <c r="E379" s="246"/>
      <c r="F379" s="246"/>
      <c r="G379" s="246"/>
      <c r="H379" s="246"/>
      <c r="I379" s="246"/>
      <c r="J379" s="246"/>
      <c r="K379" s="246"/>
      <c r="L379" s="246"/>
      <c r="M379" s="246"/>
      <c r="N379" s="246"/>
      <c r="O379" s="246"/>
      <c r="P379" s="246"/>
      <c r="Q379" s="246"/>
      <c r="R379" s="246"/>
      <c r="S379" s="246"/>
      <c r="T379" s="246"/>
      <c r="U379" s="246"/>
      <c r="V379" s="246"/>
      <c r="W379" s="246"/>
      <c r="X379" s="246"/>
      <c r="Y379" s="246"/>
      <c r="Z379" s="246"/>
      <c r="AA379" s="246"/>
      <c r="AB379" s="246"/>
      <c r="AC379" s="246"/>
      <c r="AD379" s="246"/>
      <c r="AE379" s="246"/>
      <c r="AF379" s="246"/>
      <c r="AG379" s="246"/>
      <c r="AH379" s="246"/>
      <c r="AI379" s="246"/>
      <c r="AJ379" s="246"/>
      <c r="AK379" s="246"/>
      <c r="AL379" s="246"/>
      <c r="AM379" s="246"/>
      <c r="AN379" s="246"/>
      <c r="AO379" s="246"/>
      <c r="AP379" s="246"/>
      <c r="AQ379" s="246"/>
      <c r="AR379" s="246"/>
      <c r="AS379" s="246"/>
      <c r="AT379" s="246"/>
      <c r="AU379" s="246"/>
      <c r="AV379" s="246"/>
      <c r="AW379" s="246"/>
      <c r="AX379" s="246"/>
      <c r="AY379" s="246"/>
      <c r="AZ379" s="246"/>
      <c r="BA379" s="246"/>
      <c r="BB379" s="246"/>
      <c r="BC379" s="246"/>
    </row>
    <row r="380" spans="1:258" x14ac:dyDescent="0.2">
      <c r="A380" s="246"/>
      <c r="B380" s="246"/>
      <c r="C380" s="246"/>
      <c r="D380" s="246"/>
      <c r="E380" s="246"/>
      <c r="F380" s="246"/>
      <c r="G380" s="246"/>
      <c r="H380" s="246"/>
      <c r="I380" s="246"/>
      <c r="J380" s="246"/>
      <c r="K380" s="246"/>
      <c r="L380" s="246"/>
      <c r="M380" s="246"/>
      <c r="N380" s="246"/>
      <c r="O380" s="246"/>
      <c r="P380" s="246"/>
      <c r="Q380" s="246"/>
      <c r="R380" s="246"/>
      <c r="S380" s="246"/>
      <c r="T380" s="246"/>
      <c r="U380" s="246"/>
      <c r="V380" s="246"/>
      <c r="W380" s="246"/>
      <c r="X380" s="246"/>
      <c r="Y380" s="246"/>
      <c r="Z380" s="246"/>
      <c r="AA380" s="246"/>
      <c r="AB380" s="246"/>
      <c r="AC380" s="246"/>
      <c r="AD380" s="246"/>
      <c r="AE380" s="246"/>
      <c r="AF380" s="246"/>
      <c r="AG380" s="246"/>
      <c r="AH380" s="246"/>
      <c r="AI380" s="246"/>
      <c r="AJ380" s="246"/>
      <c r="AK380" s="246"/>
      <c r="AL380" s="246"/>
      <c r="AM380" s="246"/>
      <c r="AN380" s="246"/>
      <c r="AO380" s="246"/>
      <c r="AP380" s="246"/>
      <c r="AQ380" s="246"/>
      <c r="AR380" s="246"/>
      <c r="AS380" s="246"/>
      <c r="AT380" s="246"/>
      <c r="AU380" s="246"/>
      <c r="AV380" s="246"/>
      <c r="AW380" s="246"/>
      <c r="AX380" s="246"/>
      <c r="AY380" s="246"/>
      <c r="AZ380" s="246"/>
      <c r="BA380" s="246"/>
      <c r="BB380" s="246"/>
      <c r="BC380" s="246"/>
    </row>
    <row r="381" spans="1:258" x14ac:dyDescent="0.2">
      <c r="A381" s="246"/>
      <c r="B381" s="246"/>
      <c r="C381" s="246"/>
      <c r="D381" s="246"/>
      <c r="E381" s="246"/>
      <c r="F381" s="246"/>
      <c r="G381" s="246"/>
      <c r="H381" s="246"/>
      <c r="I381" s="246"/>
      <c r="J381" s="246"/>
      <c r="K381" s="246"/>
      <c r="L381" s="246"/>
      <c r="M381" s="246"/>
      <c r="N381" s="246"/>
      <c r="O381" s="246"/>
      <c r="P381" s="246"/>
      <c r="Q381" s="246"/>
      <c r="R381" s="246"/>
      <c r="S381" s="246"/>
      <c r="T381" s="246"/>
      <c r="U381" s="246"/>
      <c r="V381" s="246"/>
      <c r="W381" s="246"/>
      <c r="X381" s="246"/>
      <c r="Y381" s="246"/>
      <c r="Z381" s="246"/>
      <c r="AA381" s="246"/>
      <c r="AB381" s="246"/>
      <c r="AC381" s="246"/>
      <c r="AD381" s="246"/>
      <c r="AE381" s="246"/>
      <c r="AF381" s="246"/>
      <c r="AG381" s="246"/>
      <c r="AH381" s="246"/>
      <c r="AI381" s="246"/>
      <c r="AJ381" s="246"/>
      <c r="AK381" s="246"/>
      <c r="AL381" s="246"/>
      <c r="AM381" s="246"/>
      <c r="AN381" s="246"/>
      <c r="AO381" s="246"/>
      <c r="AP381" s="246"/>
      <c r="AQ381" s="246"/>
      <c r="AR381" s="246"/>
      <c r="AS381" s="246"/>
      <c r="AT381" s="246"/>
      <c r="AU381" s="246"/>
      <c r="AV381" s="246"/>
      <c r="AW381" s="246"/>
      <c r="AX381" s="246"/>
      <c r="AY381" s="246"/>
      <c r="AZ381" s="246"/>
      <c r="BA381" s="246"/>
      <c r="BB381" s="246"/>
      <c r="BC381" s="246"/>
    </row>
    <row r="382" spans="1:258" x14ac:dyDescent="0.2">
      <c r="A382" s="246"/>
      <c r="B382" s="246"/>
      <c r="C382" s="246"/>
      <c r="D382" s="246"/>
      <c r="E382" s="246"/>
      <c r="F382" s="246"/>
      <c r="G382" s="246"/>
      <c r="H382" s="246"/>
      <c r="I382" s="246"/>
      <c r="J382" s="246"/>
      <c r="K382" s="246"/>
      <c r="L382" s="246"/>
      <c r="M382" s="246"/>
      <c r="N382" s="246"/>
      <c r="O382" s="246"/>
      <c r="P382" s="246"/>
      <c r="Q382" s="246"/>
      <c r="R382" s="246"/>
      <c r="S382" s="246"/>
      <c r="T382" s="246"/>
      <c r="U382" s="246"/>
      <c r="V382" s="246"/>
      <c r="W382" s="246"/>
      <c r="X382" s="246"/>
      <c r="Y382" s="246"/>
      <c r="Z382" s="246"/>
      <c r="AA382" s="246"/>
      <c r="AB382" s="246"/>
      <c r="AC382" s="246"/>
      <c r="AD382" s="246"/>
      <c r="AE382" s="246"/>
      <c r="AF382" s="246"/>
      <c r="AG382" s="246"/>
      <c r="AH382" s="246"/>
      <c r="AI382" s="246"/>
      <c r="AJ382" s="246"/>
      <c r="AK382" s="246"/>
      <c r="AL382" s="246"/>
      <c r="AM382" s="246"/>
      <c r="AN382" s="246"/>
      <c r="AO382" s="246"/>
      <c r="AP382" s="246"/>
      <c r="AQ382" s="246"/>
      <c r="AR382" s="246"/>
      <c r="AS382" s="246"/>
      <c r="AT382" s="246"/>
      <c r="AU382" s="246"/>
      <c r="AV382" s="246"/>
      <c r="AW382" s="246"/>
      <c r="AX382" s="246"/>
      <c r="AY382" s="246"/>
      <c r="AZ382" s="246"/>
      <c r="BA382" s="246"/>
      <c r="BB382" s="246"/>
      <c r="BC382" s="246"/>
    </row>
    <row r="383" spans="1:258" x14ac:dyDescent="0.2">
      <c r="A383" s="246"/>
      <c r="B383" s="246"/>
      <c r="C383" s="246"/>
      <c r="D383" s="246"/>
      <c r="E383" s="246"/>
      <c r="F383" s="246"/>
      <c r="G383" s="246"/>
      <c r="H383" s="246"/>
      <c r="I383" s="246"/>
      <c r="J383" s="246"/>
      <c r="K383" s="246"/>
      <c r="L383" s="246"/>
      <c r="M383" s="246"/>
      <c r="N383" s="246"/>
      <c r="O383" s="246"/>
      <c r="P383" s="246"/>
      <c r="Q383" s="246"/>
      <c r="R383" s="246"/>
      <c r="S383" s="246"/>
      <c r="T383" s="246"/>
      <c r="U383" s="246"/>
      <c r="V383" s="246"/>
      <c r="W383" s="246"/>
      <c r="X383" s="246"/>
      <c r="Y383" s="246"/>
      <c r="Z383" s="246"/>
      <c r="AA383" s="246"/>
      <c r="AB383" s="246"/>
      <c r="AC383" s="246"/>
      <c r="AD383" s="246"/>
      <c r="AE383" s="246"/>
      <c r="AF383" s="246"/>
      <c r="AG383" s="246"/>
      <c r="AH383" s="246"/>
      <c r="AI383" s="246"/>
      <c r="AJ383" s="246"/>
      <c r="AK383" s="246"/>
      <c r="AL383" s="246"/>
      <c r="AM383" s="246"/>
      <c r="AN383" s="246"/>
      <c r="AO383" s="246"/>
      <c r="AP383" s="246"/>
      <c r="AQ383" s="246"/>
      <c r="AR383" s="246"/>
      <c r="AS383" s="246"/>
      <c r="AT383" s="246"/>
      <c r="AU383" s="246"/>
      <c r="AV383" s="246"/>
      <c r="AW383" s="246"/>
      <c r="AX383" s="246"/>
      <c r="AY383" s="246"/>
      <c r="AZ383" s="246"/>
      <c r="BA383" s="246"/>
      <c r="BB383" s="246"/>
      <c r="BC383" s="246"/>
    </row>
    <row r="384" spans="1:258" x14ac:dyDescent="0.2">
      <c r="A384" s="301"/>
      <c r="B384" s="246"/>
      <c r="C384" s="246"/>
      <c r="D384" s="246"/>
      <c r="E384" s="246"/>
      <c r="F384" s="246"/>
      <c r="G384" s="246"/>
      <c r="H384" s="246"/>
      <c r="I384" s="246"/>
      <c r="J384" s="246"/>
      <c r="K384" s="246"/>
      <c r="L384" s="246"/>
      <c r="M384" s="246"/>
      <c r="N384" s="246"/>
      <c r="O384" s="246"/>
      <c r="P384" s="246"/>
      <c r="Q384" s="246"/>
      <c r="R384" s="246"/>
      <c r="S384" s="246"/>
      <c r="T384" s="246"/>
      <c r="U384" s="246"/>
      <c r="V384" s="246"/>
      <c r="W384" s="246"/>
      <c r="X384" s="246"/>
      <c r="Y384" s="246"/>
      <c r="Z384" s="246"/>
      <c r="AA384" s="246"/>
      <c r="AB384" s="246"/>
      <c r="AC384" s="246"/>
      <c r="AD384" s="246"/>
      <c r="AE384" s="246"/>
      <c r="AF384" s="246"/>
      <c r="AG384" s="246"/>
      <c r="AH384" s="246"/>
      <c r="AI384" s="246"/>
      <c r="AJ384" s="246"/>
      <c r="AK384" s="246"/>
      <c r="AL384" s="246"/>
      <c r="AM384" s="246"/>
      <c r="AN384" s="246"/>
      <c r="AO384" s="246"/>
      <c r="AP384" s="246"/>
      <c r="AQ384" s="246"/>
      <c r="AR384" s="246"/>
      <c r="AS384" s="246"/>
      <c r="AT384" s="246"/>
      <c r="AU384" s="246"/>
      <c r="AV384" s="246"/>
      <c r="AW384" s="246"/>
      <c r="AX384" s="246"/>
      <c r="AY384" s="246"/>
      <c r="AZ384" s="246"/>
      <c r="BA384" s="246"/>
      <c r="BB384" s="246"/>
      <c r="BC384" s="246"/>
    </row>
    <row r="385" spans="1:55" x14ac:dyDescent="0.2">
      <c r="A385" s="301"/>
      <c r="B385" s="246"/>
      <c r="C385" s="246"/>
      <c r="D385" s="246"/>
      <c r="E385" s="246"/>
      <c r="F385" s="246"/>
      <c r="G385" s="246"/>
      <c r="H385" s="246"/>
      <c r="I385" s="246"/>
      <c r="J385" s="246"/>
      <c r="K385" s="246"/>
      <c r="L385" s="246"/>
      <c r="M385" s="246"/>
      <c r="N385" s="246"/>
      <c r="O385" s="246"/>
      <c r="P385" s="246"/>
      <c r="Q385" s="246"/>
      <c r="R385" s="246"/>
      <c r="S385" s="246"/>
      <c r="T385" s="246"/>
      <c r="U385" s="246"/>
      <c r="V385" s="246"/>
      <c r="W385" s="246"/>
      <c r="X385" s="246"/>
      <c r="Y385" s="246"/>
      <c r="Z385" s="246"/>
      <c r="AA385" s="246"/>
      <c r="AB385" s="246"/>
      <c r="AC385" s="246"/>
      <c r="AD385" s="246"/>
      <c r="AE385" s="246"/>
      <c r="AF385" s="246"/>
      <c r="AG385" s="246"/>
      <c r="AH385" s="246"/>
      <c r="AI385" s="246"/>
      <c r="AJ385" s="246"/>
      <c r="AK385" s="246"/>
      <c r="AL385" s="246"/>
      <c r="AM385" s="246"/>
      <c r="AN385" s="246"/>
      <c r="AO385" s="246"/>
      <c r="AP385" s="246"/>
      <c r="AQ385" s="246"/>
      <c r="AR385" s="246"/>
      <c r="AS385" s="246"/>
      <c r="AT385" s="246"/>
      <c r="AU385" s="246"/>
      <c r="AV385" s="246"/>
      <c r="AW385" s="246"/>
      <c r="AX385" s="246"/>
      <c r="AY385" s="246"/>
      <c r="AZ385" s="246"/>
      <c r="BA385" s="246"/>
      <c r="BB385" s="246"/>
      <c r="BC385" s="246"/>
    </row>
    <row r="386" spans="1:55" x14ac:dyDescent="0.2">
      <c r="A386" s="301"/>
      <c r="B386" s="246"/>
      <c r="C386" s="246"/>
      <c r="D386" s="246"/>
      <c r="E386" s="246"/>
      <c r="F386" s="246"/>
      <c r="G386" s="246"/>
      <c r="H386" s="246"/>
      <c r="I386" s="246"/>
      <c r="J386" s="246"/>
      <c r="K386" s="246"/>
      <c r="L386" s="246"/>
      <c r="M386" s="246"/>
      <c r="N386" s="246"/>
      <c r="O386" s="246"/>
      <c r="P386" s="246"/>
      <c r="Q386" s="246"/>
      <c r="R386" s="246"/>
      <c r="S386" s="246"/>
      <c r="T386" s="246"/>
      <c r="U386" s="246"/>
      <c r="V386" s="246"/>
      <c r="W386" s="246"/>
      <c r="X386" s="246"/>
      <c r="Y386" s="246"/>
      <c r="Z386" s="246"/>
      <c r="AA386" s="246"/>
      <c r="AB386" s="246"/>
      <c r="AC386" s="246"/>
      <c r="AD386" s="246"/>
      <c r="AE386" s="246"/>
      <c r="AF386" s="246"/>
      <c r="AG386" s="246"/>
      <c r="AH386" s="246"/>
      <c r="AI386" s="246"/>
      <c r="AJ386" s="246"/>
      <c r="AK386" s="246"/>
      <c r="AL386" s="246"/>
      <c r="AM386" s="246"/>
      <c r="AN386" s="246"/>
      <c r="AO386" s="246"/>
      <c r="AP386" s="246"/>
      <c r="AQ386" s="246"/>
      <c r="AR386" s="246"/>
      <c r="AS386" s="246"/>
      <c r="AT386" s="246"/>
      <c r="AU386" s="246"/>
      <c r="AV386" s="246"/>
      <c r="AW386" s="246"/>
      <c r="AX386" s="246"/>
      <c r="AY386" s="246"/>
      <c r="AZ386" s="246"/>
      <c r="BA386" s="246"/>
      <c r="BB386" s="246"/>
      <c r="BC386" s="246"/>
    </row>
    <row r="387" spans="1:55" x14ac:dyDescent="0.2">
      <c r="A387" s="301"/>
      <c r="B387" s="246"/>
      <c r="C387" s="246"/>
      <c r="D387" s="246"/>
      <c r="E387" s="246"/>
      <c r="F387" s="246"/>
      <c r="G387" s="246"/>
      <c r="H387" s="246"/>
      <c r="I387" s="246"/>
      <c r="J387" s="246"/>
      <c r="K387" s="246"/>
      <c r="L387" s="246"/>
      <c r="M387" s="246"/>
      <c r="N387" s="246"/>
      <c r="O387" s="246"/>
      <c r="P387" s="246"/>
      <c r="Q387" s="246"/>
      <c r="R387" s="246"/>
      <c r="S387" s="246"/>
      <c r="T387" s="246"/>
      <c r="U387" s="246"/>
      <c r="V387" s="246"/>
      <c r="W387" s="246"/>
      <c r="X387" s="246"/>
      <c r="Y387" s="246"/>
      <c r="Z387" s="246"/>
      <c r="AA387" s="246"/>
      <c r="AB387" s="246"/>
      <c r="AC387" s="246"/>
      <c r="AD387" s="246"/>
      <c r="AE387" s="246"/>
      <c r="AF387" s="246"/>
      <c r="AG387" s="246"/>
      <c r="AH387" s="246"/>
      <c r="AI387" s="246"/>
      <c r="AJ387" s="246"/>
      <c r="AK387" s="246"/>
      <c r="AL387" s="246"/>
      <c r="AM387" s="246"/>
      <c r="AN387" s="246"/>
      <c r="AO387" s="246"/>
      <c r="AP387" s="246"/>
      <c r="AQ387" s="246"/>
      <c r="AR387" s="246"/>
      <c r="AS387" s="246"/>
      <c r="AT387" s="246"/>
      <c r="AU387" s="246"/>
      <c r="AV387" s="246"/>
      <c r="AW387" s="246"/>
      <c r="AX387" s="246"/>
      <c r="AY387" s="246"/>
      <c r="AZ387" s="246"/>
      <c r="BA387" s="246"/>
      <c r="BB387" s="246"/>
      <c r="BC387" s="246"/>
    </row>
    <row r="388" spans="1:55" x14ac:dyDescent="0.2">
      <c r="A388" s="301"/>
      <c r="B388" s="246"/>
      <c r="C388" s="246"/>
      <c r="D388" s="246"/>
      <c r="E388" s="246"/>
      <c r="F388" s="246"/>
      <c r="G388" s="246"/>
      <c r="H388" s="246"/>
      <c r="I388" s="246"/>
      <c r="J388" s="246"/>
      <c r="K388" s="246"/>
      <c r="L388" s="246"/>
      <c r="M388" s="246"/>
      <c r="N388" s="246"/>
      <c r="O388" s="246"/>
      <c r="P388" s="246"/>
      <c r="Q388" s="246"/>
      <c r="R388" s="246"/>
      <c r="S388" s="246"/>
      <c r="T388" s="246"/>
      <c r="U388" s="246"/>
      <c r="V388" s="246"/>
      <c r="W388" s="246"/>
      <c r="X388" s="246"/>
      <c r="Y388" s="246"/>
      <c r="Z388" s="246"/>
      <c r="AA388" s="246"/>
      <c r="AB388" s="246"/>
      <c r="AC388" s="246"/>
      <c r="AD388" s="246"/>
      <c r="AE388" s="246"/>
      <c r="AF388" s="246"/>
      <c r="AG388" s="246"/>
      <c r="AH388" s="246"/>
      <c r="AI388" s="246"/>
      <c r="AJ388" s="246"/>
      <c r="AK388" s="246"/>
      <c r="AL388" s="246"/>
      <c r="AM388" s="246"/>
      <c r="AN388" s="246"/>
      <c r="AO388" s="246"/>
      <c r="AP388" s="246"/>
      <c r="AQ388" s="246"/>
      <c r="AR388" s="246"/>
      <c r="AS388" s="246"/>
      <c r="AT388" s="246"/>
      <c r="AU388" s="246"/>
      <c r="AV388" s="246"/>
      <c r="AW388" s="246"/>
      <c r="AX388" s="246"/>
      <c r="AY388" s="246"/>
      <c r="AZ388" s="246"/>
      <c r="BA388" s="246"/>
      <c r="BB388" s="246"/>
      <c r="BC388" s="246"/>
    </row>
    <row r="389" spans="1:55" x14ac:dyDescent="0.2">
      <c r="A389" s="301"/>
      <c r="B389" s="246"/>
      <c r="C389" s="246"/>
      <c r="D389" s="246"/>
      <c r="E389" s="246"/>
      <c r="F389" s="246"/>
      <c r="G389" s="246"/>
      <c r="H389" s="246"/>
      <c r="I389" s="246"/>
      <c r="J389" s="246"/>
      <c r="K389" s="246"/>
      <c r="L389" s="246"/>
      <c r="M389" s="246"/>
      <c r="N389" s="246"/>
      <c r="O389" s="246"/>
      <c r="P389" s="246"/>
      <c r="Q389" s="246"/>
      <c r="R389" s="246"/>
      <c r="S389" s="246"/>
      <c r="T389" s="246"/>
      <c r="U389" s="246"/>
      <c r="V389" s="246"/>
      <c r="W389" s="246"/>
      <c r="X389" s="246"/>
      <c r="Y389" s="246"/>
      <c r="Z389" s="246"/>
      <c r="AA389" s="246"/>
      <c r="AB389" s="246"/>
      <c r="AC389" s="246"/>
      <c r="AD389" s="246"/>
      <c r="AE389" s="246"/>
      <c r="AF389" s="246"/>
      <c r="AG389" s="246"/>
      <c r="AH389" s="246"/>
      <c r="AI389" s="246"/>
      <c r="AJ389" s="246"/>
      <c r="AK389" s="246"/>
      <c r="AL389" s="246"/>
      <c r="AM389" s="246"/>
      <c r="AN389" s="246"/>
      <c r="AO389" s="246"/>
      <c r="AP389" s="246"/>
      <c r="AQ389" s="246"/>
      <c r="AR389" s="246"/>
      <c r="AS389" s="246"/>
      <c r="AT389" s="246"/>
      <c r="AU389" s="246"/>
      <c r="AV389" s="246"/>
      <c r="AW389" s="246"/>
      <c r="AX389" s="246"/>
      <c r="AY389" s="246"/>
      <c r="AZ389" s="246"/>
      <c r="BA389" s="246"/>
      <c r="BB389" s="246"/>
      <c r="BC389" s="246"/>
    </row>
    <row r="390" spans="1:55" x14ac:dyDescent="0.2">
      <c r="A390" s="301"/>
      <c r="B390" s="246"/>
      <c r="C390" s="246"/>
      <c r="D390" s="246"/>
      <c r="E390" s="246"/>
      <c r="F390" s="246"/>
      <c r="G390" s="246"/>
      <c r="H390" s="246"/>
      <c r="I390" s="246"/>
      <c r="J390" s="246"/>
      <c r="K390" s="246"/>
      <c r="L390" s="246"/>
      <c r="M390" s="246"/>
      <c r="N390" s="246"/>
      <c r="O390" s="246"/>
      <c r="P390" s="246"/>
      <c r="Q390" s="246"/>
      <c r="R390" s="246"/>
      <c r="S390" s="246"/>
      <c r="T390" s="246"/>
      <c r="U390" s="246"/>
      <c r="V390" s="246"/>
      <c r="W390" s="246"/>
      <c r="X390" s="246"/>
      <c r="Y390" s="246"/>
      <c r="Z390" s="246"/>
      <c r="AA390" s="246"/>
      <c r="AB390" s="246"/>
      <c r="AC390" s="246"/>
      <c r="AD390" s="246"/>
      <c r="AE390" s="246"/>
      <c r="AF390" s="246"/>
      <c r="AG390" s="246"/>
      <c r="AH390" s="246"/>
      <c r="AI390" s="246"/>
      <c r="AJ390" s="246"/>
      <c r="AK390" s="246"/>
      <c r="AL390" s="246"/>
      <c r="AM390" s="246"/>
      <c r="AN390" s="246"/>
      <c r="AO390" s="246"/>
      <c r="AP390" s="246"/>
      <c r="AQ390" s="246"/>
      <c r="AR390" s="246"/>
      <c r="AS390" s="246"/>
      <c r="AT390" s="246"/>
      <c r="AU390" s="246"/>
      <c r="AV390" s="246"/>
      <c r="AW390" s="246"/>
      <c r="AX390" s="246"/>
      <c r="AY390" s="246"/>
      <c r="AZ390" s="246"/>
      <c r="BA390" s="246"/>
      <c r="BB390" s="246"/>
      <c r="BC390" s="246"/>
    </row>
    <row r="391" spans="1:55" x14ac:dyDescent="0.2">
      <c r="A391" s="301"/>
      <c r="B391" s="246"/>
      <c r="C391" s="246"/>
      <c r="D391" s="246"/>
      <c r="E391" s="246"/>
      <c r="F391" s="246"/>
      <c r="G391" s="246"/>
      <c r="H391" s="246"/>
      <c r="I391" s="246"/>
      <c r="J391" s="246"/>
      <c r="K391" s="246"/>
      <c r="L391" s="246"/>
      <c r="M391" s="246"/>
      <c r="N391" s="246"/>
      <c r="O391" s="246"/>
      <c r="P391" s="246"/>
      <c r="Q391" s="246"/>
      <c r="R391" s="246"/>
      <c r="S391" s="246"/>
      <c r="T391" s="246"/>
      <c r="U391" s="246"/>
      <c r="V391" s="246"/>
      <c r="W391" s="246"/>
      <c r="X391" s="246"/>
      <c r="Y391" s="246"/>
      <c r="Z391" s="246"/>
      <c r="AA391" s="246"/>
      <c r="AB391" s="246"/>
      <c r="AC391" s="246"/>
      <c r="AD391" s="246"/>
      <c r="AE391" s="246"/>
      <c r="AF391" s="246"/>
      <c r="AG391" s="246"/>
      <c r="AH391" s="246"/>
      <c r="AI391" s="246"/>
      <c r="AJ391" s="246"/>
      <c r="AK391" s="246"/>
      <c r="AL391" s="246"/>
      <c r="AM391" s="246"/>
      <c r="AN391" s="246"/>
      <c r="AO391" s="246"/>
      <c r="AP391" s="246"/>
      <c r="AQ391" s="246"/>
      <c r="AR391" s="246"/>
      <c r="AS391" s="246"/>
      <c r="AT391" s="246"/>
      <c r="AU391" s="246"/>
      <c r="AV391" s="246"/>
      <c r="AW391" s="246"/>
      <c r="AX391" s="246"/>
      <c r="AY391" s="246"/>
      <c r="AZ391" s="246"/>
      <c r="BA391" s="246"/>
      <c r="BB391" s="246"/>
      <c r="BC391" s="246"/>
    </row>
    <row r="392" spans="1:55" x14ac:dyDescent="0.2">
      <c r="A392" s="301"/>
      <c r="B392" s="246"/>
      <c r="C392" s="246"/>
      <c r="D392" s="246"/>
      <c r="E392" s="246"/>
      <c r="F392" s="246"/>
      <c r="G392" s="246"/>
      <c r="H392" s="246"/>
      <c r="I392" s="246"/>
      <c r="J392" s="246"/>
      <c r="K392" s="246"/>
      <c r="L392" s="246"/>
      <c r="M392" s="246"/>
      <c r="N392" s="246"/>
      <c r="O392" s="246"/>
      <c r="P392" s="246"/>
      <c r="Q392" s="246"/>
      <c r="R392" s="246"/>
      <c r="S392" s="246"/>
      <c r="T392" s="246"/>
      <c r="U392" s="246"/>
      <c r="V392" s="246"/>
      <c r="W392" s="246"/>
      <c r="X392" s="246"/>
      <c r="Y392" s="246"/>
      <c r="Z392" s="246"/>
      <c r="AA392" s="246"/>
      <c r="AB392" s="246"/>
      <c r="AC392" s="246"/>
      <c r="AD392" s="246"/>
      <c r="AE392" s="246"/>
      <c r="AF392" s="246"/>
      <c r="AG392" s="246"/>
      <c r="AH392" s="246"/>
      <c r="AI392" s="246"/>
      <c r="AJ392" s="246"/>
      <c r="AK392" s="246"/>
      <c r="AL392" s="246"/>
      <c r="AM392" s="246"/>
      <c r="AN392" s="246"/>
      <c r="AO392" s="246"/>
      <c r="AP392" s="246"/>
      <c r="AQ392" s="246"/>
      <c r="AR392" s="246"/>
      <c r="AS392" s="246"/>
      <c r="AT392" s="246"/>
      <c r="AU392" s="246"/>
      <c r="AV392" s="246"/>
      <c r="AW392" s="246"/>
      <c r="AX392" s="246"/>
      <c r="AY392" s="246"/>
      <c r="AZ392" s="246"/>
      <c r="BA392" s="246"/>
      <c r="BB392" s="246"/>
      <c r="BC392" s="246"/>
    </row>
    <row r="393" spans="1:55" x14ac:dyDescent="0.2">
      <c r="A393" s="301"/>
      <c r="B393" s="246"/>
      <c r="C393" s="246"/>
      <c r="D393" s="246"/>
      <c r="E393" s="246"/>
      <c r="F393" s="246"/>
      <c r="G393" s="246"/>
      <c r="H393" s="246"/>
      <c r="I393" s="246"/>
      <c r="J393" s="246"/>
      <c r="K393" s="246"/>
      <c r="L393" s="246"/>
      <c r="M393" s="246"/>
      <c r="N393" s="246"/>
      <c r="O393" s="246"/>
      <c r="P393" s="246"/>
      <c r="Q393" s="246"/>
      <c r="R393" s="246"/>
      <c r="S393" s="246"/>
      <c r="T393" s="246"/>
      <c r="U393" s="246"/>
      <c r="V393" s="246"/>
      <c r="W393" s="246"/>
      <c r="X393" s="246"/>
      <c r="Y393" s="246"/>
      <c r="Z393" s="246"/>
      <c r="AA393" s="246"/>
      <c r="AB393" s="246"/>
      <c r="AC393" s="246"/>
      <c r="AD393" s="246"/>
      <c r="AE393" s="246"/>
      <c r="AF393" s="246"/>
      <c r="AG393" s="246"/>
      <c r="AH393" s="246"/>
      <c r="AI393" s="246"/>
      <c r="AJ393" s="246"/>
      <c r="AK393" s="246"/>
      <c r="AL393" s="246"/>
      <c r="AM393" s="246"/>
      <c r="AN393" s="246"/>
      <c r="AO393" s="246"/>
      <c r="AP393" s="246"/>
      <c r="AQ393" s="246"/>
      <c r="AR393" s="246"/>
      <c r="AS393" s="246"/>
      <c r="AT393" s="246"/>
      <c r="AU393" s="246"/>
      <c r="AV393" s="246"/>
      <c r="AW393" s="246"/>
      <c r="AX393" s="246"/>
      <c r="AY393" s="246"/>
      <c r="AZ393" s="246"/>
      <c r="BA393" s="246"/>
      <c r="BB393" s="246"/>
      <c r="BC393" s="246"/>
    </row>
    <row r="394" spans="1:55" x14ac:dyDescent="0.2">
      <c r="A394" s="301"/>
      <c r="B394" s="246"/>
      <c r="C394" s="246"/>
      <c r="D394" s="246"/>
      <c r="E394" s="246"/>
      <c r="F394" s="246"/>
      <c r="G394" s="246"/>
      <c r="H394" s="246"/>
      <c r="I394" s="246"/>
      <c r="J394" s="246"/>
      <c r="K394" s="246"/>
      <c r="L394" s="246"/>
      <c r="M394" s="246"/>
      <c r="N394" s="246"/>
      <c r="O394" s="246"/>
      <c r="P394" s="246"/>
      <c r="Q394" s="246"/>
      <c r="R394" s="246"/>
      <c r="S394" s="246"/>
      <c r="T394" s="246"/>
      <c r="U394" s="246"/>
      <c r="V394" s="246"/>
      <c r="W394" s="246"/>
      <c r="X394" s="246"/>
      <c r="Y394" s="246"/>
      <c r="Z394" s="246"/>
      <c r="AA394" s="246"/>
      <c r="AB394" s="246"/>
      <c r="AC394" s="246"/>
      <c r="AD394" s="246"/>
      <c r="AE394" s="246"/>
      <c r="AF394" s="246"/>
      <c r="AG394" s="246"/>
      <c r="AH394" s="246"/>
      <c r="AI394" s="246"/>
      <c r="AJ394" s="246"/>
      <c r="AK394" s="246"/>
      <c r="AL394" s="246"/>
      <c r="AM394" s="246"/>
      <c r="AN394" s="246"/>
      <c r="AO394" s="246"/>
      <c r="AP394" s="246"/>
      <c r="AQ394" s="246"/>
      <c r="AR394" s="246"/>
      <c r="AS394" s="246"/>
      <c r="AT394" s="246"/>
      <c r="AU394" s="246"/>
      <c r="AV394" s="246"/>
      <c r="AW394" s="246"/>
      <c r="AX394" s="246"/>
      <c r="AY394" s="246"/>
      <c r="AZ394" s="246"/>
      <c r="BA394" s="246"/>
      <c r="BB394" s="246"/>
      <c r="BC394" s="246"/>
    </row>
    <row r="395" spans="1:55" x14ac:dyDescent="0.2">
      <c r="A395" s="301"/>
      <c r="B395" s="246"/>
      <c r="C395" s="246"/>
      <c r="D395" s="246"/>
      <c r="E395" s="246"/>
      <c r="F395" s="246"/>
      <c r="G395" s="246"/>
      <c r="H395" s="246"/>
      <c r="I395" s="246"/>
      <c r="J395" s="246"/>
      <c r="K395" s="246"/>
      <c r="L395" s="246"/>
      <c r="M395" s="246"/>
      <c r="N395" s="246"/>
      <c r="O395" s="246"/>
      <c r="P395" s="246"/>
      <c r="Q395" s="246"/>
      <c r="R395" s="246"/>
      <c r="S395" s="246"/>
      <c r="T395" s="246"/>
      <c r="U395" s="246"/>
      <c r="V395" s="246"/>
      <c r="W395" s="246"/>
      <c r="X395" s="246"/>
      <c r="Y395" s="246"/>
      <c r="Z395" s="246"/>
      <c r="AA395" s="246"/>
      <c r="AB395" s="246"/>
      <c r="AC395" s="246"/>
      <c r="AD395" s="246"/>
      <c r="AE395" s="246"/>
      <c r="AF395" s="246"/>
      <c r="AG395" s="246"/>
      <c r="AH395" s="246"/>
      <c r="AI395" s="246"/>
      <c r="AJ395" s="246"/>
      <c r="AK395" s="246"/>
      <c r="AL395" s="246"/>
      <c r="AM395" s="246"/>
      <c r="AN395" s="246"/>
      <c r="AO395" s="246"/>
      <c r="AP395" s="246"/>
      <c r="AQ395" s="246"/>
      <c r="AR395" s="246"/>
      <c r="AS395" s="246"/>
      <c r="AT395" s="246"/>
      <c r="AU395" s="246"/>
      <c r="AV395" s="246"/>
      <c r="AW395" s="246"/>
      <c r="AX395" s="246"/>
      <c r="AY395" s="246"/>
      <c r="AZ395" s="246"/>
      <c r="BA395" s="246"/>
      <c r="BB395" s="246"/>
      <c r="BC395" s="246"/>
    </row>
    <row r="396" spans="1:55" x14ac:dyDescent="0.2">
      <c r="A396" s="301"/>
      <c r="B396" s="246"/>
      <c r="C396" s="246"/>
      <c r="D396" s="246"/>
      <c r="E396" s="246"/>
      <c r="F396" s="246"/>
      <c r="G396" s="246"/>
      <c r="H396" s="246"/>
      <c r="I396" s="246"/>
      <c r="J396" s="246"/>
      <c r="K396" s="246"/>
      <c r="L396" s="246"/>
      <c r="M396" s="246"/>
      <c r="N396" s="246"/>
      <c r="O396" s="246"/>
      <c r="P396" s="246"/>
      <c r="Q396" s="246"/>
      <c r="R396" s="246"/>
      <c r="S396" s="246"/>
      <c r="T396" s="246"/>
      <c r="U396" s="246"/>
      <c r="V396" s="246"/>
      <c r="W396" s="246"/>
      <c r="X396" s="246"/>
      <c r="Y396" s="246"/>
      <c r="Z396" s="246"/>
      <c r="AA396" s="246"/>
      <c r="AB396" s="246"/>
      <c r="AC396" s="246"/>
      <c r="AD396" s="246"/>
      <c r="AE396" s="246"/>
      <c r="AF396" s="246"/>
      <c r="AG396" s="246"/>
      <c r="AH396" s="246"/>
      <c r="AI396" s="246"/>
      <c r="AJ396" s="246"/>
      <c r="AK396" s="246"/>
      <c r="AL396" s="246"/>
      <c r="AM396" s="246"/>
      <c r="AN396" s="246"/>
      <c r="AO396" s="246"/>
      <c r="AP396" s="246"/>
      <c r="AQ396" s="246"/>
      <c r="AR396" s="246"/>
      <c r="AS396" s="246"/>
      <c r="AT396" s="246"/>
      <c r="AU396" s="246"/>
      <c r="AV396" s="246"/>
      <c r="AW396" s="246"/>
      <c r="AX396" s="246"/>
      <c r="AY396" s="246"/>
      <c r="AZ396" s="246"/>
      <c r="BA396" s="246"/>
      <c r="BB396" s="246"/>
      <c r="BC396" s="246"/>
    </row>
    <row r="397" spans="1:55" x14ac:dyDescent="0.2">
      <c r="A397" s="301"/>
      <c r="B397" s="246"/>
      <c r="C397" s="246"/>
      <c r="D397" s="246"/>
      <c r="E397" s="246"/>
      <c r="F397" s="246"/>
      <c r="G397" s="246"/>
      <c r="H397" s="246"/>
      <c r="I397" s="246"/>
      <c r="J397" s="246"/>
      <c r="K397" s="246"/>
      <c r="L397" s="246"/>
      <c r="M397" s="246"/>
      <c r="N397" s="246"/>
      <c r="O397" s="246"/>
      <c r="P397" s="246"/>
      <c r="Q397" s="246"/>
      <c r="R397" s="246"/>
      <c r="S397" s="246"/>
      <c r="T397" s="246"/>
      <c r="U397" s="246"/>
      <c r="V397" s="246"/>
      <c r="W397" s="246"/>
      <c r="X397" s="246"/>
      <c r="Y397" s="246"/>
      <c r="Z397" s="246"/>
      <c r="AA397" s="246"/>
      <c r="AB397" s="246"/>
      <c r="AC397" s="246"/>
      <c r="AD397" s="246"/>
      <c r="AE397" s="246"/>
      <c r="AF397" s="246"/>
      <c r="AG397" s="246"/>
      <c r="AH397" s="246"/>
      <c r="AI397" s="246"/>
      <c r="AJ397" s="246"/>
      <c r="AK397" s="246"/>
      <c r="AL397" s="246"/>
      <c r="AM397" s="246"/>
      <c r="AN397" s="246"/>
      <c r="AO397" s="246"/>
      <c r="AP397" s="246"/>
      <c r="AQ397" s="246"/>
      <c r="AR397" s="246"/>
      <c r="AS397" s="246"/>
      <c r="AT397" s="246"/>
      <c r="AU397" s="246"/>
      <c r="AV397" s="246"/>
      <c r="AW397" s="246"/>
      <c r="AX397" s="246"/>
      <c r="AY397" s="246"/>
      <c r="AZ397" s="246"/>
      <c r="BA397" s="246"/>
      <c r="BB397" s="246"/>
      <c r="BC397" s="246"/>
    </row>
    <row r="398" spans="1:55" x14ac:dyDescent="0.2">
      <c r="A398" s="301"/>
      <c r="B398" s="246"/>
      <c r="C398" s="246"/>
      <c r="D398" s="246"/>
      <c r="E398" s="246"/>
      <c r="F398" s="246"/>
      <c r="G398" s="246"/>
      <c r="H398" s="246"/>
      <c r="I398" s="246"/>
      <c r="J398" s="246"/>
      <c r="K398" s="246"/>
      <c r="L398" s="246"/>
      <c r="M398" s="246"/>
      <c r="N398" s="246"/>
      <c r="O398" s="246"/>
      <c r="P398" s="246"/>
      <c r="Q398" s="246"/>
      <c r="R398" s="246"/>
      <c r="S398" s="246"/>
      <c r="T398" s="246"/>
      <c r="U398" s="246"/>
      <c r="V398" s="246"/>
      <c r="W398" s="246"/>
      <c r="X398" s="246"/>
      <c r="Y398" s="246"/>
      <c r="Z398" s="246"/>
      <c r="AA398" s="246"/>
      <c r="AB398" s="246"/>
      <c r="AC398" s="246"/>
      <c r="AD398" s="246"/>
      <c r="AE398" s="246"/>
      <c r="AF398" s="246"/>
      <c r="AG398" s="246"/>
      <c r="AH398" s="246"/>
      <c r="AI398" s="246"/>
      <c r="AJ398" s="246"/>
      <c r="AK398" s="246"/>
      <c r="AL398" s="246"/>
      <c r="AM398" s="246"/>
      <c r="AN398" s="246"/>
      <c r="AO398" s="246"/>
      <c r="AP398" s="246"/>
      <c r="AQ398" s="246"/>
      <c r="AR398" s="246"/>
      <c r="AS398" s="246"/>
      <c r="AT398" s="246"/>
      <c r="AU398" s="246"/>
      <c r="AV398" s="246"/>
      <c r="AW398" s="246"/>
      <c r="AX398" s="246"/>
      <c r="AY398" s="246"/>
      <c r="AZ398" s="246"/>
      <c r="BA398" s="246"/>
      <c r="BB398" s="246"/>
      <c r="BC398" s="246"/>
    </row>
    <row r="399" spans="1:55" x14ac:dyDescent="0.2">
      <c r="A399" s="301"/>
      <c r="B399" s="246"/>
      <c r="C399" s="246"/>
      <c r="D399" s="246"/>
      <c r="E399" s="246"/>
      <c r="F399" s="246"/>
      <c r="G399" s="246"/>
      <c r="H399" s="246"/>
      <c r="I399" s="246"/>
      <c r="J399" s="246"/>
      <c r="K399" s="246"/>
      <c r="L399" s="246"/>
      <c r="M399" s="246"/>
      <c r="N399" s="246"/>
      <c r="O399" s="246"/>
      <c r="P399" s="246"/>
      <c r="Q399" s="246"/>
      <c r="R399" s="246"/>
      <c r="S399" s="246"/>
      <c r="T399" s="246"/>
      <c r="U399" s="246"/>
      <c r="V399" s="246"/>
      <c r="W399" s="246"/>
      <c r="X399" s="246"/>
      <c r="Y399" s="246"/>
      <c r="Z399" s="246"/>
      <c r="AA399" s="246"/>
      <c r="AB399" s="246"/>
      <c r="AC399" s="246"/>
      <c r="AD399" s="246"/>
      <c r="AE399" s="246"/>
      <c r="AF399" s="246"/>
      <c r="AG399" s="246"/>
      <c r="AH399" s="246"/>
      <c r="AI399" s="246"/>
      <c r="AJ399" s="246"/>
      <c r="AK399" s="246"/>
      <c r="AL399" s="246"/>
      <c r="AM399" s="246"/>
      <c r="AN399" s="246"/>
      <c r="AO399" s="246"/>
      <c r="AP399" s="246"/>
      <c r="AQ399" s="246"/>
      <c r="AR399" s="246"/>
      <c r="AS399" s="246"/>
      <c r="AT399" s="246"/>
      <c r="AU399" s="246"/>
      <c r="AV399" s="246"/>
      <c r="AW399" s="246"/>
      <c r="AX399" s="246"/>
      <c r="AY399" s="246"/>
      <c r="AZ399" s="246"/>
      <c r="BA399" s="246"/>
      <c r="BB399" s="246"/>
      <c r="BC399" s="246"/>
    </row>
    <row r="400" spans="1:55" x14ac:dyDescent="0.2">
      <c r="A400" s="301"/>
      <c r="B400" s="246"/>
      <c r="C400" s="246"/>
      <c r="D400" s="246"/>
      <c r="E400" s="246"/>
      <c r="F400" s="246"/>
      <c r="G400" s="246"/>
      <c r="H400" s="246"/>
      <c r="I400" s="246"/>
      <c r="J400" s="246"/>
      <c r="K400" s="246"/>
      <c r="L400" s="246"/>
      <c r="M400" s="246"/>
      <c r="N400" s="246"/>
      <c r="O400" s="246"/>
      <c r="P400" s="246"/>
      <c r="Q400" s="246"/>
      <c r="R400" s="246"/>
      <c r="S400" s="246"/>
      <c r="T400" s="246"/>
      <c r="U400" s="246"/>
      <c r="V400" s="246"/>
      <c r="W400" s="246"/>
      <c r="X400" s="246"/>
      <c r="Y400" s="246"/>
      <c r="Z400" s="246"/>
      <c r="AA400" s="246"/>
      <c r="AB400" s="246"/>
      <c r="AC400" s="246"/>
      <c r="AD400" s="246"/>
      <c r="AE400" s="246"/>
      <c r="AF400" s="246"/>
      <c r="AG400" s="246"/>
      <c r="AH400" s="246"/>
      <c r="AI400" s="246"/>
      <c r="AJ400" s="246"/>
      <c r="AK400" s="246"/>
      <c r="AL400" s="246"/>
      <c r="AM400" s="246"/>
      <c r="AN400" s="246"/>
      <c r="AO400" s="246"/>
      <c r="AP400" s="246"/>
      <c r="AQ400" s="246"/>
      <c r="AR400" s="246"/>
      <c r="AS400" s="246"/>
      <c r="AT400" s="246"/>
      <c r="AU400" s="246"/>
      <c r="AV400" s="246"/>
      <c r="AW400" s="246"/>
      <c r="AX400" s="246"/>
      <c r="AY400" s="246"/>
      <c r="AZ400" s="246"/>
      <c r="BA400" s="246"/>
      <c r="BB400" s="246"/>
      <c r="BC400" s="246"/>
    </row>
    <row r="401" spans="1:258" x14ac:dyDescent="0.2">
      <c r="A401" s="301"/>
      <c r="B401" s="246"/>
      <c r="C401" s="246"/>
      <c r="D401" s="246"/>
      <c r="E401" s="246"/>
      <c r="F401" s="246"/>
      <c r="G401" s="246"/>
      <c r="H401" s="246"/>
      <c r="I401" s="246"/>
      <c r="J401" s="246"/>
      <c r="K401" s="246"/>
      <c r="L401" s="246"/>
      <c r="M401" s="246"/>
      <c r="N401" s="246"/>
      <c r="O401" s="246"/>
      <c r="P401" s="246"/>
      <c r="Q401" s="246"/>
      <c r="R401" s="246"/>
      <c r="S401" s="246"/>
      <c r="T401" s="246"/>
      <c r="U401" s="246"/>
      <c r="V401" s="246"/>
      <c r="W401" s="246"/>
      <c r="X401" s="246"/>
      <c r="Y401" s="246"/>
      <c r="Z401" s="246"/>
      <c r="AA401" s="246"/>
      <c r="AB401" s="246"/>
      <c r="AC401" s="246"/>
      <c r="AD401" s="246"/>
      <c r="AE401" s="246"/>
      <c r="AF401" s="246"/>
      <c r="AG401" s="246"/>
      <c r="AH401" s="246"/>
      <c r="AI401" s="246"/>
      <c r="AJ401" s="246"/>
      <c r="AK401" s="246"/>
      <c r="AL401" s="246"/>
      <c r="AM401" s="246"/>
      <c r="AN401" s="246"/>
      <c r="AO401" s="246"/>
      <c r="AP401" s="246"/>
      <c r="AQ401" s="246"/>
      <c r="AR401" s="246"/>
      <c r="AS401" s="246"/>
      <c r="AT401" s="246"/>
      <c r="AU401" s="246"/>
      <c r="AV401" s="246"/>
      <c r="AW401" s="246"/>
      <c r="AX401" s="246"/>
      <c r="AY401" s="246"/>
      <c r="AZ401" s="246"/>
      <c r="BA401" s="246"/>
      <c r="BB401" s="246"/>
      <c r="BC401" s="246"/>
    </row>
    <row r="402" spans="1:258" x14ac:dyDescent="0.2">
      <c r="A402" s="301"/>
      <c r="B402" s="246"/>
      <c r="C402" s="246"/>
      <c r="D402" s="246"/>
      <c r="E402" s="246"/>
      <c r="F402" s="246"/>
      <c r="G402" s="246"/>
      <c r="H402" s="246"/>
      <c r="I402" s="246"/>
      <c r="J402" s="246"/>
      <c r="K402" s="246"/>
      <c r="L402" s="246"/>
      <c r="M402" s="246"/>
      <c r="N402" s="246"/>
      <c r="O402" s="246"/>
      <c r="P402" s="246"/>
      <c r="Q402" s="246"/>
      <c r="R402" s="246"/>
      <c r="S402" s="246"/>
      <c r="T402" s="246"/>
      <c r="U402" s="246"/>
      <c r="V402" s="246"/>
      <c r="W402" s="246"/>
      <c r="X402" s="246"/>
      <c r="Y402" s="246"/>
      <c r="Z402" s="246"/>
      <c r="AA402" s="246"/>
      <c r="AB402" s="246"/>
      <c r="AC402" s="246"/>
      <c r="AD402" s="246"/>
      <c r="AE402" s="246"/>
      <c r="AF402" s="246"/>
      <c r="AG402" s="246"/>
      <c r="AH402" s="246"/>
      <c r="AI402" s="246"/>
      <c r="AJ402" s="246"/>
      <c r="AK402" s="246"/>
      <c r="AL402" s="246"/>
      <c r="AM402" s="246"/>
      <c r="AN402" s="246"/>
      <c r="AO402" s="246"/>
      <c r="AP402" s="246"/>
      <c r="AQ402" s="246"/>
      <c r="AR402" s="246"/>
      <c r="AS402" s="246"/>
      <c r="AT402" s="246"/>
      <c r="AU402" s="246"/>
      <c r="AV402" s="246"/>
      <c r="AW402" s="246"/>
      <c r="AX402" s="246"/>
      <c r="AY402" s="246"/>
      <c r="AZ402" s="246"/>
      <c r="BA402" s="246"/>
      <c r="BB402" s="246"/>
      <c r="BC402" s="246"/>
    </row>
    <row r="403" spans="1:258" x14ac:dyDescent="0.2">
      <c r="A403" s="301"/>
      <c r="B403" s="246"/>
      <c r="C403" s="246"/>
      <c r="D403" s="246"/>
      <c r="E403" s="246"/>
      <c r="F403" s="246"/>
      <c r="G403" s="246"/>
      <c r="H403" s="246"/>
      <c r="I403" s="246"/>
      <c r="J403" s="246"/>
      <c r="K403" s="246"/>
      <c r="L403" s="246"/>
      <c r="M403" s="246"/>
      <c r="N403" s="246"/>
      <c r="O403" s="246"/>
      <c r="P403" s="246"/>
      <c r="Q403" s="246"/>
      <c r="R403" s="246"/>
      <c r="S403" s="246"/>
      <c r="T403" s="246"/>
      <c r="U403" s="246"/>
      <c r="V403" s="246"/>
      <c r="W403" s="246"/>
      <c r="X403" s="246"/>
      <c r="Y403" s="246"/>
      <c r="Z403" s="246"/>
      <c r="AA403" s="246"/>
      <c r="AB403" s="246"/>
      <c r="AC403" s="246"/>
      <c r="AD403" s="246"/>
      <c r="AE403" s="246"/>
      <c r="AF403" s="246"/>
      <c r="AG403" s="246"/>
      <c r="AH403" s="246"/>
      <c r="AI403" s="246"/>
      <c r="AJ403" s="246"/>
      <c r="AK403" s="246"/>
      <c r="AL403" s="246"/>
      <c r="AM403" s="246"/>
      <c r="AN403" s="246"/>
      <c r="AO403" s="246"/>
      <c r="AP403" s="246"/>
      <c r="AQ403" s="246"/>
      <c r="AR403" s="246"/>
      <c r="AS403" s="246"/>
      <c r="AT403" s="246"/>
      <c r="AU403" s="246"/>
      <c r="AV403" s="246"/>
      <c r="AW403" s="246"/>
      <c r="AX403" s="246"/>
      <c r="AY403" s="246"/>
      <c r="AZ403" s="246"/>
      <c r="BA403" s="246"/>
      <c r="BB403" s="246"/>
      <c r="BC403" s="246"/>
    </row>
    <row r="404" spans="1:258" x14ac:dyDescent="0.2">
      <c r="A404" s="301"/>
      <c r="B404" s="246"/>
      <c r="C404" s="246"/>
      <c r="D404" s="246"/>
      <c r="E404" s="246"/>
      <c r="F404" s="246"/>
      <c r="G404" s="246"/>
      <c r="H404" s="246"/>
      <c r="I404" s="246"/>
      <c r="J404" s="246"/>
      <c r="K404" s="246"/>
      <c r="L404" s="246"/>
      <c r="M404" s="246"/>
      <c r="N404" s="246"/>
      <c r="O404" s="246"/>
      <c r="P404" s="246"/>
      <c r="Q404" s="246"/>
      <c r="R404" s="246"/>
      <c r="S404" s="246"/>
      <c r="T404" s="246"/>
      <c r="U404" s="246"/>
      <c r="V404" s="246"/>
      <c r="W404" s="246"/>
      <c r="X404" s="246"/>
      <c r="Y404" s="246"/>
      <c r="Z404" s="246"/>
      <c r="AA404" s="246"/>
      <c r="AB404" s="246"/>
      <c r="AC404" s="246"/>
      <c r="AD404" s="246"/>
      <c r="AE404" s="246"/>
      <c r="AF404" s="246"/>
      <c r="AG404" s="246"/>
      <c r="AH404" s="246"/>
      <c r="AI404" s="246"/>
      <c r="AJ404" s="246"/>
      <c r="AK404" s="246"/>
      <c r="AL404" s="246"/>
      <c r="AM404" s="246"/>
      <c r="AN404" s="246"/>
      <c r="AO404" s="246"/>
      <c r="AP404" s="246"/>
      <c r="AQ404" s="246"/>
      <c r="AR404" s="246"/>
      <c r="AS404" s="246"/>
      <c r="AT404" s="246"/>
      <c r="AU404" s="246"/>
      <c r="AV404" s="246"/>
      <c r="AW404" s="246"/>
      <c r="AX404" s="246"/>
      <c r="AY404" s="246"/>
      <c r="AZ404" s="246"/>
      <c r="BA404" s="246"/>
      <c r="BB404" s="246"/>
      <c r="BC404" s="246"/>
    </row>
    <row r="405" spans="1:258" x14ac:dyDescent="0.2">
      <c r="A405" s="301"/>
      <c r="B405" s="246"/>
      <c r="C405" s="246"/>
      <c r="D405" s="246"/>
      <c r="E405" s="246"/>
      <c r="F405" s="246"/>
      <c r="G405" s="246"/>
      <c r="H405" s="246"/>
      <c r="I405" s="246"/>
      <c r="J405" s="246"/>
      <c r="K405" s="246"/>
      <c r="L405" s="246"/>
      <c r="M405" s="246"/>
      <c r="N405" s="246"/>
      <c r="O405" s="246"/>
      <c r="P405" s="246"/>
      <c r="Q405" s="246"/>
      <c r="R405" s="246"/>
      <c r="S405" s="246"/>
      <c r="T405" s="246"/>
      <c r="U405" s="246"/>
      <c r="V405" s="246"/>
      <c r="W405" s="246"/>
      <c r="X405" s="246"/>
      <c r="Y405" s="246"/>
      <c r="Z405" s="246"/>
      <c r="AA405" s="246"/>
      <c r="AB405" s="246"/>
      <c r="AC405" s="246"/>
      <c r="AD405" s="246"/>
      <c r="AE405" s="246"/>
      <c r="AF405" s="246"/>
      <c r="AG405" s="246"/>
      <c r="AH405" s="246"/>
      <c r="AI405" s="246"/>
      <c r="AJ405" s="246"/>
      <c r="AK405" s="246"/>
      <c r="AL405" s="246"/>
      <c r="AM405" s="246"/>
      <c r="AN405" s="246"/>
      <c r="AO405" s="246"/>
      <c r="AP405" s="246"/>
      <c r="AQ405" s="246"/>
      <c r="AR405" s="246"/>
      <c r="AS405" s="246"/>
      <c r="AT405" s="246"/>
      <c r="AU405" s="246"/>
      <c r="AV405" s="246"/>
      <c r="AW405" s="246"/>
      <c r="AX405" s="246"/>
      <c r="AY405" s="246"/>
      <c r="AZ405" s="246"/>
      <c r="BA405" s="246"/>
      <c r="BB405" s="246"/>
      <c r="BC405" s="246"/>
    </row>
    <row r="406" spans="1:258" x14ac:dyDescent="0.2">
      <c r="A406" s="301"/>
      <c r="B406" s="246"/>
      <c r="C406" s="246"/>
      <c r="D406" s="246"/>
      <c r="E406" s="246"/>
      <c r="F406" s="246"/>
      <c r="G406" s="246"/>
      <c r="H406" s="246"/>
      <c r="I406" s="246"/>
      <c r="J406" s="246"/>
      <c r="K406" s="246"/>
      <c r="L406" s="246"/>
      <c r="M406" s="246"/>
      <c r="N406" s="246"/>
      <c r="O406" s="246"/>
      <c r="P406" s="246"/>
      <c r="Q406" s="246"/>
      <c r="R406" s="246"/>
      <c r="S406" s="246"/>
      <c r="T406" s="246"/>
      <c r="U406" s="246"/>
      <c r="V406" s="246"/>
      <c r="W406" s="246"/>
      <c r="X406" s="246"/>
      <c r="Y406" s="246"/>
      <c r="Z406" s="246"/>
      <c r="AA406" s="246"/>
      <c r="AB406" s="246"/>
      <c r="AC406" s="246"/>
      <c r="AD406" s="246"/>
      <c r="AE406" s="246"/>
      <c r="AF406" s="246"/>
      <c r="AG406" s="246"/>
      <c r="AH406" s="246"/>
      <c r="AI406" s="246"/>
      <c r="AJ406" s="246"/>
      <c r="AK406" s="246"/>
      <c r="AL406" s="246"/>
      <c r="AM406" s="246"/>
      <c r="AN406" s="246"/>
      <c r="AO406" s="246"/>
      <c r="AP406" s="246"/>
      <c r="AQ406" s="246"/>
      <c r="AR406" s="246"/>
      <c r="AS406" s="246"/>
      <c r="AT406" s="246"/>
      <c r="AU406" s="246"/>
      <c r="AV406" s="246"/>
      <c r="AW406" s="246"/>
      <c r="AX406" s="246"/>
      <c r="AY406" s="246"/>
      <c r="AZ406" s="246"/>
      <c r="BA406" s="246"/>
      <c r="BB406" s="246"/>
      <c r="BC406" s="246"/>
    </row>
    <row r="407" spans="1:258" x14ac:dyDescent="0.2">
      <c r="A407" s="301"/>
      <c r="B407" s="246"/>
      <c r="C407" s="246"/>
      <c r="D407" s="246"/>
      <c r="E407" s="246"/>
      <c r="F407" s="246"/>
      <c r="G407" s="246"/>
      <c r="H407" s="246"/>
      <c r="I407" s="246"/>
      <c r="J407" s="246"/>
      <c r="K407" s="246"/>
      <c r="L407" s="246"/>
      <c r="M407" s="246"/>
      <c r="N407" s="246"/>
      <c r="O407" s="246"/>
      <c r="P407" s="246"/>
      <c r="Q407" s="246"/>
      <c r="R407" s="246"/>
      <c r="S407" s="246"/>
      <c r="T407" s="246"/>
      <c r="U407" s="246"/>
      <c r="V407" s="246"/>
      <c r="W407" s="246"/>
      <c r="X407" s="246"/>
      <c r="Y407" s="246"/>
      <c r="Z407" s="246"/>
      <c r="AA407" s="246"/>
      <c r="AB407" s="246"/>
      <c r="AC407" s="246"/>
      <c r="AD407" s="246"/>
      <c r="AE407" s="246"/>
      <c r="AF407" s="246"/>
      <c r="AG407" s="246"/>
      <c r="AH407" s="246"/>
      <c r="AI407" s="246"/>
      <c r="AJ407" s="246"/>
      <c r="AK407" s="246"/>
      <c r="AL407" s="246"/>
      <c r="AM407" s="246"/>
      <c r="AN407" s="246"/>
      <c r="AO407" s="246"/>
      <c r="AP407" s="246"/>
      <c r="AQ407" s="246"/>
      <c r="AR407" s="246"/>
      <c r="AS407" s="246"/>
      <c r="AT407" s="246"/>
      <c r="AU407" s="246"/>
      <c r="AV407" s="246"/>
      <c r="AW407" s="246"/>
      <c r="AX407" s="246"/>
      <c r="AY407" s="246"/>
      <c r="AZ407" s="246"/>
      <c r="BA407" s="246"/>
      <c r="BB407" s="246"/>
      <c r="BC407" s="246"/>
    </row>
    <row r="408" spans="1:258" x14ac:dyDescent="0.2">
      <c r="A408" s="301"/>
      <c r="B408" s="246"/>
      <c r="C408" s="246"/>
      <c r="D408" s="246"/>
      <c r="E408" s="246"/>
      <c r="F408" s="246"/>
      <c r="G408" s="246"/>
      <c r="H408" s="246"/>
      <c r="I408" s="246"/>
      <c r="J408" s="246"/>
      <c r="K408" s="246"/>
      <c r="L408" s="246"/>
      <c r="M408" s="246"/>
      <c r="N408" s="246"/>
      <c r="O408" s="246"/>
      <c r="P408" s="246"/>
      <c r="Q408" s="246"/>
      <c r="R408" s="246"/>
      <c r="S408" s="246"/>
      <c r="T408" s="246"/>
      <c r="U408" s="246"/>
      <c r="V408" s="246"/>
      <c r="W408" s="246"/>
      <c r="X408" s="246"/>
      <c r="Y408" s="246"/>
      <c r="Z408" s="246"/>
      <c r="AA408" s="246"/>
      <c r="AB408" s="246"/>
      <c r="AC408" s="246"/>
      <c r="AD408" s="246"/>
      <c r="AE408" s="246"/>
      <c r="AF408" s="246"/>
      <c r="AG408" s="246"/>
      <c r="AH408" s="246"/>
      <c r="AI408" s="246"/>
      <c r="AJ408" s="246"/>
      <c r="AK408" s="246"/>
      <c r="AL408" s="246"/>
      <c r="AM408" s="246"/>
      <c r="AN408" s="246"/>
      <c r="AO408" s="246"/>
      <c r="AP408" s="246"/>
      <c r="AQ408" s="246"/>
      <c r="AR408" s="246"/>
      <c r="AS408" s="246"/>
      <c r="AT408" s="246"/>
      <c r="AU408" s="246"/>
      <c r="AV408" s="246"/>
      <c r="AW408" s="246"/>
      <c r="AX408" s="246"/>
      <c r="AY408" s="246"/>
      <c r="AZ408" s="246"/>
      <c r="BA408" s="246"/>
      <c r="BB408" s="246"/>
      <c r="BC408" s="246"/>
    </row>
    <row r="409" spans="1:258" x14ac:dyDescent="0.2">
      <c r="A409" s="301"/>
      <c r="B409" s="246"/>
      <c r="C409" s="246"/>
      <c r="D409" s="246"/>
      <c r="E409" s="246"/>
      <c r="F409" s="246"/>
      <c r="G409" s="246"/>
      <c r="H409" s="246"/>
      <c r="I409" s="246"/>
      <c r="J409" s="246"/>
      <c r="K409" s="246"/>
      <c r="L409" s="246"/>
      <c r="M409" s="246"/>
      <c r="N409" s="246"/>
      <c r="O409" s="246"/>
      <c r="P409" s="246"/>
      <c r="Q409" s="246"/>
      <c r="R409" s="246"/>
      <c r="S409" s="246"/>
      <c r="T409" s="246"/>
      <c r="U409" s="246"/>
      <c r="V409" s="246"/>
      <c r="W409" s="246"/>
      <c r="X409" s="246"/>
      <c r="Y409" s="246"/>
      <c r="Z409" s="246"/>
      <c r="AA409" s="246"/>
      <c r="AB409" s="246"/>
      <c r="AC409" s="246"/>
      <c r="AD409" s="246"/>
      <c r="AE409" s="246"/>
      <c r="AF409" s="246"/>
      <c r="AG409" s="246"/>
      <c r="AH409" s="246"/>
      <c r="AI409" s="246"/>
      <c r="AJ409" s="246"/>
      <c r="AK409" s="246"/>
      <c r="AL409" s="246"/>
      <c r="AM409" s="246"/>
      <c r="AN409" s="246"/>
      <c r="AO409" s="246"/>
      <c r="AP409" s="246"/>
      <c r="AQ409" s="246"/>
      <c r="AR409" s="246"/>
      <c r="AS409" s="246"/>
      <c r="AT409" s="246"/>
      <c r="AU409" s="246"/>
      <c r="AV409" s="246"/>
      <c r="AW409" s="246"/>
      <c r="AX409" s="246"/>
      <c r="AY409" s="246"/>
      <c r="AZ409" s="246"/>
      <c r="BA409" s="246"/>
      <c r="BB409" s="246"/>
      <c r="BC409" s="246"/>
    </row>
    <row r="410" spans="1:258" x14ac:dyDescent="0.2">
      <c r="A410" s="301"/>
      <c r="B410" s="246"/>
      <c r="C410" s="246"/>
      <c r="D410" s="246"/>
      <c r="E410" s="246"/>
      <c r="F410" s="246"/>
      <c r="G410" s="246"/>
      <c r="H410" s="246"/>
      <c r="I410" s="246"/>
      <c r="J410" s="246"/>
      <c r="K410" s="246"/>
      <c r="L410" s="246"/>
      <c r="M410" s="246"/>
      <c r="N410" s="246"/>
      <c r="O410" s="246"/>
      <c r="P410" s="246"/>
      <c r="Q410" s="246"/>
      <c r="R410" s="246"/>
      <c r="S410" s="246"/>
      <c r="T410" s="246"/>
      <c r="U410" s="246"/>
      <c r="V410" s="246"/>
      <c r="W410" s="246"/>
      <c r="X410" s="246"/>
      <c r="Y410" s="246"/>
      <c r="Z410" s="246"/>
      <c r="AA410" s="246"/>
      <c r="AB410" s="246"/>
      <c r="AC410" s="246"/>
      <c r="AD410" s="246"/>
      <c r="AE410" s="246"/>
      <c r="AF410" s="246"/>
      <c r="AG410" s="246"/>
      <c r="AH410" s="246"/>
      <c r="AI410" s="246"/>
      <c r="AJ410" s="246"/>
      <c r="AK410" s="246"/>
      <c r="AL410" s="246"/>
      <c r="AM410" s="246"/>
      <c r="AN410" s="246"/>
      <c r="AO410" s="246"/>
      <c r="AP410" s="246"/>
      <c r="AQ410" s="246"/>
      <c r="AR410" s="246"/>
      <c r="AS410" s="246"/>
      <c r="AT410" s="246"/>
      <c r="AU410" s="246"/>
      <c r="AV410" s="246"/>
      <c r="AW410" s="246"/>
      <c r="AX410" s="246"/>
      <c r="AY410" s="246"/>
      <c r="AZ410" s="246"/>
      <c r="BA410" s="246"/>
      <c r="BB410" s="246"/>
      <c r="BC410" s="246"/>
    </row>
    <row r="411" spans="1:258" x14ac:dyDescent="0.2">
      <c r="A411" s="301"/>
      <c r="B411" s="246"/>
      <c r="C411" s="246"/>
      <c r="D411" s="246"/>
      <c r="E411" s="246"/>
      <c r="F411" s="246"/>
      <c r="G411" s="246"/>
      <c r="H411" s="246"/>
      <c r="I411" s="246"/>
      <c r="J411" s="246"/>
      <c r="K411" s="246"/>
      <c r="L411" s="246"/>
      <c r="M411" s="246"/>
      <c r="N411" s="246"/>
      <c r="O411" s="246"/>
      <c r="P411" s="246"/>
      <c r="Q411" s="246"/>
      <c r="R411" s="246"/>
      <c r="S411" s="246"/>
      <c r="T411" s="246"/>
      <c r="U411" s="246"/>
      <c r="V411" s="246"/>
      <c r="W411" s="246"/>
      <c r="X411" s="246"/>
      <c r="Y411" s="246"/>
      <c r="Z411" s="246"/>
      <c r="AA411" s="246"/>
      <c r="AB411" s="246"/>
      <c r="AC411" s="246"/>
      <c r="AD411" s="246"/>
      <c r="AE411" s="246"/>
      <c r="AF411" s="246"/>
      <c r="AG411" s="246"/>
      <c r="AH411" s="246"/>
      <c r="AI411" s="246"/>
      <c r="AJ411" s="246"/>
      <c r="AK411" s="246"/>
      <c r="AL411" s="246"/>
      <c r="AM411" s="246"/>
      <c r="AN411" s="246"/>
      <c r="AO411" s="246"/>
      <c r="AP411" s="246"/>
      <c r="AQ411" s="246"/>
      <c r="AR411" s="246"/>
      <c r="AS411" s="246"/>
      <c r="AT411" s="246"/>
      <c r="AU411" s="246"/>
      <c r="AV411" s="246"/>
      <c r="AW411" s="246"/>
      <c r="AX411" s="246"/>
      <c r="AY411" s="246"/>
      <c r="AZ411" s="246"/>
      <c r="BA411" s="246"/>
      <c r="BB411" s="246"/>
      <c r="BC411" s="246"/>
    </row>
    <row r="412" spans="1:258" x14ac:dyDescent="0.2">
      <c r="A412" s="301"/>
      <c r="B412" s="246"/>
      <c r="C412" s="246"/>
      <c r="D412" s="246"/>
      <c r="E412" s="246"/>
      <c r="F412" s="246"/>
      <c r="G412" s="246"/>
      <c r="H412" s="246"/>
      <c r="I412" s="246"/>
      <c r="J412" s="246"/>
      <c r="K412" s="246"/>
      <c r="L412" s="246"/>
      <c r="M412" s="246"/>
      <c r="N412" s="246"/>
      <c r="O412" s="246"/>
      <c r="P412" s="246"/>
      <c r="Q412" s="246"/>
      <c r="R412" s="246"/>
      <c r="S412" s="246"/>
      <c r="T412" s="246"/>
      <c r="U412" s="246"/>
      <c r="V412" s="246"/>
      <c r="W412" s="246"/>
      <c r="X412" s="246"/>
      <c r="Y412" s="246"/>
      <c r="Z412" s="246"/>
      <c r="AA412" s="246"/>
      <c r="AB412" s="246"/>
      <c r="AC412" s="246"/>
      <c r="AD412" s="246"/>
      <c r="AE412" s="246"/>
      <c r="AF412" s="246"/>
      <c r="AG412" s="246"/>
      <c r="AH412" s="246"/>
      <c r="AI412" s="246"/>
      <c r="AJ412" s="246"/>
      <c r="AK412" s="246"/>
      <c r="AL412" s="246"/>
      <c r="AM412" s="246"/>
      <c r="AN412" s="246"/>
      <c r="AO412" s="246"/>
      <c r="AP412" s="246"/>
      <c r="AQ412" s="246"/>
      <c r="AR412" s="246"/>
      <c r="AS412" s="246"/>
      <c r="AT412" s="246"/>
      <c r="AU412" s="246"/>
      <c r="AV412" s="246"/>
      <c r="AW412" s="246"/>
      <c r="AX412" s="246"/>
      <c r="AY412" s="246"/>
      <c r="AZ412" s="246"/>
      <c r="BA412" s="246"/>
      <c r="BB412" s="246"/>
      <c r="BC412" s="246"/>
    </row>
    <row r="413" spans="1:258" x14ac:dyDescent="0.2">
      <c r="A413" s="301"/>
      <c r="B413" s="246"/>
      <c r="C413" s="246"/>
      <c r="D413" s="246"/>
      <c r="E413" s="246"/>
      <c r="F413" s="246"/>
      <c r="G413" s="246"/>
      <c r="H413" s="246"/>
      <c r="I413" s="246"/>
      <c r="J413" s="246"/>
      <c r="K413" s="246"/>
      <c r="L413" s="246"/>
      <c r="M413" s="246"/>
      <c r="N413" s="246"/>
      <c r="O413" s="246"/>
      <c r="P413" s="246"/>
      <c r="Q413" s="246"/>
      <c r="R413" s="246"/>
      <c r="S413" s="246"/>
      <c r="T413" s="246"/>
      <c r="U413" s="246"/>
      <c r="V413" s="246"/>
      <c r="W413" s="246"/>
      <c r="X413" s="246"/>
      <c r="Y413" s="246"/>
      <c r="Z413" s="246"/>
      <c r="AA413" s="246"/>
      <c r="AB413" s="246"/>
      <c r="AC413" s="246"/>
      <c r="AD413" s="246"/>
      <c r="AE413" s="246"/>
      <c r="AF413" s="246"/>
      <c r="AG413" s="246"/>
      <c r="AH413" s="246"/>
      <c r="AI413" s="246"/>
      <c r="AJ413" s="246"/>
      <c r="AK413" s="246"/>
      <c r="AL413" s="246"/>
      <c r="AM413" s="246"/>
      <c r="AN413" s="246"/>
      <c r="AO413" s="246"/>
      <c r="AP413" s="246"/>
      <c r="AQ413" s="246"/>
      <c r="AR413" s="246"/>
      <c r="AS413" s="246"/>
      <c r="AT413" s="246"/>
      <c r="AU413" s="246"/>
      <c r="AV413" s="246"/>
      <c r="AW413" s="246"/>
      <c r="AX413" s="246"/>
      <c r="AY413" s="246"/>
      <c r="AZ413" s="246"/>
      <c r="BA413" s="246"/>
      <c r="BB413" s="246"/>
      <c r="BC413" s="246"/>
    </row>
    <row r="414" spans="1:258" x14ac:dyDescent="0.2">
      <c r="A414" s="301"/>
      <c r="B414" s="246"/>
      <c r="C414" s="246"/>
      <c r="D414" s="246"/>
      <c r="E414" s="246"/>
      <c r="F414" s="246"/>
      <c r="G414" s="246"/>
      <c r="H414" s="246"/>
      <c r="I414" s="246"/>
      <c r="J414" s="246"/>
      <c r="K414" s="246"/>
      <c r="L414" s="246"/>
      <c r="M414" s="246"/>
      <c r="N414" s="246"/>
      <c r="O414" s="246"/>
      <c r="P414" s="246"/>
      <c r="Q414" s="246"/>
      <c r="R414" s="246"/>
      <c r="S414" s="246"/>
      <c r="T414" s="246"/>
      <c r="U414" s="246"/>
      <c r="V414" s="246"/>
      <c r="W414" s="246"/>
      <c r="X414" s="246"/>
      <c r="Y414" s="246"/>
      <c r="Z414" s="246"/>
      <c r="AA414" s="246"/>
      <c r="AB414" s="246"/>
      <c r="AC414" s="246"/>
      <c r="AD414" s="246"/>
      <c r="AE414" s="246"/>
      <c r="AF414" s="246"/>
      <c r="AG414" s="246"/>
      <c r="AH414" s="246"/>
      <c r="AI414" s="246"/>
      <c r="AJ414" s="246"/>
      <c r="AK414" s="246"/>
      <c r="AL414" s="246"/>
      <c r="AM414" s="246"/>
      <c r="AN414" s="246"/>
      <c r="AO414" s="246"/>
      <c r="AP414" s="246"/>
      <c r="AQ414" s="246"/>
      <c r="AR414" s="246"/>
      <c r="AS414" s="246"/>
      <c r="AT414" s="246"/>
      <c r="AU414" s="246"/>
      <c r="AV414" s="246"/>
      <c r="AW414" s="246"/>
      <c r="AX414" s="246"/>
      <c r="AY414" s="246"/>
      <c r="AZ414" s="246"/>
      <c r="BA414" s="246"/>
      <c r="BB414" s="246"/>
      <c r="BC414" s="246"/>
    </row>
    <row r="415" spans="1:258" x14ac:dyDescent="0.2">
      <c r="A415" s="301"/>
      <c r="B415" s="246"/>
      <c r="C415" s="246"/>
      <c r="D415" s="246"/>
      <c r="E415" s="246"/>
      <c r="F415" s="246"/>
      <c r="G415" s="246"/>
      <c r="H415" s="246"/>
      <c r="I415" s="246"/>
      <c r="J415" s="246"/>
      <c r="K415" s="246"/>
      <c r="L415" s="246"/>
      <c r="M415" s="246"/>
      <c r="N415" s="246"/>
      <c r="O415" s="246"/>
      <c r="P415" s="246"/>
      <c r="Q415" s="246"/>
      <c r="R415" s="246"/>
      <c r="S415" s="246"/>
      <c r="T415" s="246"/>
      <c r="U415" s="246"/>
      <c r="V415" s="246"/>
      <c r="W415" s="246"/>
      <c r="X415" s="246"/>
      <c r="Y415" s="246"/>
      <c r="Z415" s="246"/>
      <c r="AA415" s="246"/>
      <c r="AB415" s="246"/>
      <c r="AC415" s="246"/>
      <c r="AD415" s="246"/>
      <c r="AE415" s="246"/>
      <c r="AF415" s="246"/>
      <c r="AG415" s="246"/>
      <c r="AH415" s="246"/>
      <c r="AI415" s="246"/>
      <c r="AJ415" s="246"/>
      <c r="AK415" s="246"/>
      <c r="AL415" s="246"/>
      <c r="AM415" s="246"/>
      <c r="AN415" s="246"/>
      <c r="AO415" s="246"/>
      <c r="AP415" s="246"/>
      <c r="AQ415" s="246"/>
      <c r="AR415" s="246"/>
      <c r="AS415" s="246"/>
      <c r="AT415" s="246"/>
      <c r="AU415" s="246"/>
      <c r="AV415" s="246"/>
      <c r="AW415" s="246"/>
      <c r="AX415" s="246"/>
      <c r="AY415" s="246"/>
      <c r="AZ415" s="246"/>
      <c r="BA415" s="246"/>
      <c r="BB415" s="246"/>
      <c r="BC415" s="246"/>
    </row>
    <row r="416" spans="1:258" hidden="1" x14ac:dyDescent="0.2">
      <c r="A416" s="302"/>
      <c r="B416" s="247"/>
      <c r="C416" s="247"/>
      <c r="D416" s="247"/>
      <c r="E416" s="247"/>
      <c r="F416" s="247"/>
      <c r="G416" s="247"/>
      <c r="H416" s="248"/>
      <c r="I416" s="248"/>
      <c r="J416" s="248"/>
      <c r="K416" s="248"/>
      <c r="L416" s="248"/>
      <c r="M416" s="248"/>
      <c r="N416" s="248"/>
      <c r="O416" s="248"/>
      <c r="P416" s="248"/>
      <c r="Q416" s="248"/>
      <c r="R416" s="248"/>
      <c r="S416" s="248"/>
      <c r="T416" s="248"/>
      <c r="U416" s="248"/>
      <c r="V416" s="248"/>
      <c r="W416" s="248"/>
      <c r="X416" s="248"/>
      <c r="Y416" s="248"/>
      <c r="Z416" s="248"/>
      <c r="AA416" s="248"/>
      <c r="AB416" s="248"/>
      <c r="AC416" s="248"/>
      <c r="AD416" s="248"/>
      <c r="AE416" s="248"/>
      <c r="AF416" s="248"/>
      <c r="AG416" s="248"/>
      <c r="AH416" s="248"/>
      <c r="AI416" s="248"/>
      <c r="AJ416" s="248"/>
      <c r="AK416" s="248"/>
      <c r="AL416" s="248"/>
      <c r="AM416" s="248"/>
      <c r="AN416" s="248"/>
      <c r="AO416" s="248"/>
      <c r="AP416" s="248"/>
      <c r="AQ416" s="248"/>
      <c r="AR416" s="248"/>
      <c r="AS416" s="248"/>
      <c r="AT416" s="248"/>
      <c r="AU416" s="248"/>
      <c r="AV416" s="248"/>
      <c r="AW416" s="248"/>
      <c r="AX416" s="248"/>
      <c r="AY416" s="248"/>
      <c r="AZ416" s="248"/>
      <c r="BA416" s="248"/>
      <c r="BB416" s="248"/>
      <c r="BC416" s="248"/>
      <c r="BD416" s="235"/>
      <c r="BE416" s="235"/>
      <c r="BF416" s="235"/>
      <c r="BG416" s="235"/>
      <c r="BH416" s="235"/>
      <c r="BI416" s="235"/>
      <c r="BJ416" s="235"/>
      <c r="BK416" s="235"/>
      <c r="BL416" s="235"/>
      <c r="BM416" s="235"/>
      <c r="BN416" s="235"/>
      <c r="BO416" s="235"/>
      <c r="BP416" s="235"/>
      <c r="BQ416" s="235"/>
      <c r="BR416" s="235"/>
      <c r="BS416" s="235"/>
      <c r="BT416" s="235"/>
      <c r="BU416" s="235"/>
      <c r="BV416" s="235"/>
      <c r="BW416" s="235"/>
      <c r="BX416" s="235"/>
      <c r="BY416" s="235"/>
      <c r="BZ416" s="235"/>
      <c r="CA416" s="235"/>
      <c r="CB416" s="235"/>
      <c r="CC416" s="235"/>
      <c r="CD416" s="235"/>
      <c r="CE416" s="235"/>
      <c r="CF416" s="235"/>
      <c r="CG416" s="235"/>
      <c r="CH416" s="235"/>
      <c r="CI416" s="235"/>
      <c r="CJ416" s="235"/>
      <c r="CK416" s="235"/>
      <c r="CL416" s="235"/>
      <c r="CM416" s="235"/>
      <c r="CN416" s="235"/>
      <c r="CO416" s="235"/>
      <c r="CP416" s="235"/>
      <c r="CQ416" s="235"/>
      <c r="CR416" s="235"/>
      <c r="CS416" s="235"/>
      <c r="CT416" s="235"/>
      <c r="CU416" s="235"/>
      <c r="CV416" s="235"/>
      <c r="CW416" s="235"/>
      <c r="CX416" s="235"/>
      <c r="CY416" s="235"/>
      <c r="CZ416" s="235"/>
      <c r="DA416" s="235"/>
      <c r="DB416" s="235"/>
      <c r="DC416" s="235"/>
      <c r="DD416" s="235"/>
      <c r="DE416" s="235"/>
      <c r="DF416" s="235"/>
      <c r="DG416" s="235"/>
      <c r="DH416" s="235"/>
      <c r="DI416" s="235"/>
      <c r="DJ416" s="235"/>
      <c r="DK416" s="235"/>
      <c r="DL416" s="235"/>
      <c r="DM416" s="235"/>
      <c r="DN416" s="235"/>
      <c r="DO416" s="235"/>
      <c r="DP416" s="235"/>
      <c r="DQ416" s="235"/>
      <c r="DR416" s="235"/>
      <c r="DS416" s="235"/>
      <c r="DT416" s="235"/>
      <c r="DU416" s="235"/>
      <c r="DV416" s="235"/>
      <c r="DW416" s="235"/>
      <c r="DX416" s="235"/>
      <c r="DY416" s="235"/>
      <c r="DZ416" s="235"/>
      <c r="EA416" s="235"/>
      <c r="EB416" s="235"/>
      <c r="EC416" s="235"/>
      <c r="ED416" s="235"/>
      <c r="EE416" s="235"/>
      <c r="EF416" s="235"/>
      <c r="EG416" s="235"/>
      <c r="EH416" s="235"/>
      <c r="EI416" s="235"/>
      <c r="EJ416" s="235"/>
      <c r="EK416" s="235"/>
      <c r="EL416" s="235"/>
      <c r="EM416" s="235"/>
      <c r="EN416" s="235"/>
      <c r="EO416" s="235"/>
      <c r="EP416" s="235"/>
      <c r="EQ416" s="235"/>
      <c r="ER416" s="235"/>
      <c r="ES416" s="235"/>
      <c r="ET416" s="235"/>
      <c r="EU416" s="235"/>
      <c r="EV416" s="235"/>
      <c r="EW416" s="235"/>
      <c r="EX416" s="235"/>
      <c r="EY416" s="235"/>
      <c r="EZ416" s="235"/>
      <c r="FA416" s="235"/>
      <c r="FB416" s="235"/>
      <c r="FC416" s="235"/>
      <c r="FD416" s="235"/>
      <c r="FE416" s="235"/>
      <c r="FF416" s="235"/>
      <c r="FG416" s="235"/>
      <c r="FH416" s="235"/>
      <c r="FI416" s="235"/>
      <c r="FJ416" s="235"/>
      <c r="FK416" s="235"/>
      <c r="FL416" s="235"/>
      <c r="FM416" s="235"/>
      <c r="FN416" s="235"/>
      <c r="FO416" s="235"/>
      <c r="FP416" s="235"/>
      <c r="FQ416" s="235"/>
      <c r="FR416" s="235"/>
      <c r="FS416" s="235"/>
      <c r="FT416" s="235"/>
      <c r="FU416" s="235"/>
      <c r="FV416" s="235"/>
      <c r="FW416" s="235"/>
      <c r="FX416" s="235"/>
      <c r="FY416" s="235"/>
      <c r="FZ416" s="235"/>
      <c r="GA416" s="235"/>
      <c r="GB416" s="235"/>
      <c r="GC416" s="235"/>
      <c r="GD416" s="235"/>
      <c r="GE416" s="235"/>
      <c r="GF416" s="235"/>
      <c r="GG416" s="235"/>
      <c r="GH416" s="235"/>
      <c r="GI416" s="235"/>
      <c r="GJ416" s="235"/>
      <c r="GK416" s="235"/>
      <c r="GL416" s="235"/>
      <c r="GM416" s="235"/>
      <c r="GN416" s="235"/>
      <c r="GO416" s="235"/>
      <c r="GP416" s="235"/>
      <c r="GQ416" s="235"/>
      <c r="GR416" s="235"/>
      <c r="GS416" s="235"/>
      <c r="GT416" s="235"/>
      <c r="GU416" s="235"/>
      <c r="GV416" s="235"/>
      <c r="GW416" s="235"/>
      <c r="GX416" s="235"/>
      <c r="GY416" s="235"/>
      <c r="GZ416" s="235"/>
      <c r="HA416" s="235"/>
      <c r="HB416" s="235"/>
      <c r="HC416" s="235"/>
      <c r="HD416" s="235"/>
      <c r="HE416" s="235"/>
      <c r="HF416" s="235"/>
      <c r="HG416" s="235"/>
      <c r="HH416" s="235"/>
      <c r="HI416" s="235"/>
      <c r="HJ416" s="235"/>
      <c r="HK416" s="235"/>
      <c r="HL416" s="235"/>
      <c r="HM416" s="235"/>
      <c r="HN416" s="235"/>
      <c r="HO416" s="235"/>
      <c r="HP416" s="235"/>
      <c r="HQ416" s="235"/>
      <c r="HR416" s="235"/>
      <c r="HS416" s="235"/>
      <c r="HT416" s="235"/>
      <c r="HU416" s="235"/>
      <c r="HV416" s="235"/>
      <c r="HW416" s="235"/>
      <c r="HX416" s="235"/>
      <c r="HY416" s="235"/>
      <c r="HZ416" s="235"/>
      <c r="IA416" s="235"/>
      <c r="IB416" s="235"/>
      <c r="IC416" s="235"/>
      <c r="ID416" s="235"/>
      <c r="IE416" s="235"/>
      <c r="IF416" s="235"/>
      <c r="IG416" s="235"/>
      <c r="IH416" s="235"/>
      <c r="II416" s="235"/>
      <c r="IJ416" s="235"/>
      <c r="IK416" s="235"/>
      <c r="IL416" s="235"/>
      <c r="IM416" s="235"/>
      <c r="IN416" s="235"/>
      <c r="IO416" s="235"/>
      <c r="IP416" s="235"/>
      <c r="IQ416" s="235"/>
      <c r="IR416" s="235"/>
      <c r="IS416" s="235"/>
      <c r="IT416" s="235"/>
      <c r="IU416" s="235"/>
      <c r="IV416" s="235"/>
      <c r="IW416" s="235"/>
      <c r="IX416" s="235"/>
    </row>
    <row r="417" spans="1:258" hidden="1" x14ac:dyDescent="0.2">
      <c r="A417" s="301"/>
      <c r="B417" s="261" t="str">
        <f t="shared" ref="B417:G417" si="16">IF(SUM(B11:B376)&gt;0,SUM(B11:B376),"")</f>
        <v/>
      </c>
      <c r="C417" s="261" t="str">
        <f t="shared" si="16"/>
        <v/>
      </c>
      <c r="D417" s="261" t="str">
        <f t="shared" si="16"/>
        <v/>
      </c>
      <c r="E417" s="261" t="str">
        <f t="shared" si="16"/>
        <v/>
      </c>
      <c r="F417" s="261" t="str">
        <f t="shared" si="16"/>
        <v/>
      </c>
      <c r="G417" s="261" t="str">
        <f t="shared" si="16"/>
        <v/>
      </c>
      <c r="H417" s="249" t="s">
        <v>941</v>
      </c>
      <c r="I417" s="303" t="e">
        <f>VLOOKUP(I9,OENACE_Abteilungen!$G$11:$I$22,3,0)</f>
        <v>#N/A</v>
      </c>
      <c r="J417" s="303" t="e">
        <f>VLOOKUP(J9,OENACE_Abteilungen!$G$11:$I$22,3,0)</f>
        <v>#N/A</v>
      </c>
      <c r="K417" s="303" t="e">
        <f>VLOOKUP(K9,OENACE_Abteilungen!$G$11:$I$22,3,0)</f>
        <v>#N/A</v>
      </c>
      <c r="L417" s="303" t="e">
        <f>VLOOKUP(L9,OENACE_Abteilungen!$G$11:$I$22,3,0)</f>
        <v>#N/A</v>
      </c>
      <c r="M417" s="303" t="e">
        <f>VLOOKUP(M9,OENACE_Abteilungen!$G$11:$I$22,3,0)</f>
        <v>#N/A</v>
      </c>
      <c r="N417" s="303" t="e">
        <f>VLOOKUP(N9,OENACE_Abteilungen!$G$11:$I$22,3,0)</f>
        <v>#N/A</v>
      </c>
      <c r="O417" s="303" t="e">
        <f>VLOOKUP(O9,OENACE_Abteilungen!$G$11:$I$22,3,0)</f>
        <v>#N/A</v>
      </c>
      <c r="P417" s="303" t="e">
        <f>VLOOKUP(P9,OENACE_Abteilungen!$G$11:$I$22,3,0)</f>
        <v>#N/A</v>
      </c>
      <c r="Q417" s="303" t="e">
        <f>VLOOKUP(Q9,OENACE_Abteilungen!$G$11:$I$22,3,0)</f>
        <v>#N/A</v>
      </c>
      <c r="R417" s="303" t="e">
        <f>VLOOKUP(R9,OENACE_Abteilungen!$G$11:$I$22,3,0)</f>
        <v>#N/A</v>
      </c>
      <c r="S417" s="303" t="e">
        <f>VLOOKUP(S9,OENACE_Abteilungen!$G$11:$I$22,3,0)</f>
        <v>#N/A</v>
      </c>
      <c r="T417" s="303" t="e">
        <f>VLOOKUP(T9,OENACE_Abteilungen!$G$11:$I$22,3,0)</f>
        <v>#N/A</v>
      </c>
      <c r="U417" s="303" t="e">
        <f>VLOOKUP(U9,OENACE_Abteilungen!$G$11:$I$22,3,0)</f>
        <v>#N/A</v>
      </c>
      <c r="V417" s="303" t="e">
        <f>VLOOKUP(V9,OENACE_Abteilungen!$G$11:$I$22,3,0)</f>
        <v>#N/A</v>
      </c>
      <c r="W417" s="303" t="e">
        <f>VLOOKUP(W9,OENACE_Abteilungen!$G$11:$I$22,3,0)</f>
        <v>#N/A</v>
      </c>
      <c r="X417" s="303" t="e">
        <f>VLOOKUP(X9,OENACE_Abteilungen!$G$11:$I$22,3,0)</f>
        <v>#N/A</v>
      </c>
      <c r="Y417" s="303" t="e">
        <f>VLOOKUP(Y9,OENACE_Abteilungen!$G$11:$I$22,3,0)</f>
        <v>#N/A</v>
      </c>
      <c r="Z417" s="303" t="e">
        <f>VLOOKUP(Z9,OENACE_Abteilungen!$G$11:$I$22,3,0)</f>
        <v>#N/A</v>
      </c>
      <c r="AA417" s="303" t="e">
        <f>VLOOKUP(AA9,OENACE_Abteilungen!$G$11:$I$22,3,0)</f>
        <v>#N/A</v>
      </c>
      <c r="AB417" s="303" t="e">
        <f>VLOOKUP(AB9,OENACE_Abteilungen!$G$11:$I$22,3,0)</f>
        <v>#N/A</v>
      </c>
      <c r="AC417" s="303" t="e">
        <f>VLOOKUP(AC9,OENACE_Abteilungen!$G$11:$I$22,3,0)</f>
        <v>#N/A</v>
      </c>
      <c r="AD417" s="303" t="e">
        <f>VLOOKUP(AD9,OENACE_Abteilungen!$G$11:$I$22,3,0)</f>
        <v>#N/A</v>
      </c>
      <c r="AE417" s="303" t="e">
        <f>VLOOKUP(AE9,OENACE_Abteilungen!$G$11:$I$22,3,0)</f>
        <v>#N/A</v>
      </c>
      <c r="AF417" s="303" t="e">
        <f>VLOOKUP(AF9,OENACE_Abteilungen!$G$11:$I$22,3,0)</f>
        <v>#N/A</v>
      </c>
      <c r="AG417" s="303" t="e">
        <f>VLOOKUP(AG9,OENACE_Abteilungen!$G$11:$I$22,3,0)</f>
        <v>#N/A</v>
      </c>
      <c r="AH417" s="303" t="e">
        <f>VLOOKUP(AH9,OENACE_Abteilungen!$G$11:$I$22,3,0)</f>
        <v>#N/A</v>
      </c>
      <c r="AI417" s="303" t="e">
        <f>VLOOKUP(AI9,OENACE_Abteilungen!$G$11:$I$22,3,0)</f>
        <v>#N/A</v>
      </c>
      <c r="AJ417" s="303" t="e">
        <f>VLOOKUP(AJ9,OENACE_Abteilungen!$G$11:$I$22,3,0)</f>
        <v>#N/A</v>
      </c>
      <c r="AK417" s="303" t="e">
        <f>VLOOKUP(AK9,OENACE_Abteilungen!$G$11:$I$22,3,0)</f>
        <v>#N/A</v>
      </c>
      <c r="AL417" s="303" t="e">
        <f>VLOOKUP(AL9,OENACE_Abteilungen!$G$11:$I$22,3,0)</f>
        <v>#N/A</v>
      </c>
      <c r="AM417" s="303" t="e">
        <f>VLOOKUP(AM9,OENACE_Abteilungen!$G$11:$I$22,3,0)</f>
        <v>#N/A</v>
      </c>
      <c r="AN417" s="303" t="e">
        <f>VLOOKUP(AN9,OENACE_Abteilungen!$G$11:$I$22,3,0)</f>
        <v>#N/A</v>
      </c>
      <c r="AO417" s="303" t="e">
        <f>VLOOKUP(AO9,OENACE_Abteilungen!$G$11:$I$22,3,0)</f>
        <v>#N/A</v>
      </c>
      <c r="AP417" s="303" t="e">
        <f>VLOOKUP(AP9,OENACE_Abteilungen!$G$11:$I$22,3,0)</f>
        <v>#N/A</v>
      </c>
      <c r="AQ417" s="303" t="e">
        <f>VLOOKUP(AQ9,OENACE_Abteilungen!$G$11:$I$22,3,0)</f>
        <v>#N/A</v>
      </c>
      <c r="AR417" s="303" t="e">
        <f>VLOOKUP(AR9,OENACE_Abteilungen!$G$11:$I$22,3,0)</f>
        <v>#N/A</v>
      </c>
      <c r="AS417" s="303" t="e">
        <f>VLOOKUP(AS9,OENACE_Abteilungen!$G$11:$I$22,3,0)</f>
        <v>#N/A</v>
      </c>
      <c r="AT417" s="303" t="e">
        <f>VLOOKUP(AT9,OENACE_Abteilungen!$G$11:$I$22,3,0)</f>
        <v>#N/A</v>
      </c>
      <c r="AU417" s="303" t="e">
        <f>VLOOKUP(AU9,OENACE_Abteilungen!$G$11:$I$22,3,0)</f>
        <v>#N/A</v>
      </c>
      <c r="AV417" s="303" t="e">
        <f>VLOOKUP(AV9,OENACE_Abteilungen!$G$11:$I$22,3,0)</f>
        <v>#N/A</v>
      </c>
      <c r="AW417" s="303" t="e">
        <f>VLOOKUP(AW9,OENACE_Abteilungen!$G$11:$I$22,3,0)</f>
        <v>#N/A</v>
      </c>
      <c r="AX417" s="303" t="e">
        <f>VLOOKUP(AX9,OENACE_Abteilungen!$G$11:$I$22,3,0)</f>
        <v>#N/A</v>
      </c>
      <c r="AY417" s="303" t="e">
        <f>VLOOKUP(AY9,OENACE_Abteilungen!$G$11:$I$22,3,0)</f>
        <v>#N/A</v>
      </c>
      <c r="AZ417" s="303" t="e">
        <f>VLOOKUP(AZ9,OENACE_Abteilungen!$G$11:$I$22,3,0)</f>
        <v>#N/A</v>
      </c>
      <c r="BA417" s="303" t="e">
        <f>VLOOKUP(BA9,OENACE_Abteilungen!$G$11:$I$22,3,0)</f>
        <v>#N/A</v>
      </c>
      <c r="BB417" s="303" t="e">
        <f>VLOOKUP(BB9,OENACE_Abteilungen!$G$11:$I$22,3,0)</f>
        <v>#N/A</v>
      </c>
      <c r="BC417" s="303" t="e">
        <f>VLOOKUP(BC9,OENACE_Abteilungen!$G$11:$I$22,3,0)</f>
        <v>#N/A</v>
      </c>
      <c r="BD417" s="303" t="e">
        <f>VLOOKUP(BD9,OENACE_Abteilungen!$G$11:$I$22,3,0)</f>
        <v>#N/A</v>
      </c>
      <c r="BE417" s="303" t="e">
        <f>VLOOKUP(BE9,OENACE_Abteilungen!$G$11:$I$22,3,0)</f>
        <v>#N/A</v>
      </c>
      <c r="BF417" s="303" t="e">
        <f>VLOOKUP(BF9,OENACE_Abteilungen!$G$11:$I$22,3,0)</f>
        <v>#N/A</v>
      </c>
      <c r="BG417" s="303" t="e">
        <f>VLOOKUP(BG9,OENACE_Abteilungen!$G$11:$I$22,3,0)</f>
        <v>#N/A</v>
      </c>
      <c r="BH417" s="303" t="e">
        <f>VLOOKUP(BH9,OENACE_Abteilungen!$G$11:$I$22,3,0)</f>
        <v>#N/A</v>
      </c>
      <c r="BI417" s="303" t="e">
        <f>VLOOKUP(BI9,OENACE_Abteilungen!$G$11:$I$22,3,0)</f>
        <v>#N/A</v>
      </c>
      <c r="BJ417" s="303" t="e">
        <f>VLOOKUP(BJ9,OENACE_Abteilungen!$G$11:$I$22,3,0)</f>
        <v>#N/A</v>
      </c>
      <c r="BK417" s="303" t="e">
        <f>VLOOKUP(BK9,OENACE_Abteilungen!$G$11:$I$22,3,0)</f>
        <v>#N/A</v>
      </c>
      <c r="BL417" s="303" t="e">
        <f>VLOOKUP(BL9,OENACE_Abteilungen!$G$11:$I$22,3,0)</f>
        <v>#N/A</v>
      </c>
      <c r="BM417" s="303" t="e">
        <f>VLOOKUP(BM9,OENACE_Abteilungen!$G$11:$I$22,3,0)</f>
        <v>#N/A</v>
      </c>
      <c r="BN417" s="303" t="e">
        <f>VLOOKUP(BN9,OENACE_Abteilungen!$G$11:$I$22,3,0)</f>
        <v>#N/A</v>
      </c>
      <c r="BO417" s="303" t="e">
        <f>VLOOKUP(BO9,OENACE_Abteilungen!$G$11:$I$22,3,0)</f>
        <v>#N/A</v>
      </c>
      <c r="BP417" s="303" t="e">
        <f>VLOOKUP(BP9,OENACE_Abteilungen!$G$11:$I$22,3,0)</f>
        <v>#N/A</v>
      </c>
      <c r="BQ417" s="303" t="e">
        <f>VLOOKUP(BQ9,OENACE_Abteilungen!$G$11:$I$22,3,0)</f>
        <v>#N/A</v>
      </c>
      <c r="BR417" s="303" t="e">
        <f>VLOOKUP(BR9,OENACE_Abteilungen!$G$11:$I$22,3,0)</f>
        <v>#N/A</v>
      </c>
      <c r="BS417" s="303" t="e">
        <f>VLOOKUP(BS9,OENACE_Abteilungen!$G$11:$I$22,3,0)</f>
        <v>#N/A</v>
      </c>
      <c r="BT417" s="303" t="e">
        <f>VLOOKUP(BT9,OENACE_Abteilungen!$G$11:$I$22,3,0)</f>
        <v>#N/A</v>
      </c>
      <c r="BU417" s="303" t="e">
        <f>VLOOKUP(BU9,OENACE_Abteilungen!$G$11:$I$22,3,0)</f>
        <v>#N/A</v>
      </c>
      <c r="BV417" s="303" t="e">
        <f>VLOOKUP(BV9,OENACE_Abteilungen!$G$11:$I$22,3,0)</f>
        <v>#N/A</v>
      </c>
      <c r="BW417" s="303" t="e">
        <f>VLOOKUP(BW9,OENACE_Abteilungen!$G$11:$I$22,3,0)</f>
        <v>#N/A</v>
      </c>
      <c r="BX417" s="303" t="e">
        <f>VLOOKUP(BX9,OENACE_Abteilungen!$G$11:$I$22,3,0)</f>
        <v>#N/A</v>
      </c>
      <c r="BY417" s="303" t="e">
        <f>VLOOKUP(BY9,OENACE_Abteilungen!$G$11:$I$22,3,0)</f>
        <v>#N/A</v>
      </c>
      <c r="BZ417" s="303" t="e">
        <f>VLOOKUP(BZ9,OENACE_Abteilungen!$G$11:$I$22,3,0)</f>
        <v>#N/A</v>
      </c>
      <c r="CA417" s="303" t="e">
        <f>VLOOKUP(CA9,OENACE_Abteilungen!$G$11:$I$22,3,0)</f>
        <v>#N/A</v>
      </c>
      <c r="CB417" s="303" t="e">
        <f>VLOOKUP(CB9,OENACE_Abteilungen!$G$11:$I$22,3,0)</f>
        <v>#N/A</v>
      </c>
      <c r="CC417" s="303" t="e">
        <f>VLOOKUP(CC9,OENACE_Abteilungen!$G$11:$I$22,3,0)</f>
        <v>#N/A</v>
      </c>
      <c r="CD417" s="303" t="e">
        <f>VLOOKUP(CD9,OENACE_Abteilungen!$G$11:$I$22,3,0)</f>
        <v>#N/A</v>
      </c>
      <c r="CE417" s="303" t="e">
        <f>VLOOKUP(CE9,OENACE_Abteilungen!$G$11:$I$22,3,0)</f>
        <v>#N/A</v>
      </c>
      <c r="CF417" s="303" t="e">
        <f>VLOOKUP(CF9,OENACE_Abteilungen!$G$11:$I$22,3,0)</f>
        <v>#N/A</v>
      </c>
      <c r="CG417" s="303" t="e">
        <f>VLOOKUP(CG9,OENACE_Abteilungen!$G$11:$I$22,3,0)</f>
        <v>#N/A</v>
      </c>
      <c r="CH417" s="303" t="e">
        <f>VLOOKUP(CH9,OENACE_Abteilungen!$G$11:$I$22,3,0)</f>
        <v>#N/A</v>
      </c>
      <c r="CI417" s="303" t="e">
        <f>VLOOKUP(CI9,OENACE_Abteilungen!$G$11:$I$22,3,0)</f>
        <v>#N/A</v>
      </c>
      <c r="CJ417" s="303" t="e">
        <f>VLOOKUP(CJ9,OENACE_Abteilungen!$G$11:$I$22,3,0)</f>
        <v>#N/A</v>
      </c>
      <c r="CK417" s="303" t="e">
        <f>VLOOKUP(CK9,OENACE_Abteilungen!$G$11:$I$22,3,0)</f>
        <v>#N/A</v>
      </c>
      <c r="CL417" s="303" t="e">
        <f>VLOOKUP(CL9,OENACE_Abteilungen!$G$11:$I$22,3,0)</f>
        <v>#N/A</v>
      </c>
      <c r="CM417" s="303" t="e">
        <f>VLOOKUP(CM9,OENACE_Abteilungen!$G$11:$I$22,3,0)</f>
        <v>#N/A</v>
      </c>
      <c r="CN417" s="303" t="e">
        <f>VLOOKUP(CN9,OENACE_Abteilungen!$G$11:$I$22,3,0)</f>
        <v>#N/A</v>
      </c>
      <c r="CO417" s="303" t="e">
        <f>VLOOKUP(CO9,OENACE_Abteilungen!$G$11:$I$22,3,0)</f>
        <v>#N/A</v>
      </c>
      <c r="CP417" s="303" t="e">
        <f>VLOOKUP(CP9,OENACE_Abteilungen!$G$11:$I$22,3,0)</f>
        <v>#N/A</v>
      </c>
      <c r="CQ417" s="303" t="e">
        <f>VLOOKUP(CQ9,OENACE_Abteilungen!$G$11:$I$22,3,0)</f>
        <v>#N/A</v>
      </c>
      <c r="CR417" s="303" t="e">
        <f>VLOOKUP(CR9,OENACE_Abteilungen!$G$11:$I$22,3,0)</f>
        <v>#N/A</v>
      </c>
      <c r="CS417" s="303" t="e">
        <f>VLOOKUP(CS9,OENACE_Abteilungen!$G$11:$I$22,3,0)</f>
        <v>#N/A</v>
      </c>
      <c r="CT417" s="303" t="e">
        <f>VLOOKUP(CT9,OENACE_Abteilungen!$G$11:$I$22,3,0)</f>
        <v>#N/A</v>
      </c>
      <c r="CU417" s="303" t="e">
        <f>VLOOKUP(CU9,OENACE_Abteilungen!$G$11:$I$22,3,0)</f>
        <v>#N/A</v>
      </c>
      <c r="CV417" s="303" t="e">
        <f>VLOOKUP(CV9,OENACE_Abteilungen!$G$11:$I$22,3,0)</f>
        <v>#N/A</v>
      </c>
      <c r="CW417" s="303" t="e">
        <f>VLOOKUP(CW9,OENACE_Abteilungen!$G$11:$I$22,3,0)</f>
        <v>#N/A</v>
      </c>
      <c r="CX417" s="303" t="e">
        <f>VLOOKUP(CX9,OENACE_Abteilungen!$G$11:$I$22,3,0)</f>
        <v>#N/A</v>
      </c>
      <c r="CY417" s="303" t="e">
        <f>VLOOKUP(CY9,OENACE_Abteilungen!$G$11:$I$22,3,0)</f>
        <v>#N/A</v>
      </c>
      <c r="CZ417" s="303" t="e">
        <f>VLOOKUP(CZ9,OENACE_Abteilungen!$G$11:$I$22,3,0)</f>
        <v>#N/A</v>
      </c>
      <c r="DA417" s="303" t="e">
        <f>VLOOKUP(DA9,OENACE_Abteilungen!$G$11:$I$22,3,0)</f>
        <v>#N/A</v>
      </c>
      <c r="DB417" s="303" t="e">
        <f>VLOOKUP(DB9,OENACE_Abteilungen!$G$11:$I$22,3,0)</f>
        <v>#N/A</v>
      </c>
      <c r="DC417" s="303" t="e">
        <f>VLOOKUP(DC9,OENACE_Abteilungen!$G$11:$I$22,3,0)</f>
        <v>#N/A</v>
      </c>
      <c r="DD417" s="303" t="e">
        <f>VLOOKUP(DD9,OENACE_Abteilungen!$G$11:$I$22,3,0)</f>
        <v>#N/A</v>
      </c>
      <c r="DE417" s="303" t="e">
        <f>VLOOKUP(DE9,OENACE_Abteilungen!$G$11:$I$22,3,0)</f>
        <v>#N/A</v>
      </c>
      <c r="DF417" s="303" t="e">
        <f>VLOOKUP(DF9,OENACE_Abteilungen!$G$11:$I$22,3,0)</f>
        <v>#N/A</v>
      </c>
      <c r="DG417" s="303" t="e">
        <f>VLOOKUP(DG9,OENACE_Abteilungen!$G$11:$I$22,3,0)</f>
        <v>#N/A</v>
      </c>
      <c r="DH417" s="303" t="e">
        <f>VLOOKUP(DH9,OENACE_Abteilungen!$G$11:$I$22,3,0)</f>
        <v>#N/A</v>
      </c>
      <c r="DI417" s="303" t="e">
        <f>VLOOKUP(DI9,OENACE_Abteilungen!$G$11:$I$22,3,0)</f>
        <v>#N/A</v>
      </c>
      <c r="DJ417" s="303" t="e">
        <f>VLOOKUP(DJ9,OENACE_Abteilungen!$G$11:$I$22,3,0)</f>
        <v>#N/A</v>
      </c>
      <c r="DK417" s="303" t="e">
        <f>VLOOKUP(DK9,OENACE_Abteilungen!$G$11:$I$22,3,0)</f>
        <v>#N/A</v>
      </c>
      <c r="DL417" s="303" t="e">
        <f>VLOOKUP(DL9,OENACE_Abteilungen!$G$11:$I$22,3,0)</f>
        <v>#N/A</v>
      </c>
      <c r="DM417" s="303" t="e">
        <f>VLOOKUP(DM9,OENACE_Abteilungen!$G$11:$I$22,3,0)</f>
        <v>#N/A</v>
      </c>
      <c r="DN417" s="303" t="e">
        <f>VLOOKUP(DN9,OENACE_Abteilungen!$G$11:$I$22,3,0)</f>
        <v>#N/A</v>
      </c>
      <c r="DO417" s="303" t="e">
        <f>VLOOKUP(DO9,OENACE_Abteilungen!$G$11:$I$22,3,0)</f>
        <v>#N/A</v>
      </c>
      <c r="DP417" s="303" t="e">
        <f>VLOOKUP(DP9,OENACE_Abteilungen!$G$11:$I$22,3,0)</f>
        <v>#N/A</v>
      </c>
      <c r="DQ417" s="303" t="e">
        <f>VLOOKUP(DQ9,OENACE_Abteilungen!$G$11:$I$22,3,0)</f>
        <v>#N/A</v>
      </c>
      <c r="DR417" s="303" t="e">
        <f>VLOOKUP(DR9,OENACE_Abteilungen!$G$11:$I$22,3,0)</f>
        <v>#N/A</v>
      </c>
      <c r="DS417" s="303" t="e">
        <f>VLOOKUP(DS9,OENACE_Abteilungen!$G$11:$I$22,3,0)</f>
        <v>#N/A</v>
      </c>
      <c r="DT417" s="303" t="e">
        <f>VLOOKUP(DT9,OENACE_Abteilungen!$G$11:$I$22,3,0)</f>
        <v>#N/A</v>
      </c>
      <c r="DU417" s="303" t="e">
        <f>VLOOKUP(DU9,OENACE_Abteilungen!$G$11:$I$22,3,0)</f>
        <v>#N/A</v>
      </c>
      <c r="DV417" s="303" t="e">
        <f>VLOOKUP(DV9,OENACE_Abteilungen!$G$11:$I$22,3,0)</f>
        <v>#N/A</v>
      </c>
      <c r="DW417" s="303" t="e">
        <f>VLOOKUP(DW9,OENACE_Abteilungen!$G$11:$I$22,3,0)</f>
        <v>#N/A</v>
      </c>
      <c r="DX417" s="303" t="e">
        <f>VLOOKUP(DX9,OENACE_Abteilungen!$G$11:$I$22,3,0)</f>
        <v>#N/A</v>
      </c>
      <c r="DY417" s="303" t="e">
        <f>VLOOKUP(DY9,OENACE_Abteilungen!$G$11:$I$22,3,0)</f>
        <v>#N/A</v>
      </c>
      <c r="DZ417" s="303" t="e">
        <f>VLOOKUP(DZ9,OENACE_Abteilungen!$G$11:$I$22,3,0)</f>
        <v>#N/A</v>
      </c>
      <c r="EA417" s="303" t="e">
        <f>VLOOKUP(EA9,OENACE_Abteilungen!$G$11:$I$22,3,0)</f>
        <v>#N/A</v>
      </c>
      <c r="EB417" s="303" t="e">
        <f>VLOOKUP(EB9,OENACE_Abteilungen!$G$11:$I$22,3,0)</f>
        <v>#N/A</v>
      </c>
      <c r="EC417" s="303" t="e">
        <f>VLOOKUP(EC9,OENACE_Abteilungen!$G$11:$I$22,3,0)</f>
        <v>#N/A</v>
      </c>
      <c r="ED417" s="303" t="e">
        <f>VLOOKUP(ED9,OENACE_Abteilungen!$G$11:$I$22,3,0)</f>
        <v>#N/A</v>
      </c>
      <c r="EE417" s="303" t="e">
        <f>VLOOKUP(EE9,OENACE_Abteilungen!$G$11:$I$22,3,0)</f>
        <v>#N/A</v>
      </c>
      <c r="EF417" s="303" t="e">
        <f>VLOOKUP(EF9,OENACE_Abteilungen!$G$11:$I$22,3,0)</f>
        <v>#N/A</v>
      </c>
      <c r="EG417" s="303" t="e">
        <f>VLOOKUP(EG9,OENACE_Abteilungen!$G$11:$I$22,3,0)</f>
        <v>#N/A</v>
      </c>
      <c r="EH417" s="303" t="e">
        <f>VLOOKUP(EH9,OENACE_Abteilungen!$G$11:$I$22,3,0)</f>
        <v>#N/A</v>
      </c>
      <c r="EI417" s="303" t="e">
        <f>VLOOKUP(EI9,OENACE_Abteilungen!$G$11:$I$22,3,0)</f>
        <v>#N/A</v>
      </c>
      <c r="EJ417" s="303" t="e">
        <f>VLOOKUP(EJ9,OENACE_Abteilungen!$G$11:$I$22,3,0)</f>
        <v>#N/A</v>
      </c>
      <c r="EK417" s="303" t="e">
        <f>VLOOKUP(EK9,OENACE_Abteilungen!$G$11:$I$22,3,0)</f>
        <v>#N/A</v>
      </c>
      <c r="EL417" s="303" t="e">
        <f>VLOOKUP(EL9,OENACE_Abteilungen!$G$11:$I$22,3,0)</f>
        <v>#N/A</v>
      </c>
      <c r="EM417" s="303" t="e">
        <f>VLOOKUP(EM9,OENACE_Abteilungen!$G$11:$I$22,3,0)</f>
        <v>#N/A</v>
      </c>
      <c r="EN417" s="303" t="e">
        <f>VLOOKUP(EN9,OENACE_Abteilungen!$G$11:$I$22,3,0)</f>
        <v>#N/A</v>
      </c>
      <c r="EO417" s="303" t="e">
        <f>VLOOKUP(EO9,OENACE_Abteilungen!$G$11:$I$22,3,0)</f>
        <v>#N/A</v>
      </c>
      <c r="EP417" s="303" t="e">
        <f>VLOOKUP(EP9,OENACE_Abteilungen!$G$11:$I$22,3,0)</f>
        <v>#N/A</v>
      </c>
      <c r="EQ417" s="303" t="e">
        <f>VLOOKUP(EQ9,OENACE_Abteilungen!$G$11:$I$22,3,0)</f>
        <v>#N/A</v>
      </c>
      <c r="ER417" s="303" t="e">
        <f>VLOOKUP(ER9,OENACE_Abteilungen!$G$11:$I$22,3,0)</f>
        <v>#N/A</v>
      </c>
      <c r="ES417" s="303" t="e">
        <f>VLOOKUP(ES9,OENACE_Abteilungen!$G$11:$I$22,3,0)</f>
        <v>#N/A</v>
      </c>
      <c r="ET417" s="303" t="e">
        <f>VLOOKUP(ET9,OENACE_Abteilungen!$G$11:$I$22,3,0)</f>
        <v>#N/A</v>
      </c>
      <c r="EU417" s="303" t="e">
        <f>VLOOKUP(EU9,OENACE_Abteilungen!$G$11:$I$22,3,0)</f>
        <v>#N/A</v>
      </c>
      <c r="EV417" s="303" t="e">
        <f>VLOOKUP(EV9,OENACE_Abteilungen!$G$11:$I$22,3,0)</f>
        <v>#N/A</v>
      </c>
      <c r="EW417" s="303" t="e">
        <f>VLOOKUP(EW9,OENACE_Abteilungen!$G$11:$I$22,3,0)</f>
        <v>#N/A</v>
      </c>
      <c r="EX417" s="303" t="e">
        <f>VLOOKUP(EX9,OENACE_Abteilungen!$G$11:$I$22,3,0)</f>
        <v>#N/A</v>
      </c>
      <c r="EY417" s="303" t="e">
        <f>VLOOKUP(EY9,OENACE_Abteilungen!$G$11:$I$22,3,0)</f>
        <v>#N/A</v>
      </c>
      <c r="EZ417" s="303" t="e">
        <f>VLOOKUP(EZ9,OENACE_Abteilungen!$G$11:$I$22,3,0)</f>
        <v>#N/A</v>
      </c>
      <c r="FA417" s="303" t="e">
        <f>VLOOKUP(FA9,OENACE_Abteilungen!$G$11:$I$22,3,0)</f>
        <v>#N/A</v>
      </c>
      <c r="FB417" s="303" t="e">
        <f>VLOOKUP(FB9,OENACE_Abteilungen!$G$11:$I$22,3,0)</f>
        <v>#N/A</v>
      </c>
      <c r="FC417" s="303" t="e">
        <f>VLOOKUP(FC9,OENACE_Abteilungen!$G$11:$I$22,3,0)</f>
        <v>#N/A</v>
      </c>
      <c r="FD417" s="303" t="e">
        <f>VLOOKUP(FD9,OENACE_Abteilungen!$G$11:$I$22,3,0)</f>
        <v>#N/A</v>
      </c>
      <c r="FE417" s="303" t="e">
        <f>VLOOKUP(FE9,OENACE_Abteilungen!$G$11:$I$22,3,0)</f>
        <v>#N/A</v>
      </c>
      <c r="FF417" s="303" t="e">
        <f>VLOOKUP(FF9,OENACE_Abteilungen!$G$11:$I$22,3,0)</f>
        <v>#N/A</v>
      </c>
      <c r="FG417" s="303" t="e">
        <f>VLOOKUP(FG9,OENACE_Abteilungen!$G$11:$I$22,3,0)</f>
        <v>#N/A</v>
      </c>
      <c r="FH417" s="303" t="e">
        <f>VLOOKUP(FH9,OENACE_Abteilungen!$G$11:$I$22,3,0)</f>
        <v>#N/A</v>
      </c>
      <c r="FI417" s="303" t="e">
        <f>VLOOKUP(FI9,OENACE_Abteilungen!$G$11:$I$22,3,0)</f>
        <v>#N/A</v>
      </c>
      <c r="FJ417" s="303" t="e">
        <f>VLOOKUP(FJ9,OENACE_Abteilungen!$G$11:$I$22,3,0)</f>
        <v>#N/A</v>
      </c>
      <c r="FK417" s="303" t="e">
        <f>VLOOKUP(FK9,OENACE_Abteilungen!$G$11:$I$22,3,0)</f>
        <v>#N/A</v>
      </c>
      <c r="FL417" s="303" t="e">
        <f>VLOOKUP(FL9,OENACE_Abteilungen!$G$11:$I$22,3,0)</f>
        <v>#N/A</v>
      </c>
      <c r="FM417" s="303" t="e">
        <f>VLOOKUP(FM9,OENACE_Abteilungen!$G$11:$I$22,3,0)</f>
        <v>#N/A</v>
      </c>
      <c r="FN417" s="303" t="e">
        <f>VLOOKUP(FN9,OENACE_Abteilungen!$G$11:$I$22,3,0)</f>
        <v>#N/A</v>
      </c>
      <c r="FO417" s="303" t="e">
        <f>VLOOKUP(FO9,OENACE_Abteilungen!$G$11:$I$22,3,0)</f>
        <v>#N/A</v>
      </c>
      <c r="FP417" s="303" t="e">
        <f>VLOOKUP(FP9,OENACE_Abteilungen!$G$11:$I$22,3,0)</f>
        <v>#N/A</v>
      </c>
      <c r="FQ417" s="303" t="e">
        <f>VLOOKUP(FQ9,OENACE_Abteilungen!$G$11:$I$22,3,0)</f>
        <v>#N/A</v>
      </c>
      <c r="FR417" s="303" t="e">
        <f>VLOOKUP(FR9,OENACE_Abteilungen!$G$11:$I$22,3,0)</f>
        <v>#N/A</v>
      </c>
      <c r="FS417" s="303" t="e">
        <f>VLOOKUP(FS9,OENACE_Abteilungen!$G$11:$I$22,3,0)</f>
        <v>#N/A</v>
      </c>
      <c r="FT417" s="303" t="e">
        <f>VLOOKUP(FT9,OENACE_Abteilungen!$G$11:$I$22,3,0)</f>
        <v>#N/A</v>
      </c>
      <c r="FU417" s="303" t="e">
        <f>VLOOKUP(FU9,OENACE_Abteilungen!$G$11:$I$22,3,0)</f>
        <v>#N/A</v>
      </c>
      <c r="FV417" s="303" t="e">
        <f>VLOOKUP(FV9,OENACE_Abteilungen!$G$11:$I$22,3,0)</f>
        <v>#N/A</v>
      </c>
      <c r="FW417" s="303" t="e">
        <f>VLOOKUP(FW9,OENACE_Abteilungen!$G$11:$I$22,3,0)</f>
        <v>#N/A</v>
      </c>
      <c r="FX417" s="303" t="e">
        <f>VLOOKUP(FX9,OENACE_Abteilungen!$G$11:$I$22,3,0)</f>
        <v>#N/A</v>
      </c>
      <c r="FY417" s="303" t="e">
        <f>VLOOKUP(FY9,OENACE_Abteilungen!$G$11:$I$22,3,0)</f>
        <v>#N/A</v>
      </c>
      <c r="FZ417" s="303" t="e">
        <f>VLOOKUP(FZ9,OENACE_Abteilungen!$G$11:$I$22,3,0)</f>
        <v>#N/A</v>
      </c>
      <c r="GA417" s="303" t="e">
        <f>VLOOKUP(GA9,OENACE_Abteilungen!$G$11:$I$22,3,0)</f>
        <v>#N/A</v>
      </c>
      <c r="GB417" s="303" t="e">
        <f>VLOOKUP(GB9,OENACE_Abteilungen!$G$11:$I$22,3,0)</f>
        <v>#N/A</v>
      </c>
      <c r="GC417" s="303" t="e">
        <f>VLOOKUP(GC9,OENACE_Abteilungen!$G$11:$I$22,3,0)</f>
        <v>#N/A</v>
      </c>
      <c r="GD417" s="303" t="e">
        <f>VLOOKUP(GD9,OENACE_Abteilungen!$G$11:$I$22,3,0)</f>
        <v>#N/A</v>
      </c>
      <c r="GE417" s="303" t="e">
        <f>VLOOKUP(GE9,OENACE_Abteilungen!$G$11:$I$22,3,0)</f>
        <v>#N/A</v>
      </c>
      <c r="GF417" s="303" t="e">
        <f>VLOOKUP(GF9,OENACE_Abteilungen!$G$11:$I$22,3,0)</f>
        <v>#N/A</v>
      </c>
      <c r="GG417" s="303" t="e">
        <f>VLOOKUP(GG9,OENACE_Abteilungen!$G$11:$I$22,3,0)</f>
        <v>#N/A</v>
      </c>
      <c r="GH417" s="303" t="e">
        <f>VLOOKUP(GH9,OENACE_Abteilungen!$G$11:$I$22,3,0)</f>
        <v>#N/A</v>
      </c>
      <c r="GI417" s="303" t="e">
        <f>VLOOKUP(GI9,OENACE_Abteilungen!$G$11:$I$22,3,0)</f>
        <v>#N/A</v>
      </c>
      <c r="GJ417" s="303" t="e">
        <f>VLOOKUP(GJ9,OENACE_Abteilungen!$G$11:$I$22,3,0)</f>
        <v>#N/A</v>
      </c>
      <c r="GK417" s="303" t="e">
        <f>VLOOKUP(GK9,OENACE_Abteilungen!$G$11:$I$22,3,0)</f>
        <v>#N/A</v>
      </c>
      <c r="GL417" s="303" t="e">
        <f>VLOOKUP(GL9,OENACE_Abteilungen!$G$11:$I$22,3,0)</f>
        <v>#N/A</v>
      </c>
      <c r="GM417" s="303" t="e">
        <f>VLOOKUP(GM9,OENACE_Abteilungen!$G$11:$I$22,3,0)</f>
        <v>#N/A</v>
      </c>
      <c r="GN417" s="303" t="e">
        <f>VLOOKUP(GN9,OENACE_Abteilungen!$G$11:$I$22,3,0)</f>
        <v>#N/A</v>
      </c>
      <c r="GO417" s="303" t="e">
        <f>VLOOKUP(GO9,OENACE_Abteilungen!$G$11:$I$22,3,0)</f>
        <v>#N/A</v>
      </c>
      <c r="GP417" s="303" t="e">
        <f>VLOOKUP(GP9,OENACE_Abteilungen!$G$11:$I$22,3,0)</f>
        <v>#N/A</v>
      </c>
      <c r="GQ417" s="303" t="e">
        <f>VLOOKUP(GQ9,OENACE_Abteilungen!$G$11:$I$22,3,0)</f>
        <v>#N/A</v>
      </c>
      <c r="GR417" s="303" t="e">
        <f>VLOOKUP(GR9,OENACE_Abteilungen!$G$11:$I$22,3,0)</f>
        <v>#N/A</v>
      </c>
      <c r="GS417" s="303" t="e">
        <f>VLOOKUP(GS9,OENACE_Abteilungen!$G$11:$I$22,3,0)</f>
        <v>#N/A</v>
      </c>
      <c r="GT417" s="303" t="e">
        <f>VLOOKUP(GT9,OENACE_Abteilungen!$G$11:$I$22,3,0)</f>
        <v>#N/A</v>
      </c>
      <c r="GU417" s="303" t="e">
        <f>VLOOKUP(GU9,OENACE_Abteilungen!$G$11:$I$22,3,0)</f>
        <v>#N/A</v>
      </c>
      <c r="GV417" s="303" t="e">
        <f>VLOOKUP(GV9,OENACE_Abteilungen!$G$11:$I$22,3,0)</f>
        <v>#N/A</v>
      </c>
      <c r="GW417" s="303" t="e">
        <f>VLOOKUP(GW9,OENACE_Abteilungen!$G$11:$I$22,3,0)</f>
        <v>#N/A</v>
      </c>
      <c r="GX417" s="303" t="e">
        <f>VLOOKUP(GX9,OENACE_Abteilungen!$G$11:$I$22,3,0)</f>
        <v>#N/A</v>
      </c>
      <c r="GY417" s="303" t="e">
        <f>VLOOKUP(GY9,OENACE_Abteilungen!$G$11:$I$22,3,0)</f>
        <v>#N/A</v>
      </c>
      <c r="GZ417" s="303" t="e">
        <f>VLOOKUP(GZ9,OENACE_Abteilungen!$G$11:$I$22,3,0)</f>
        <v>#N/A</v>
      </c>
      <c r="HA417" s="303" t="e">
        <f>VLOOKUP(HA9,OENACE_Abteilungen!$G$11:$I$22,3,0)</f>
        <v>#N/A</v>
      </c>
      <c r="HB417" s="303" t="e">
        <f>VLOOKUP(HB9,OENACE_Abteilungen!$G$11:$I$22,3,0)</f>
        <v>#N/A</v>
      </c>
      <c r="HC417" s="303" t="e">
        <f>VLOOKUP(HC9,OENACE_Abteilungen!$G$11:$I$22,3,0)</f>
        <v>#N/A</v>
      </c>
      <c r="HD417" s="303" t="e">
        <f>VLOOKUP(HD9,OENACE_Abteilungen!$G$11:$I$22,3,0)</f>
        <v>#N/A</v>
      </c>
      <c r="HE417" s="303" t="e">
        <f>VLOOKUP(HE9,OENACE_Abteilungen!$G$11:$I$22,3,0)</f>
        <v>#N/A</v>
      </c>
      <c r="HF417" s="303" t="e">
        <f>VLOOKUP(HF9,OENACE_Abteilungen!$G$11:$I$22,3,0)</f>
        <v>#N/A</v>
      </c>
      <c r="HG417" s="303" t="e">
        <f>VLOOKUP(HG9,OENACE_Abteilungen!$G$11:$I$22,3,0)</f>
        <v>#N/A</v>
      </c>
      <c r="HH417" s="303" t="e">
        <f>VLOOKUP(HH9,OENACE_Abteilungen!$G$11:$I$22,3,0)</f>
        <v>#N/A</v>
      </c>
      <c r="HI417" s="303" t="e">
        <f>VLOOKUP(HI9,OENACE_Abteilungen!$G$11:$I$22,3,0)</f>
        <v>#N/A</v>
      </c>
      <c r="HJ417" s="303" t="e">
        <f>VLOOKUP(HJ9,OENACE_Abteilungen!$G$11:$I$22,3,0)</f>
        <v>#N/A</v>
      </c>
      <c r="HK417" s="303" t="e">
        <f>VLOOKUP(HK9,OENACE_Abteilungen!$G$11:$I$22,3,0)</f>
        <v>#N/A</v>
      </c>
      <c r="HL417" s="303" t="e">
        <f>VLOOKUP(HL9,OENACE_Abteilungen!$G$11:$I$22,3,0)</f>
        <v>#N/A</v>
      </c>
      <c r="HM417" s="303" t="e">
        <f>VLOOKUP(HM9,OENACE_Abteilungen!$G$11:$I$22,3,0)</f>
        <v>#N/A</v>
      </c>
      <c r="HN417" s="303" t="e">
        <f>VLOOKUP(HN9,OENACE_Abteilungen!$G$11:$I$22,3,0)</f>
        <v>#N/A</v>
      </c>
      <c r="HO417" s="303" t="e">
        <f>VLOOKUP(HO9,OENACE_Abteilungen!$G$11:$I$22,3,0)</f>
        <v>#N/A</v>
      </c>
      <c r="HP417" s="303" t="e">
        <f>VLOOKUP(HP9,OENACE_Abteilungen!$G$11:$I$22,3,0)</f>
        <v>#N/A</v>
      </c>
      <c r="HQ417" s="303" t="e">
        <f>VLOOKUP(HQ9,OENACE_Abteilungen!$G$11:$I$22,3,0)</f>
        <v>#N/A</v>
      </c>
      <c r="HR417" s="303" t="e">
        <f>VLOOKUP(HR9,OENACE_Abteilungen!$G$11:$I$22,3,0)</f>
        <v>#N/A</v>
      </c>
      <c r="HS417" s="303" t="e">
        <f>VLOOKUP(HS9,OENACE_Abteilungen!$G$11:$I$22,3,0)</f>
        <v>#N/A</v>
      </c>
      <c r="HT417" s="303" t="e">
        <f>VLOOKUP(HT9,OENACE_Abteilungen!$G$11:$I$22,3,0)</f>
        <v>#N/A</v>
      </c>
      <c r="HU417" s="303" t="e">
        <f>VLOOKUP(HU9,OENACE_Abteilungen!$G$11:$I$22,3,0)</f>
        <v>#N/A</v>
      </c>
      <c r="HV417" s="303" t="e">
        <f>VLOOKUP(HV9,OENACE_Abteilungen!$G$11:$I$22,3,0)</f>
        <v>#N/A</v>
      </c>
      <c r="HW417" s="303" t="e">
        <f>VLOOKUP(HW9,OENACE_Abteilungen!$G$11:$I$22,3,0)</f>
        <v>#N/A</v>
      </c>
      <c r="HX417" s="303" t="e">
        <f>VLOOKUP(HX9,OENACE_Abteilungen!$G$11:$I$22,3,0)</f>
        <v>#N/A</v>
      </c>
      <c r="HY417" s="303" t="e">
        <f>VLOOKUP(HY9,OENACE_Abteilungen!$G$11:$I$22,3,0)</f>
        <v>#N/A</v>
      </c>
      <c r="HZ417" s="303" t="e">
        <f>VLOOKUP(HZ9,OENACE_Abteilungen!$G$11:$I$22,3,0)</f>
        <v>#N/A</v>
      </c>
      <c r="IA417" s="303" t="e">
        <f>VLOOKUP(IA9,OENACE_Abteilungen!$G$11:$I$22,3,0)</f>
        <v>#N/A</v>
      </c>
      <c r="IB417" s="303" t="e">
        <f>VLOOKUP(IB9,OENACE_Abteilungen!$G$11:$I$22,3,0)</f>
        <v>#N/A</v>
      </c>
      <c r="IC417" s="303" t="e">
        <f>VLOOKUP(IC9,OENACE_Abteilungen!$G$11:$I$22,3,0)</f>
        <v>#N/A</v>
      </c>
      <c r="ID417" s="303" t="e">
        <f>VLOOKUP(ID9,OENACE_Abteilungen!$G$11:$I$22,3,0)</f>
        <v>#N/A</v>
      </c>
      <c r="IE417" s="303" t="e">
        <f>VLOOKUP(IE9,OENACE_Abteilungen!$G$11:$I$22,3,0)</f>
        <v>#N/A</v>
      </c>
      <c r="IF417" s="303" t="e">
        <f>VLOOKUP(IF9,OENACE_Abteilungen!$G$11:$I$22,3,0)</f>
        <v>#N/A</v>
      </c>
      <c r="IG417" s="303" t="e">
        <f>VLOOKUP(IG9,OENACE_Abteilungen!$G$11:$I$22,3,0)</f>
        <v>#N/A</v>
      </c>
      <c r="IH417" s="303" t="e">
        <f>VLOOKUP(IH9,OENACE_Abteilungen!$G$11:$I$22,3,0)</f>
        <v>#N/A</v>
      </c>
      <c r="II417" s="303" t="e">
        <f>VLOOKUP(II9,OENACE_Abteilungen!$G$11:$I$22,3,0)</f>
        <v>#N/A</v>
      </c>
      <c r="IJ417" s="303" t="e">
        <f>VLOOKUP(IJ9,OENACE_Abteilungen!$G$11:$I$22,3,0)</f>
        <v>#N/A</v>
      </c>
      <c r="IK417" s="303" t="e">
        <f>VLOOKUP(IK9,OENACE_Abteilungen!$G$11:$I$22,3,0)</f>
        <v>#N/A</v>
      </c>
      <c r="IL417" s="303" t="e">
        <f>VLOOKUP(IL9,OENACE_Abteilungen!$G$11:$I$22,3,0)</f>
        <v>#N/A</v>
      </c>
      <c r="IM417" s="303" t="e">
        <f>VLOOKUP(IM9,OENACE_Abteilungen!$G$11:$I$22,3,0)</f>
        <v>#N/A</v>
      </c>
      <c r="IN417" s="303" t="e">
        <f>VLOOKUP(IN9,OENACE_Abteilungen!$G$11:$I$22,3,0)</f>
        <v>#N/A</v>
      </c>
      <c r="IO417" s="303" t="e">
        <f>VLOOKUP(IO9,OENACE_Abteilungen!$G$11:$I$22,3,0)</f>
        <v>#N/A</v>
      </c>
      <c r="IP417" s="303" t="e">
        <f>VLOOKUP(IP9,OENACE_Abteilungen!$G$11:$I$22,3,0)</f>
        <v>#N/A</v>
      </c>
      <c r="IQ417" s="303" t="e">
        <f>VLOOKUP(IQ9,OENACE_Abteilungen!$G$11:$I$22,3,0)</f>
        <v>#N/A</v>
      </c>
      <c r="IR417" s="303" t="e">
        <f>VLOOKUP(IR9,OENACE_Abteilungen!$G$11:$I$22,3,0)</f>
        <v>#N/A</v>
      </c>
      <c r="IS417" s="303" t="e">
        <f>VLOOKUP(IS9,OENACE_Abteilungen!$G$11:$I$22,3,0)</f>
        <v>#N/A</v>
      </c>
      <c r="IT417" s="303" t="e">
        <f>VLOOKUP(IT9,OENACE_Abteilungen!$G$11:$I$22,3,0)</f>
        <v>#N/A</v>
      </c>
      <c r="IU417" s="303" t="e">
        <f>VLOOKUP(IU9,OENACE_Abteilungen!$G$11:$I$22,3,0)</f>
        <v>#N/A</v>
      </c>
      <c r="IV417" s="303" t="e">
        <f>VLOOKUP(IV9,OENACE_Abteilungen!$G$11:$I$22,3,0)</f>
        <v>#N/A</v>
      </c>
      <c r="IW417" s="303" t="e">
        <f>VLOOKUP(IW9,OENACE_Abteilungen!$G$11:$I$22,3,0)</f>
        <v>#N/A</v>
      </c>
      <c r="IX417" s="303" t="e">
        <f>VLOOKUP(IX9,OENACE_Abteilungen!$G$11:$I$22,3,0)</f>
        <v>#N/A</v>
      </c>
    </row>
    <row r="418" spans="1:258" hidden="1" x14ac:dyDescent="0.2">
      <c r="A418" s="301"/>
      <c r="B418" s="246"/>
      <c r="C418" s="246"/>
      <c r="D418" s="246"/>
      <c r="E418" s="246"/>
      <c r="F418" s="246"/>
      <c r="G418" s="246"/>
      <c r="H418" s="250" t="s">
        <v>833</v>
      </c>
      <c r="I418" s="251" t="str">
        <f>IFERROR(I422,$H$418)</f>
        <v>Check</v>
      </c>
      <c r="J418" s="251" t="str">
        <f t="shared" ref="J418:BU418" si="17">IFERROR(J422,$H$418)</f>
        <v>Check</v>
      </c>
      <c r="K418" s="251" t="str">
        <f t="shared" si="17"/>
        <v>Check</v>
      </c>
      <c r="L418" s="251" t="str">
        <f t="shared" si="17"/>
        <v>Check</v>
      </c>
      <c r="M418" s="251" t="str">
        <f t="shared" si="17"/>
        <v>Check</v>
      </c>
      <c r="N418" s="251" t="str">
        <f t="shared" si="17"/>
        <v>Check</v>
      </c>
      <c r="O418" s="251" t="str">
        <f t="shared" si="17"/>
        <v>Check</v>
      </c>
      <c r="P418" s="251" t="str">
        <f t="shared" si="17"/>
        <v>Check</v>
      </c>
      <c r="Q418" s="251" t="str">
        <f t="shared" si="17"/>
        <v>Check</v>
      </c>
      <c r="R418" s="251" t="str">
        <f t="shared" si="17"/>
        <v>Check</v>
      </c>
      <c r="S418" s="251" t="str">
        <f t="shared" si="17"/>
        <v>Check</v>
      </c>
      <c r="T418" s="251" t="str">
        <f t="shared" si="17"/>
        <v>Check</v>
      </c>
      <c r="U418" s="251" t="str">
        <f t="shared" si="17"/>
        <v>Check</v>
      </c>
      <c r="V418" s="251" t="str">
        <f t="shared" si="17"/>
        <v>Check</v>
      </c>
      <c r="W418" s="251" t="str">
        <f t="shared" si="17"/>
        <v>Check</v>
      </c>
      <c r="X418" s="251" t="str">
        <f t="shared" si="17"/>
        <v>Check</v>
      </c>
      <c r="Y418" s="251" t="str">
        <f t="shared" si="17"/>
        <v>Check</v>
      </c>
      <c r="Z418" s="251" t="str">
        <f t="shared" si="17"/>
        <v>Check</v>
      </c>
      <c r="AA418" s="251" t="str">
        <f t="shared" si="17"/>
        <v>Check</v>
      </c>
      <c r="AB418" s="251" t="str">
        <f t="shared" si="17"/>
        <v>Check</v>
      </c>
      <c r="AC418" s="251" t="str">
        <f t="shared" si="17"/>
        <v>Check</v>
      </c>
      <c r="AD418" s="251" t="str">
        <f t="shared" si="17"/>
        <v>Check</v>
      </c>
      <c r="AE418" s="251" t="str">
        <f t="shared" si="17"/>
        <v>Check</v>
      </c>
      <c r="AF418" s="251" t="str">
        <f t="shared" si="17"/>
        <v>Check</v>
      </c>
      <c r="AG418" s="251" t="str">
        <f t="shared" si="17"/>
        <v>Check</v>
      </c>
      <c r="AH418" s="251" t="str">
        <f t="shared" si="17"/>
        <v>Check</v>
      </c>
      <c r="AI418" s="251" t="str">
        <f t="shared" si="17"/>
        <v>Check</v>
      </c>
      <c r="AJ418" s="251" t="str">
        <f t="shared" si="17"/>
        <v>Check</v>
      </c>
      <c r="AK418" s="251" t="str">
        <f t="shared" si="17"/>
        <v>Check</v>
      </c>
      <c r="AL418" s="251" t="str">
        <f t="shared" si="17"/>
        <v>Check</v>
      </c>
      <c r="AM418" s="251" t="str">
        <f t="shared" si="17"/>
        <v>Check</v>
      </c>
      <c r="AN418" s="251" t="str">
        <f t="shared" si="17"/>
        <v>Check</v>
      </c>
      <c r="AO418" s="251" t="str">
        <f t="shared" si="17"/>
        <v>Check</v>
      </c>
      <c r="AP418" s="251" t="str">
        <f t="shared" si="17"/>
        <v>Check</v>
      </c>
      <c r="AQ418" s="251" t="str">
        <f t="shared" si="17"/>
        <v>Check</v>
      </c>
      <c r="AR418" s="251" t="str">
        <f t="shared" si="17"/>
        <v>Check</v>
      </c>
      <c r="AS418" s="251" t="str">
        <f t="shared" si="17"/>
        <v>Check</v>
      </c>
      <c r="AT418" s="251" t="str">
        <f t="shared" si="17"/>
        <v>Check</v>
      </c>
      <c r="AU418" s="251" t="str">
        <f t="shared" si="17"/>
        <v>Check</v>
      </c>
      <c r="AV418" s="251" t="str">
        <f t="shared" si="17"/>
        <v>Check</v>
      </c>
      <c r="AW418" s="251" t="str">
        <f t="shared" si="17"/>
        <v>Check</v>
      </c>
      <c r="AX418" s="251" t="str">
        <f t="shared" si="17"/>
        <v>Check</v>
      </c>
      <c r="AY418" s="251" t="str">
        <f t="shared" si="17"/>
        <v>Check</v>
      </c>
      <c r="AZ418" s="251" t="str">
        <f t="shared" si="17"/>
        <v>Check</v>
      </c>
      <c r="BA418" s="251" t="str">
        <f t="shared" si="17"/>
        <v>Check</v>
      </c>
      <c r="BB418" s="251" t="str">
        <f t="shared" si="17"/>
        <v>Check</v>
      </c>
      <c r="BC418" s="251" t="str">
        <f t="shared" si="17"/>
        <v>Check</v>
      </c>
      <c r="BD418" s="251" t="str">
        <f t="shared" si="17"/>
        <v>Check</v>
      </c>
      <c r="BE418" s="251" t="str">
        <f t="shared" si="17"/>
        <v>Check</v>
      </c>
      <c r="BF418" s="251" t="str">
        <f t="shared" si="17"/>
        <v>Check</v>
      </c>
      <c r="BG418" s="251" t="str">
        <f t="shared" si="17"/>
        <v>Check</v>
      </c>
      <c r="BH418" s="251" t="str">
        <f t="shared" si="17"/>
        <v>Check</v>
      </c>
      <c r="BI418" s="251" t="str">
        <f t="shared" si="17"/>
        <v>Check</v>
      </c>
      <c r="BJ418" s="251" t="str">
        <f t="shared" si="17"/>
        <v>Check</v>
      </c>
      <c r="BK418" s="251" t="str">
        <f t="shared" si="17"/>
        <v>Check</v>
      </c>
      <c r="BL418" s="251" t="str">
        <f t="shared" si="17"/>
        <v>Check</v>
      </c>
      <c r="BM418" s="251" t="str">
        <f t="shared" si="17"/>
        <v>Check</v>
      </c>
      <c r="BN418" s="251" t="str">
        <f t="shared" si="17"/>
        <v>Check</v>
      </c>
      <c r="BO418" s="251" t="str">
        <f t="shared" si="17"/>
        <v>Check</v>
      </c>
      <c r="BP418" s="251" t="str">
        <f t="shared" si="17"/>
        <v>Check</v>
      </c>
      <c r="BQ418" s="251" t="str">
        <f t="shared" si="17"/>
        <v>Check</v>
      </c>
      <c r="BR418" s="251" t="str">
        <f t="shared" si="17"/>
        <v>Check</v>
      </c>
      <c r="BS418" s="251" t="str">
        <f t="shared" si="17"/>
        <v>Check</v>
      </c>
      <c r="BT418" s="251" t="str">
        <f t="shared" si="17"/>
        <v>Check</v>
      </c>
      <c r="BU418" s="251" t="str">
        <f t="shared" si="17"/>
        <v>Check</v>
      </c>
      <c r="BV418" s="251" t="str">
        <f t="shared" ref="BV418:EG418" si="18">IFERROR(BV422,$H$418)</f>
        <v>Check</v>
      </c>
      <c r="BW418" s="251" t="str">
        <f t="shared" si="18"/>
        <v>Check</v>
      </c>
      <c r="BX418" s="251" t="str">
        <f t="shared" si="18"/>
        <v>Check</v>
      </c>
      <c r="BY418" s="251" t="str">
        <f t="shared" si="18"/>
        <v>Check</v>
      </c>
      <c r="BZ418" s="251" t="str">
        <f t="shared" si="18"/>
        <v>Check</v>
      </c>
      <c r="CA418" s="251" t="str">
        <f t="shared" si="18"/>
        <v>Check</v>
      </c>
      <c r="CB418" s="251" t="str">
        <f t="shared" si="18"/>
        <v>Check</v>
      </c>
      <c r="CC418" s="251" t="str">
        <f t="shared" si="18"/>
        <v>Check</v>
      </c>
      <c r="CD418" s="251" t="str">
        <f t="shared" si="18"/>
        <v>Check</v>
      </c>
      <c r="CE418" s="251" t="str">
        <f t="shared" si="18"/>
        <v>Check</v>
      </c>
      <c r="CF418" s="251" t="str">
        <f t="shared" si="18"/>
        <v>Check</v>
      </c>
      <c r="CG418" s="251" t="str">
        <f t="shared" si="18"/>
        <v>Check</v>
      </c>
      <c r="CH418" s="251" t="str">
        <f t="shared" si="18"/>
        <v>Check</v>
      </c>
      <c r="CI418" s="251" t="str">
        <f t="shared" si="18"/>
        <v>Check</v>
      </c>
      <c r="CJ418" s="251" t="str">
        <f t="shared" si="18"/>
        <v>Check</v>
      </c>
      <c r="CK418" s="251" t="str">
        <f t="shared" si="18"/>
        <v>Check</v>
      </c>
      <c r="CL418" s="251" t="str">
        <f t="shared" si="18"/>
        <v>Check</v>
      </c>
      <c r="CM418" s="251" t="str">
        <f t="shared" si="18"/>
        <v>Check</v>
      </c>
      <c r="CN418" s="251" t="str">
        <f t="shared" si="18"/>
        <v>Check</v>
      </c>
      <c r="CO418" s="251" t="str">
        <f t="shared" si="18"/>
        <v>Check</v>
      </c>
      <c r="CP418" s="251" t="str">
        <f t="shared" si="18"/>
        <v>Check</v>
      </c>
      <c r="CQ418" s="251" t="str">
        <f t="shared" si="18"/>
        <v>Check</v>
      </c>
      <c r="CR418" s="251" t="str">
        <f t="shared" si="18"/>
        <v>Check</v>
      </c>
      <c r="CS418" s="251" t="str">
        <f t="shared" si="18"/>
        <v>Check</v>
      </c>
      <c r="CT418" s="251" t="str">
        <f t="shared" si="18"/>
        <v>Check</v>
      </c>
      <c r="CU418" s="251" t="str">
        <f t="shared" si="18"/>
        <v>Check</v>
      </c>
      <c r="CV418" s="251" t="str">
        <f t="shared" si="18"/>
        <v>Check</v>
      </c>
      <c r="CW418" s="251" t="str">
        <f t="shared" si="18"/>
        <v>Check</v>
      </c>
      <c r="CX418" s="251" t="str">
        <f t="shared" si="18"/>
        <v>Check</v>
      </c>
      <c r="CY418" s="251" t="str">
        <f t="shared" si="18"/>
        <v>Check</v>
      </c>
      <c r="CZ418" s="251" t="str">
        <f t="shared" si="18"/>
        <v>Check</v>
      </c>
      <c r="DA418" s="251" t="str">
        <f t="shared" si="18"/>
        <v>Check</v>
      </c>
      <c r="DB418" s="251" t="str">
        <f t="shared" si="18"/>
        <v>Check</v>
      </c>
      <c r="DC418" s="251" t="str">
        <f t="shared" si="18"/>
        <v>Check</v>
      </c>
      <c r="DD418" s="251" t="str">
        <f t="shared" si="18"/>
        <v>Check</v>
      </c>
      <c r="DE418" s="251" t="str">
        <f t="shared" si="18"/>
        <v>Check</v>
      </c>
      <c r="DF418" s="251" t="str">
        <f t="shared" si="18"/>
        <v>Check</v>
      </c>
      <c r="DG418" s="251" t="str">
        <f t="shared" si="18"/>
        <v>Check</v>
      </c>
      <c r="DH418" s="251" t="str">
        <f t="shared" si="18"/>
        <v>Check</v>
      </c>
      <c r="DI418" s="251" t="str">
        <f t="shared" si="18"/>
        <v>Check</v>
      </c>
      <c r="DJ418" s="251" t="str">
        <f t="shared" si="18"/>
        <v>Check</v>
      </c>
      <c r="DK418" s="251" t="str">
        <f t="shared" si="18"/>
        <v>Check</v>
      </c>
      <c r="DL418" s="251" t="str">
        <f t="shared" si="18"/>
        <v>Check</v>
      </c>
      <c r="DM418" s="251" t="str">
        <f t="shared" si="18"/>
        <v>Check</v>
      </c>
      <c r="DN418" s="251" t="str">
        <f t="shared" si="18"/>
        <v>Check</v>
      </c>
      <c r="DO418" s="251" t="str">
        <f t="shared" si="18"/>
        <v>Check</v>
      </c>
      <c r="DP418" s="251" t="str">
        <f t="shared" si="18"/>
        <v>Check</v>
      </c>
      <c r="DQ418" s="251" t="str">
        <f t="shared" si="18"/>
        <v>Check</v>
      </c>
      <c r="DR418" s="251" t="str">
        <f t="shared" si="18"/>
        <v>Check</v>
      </c>
      <c r="DS418" s="251" t="str">
        <f t="shared" si="18"/>
        <v>Check</v>
      </c>
      <c r="DT418" s="251" t="str">
        <f t="shared" si="18"/>
        <v>Check</v>
      </c>
      <c r="DU418" s="251" t="str">
        <f t="shared" si="18"/>
        <v>Check</v>
      </c>
      <c r="DV418" s="251" t="str">
        <f t="shared" si="18"/>
        <v>Check</v>
      </c>
      <c r="DW418" s="251" t="str">
        <f t="shared" si="18"/>
        <v>Check</v>
      </c>
      <c r="DX418" s="251" t="str">
        <f t="shared" si="18"/>
        <v>Check</v>
      </c>
      <c r="DY418" s="251" t="str">
        <f t="shared" si="18"/>
        <v>Check</v>
      </c>
      <c r="DZ418" s="251" t="str">
        <f t="shared" si="18"/>
        <v>Check</v>
      </c>
      <c r="EA418" s="251" t="str">
        <f t="shared" si="18"/>
        <v>Check</v>
      </c>
      <c r="EB418" s="251" t="str">
        <f t="shared" si="18"/>
        <v>Check</v>
      </c>
      <c r="EC418" s="251" t="str">
        <f t="shared" si="18"/>
        <v>Check</v>
      </c>
      <c r="ED418" s="251" t="str">
        <f t="shared" si="18"/>
        <v>Check</v>
      </c>
      <c r="EE418" s="251" t="str">
        <f t="shared" si="18"/>
        <v>Check</v>
      </c>
      <c r="EF418" s="251" t="str">
        <f t="shared" si="18"/>
        <v>Check</v>
      </c>
      <c r="EG418" s="251" t="str">
        <f t="shared" si="18"/>
        <v>Check</v>
      </c>
      <c r="EH418" s="251" t="str">
        <f t="shared" ref="EH418:GS418" si="19">IFERROR(EH422,$H$418)</f>
        <v>Check</v>
      </c>
      <c r="EI418" s="251" t="str">
        <f t="shared" si="19"/>
        <v>Check</v>
      </c>
      <c r="EJ418" s="251" t="str">
        <f t="shared" si="19"/>
        <v>Check</v>
      </c>
      <c r="EK418" s="251" t="str">
        <f t="shared" si="19"/>
        <v>Check</v>
      </c>
      <c r="EL418" s="251" t="str">
        <f t="shared" si="19"/>
        <v>Check</v>
      </c>
      <c r="EM418" s="251" t="str">
        <f t="shared" si="19"/>
        <v>Check</v>
      </c>
      <c r="EN418" s="251" t="str">
        <f t="shared" si="19"/>
        <v>Check</v>
      </c>
      <c r="EO418" s="251" t="str">
        <f t="shared" si="19"/>
        <v>Check</v>
      </c>
      <c r="EP418" s="251" t="str">
        <f t="shared" si="19"/>
        <v>Check</v>
      </c>
      <c r="EQ418" s="251" t="str">
        <f t="shared" si="19"/>
        <v>Check</v>
      </c>
      <c r="ER418" s="251" t="str">
        <f t="shared" si="19"/>
        <v>Check</v>
      </c>
      <c r="ES418" s="251" t="str">
        <f t="shared" si="19"/>
        <v>Check</v>
      </c>
      <c r="ET418" s="251" t="str">
        <f t="shared" si="19"/>
        <v>Check</v>
      </c>
      <c r="EU418" s="251" t="str">
        <f t="shared" si="19"/>
        <v>Check</v>
      </c>
      <c r="EV418" s="251" t="str">
        <f t="shared" si="19"/>
        <v>Check</v>
      </c>
      <c r="EW418" s="251" t="str">
        <f t="shared" si="19"/>
        <v>Check</v>
      </c>
      <c r="EX418" s="251" t="str">
        <f t="shared" si="19"/>
        <v>Check</v>
      </c>
      <c r="EY418" s="251" t="str">
        <f t="shared" si="19"/>
        <v>Check</v>
      </c>
      <c r="EZ418" s="251" t="str">
        <f t="shared" si="19"/>
        <v>Check</v>
      </c>
      <c r="FA418" s="251" t="str">
        <f t="shared" si="19"/>
        <v>Check</v>
      </c>
      <c r="FB418" s="251" t="str">
        <f t="shared" si="19"/>
        <v>Check</v>
      </c>
      <c r="FC418" s="251" t="str">
        <f t="shared" si="19"/>
        <v>Check</v>
      </c>
      <c r="FD418" s="251" t="str">
        <f t="shared" si="19"/>
        <v>Check</v>
      </c>
      <c r="FE418" s="251" t="str">
        <f t="shared" si="19"/>
        <v>Check</v>
      </c>
      <c r="FF418" s="251" t="str">
        <f t="shared" si="19"/>
        <v>Check</v>
      </c>
      <c r="FG418" s="251" t="str">
        <f t="shared" si="19"/>
        <v>Check</v>
      </c>
      <c r="FH418" s="251" t="str">
        <f t="shared" si="19"/>
        <v>Check</v>
      </c>
      <c r="FI418" s="251" t="str">
        <f t="shared" si="19"/>
        <v>Check</v>
      </c>
      <c r="FJ418" s="251" t="str">
        <f t="shared" si="19"/>
        <v>Check</v>
      </c>
      <c r="FK418" s="251" t="str">
        <f t="shared" si="19"/>
        <v>Check</v>
      </c>
      <c r="FL418" s="251" t="str">
        <f t="shared" si="19"/>
        <v>Check</v>
      </c>
      <c r="FM418" s="251" t="str">
        <f t="shared" si="19"/>
        <v>Check</v>
      </c>
      <c r="FN418" s="251" t="str">
        <f t="shared" si="19"/>
        <v>Check</v>
      </c>
      <c r="FO418" s="251" t="str">
        <f t="shared" si="19"/>
        <v>Check</v>
      </c>
      <c r="FP418" s="251" t="str">
        <f t="shared" si="19"/>
        <v>Check</v>
      </c>
      <c r="FQ418" s="251" t="str">
        <f t="shared" si="19"/>
        <v>Check</v>
      </c>
      <c r="FR418" s="251" t="str">
        <f t="shared" si="19"/>
        <v>Check</v>
      </c>
      <c r="FS418" s="251" t="str">
        <f t="shared" si="19"/>
        <v>Check</v>
      </c>
      <c r="FT418" s="251" t="str">
        <f t="shared" si="19"/>
        <v>Check</v>
      </c>
      <c r="FU418" s="251" t="str">
        <f t="shared" si="19"/>
        <v>Check</v>
      </c>
      <c r="FV418" s="251" t="str">
        <f t="shared" si="19"/>
        <v>Check</v>
      </c>
      <c r="FW418" s="251" t="str">
        <f t="shared" si="19"/>
        <v>Check</v>
      </c>
      <c r="FX418" s="251" t="str">
        <f t="shared" si="19"/>
        <v>Check</v>
      </c>
      <c r="FY418" s="251" t="str">
        <f t="shared" si="19"/>
        <v>Check</v>
      </c>
      <c r="FZ418" s="251" t="str">
        <f t="shared" si="19"/>
        <v>Check</v>
      </c>
      <c r="GA418" s="251" t="str">
        <f t="shared" si="19"/>
        <v>Check</v>
      </c>
      <c r="GB418" s="251" t="str">
        <f t="shared" si="19"/>
        <v>Check</v>
      </c>
      <c r="GC418" s="251" t="str">
        <f t="shared" si="19"/>
        <v>Check</v>
      </c>
      <c r="GD418" s="251" t="str">
        <f t="shared" si="19"/>
        <v>Check</v>
      </c>
      <c r="GE418" s="251" t="str">
        <f t="shared" si="19"/>
        <v>Check</v>
      </c>
      <c r="GF418" s="251" t="str">
        <f t="shared" si="19"/>
        <v>Check</v>
      </c>
      <c r="GG418" s="251" t="str">
        <f t="shared" si="19"/>
        <v>Check</v>
      </c>
      <c r="GH418" s="251" t="str">
        <f t="shared" si="19"/>
        <v>Check</v>
      </c>
      <c r="GI418" s="251" t="str">
        <f t="shared" si="19"/>
        <v>Check</v>
      </c>
      <c r="GJ418" s="251" t="str">
        <f t="shared" si="19"/>
        <v>Check</v>
      </c>
      <c r="GK418" s="251" t="str">
        <f t="shared" si="19"/>
        <v>Check</v>
      </c>
      <c r="GL418" s="251" t="str">
        <f t="shared" si="19"/>
        <v>Check</v>
      </c>
      <c r="GM418" s="251" t="str">
        <f t="shared" si="19"/>
        <v>Check</v>
      </c>
      <c r="GN418" s="251" t="str">
        <f t="shared" si="19"/>
        <v>Check</v>
      </c>
      <c r="GO418" s="251" t="str">
        <f t="shared" si="19"/>
        <v>Check</v>
      </c>
      <c r="GP418" s="251" t="str">
        <f t="shared" si="19"/>
        <v>Check</v>
      </c>
      <c r="GQ418" s="251" t="str">
        <f t="shared" si="19"/>
        <v>Check</v>
      </c>
      <c r="GR418" s="251" t="str">
        <f t="shared" si="19"/>
        <v>Check</v>
      </c>
      <c r="GS418" s="251" t="str">
        <f t="shared" si="19"/>
        <v>Check</v>
      </c>
      <c r="GT418" s="251" t="str">
        <f t="shared" ref="GT418:IX418" si="20">IFERROR(GT422,$H$418)</f>
        <v>Check</v>
      </c>
      <c r="GU418" s="251" t="str">
        <f t="shared" si="20"/>
        <v>Check</v>
      </c>
      <c r="GV418" s="251" t="str">
        <f t="shared" si="20"/>
        <v>Check</v>
      </c>
      <c r="GW418" s="251" t="str">
        <f t="shared" si="20"/>
        <v>Check</v>
      </c>
      <c r="GX418" s="251" t="str">
        <f t="shared" si="20"/>
        <v>Check</v>
      </c>
      <c r="GY418" s="251" t="str">
        <f t="shared" si="20"/>
        <v>Check</v>
      </c>
      <c r="GZ418" s="251" t="str">
        <f t="shared" si="20"/>
        <v>Check</v>
      </c>
      <c r="HA418" s="251" t="str">
        <f t="shared" si="20"/>
        <v>Check</v>
      </c>
      <c r="HB418" s="251" t="str">
        <f t="shared" si="20"/>
        <v>Check</v>
      </c>
      <c r="HC418" s="251" t="str">
        <f t="shared" si="20"/>
        <v>Check</v>
      </c>
      <c r="HD418" s="251" t="str">
        <f t="shared" si="20"/>
        <v>Check</v>
      </c>
      <c r="HE418" s="251" t="str">
        <f t="shared" si="20"/>
        <v>Check</v>
      </c>
      <c r="HF418" s="251" t="str">
        <f t="shared" si="20"/>
        <v>Check</v>
      </c>
      <c r="HG418" s="251" t="str">
        <f t="shared" si="20"/>
        <v>Check</v>
      </c>
      <c r="HH418" s="251" t="str">
        <f t="shared" si="20"/>
        <v>Check</v>
      </c>
      <c r="HI418" s="251" t="str">
        <f t="shared" si="20"/>
        <v>Check</v>
      </c>
      <c r="HJ418" s="251" t="str">
        <f t="shared" si="20"/>
        <v>Check</v>
      </c>
      <c r="HK418" s="251" t="str">
        <f t="shared" si="20"/>
        <v>Check</v>
      </c>
      <c r="HL418" s="251" t="str">
        <f t="shared" si="20"/>
        <v>Check</v>
      </c>
      <c r="HM418" s="251" t="str">
        <f t="shared" si="20"/>
        <v>Check</v>
      </c>
      <c r="HN418" s="251" t="str">
        <f t="shared" si="20"/>
        <v>Check</v>
      </c>
      <c r="HO418" s="251" t="str">
        <f t="shared" si="20"/>
        <v>Check</v>
      </c>
      <c r="HP418" s="251" t="str">
        <f t="shared" si="20"/>
        <v>Check</v>
      </c>
      <c r="HQ418" s="251" t="str">
        <f t="shared" si="20"/>
        <v>Check</v>
      </c>
      <c r="HR418" s="251" t="str">
        <f t="shared" si="20"/>
        <v>Check</v>
      </c>
      <c r="HS418" s="251" t="str">
        <f t="shared" si="20"/>
        <v>Check</v>
      </c>
      <c r="HT418" s="251" t="str">
        <f t="shared" si="20"/>
        <v>Check</v>
      </c>
      <c r="HU418" s="251" t="str">
        <f t="shared" si="20"/>
        <v>Check</v>
      </c>
      <c r="HV418" s="251" t="str">
        <f t="shared" si="20"/>
        <v>Check</v>
      </c>
      <c r="HW418" s="251" t="str">
        <f t="shared" si="20"/>
        <v>Check</v>
      </c>
      <c r="HX418" s="251" t="str">
        <f t="shared" si="20"/>
        <v>Check</v>
      </c>
      <c r="HY418" s="251" t="str">
        <f t="shared" si="20"/>
        <v>Check</v>
      </c>
      <c r="HZ418" s="251" t="str">
        <f t="shared" si="20"/>
        <v>Check</v>
      </c>
      <c r="IA418" s="251" t="str">
        <f t="shared" si="20"/>
        <v>Check</v>
      </c>
      <c r="IB418" s="251" t="str">
        <f t="shared" si="20"/>
        <v>Check</v>
      </c>
      <c r="IC418" s="251" t="str">
        <f t="shared" si="20"/>
        <v>Check</v>
      </c>
      <c r="ID418" s="251" t="str">
        <f t="shared" si="20"/>
        <v>Check</v>
      </c>
      <c r="IE418" s="251" t="str">
        <f t="shared" si="20"/>
        <v>Check</v>
      </c>
      <c r="IF418" s="251" t="str">
        <f t="shared" si="20"/>
        <v>Check</v>
      </c>
      <c r="IG418" s="251" t="str">
        <f t="shared" si="20"/>
        <v>Check</v>
      </c>
      <c r="IH418" s="251" t="str">
        <f t="shared" si="20"/>
        <v>Check</v>
      </c>
      <c r="II418" s="251" t="str">
        <f t="shared" si="20"/>
        <v>Check</v>
      </c>
      <c r="IJ418" s="251" t="str">
        <f t="shared" si="20"/>
        <v>Check</v>
      </c>
      <c r="IK418" s="251" t="str">
        <f t="shared" si="20"/>
        <v>Check</v>
      </c>
      <c r="IL418" s="251" t="str">
        <f t="shared" si="20"/>
        <v>Check</v>
      </c>
      <c r="IM418" s="251" t="str">
        <f t="shared" si="20"/>
        <v>Check</v>
      </c>
      <c r="IN418" s="251" t="str">
        <f t="shared" si="20"/>
        <v>Check</v>
      </c>
      <c r="IO418" s="251" t="str">
        <f t="shared" si="20"/>
        <v>Check</v>
      </c>
      <c r="IP418" s="251" t="str">
        <f t="shared" si="20"/>
        <v>Check</v>
      </c>
      <c r="IQ418" s="251" t="str">
        <f t="shared" si="20"/>
        <v>Check</v>
      </c>
      <c r="IR418" s="251" t="str">
        <f t="shared" si="20"/>
        <v>Check</v>
      </c>
      <c r="IS418" s="251" t="str">
        <f t="shared" si="20"/>
        <v>Check</v>
      </c>
      <c r="IT418" s="251" t="str">
        <f t="shared" si="20"/>
        <v>Check</v>
      </c>
      <c r="IU418" s="251" t="str">
        <f t="shared" si="20"/>
        <v>Check</v>
      </c>
      <c r="IV418" s="251" t="str">
        <f t="shared" si="20"/>
        <v>Check</v>
      </c>
      <c r="IW418" s="251" t="str">
        <f t="shared" si="20"/>
        <v>Check</v>
      </c>
      <c r="IX418" s="251" t="str">
        <f t="shared" si="20"/>
        <v>Check</v>
      </c>
    </row>
    <row r="419" spans="1:258" hidden="1" x14ac:dyDescent="0.2">
      <c r="A419" s="301"/>
      <c r="B419" s="246"/>
      <c r="C419" s="246"/>
      <c r="D419" s="246"/>
      <c r="E419" s="246"/>
      <c r="F419" s="246"/>
      <c r="G419" s="246"/>
      <c r="H419" s="252" t="s">
        <v>942</v>
      </c>
      <c r="I419" s="251" t="str">
        <f>IF(AND(I418&lt;&gt;$H$418,COUNTIF($I418:$IX418,I418)&gt;1),"Mehrfache Kombination","ok")</f>
        <v>ok</v>
      </c>
      <c r="J419" s="251" t="str">
        <f t="shared" ref="J419:BU419" si="21">IF(AND(J418&lt;&gt;$H$418,COUNTIF($I418:$IX418,J418)&gt;1),"Mehrfache Kombination","ok")</f>
        <v>ok</v>
      </c>
      <c r="K419" s="251" t="str">
        <f t="shared" si="21"/>
        <v>ok</v>
      </c>
      <c r="L419" s="251" t="str">
        <f t="shared" si="21"/>
        <v>ok</v>
      </c>
      <c r="M419" s="251" t="str">
        <f t="shared" si="21"/>
        <v>ok</v>
      </c>
      <c r="N419" s="251" t="str">
        <f t="shared" si="21"/>
        <v>ok</v>
      </c>
      <c r="O419" s="251" t="str">
        <f t="shared" si="21"/>
        <v>ok</v>
      </c>
      <c r="P419" s="251" t="str">
        <f t="shared" si="21"/>
        <v>ok</v>
      </c>
      <c r="Q419" s="251" t="str">
        <f t="shared" si="21"/>
        <v>ok</v>
      </c>
      <c r="R419" s="251" t="str">
        <f t="shared" si="21"/>
        <v>ok</v>
      </c>
      <c r="S419" s="251" t="str">
        <f t="shared" si="21"/>
        <v>ok</v>
      </c>
      <c r="T419" s="251" t="str">
        <f t="shared" si="21"/>
        <v>ok</v>
      </c>
      <c r="U419" s="251" t="str">
        <f t="shared" si="21"/>
        <v>ok</v>
      </c>
      <c r="V419" s="251" t="str">
        <f t="shared" si="21"/>
        <v>ok</v>
      </c>
      <c r="W419" s="251" t="str">
        <f t="shared" si="21"/>
        <v>ok</v>
      </c>
      <c r="X419" s="251" t="str">
        <f t="shared" si="21"/>
        <v>ok</v>
      </c>
      <c r="Y419" s="251" t="str">
        <f t="shared" si="21"/>
        <v>ok</v>
      </c>
      <c r="Z419" s="251" t="str">
        <f t="shared" si="21"/>
        <v>ok</v>
      </c>
      <c r="AA419" s="251" t="str">
        <f t="shared" si="21"/>
        <v>ok</v>
      </c>
      <c r="AB419" s="251" t="str">
        <f t="shared" si="21"/>
        <v>ok</v>
      </c>
      <c r="AC419" s="251" t="str">
        <f t="shared" si="21"/>
        <v>ok</v>
      </c>
      <c r="AD419" s="251" t="str">
        <f t="shared" si="21"/>
        <v>ok</v>
      </c>
      <c r="AE419" s="251" t="str">
        <f t="shared" si="21"/>
        <v>ok</v>
      </c>
      <c r="AF419" s="251" t="str">
        <f t="shared" si="21"/>
        <v>ok</v>
      </c>
      <c r="AG419" s="251" t="str">
        <f t="shared" si="21"/>
        <v>ok</v>
      </c>
      <c r="AH419" s="251" t="str">
        <f t="shared" si="21"/>
        <v>ok</v>
      </c>
      <c r="AI419" s="251" t="str">
        <f t="shared" si="21"/>
        <v>ok</v>
      </c>
      <c r="AJ419" s="251" t="str">
        <f t="shared" si="21"/>
        <v>ok</v>
      </c>
      <c r="AK419" s="251" t="str">
        <f t="shared" si="21"/>
        <v>ok</v>
      </c>
      <c r="AL419" s="251" t="str">
        <f t="shared" si="21"/>
        <v>ok</v>
      </c>
      <c r="AM419" s="251" t="str">
        <f t="shared" si="21"/>
        <v>ok</v>
      </c>
      <c r="AN419" s="251" t="str">
        <f t="shared" si="21"/>
        <v>ok</v>
      </c>
      <c r="AO419" s="251" t="str">
        <f t="shared" si="21"/>
        <v>ok</v>
      </c>
      <c r="AP419" s="251" t="str">
        <f t="shared" si="21"/>
        <v>ok</v>
      </c>
      <c r="AQ419" s="251" t="str">
        <f t="shared" si="21"/>
        <v>ok</v>
      </c>
      <c r="AR419" s="251" t="str">
        <f t="shared" si="21"/>
        <v>ok</v>
      </c>
      <c r="AS419" s="251" t="str">
        <f t="shared" si="21"/>
        <v>ok</v>
      </c>
      <c r="AT419" s="251" t="str">
        <f t="shared" si="21"/>
        <v>ok</v>
      </c>
      <c r="AU419" s="251" t="str">
        <f t="shared" si="21"/>
        <v>ok</v>
      </c>
      <c r="AV419" s="251" t="str">
        <f t="shared" si="21"/>
        <v>ok</v>
      </c>
      <c r="AW419" s="251" t="str">
        <f t="shared" si="21"/>
        <v>ok</v>
      </c>
      <c r="AX419" s="251" t="str">
        <f t="shared" si="21"/>
        <v>ok</v>
      </c>
      <c r="AY419" s="251" t="str">
        <f t="shared" si="21"/>
        <v>ok</v>
      </c>
      <c r="AZ419" s="251" t="str">
        <f t="shared" si="21"/>
        <v>ok</v>
      </c>
      <c r="BA419" s="251" t="str">
        <f t="shared" si="21"/>
        <v>ok</v>
      </c>
      <c r="BB419" s="251" t="str">
        <f t="shared" si="21"/>
        <v>ok</v>
      </c>
      <c r="BC419" s="251" t="str">
        <f t="shared" si="21"/>
        <v>ok</v>
      </c>
      <c r="BD419" s="251" t="str">
        <f t="shared" si="21"/>
        <v>ok</v>
      </c>
      <c r="BE419" s="251" t="str">
        <f t="shared" si="21"/>
        <v>ok</v>
      </c>
      <c r="BF419" s="251" t="str">
        <f t="shared" si="21"/>
        <v>ok</v>
      </c>
      <c r="BG419" s="251" t="str">
        <f t="shared" si="21"/>
        <v>ok</v>
      </c>
      <c r="BH419" s="251" t="str">
        <f t="shared" si="21"/>
        <v>ok</v>
      </c>
      <c r="BI419" s="251" t="str">
        <f t="shared" si="21"/>
        <v>ok</v>
      </c>
      <c r="BJ419" s="251" t="str">
        <f t="shared" si="21"/>
        <v>ok</v>
      </c>
      <c r="BK419" s="251" t="str">
        <f t="shared" si="21"/>
        <v>ok</v>
      </c>
      <c r="BL419" s="251" t="str">
        <f t="shared" si="21"/>
        <v>ok</v>
      </c>
      <c r="BM419" s="251" t="str">
        <f t="shared" si="21"/>
        <v>ok</v>
      </c>
      <c r="BN419" s="251" t="str">
        <f t="shared" si="21"/>
        <v>ok</v>
      </c>
      <c r="BO419" s="251" t="str">
        <f t="shared" si="21"/>
        <v>ok</v>
      </c>
      <c r="BP419" s="251" t="str">
        <f t="shared" si="21"/>
        <v>ok</v>
      </c>
      <c r="BQ419" s="251" t="str">
        <f t="shared" si="21"/>
        <v>ok</v>
      </c>
      <c r="BR419" s="251" t="str">
        <f t="shared" si="21"/>
        <v>ok</v>
      </c>
      <c r="BS419" s="251" t="str">
        <f t="shared" si="21"/>
        <v>ok</v>
      </c>
      <c r="BT419" s="251" t="str">
        <f t="shared" si="21"/>
        <v>ok</v>
      </c>
      <c r="BU419" s="251" t="str">
        <f t="shared" si="21"/>
        <v>ok</v>
      </c>
      <c r="BV419" s="251" t="str">
        <f t="shared" ref="BV419:EG419" si="22">IF(AND(BV418&lt;&gt;$H$418,COUNTIF($I418:$IX418,BV418)&gt;1),"Mehrfache Kombination","ok")</f>
        <v>ok</v>
      </c>
      <c r="BW419" s="251" t="str">
        <f t="shared" si="22"/>
        <v>ok</v>
      </c>
      <c r="BX419" s="251" t="str">
        <f t="shared" si="22"/>
        <v>ok</v>
      </c>
      <c r="BY419" s="251" t="str">
        <f t="shared" si="22"/>
        <v>ok</v>
      </c>
      <c r="BZ419" s="251" t="str">
        <f t="shared" si="22"/>
        <v>ok</v>
      </c>
      <c r="CA419" s="251" t="str">
        <f t="shared" si="22"/>
        <v>ok</v>
      </c>
      <c r="CB419" s="251" t="str">
        <f t="shared" si="22"/>
        <v>ok</v>
      </c>
      <c r="CC419" s="251" t="str">
        <f t="shared" si="22"/>
        <v>ok</v>
      </c>
      <c r="CD419" s="251" t="str">
        <f t="shared" si="22"/>
        <v>ok</v>
      </c>
      <c r="CE419" s="251" t="str">
        <f t="shared" si="22"/>
        <v>ok</v>
      </c>
      <c r="CF419" s="251" t="str">
        <f t="shared" si="22"/>
        <v>ok</v>
      </c>
      <c r="CG419" s="251" t="str">
        <f t="shared" si="22"/>
        <v>ok</v>
      </c>
      <c r="CH419" s="251" t="str">
        <f t="shared" si="22"/>
        <v>ok</v>
      </c>
      <c r="CI419" s="251" t="str">
        <f t="shared" si="22"/>
        <v>ok</v>
      </c>
      <c r="CJ419" s="251" t="str">
        <f t="shared" si="22"/>
        <v>ok</v>
      </c>
      <c r="CK419" s="251" t="str">
        <f t="shared" si="22"/>
        <v>ok</v>
      </c>
      <c r="CL419" s="251" t="str">
        <f t="shared" si="22"/>
        <v>ok</v>
      </c>
      <c r="CM419" s="251" t="str">
        <f t="shared" si="22"/>
        <v>ok</v>
      </c>
      <c r="CN419" s="251" t="str">
        <f t="shared" si="22"/>
        <v>ok</v>
      </c>
      <c r="CO419" s="251" t="str">
        <f t="shared" si="22"/>
        <v>ok</v>
      </c>
      <c r="CP419" s="251" t="str">
        <f t="shared" si="22"/>
        <v>ok</v>
      </c>
      <c r="CQ419" s="251" t="str">
        <f t="shared" si="22"/>
        <v>ok</v>
      </c>
      <c r="CR419" s="251" t="str">
        <f t="shared" si="22"/>
        <v>ok</v>
      </c>
      <c r="CS419" s="251" t="str">
        <f t="shared" si="22"/>
        <v>ok</v>
      </c>
      <c r="CT419" s="251" t="str">
        <f t="shared" si="22"/>
        <v>ok</v>
      </c>
      <c r="CU419" s="251" t="str">
        <f t="shared" si="22"/>
        <v>ok</v>
      </c>
      <c r="CV419" s="251" t="str">
        <f t="shared" si="22"/>
        <v>ok</v>
      </c>
      <c r="CW419" s="251" t="str">
        <f t="shared" si="22"/>
        <v>ok</v>
      </c>
      <c r="CX419" s="251" t="str">
        <f t="shared" si="22"/>
        <v>ok</v>
      </c>
      <c r="CY419" s="251" t="str">
        <f t="shared" si="22"/>
        <v>ok</v>
      </c>
      <c r="CZ419" s="251" t="str">
        <f t="shared" si="22"/>
        <v>ok</v>
      </c>
      <c r="DA419" s="251" t="str">
        <f t="shared" si="22"/>
        <v>ok</v>
      </c>
      <c r="DB419" s="251" t="str">
        <f t="shared" si="22"/>
        <v>ok</v>
      </c>
      <c r="DC419" s="251" t="str">
        <f t="shared" si="22"/>
        <v>ok</v>
      </c>
      <c r="DD419" s="251" t="str">
        <f t="shared" si="22"/>
        <v>ok</v>
      </c>
      <c r="DE419" s="251" t="str">
        <f t="shared" si="22"/>
        <v>ok</v>
      </c>
      <c r="DF419" s="251" t="str">
        <f t="shared" si="22"/>
        <v>ok</v>
      </c>
      <c r="DG419" s="251" t="str">
        <f t="shared" si="22"/>
        <v>ok</v>
      </c>
      <c r="DH419" s="251" t="str">
        <f t="shared" si="22"/>
        <v>ok</v>
      </c>
      <c r="DI419" s="251" t="str">
        <f t="shared" si="22"/>
        <v>ok</v>
      </c>
      <c r="DJ419" s="251" t="str">
        <f t="shared" si="22"/>
        <v>ok</v>
      </c>
      <c r="DK419" s="251" t="str">
        <f t="shared" si="22"/>
        <v>ok</v>
      </c>
      <c r="DL419" s="251" t="str">
        <f t="shared" si="22"/>
        <v>ok</v>
      </c>
      <c r="DM419" s="251" t="str">
        <f t="shared" si="22"/>
        <v>ok</v>
      </c>
      <c r="DN419" s="251" t="str">
        <f t="shared" si="22"/>
        <v>ok</v>
      </c>
      <c r="DO419" s="251" t="str">
        <f t="shared" si="22"/>
        <v>ok</v>
      </c>
      <c r="DP419" s="251" t="str">
        <f t="shared" si="22"/>
        <v>ok</v>
      </c>
      <c r="DQ419" s="251" t="str">
        <f t="shared" si="22"/>
        <v>ok</v>
      </c>
      <c r="DR419" s="251" t="str">
        <f t="shared" si="22"/>
        <v>ok</v>
      </c>
      <c r="DS419" s="251" t="str">
        <f t="shared" si="22"/>
        <v>ok</v>
      </c>
      <c r="DT419" s="251" t="str">
        <f t="shared" si="22"/>
        <v>ok</v>
      </c>
      <c r="DU419" s="251" t="str">
        <f t="shared" si="22"/>
        <v>ok</v>
      </c>
      <c r="DV419" s="251" t="str">
        <f t="shared" si="22"/>
        <v>ok</v>
      </c>
      <c r="DW419" s="251" t="str">
        <f t="shared" si="22"/>
        <v>ok</v>
      </c>
      <c r="DX419" s="251" t="str">
        <f t="shared" si="22"/>
        <v>ok</v>
      </c>
      <c r="DY419" s="251" t="str">
        <f t="shared" si="22"/>
        <v>ok</v>
      </c>
      <c r="DZ419" s="251" t="str">
        <f t="shared" si="22"/>
        <v>ok</v>
      </c>
      <c r="EA419" s="251" t="str">
        <f t="shared" si="22"/>
        <v>ok</v>
      </c>
      <c r="EB419" s="251" t="str">
        <f t="shared" si="22"/>
        <v>ok</v>
      </c>
      <c r="EC419" s="251" t="str">
        <f t="shared" si="22"/>
        <v>ok</v>
      </c>
      <c r="ED419" s="251" t="str">
        <f t="shared" si="22"/>
        <v>ok</v>
      </c>
      <c r="EE419" s="251" t="str">
        <f t="shared" si="22"/>
        <v>ok</v>
      </c>
      <c r="EF419" s="251" t="str">
        <f t="shared" si="22"/>
        <v>ok</v>
      </c>
      <c r="EG419" s="251" t="str">
        <f t="shared" si="22"/>
        <v>ok</v>
      </c>
      <c r="EH419" s="251" t="str">
        <f t="shared" ref="EH419:GS419" si="23">IF(AND(EH418&lt;&gt;$H$418,COUNTIF($I418:$IX418,EH418)&gt;1),"Mehrfache Kombination","ok")</f>
        <v>ok</v>
      </c>
      <c r="EI419" s="251" t="str">
        <f t="shared" si="23"/>
        <v>ok</v>
      </c>
      <c r="EJ419" s="251" t="str">
        <f t="shared" si="23"/>
        <v>ok</v>
      </c>
      <c r="EK419" s="251" t="str">
        <f t="shared" si="23"/>
        <v>ok</v>
      </c>
      <c r="EL419" s="251" t="str">
        <f t="shared" si="23"/>
        <v>ok</v>
      </c>
      <c r="EM419" s="251" t="str">
        <f t="shared" si="23"/>
        <v>ok</v>
      </c>
      <c r="EN419" s="251" t="str">
        <f t="shared" si="23"/>
        <v>ok</v>
      </c>
      <c r="EO419" s="251" t="str">
        <f t="shared" si="23"/>
        <v>ok</v>
      </c>
      <c r="EP419" s="251" t="str">
        <f t="shared" si="23"/>
        <v>ok</v>
      </c>
      <c r="EQ419" s="251" t="str">
        <f t="shared" si="23"/>
        <v>ok</v>
      </c>
      <c r="ER419" s="251" t="str">
        <f t="shared" si="23"/>
        <v>ok</v>
      </c>
      <c r="ES419" s="251" t="str">
        <f t="shared" si="23"/>
        <v>ok</v>
      </c>
      <c r="ET419" s="251" t="str">
        <f t="shared" si="23"/>
        <v>ok</v>
      </c>
      <c r="EU419" s="251" t="str">
        <f t="shared" si="23"/>
        <v>ok</v>
      </c>
      <c r="EV419" s="251" t="str">
        <f t="shared" si="23"/>
        <v>ok</v>
      </c>
      <c r="EW419" s="251" t="str">
        <f t="shared" si="23"/>
        <v>ok</v>
      </c>
      <c r="EX419" s="251" t="str">
        <f t="shared" si="23"/>
        <v>ok</v>
      </c>
      <c r="EY419" s="251" t="str">
        <f t="shared" si="23"/>
        <v>ok</v>
      </c>
      <c r="EZ419" s="251" t="str">
        <f t="shared" si="23"/>
        <v>ok</v>
      </c>
      <c r="FA419" s="251" t="str">
        <f t="shared" si="23"/>
        <v>ok</v>
      </c>
      <c r="FB419" s="251" t="str">
        <f t="shared" si="23"/>
        <v>ok</v>
      </c>
      <c r="FC419" s="251" t="str">
        <f t="shared" si="23"/>
        <v>ok</v>
      </c>
      <c r="FD419" s="251" t="str">
        <f t="shared" si="23"/>
        <v>ok</v>
      </c>
      <c r="FE419" s="251" t="str">
        <f t="shared" si="23"/>
        <v>ok</v>
      </c>
      <c r="FF419" s="251" t="str">
        <f t="shared" si="23"/>
        <v>ok</v>
      </c>
      <c r="FG419" s="251" t="str">
        <f t="shared" si="23"/>
        <v>ok</v>
      </c>
      <c r="FH419" s="251" t="str">
        <f t="shared" si="23"/>
        <v>ok</v>
      </c>
      <c r="FI419" s="251" t="str">
        <f t="shared" si="23"/>
        <v>ok</v>
      </c>
      <c r="FJ419" s="251" t="str">
        <f t="shared" si="23"/>
        <v>ok</v>
      </c>
      <c r="FK419" s="251" t="str">
        <f t="shared" si="23"/>
        <v>ok</v>
      </c>
      <c r="FL419" s="251" t="str">
        <f t="shared" si="23"/>
        <v>ok</v>
      </c>
      <c r="FM419" s="251" t="str">
        <f t="shared" si="23"/>
        <v>ok</v>
      </c>
      <c r="FN419" s="251" t="str">
        <f t="shared" si="23"/>
        <v>ok</v>
      </c>
      <c r="FO419" s="251" t="str">
        <f t="shared" si="23"/>
        <v>ok</v>
      </c>
      <c r="FP419" s="251" t="str">
        <f t="shared" si="23"/>
        <v>ok</v>
      </c>
      <c r="FQ419" s="251" t="str">
        <f t="shared" si="23"/>
        <v>ok</v>
      </c>
      <c r="FR419" s="251" t="str">
        <f t="shared" si="23"/>
        <v>ok</v>
      </c>
      <c r="FS419" s="251" t="str">
        <f t="shared" si="23"/>
        <v>ok</v>
      </c>
      <c r="FT419" s="251" t="str">
        <f t="shared" si="23"/>
        <v>ok</v>
      </c>
      <c r="FU419" s="251" t="str">
        <f t="shared" si="23"/>
        <v>ok</v>
      </c>
      <c r="FV419" s="251" t="str">
        <f t="shared" si="23"/>
        <v>ok</v>
      </c>
      <c r="FW419" s="251" t="str">
        <f t="shared" si="23"/>
        <v>ok</v>
      </c>
      <c r="FX419" s="251" t="str">
        <f t="shared" si="23"/>
        <v>ok</v>
      </c>
      <c r="FY419" s="251" t="str">
        <f t="shared" si="23"/>
        <v>ok</v>
      </c>
      <c r="FZ419" s="251" t="str">
        <f t="shared" si="23"/>
        <v>ok</v>
      </c>
      <c r="GA419" s="251" t="str">
        <f t="shared" si="23"/>
        <v>ok</v>
      </c>
      <c r="GB419" s="251" t="str">
        <f t="shared" si="23"/>
        <v>ok</v>
      </c>
      <c r="GC419" s="251" t="str">
        <f t="shared" si="23"/>
        <v>ok</v>
      </c>
      <c r="GD419" s="251" t="str">
        <f t="shared" si="23"/>
        <v>ok</v>
      </c>
      <c r="GE419" s="251" t="str">
        <f t="shared" si="23"/>
        <v>ok</v>
      </c>
      <c r="GF419" s="251" t="str">
        <f t="shared" si="23"/>
        <v>ok</v>
      </c>
      <c r="GG419" s="251" t="str">
        <f t="shared" si="23"/>
        <v>ok</v>
      </c>
      <c r="GH419" s="251" t="str">
        <f t="shared" si="23"/>
        <v>ok</v>
      </c>
      <c r="GI419" s="251" t="str">
        <f t="shared" si="23"/>
        <v>ok</v>
      </c>
      <c r="GJ419" s="251" t="str">
        <f t="shared" si="23"/>
        <v>ok</v>
      </c>
      <c r="GK419" s="251" t="str">
        <f t="shared" si="23"/>
        <v>ok</v>
      </c>
      <c r="GL419" s="251" t="str">
        <f t="shared" si="23"/>
        <v>ok</v>
      </c>
      <c r="GM419" s="251" t="str">
        <f t="shared" si="23"/>
        <v>ok</v>
      </c>
      <c r="GN419" s="251" t="str">
        <f t="shared" si="23"/>
        <v>ok</v>
      </c>
      <c r="GO419" s="251" t="str">
        <f t="shared" si="23"/>
        <v>ok</v>
      </c>
      <c r="GP419" s="251" t="str">
        <f t="shared" si="23"/>
        <v>ok</v>
      </c>
      <c r="GQ419" s="251" t="str">
        <f t="shared" si="23"/>
        <v>ok</v>
      </c>
      <c r="GR419" s="251" t="str">
        <f t="shared" si="23"/>
        <v>ok</v>
      </c>
      <c r="GS419" s="251" t="str">
        <f t="shared" si="23"/>
        <v>ok</v>
      </c>
      <c r="GT419" s="251" t="str">
        <f t="shared" ref="GT419:IX419" si="24">IF(AND(GT418&lt;&gt;$H$418,COUNTIF($I418:$IX418,GT418)&gt;1),"Mehrfache Kombination","ok")</f>
        <v>ok</v>
      </c>
      <c r="GU419" s="251" t="str">
        <f t="shared" si="24"/>
        <v>ok</v>
      </c>
      <c r="GV419" s="251" t="str">
        <f t="shared" si="24"/>
        <v>ok</v>
      </c>
      <c r="GW419" s="251" t="str">
        <f t="shared" si="24"/>
        <v>ok</v>
      </c>
      <c r="GX419" s="251" t="str">
        <f t="shared" si="24"/>
        <v>ok</v>
      </c>
      <c r="GY419" s="251" t="str">
        <f t="shared" si="24"/>
        <v>ok</v>
      </c>
      <c r="GZ419" s="251" t="str">
        <f t="shared" si="24"/>
        <v>ok</v>
      </c>
      <c r="HA419" s="251" t="str">
        <f t="shared" si="24"/>
        <v>ok</v>
      </c>
      <c r="HB419" s="251" t="str">
        <f t="shared" si="24"/>
        <v>ok</v>
      </c>
      <c r="HC419" s="251" t="str">
        <f t="shared" si="24"/>
        <v>ok</v>
      </c>
      <c r="HD419" s="251" t="str">
        <f t="shared" si="24"/>
        <v>ok</v>
      </c>
      <c r="HE419" s="251" t="str">
        <f t="shared" si="24"/>
        <v>ok</v>
      </c>
      <c r="HF419" s="251" t="str">
        <f t="shared" si="24"/>
        <v>ok</v>
      </c>
      <c r="HG419" s="251" t="str">
        <f t="shared" si="24"/>
        <v>ok</v>
      </c>
      <c r="HH419" s="251" t="str">
        <f t="shared" si="24"/>
        <v>ok</v>
      </c>
      <c r="HI419" s="251" t="str">
        <f t="shared" si="24"/>
        <v>ok</v>
      </c>
      <c r="HJ419" s="251" t="str">
        <f t="shared" si="24"/>
        <v>ok</v>
      </c>
      <c r="HK419" s="251" t="str">
        <f t="shared" si="24"/>
        <v>ok</v>
      </c>
      <c r="HL419" s="251" t="str">
        <f t="shared" si="24"/>
        <v>ok</v>
      </c>
      <c r="HM419" s="251" t="str">
        <f t="shared" si="24"/>
        <v>ok</v>
      </c>
      <c r="HN419" s="251" t="str">
        <f t="shared" si="24"/>
        <v>ok</v>
      </c>
      <c r="HO419" s="251" t="str">
        <f t="shared" si="24"/>
        <v>ok</v>
      </c>
      <c r="HP419" s="251" t="str">
        <f t="shared" si="24"/>
        <v>ok</v>
      </c>
      <c r="HQ419" s="251" t="str">
        <f t="shared" si="24"/>
        <v>ok</v>
      </c>
      <c r="HR419" s="251" t="str">
        <f t="shared" si="24"/>
        <v>ok</v>
      </c>
      <c r="HS419" s="251" t="str">
        <f t="shared" si="24"/>
        <v>ok</v>
      </c>
      <c r="HT419" s="251" t="str">
        <f t="shared" si="24"/>
        <v>ok</v>
      </c>
      <c r="HU419" s="251" t="str">
        <f t="shared" si="24"/>
        <v>ok</v>
      </c>
      <c r="HV419" s="251" t="str">
        <f t="shared" si="24"/>
        <v>ok</v>
      </c>
      <c r="HW419" s="251" t="str">
        <f t="shared" si="24"/>
        <v>ok</v>
      </c>
      <c r="HX419" s="251" t="str">
        <f t="shared" si="24"/>
        <v>ok</v>
      </c>
      <c r="HY419" s="251" t="str">
        <f t="shared" si="24"/>
        <v>ok</v>
      </c>
      <c r="HZ419" s="251" t="str">
        <f t="shared" si="24"/>
        <v>ok</v>
      </c>
      <c r="IA419" s="251" t="str">
        <f t="shared" si="24"/>
        <v>ok</v>
      </c>
      <c r="IB419" s="251" t="str">
        <f t="shared" si="24"/>
        <v>ok</v>
      </c>
      <c r="IC419" s="251" t="str">
        <f t="shared" si="24"/>
        <v>ok</v>
      </c>
      <c r="ID419" s="251" t="str">
        <f t="shared" si="24"/>
        <v>ok</v>
      </c>
      <c r="IE419" s="251" t="str">
        <f t="shared" si="24"/>
        <v>ok</v>
      </c>
      <c r="IF419" s="251" t="str">
        <f t="shared" si="24"/>
        <v>ok</v>
      </c>
      <c r="IG419" s="251" t="str">
        <f t="shared" si="24"/>
        <v>ok</v>
      </c>
      <c r="IH419" s="251" t="str">
        <f t="shared" si="24"/>
        <v>ok</v>
      </c>
      <c r="II419" s="251" t="str">
        <f t="shared" si="24"/>
        <v>ok</v>
      </c>
      <c r="IJ419" s="251" t="str">
        <f t="shared" si="24"/>
        <v>ok</v>
      </c>
      <c r="IK419" s="251" t="str">
        <f t="shared" si="24"/>
        <v>ok</v>
      </c>
      <c r="IL419" s="251" t="str">
        <f t="shared" si="24"/>
        <v>ok</v>
      </c>
      <c r="IM419" s="251" t="str">
        <f t="shared" si="24"/>
        <v>ok</v>
      </c>
      <c r="IN419" s="251" t="str">
        <f t="shared" si="24"/>
        <v>ok</v>
      </c>
      <c r="IO419" s="251" t="str">
        <f t="shared" si="24"/>
        <v>ok</v>
      </c>
      <c r="IP419" s="251" t="str">
        <f t="shared" si="24"/>
        <v>ok</v>
      </c>
      <c r="IQ419" s="251" t="str">
        <f t="shared" si="24"/>
        <v>ok</v>
      </c>
      <c r="IR419" s="251" t="str">
        <f t="shared" si="24"/>
        <v>ok</v>
      </c>
      <c r="IS419" s="251" t="str">
        <f t="shared" si="24"/>
        <v>ok</v>
      </c>
      <c r="IT419" s="251" t="str">
        <f t="shared" si="24"/>
        <v>ok</v>
      </c>
      <c r="IU419" s="251" t="str">
        <f t="shared" si="24"/>
        <v>ok</v>
      </c>
      <c r="IV419" s="251" t="str">
        <f t="shared" si="24"/>
        <v>ok</v>
      </c>
      <c r="IW419" s="251" t="str">
        <f t="shared" si="24"/>
        <v>ok</v>
      </c>
      <c r="IX419" s="251" t="str">
        <f t="shared" si="24"/>
        <v>ok</v>
      </c>
    </row>
    <row r="420" spans="1:258" hidden="1" x14ac:dyDescent="0.2">
      <c r="A420" s="301"/>
      <c r="B420" s="246"/>
      <c r="C420" s="246"/>
      <c r="D420" s="246"/>
      <c r="E420" s="246"/>
      <c r="F420" s="380" t="s">
        <v>1036</v>
      </c>
      <c r="G420" s="380"/>
      <c r="H420" s="252" t="s">
        <v>943</v>
      </c>
      <c r="I420" s="253" t="str">
        <f>IF(AND(I8="",I9=""),"leer",IF(COUNTIF(OENACE_Abteilungen!$D$11:$D$102,I8)=1,"Önace ok","Önace falsch"))</f>
        <v>leer</v>
      </c>
      <c r="J420" s="253" t="str">
        <f>IF(AND(J8="",J9=""),"leer",IF(COUNTIF(OENACE_Abteilungen!$D$11:$D$102,J8)=1,"Önace ok","Önace falsch"))</f>
        <v>leer</v>
      </c>
      <c r="K420" s="253" t="str">
        <f>IF(AND(K8="",K9=""),"leer",IF(COUNTIF(OENACE_Abteilungen!$D$11:$D$102,K8)=1,"Önace ok","Önace falsch"))</f>
        <v>leer</v>
      </c>
      <c r="L420" s="253" t="str">
        <f>IF(AND(L8="",L9=""),"leer",IF(COUNTIF(OENACE_Abteilungen!$D$11:$D$102,L8)=1,"Önace ok","Önace falsch"))</f>
        <v>leer</v>
      </c>
      <c r="M420" s="253" t="str">
        <f>IF(AND(M8="",M9=""),"leer",IF(COUNTIF(OENACE_Abteilungen!$D$11:$D$102,M8)=1,"Önace ok","Önace falsch"))</f>
        <v>leer</v>
      </c>
      <c r="N420" s="253" t="str">
        <f>IF(AND(N8="",N9=""),"leer",IF(COUNTIF(OENACE_Abteilungen!$D$11:$D$102,N8)=1,"Önace ok","Önace falsch"))</f>
        <v>leer</v>
      </c>
      <c r="O420" s="253" t="str">
        <f>IF(AND(O8="",O9=""),"leer",IF(COUNTIF(OENACE_Abteilungen!$D$11:$D$102,O8)=1,"Önace ok","Önace falsch"))</f>
        <v>leer</v>
      </c>
      <c r="P420" s="253" t="str">
        <f>IF(AND(P8="",P9=""),"leer",IF(COUNTIF(OENACE_Abteilungen!$D$11:$D$102,P8)=1,"Önace ok","Önace falsch"))</f>
        <v>leer</v>
      </c>
      <c r="Q420" s="253" t="str">
        <f>IF(AND(Q8="",Q9=""),"leer",IF(COUNTIF(OENACE_Abteilungen!$D$11:$D$102,Q8)=1,"Önace ok","Önace falsch"))</f>
        <v>leer</v>
      </c>
      <c r="R420" s="253" t="str">
        <f>IF(AND(R8="",R9=""),"leer",IF(COUNTIF(OENACE_Abteilungen!$D$11:$D$102,R8)=1,"Önace ok","Önace falsch"))</f>
        <v>leer</v>
      </c>
      <c r="S420" s="253" t="str">
        <f>IF(AND(S8="",S9=""),"leer",IF(COUNTIF(OENACE_Abteilungen!$D$11:$D$102,S8)=1,"Önace ok","Önace falsch"))</f>
        <v>leer</v>
      </c>
      <c r="T420" s="253" t="str">
        <f>IF(AND(T8="",T9=""),"leer",IF(COUNTIF(OENACE_Abteilungen!$D$11:$D$102,T8)=1,"Önace ok","Önace falsch"))</f>
        <v>leer</v>
      </c>
      <c r="U420" s="253" t="str">
        <f>IF(AND(U8="",U9=""),"leer",IF(COUNTIF(OENACE_Abteilungen!$D$11:$D$102,U8)=1,"Önace ok","Önace falsch"))</f>
        <v>leer</v>
      </c>
      <c r="V420" s="253" t="str">
        <f>IF(AND(V8="",V9=""),"leer",IF(COUNTIF(OENACE_Abteilungen!$D$11:$D$102,V8)=1,"Önace ok","Önace falsch"))</f>
        <v>leer</v>
      </c>
      <c r="W420" s="253" t="str">
        <f>IF(AND(W8="",W9=""),"leer",IF(COUNTIF(OENACE_Abteilungen!$D$11:$D$102,W8)=1,"Önace ok","Önace falsch"))</f>
        <v>leer</v>
      </c>
      <c r="X420" s="253" t="str">
        <f>IF(AND(X8="",X9=""),"leer",IF(COUNTIF(OENACE_Abteilungen!$D$11:$D$102,X8)=1,"Önace ok","Önace falsch"))</f>
        <v>leer</v>
      </c>
      <c r="Y420" s="253" t="str">
        <f>IF(AND(Y8="",Y9=""),"leer",IF(COUNTIF(OENACE_Abteilungen!$D$11:$D$102,Y8)=1,"Önace ok","Önace falsch"))</f>
        <v>leer</v>
      </c>
      <c r="Z420" s="253" t="str">
        <f>IF(AND(Z8="",Z9=""),"leer",IF(COUNTIF(OENACE_Abteilungen!$D$11:$D$102,Z8)=1,"Önace ok","Önace falsch"))</f>
        <v>leer</v>
      </c>
      <c r="AA420" s="253" t="str">
        <f>IF(AND(AA8="",AA9=""),"leer",IF(COUNTIF(OENACE_Abteilungen!$D$11:$D$102,AA8)=1,"Önace ok","Önace falsch"))</f>
        <v>leer</v>
      </c>
      <c r="AB420" s="253" t="str">
        <f>IF(AND(AB8="",AB9=""),"leer",IF(COUNTIF(OENACE_Abteilungen!$D$11:$D$102,AB8)=1,"Önace ok","Önace falsch"))</f>
        <v>leer</v>
      </c>
      <c r="AC420" s="253" t="str">
        <f>IF(AND(AC8="",AC9=""),"leer",IF(COUNTIF(OENACE_Abteilungen!$D$11:$D$102,AC8)=1,"Önace ok","Önace falsch"))</f>
        <v>leer</v>
      </c>
      <c r="AD420" s="253" t="str">
        <f>IF(AND(AD8="",AD9=""),"leer",IF(COUNTIF(OENACE_Abteilungen!$D$11:$D$102,AD8)=1,"Önace ok","Önace falsch"))</f>
        <v>leer</v>
      </c>
      <c r="AE420" s="253" t="str">
        <f>IF(AND(AE8="",AE9=""),"leer",IF(COUNTIF(OENACE_Abteilungen!$D$11:$D$102,AE8)=1,"Önace ok","Önace falsch"))</f>
        <v>leer</v>
      </c>
      <c r="AF420" s="253" t="str">
        <f>IF(AND(AF8="",AF9=""),"leer",IF(COUNTIF(OENACE_Abteilungen!$D$11:$D$102,AF8)=1,"Önace ok","Önace falsch"))</f>
        <v>leer</v>
      </c>
      <c r="AG420" s="253" t="str">
        <f>IF(AND(AG8="",AG9=""),"leer",IF(COUNTIF(OENACE_Abteilungen!$D$11:$D$102,AG8)=1,"Önace ok","Önace falsch"))</f>
        <v>leer</v>
      </c>
      <c r="AH420" s="253" t="str">
        <f>IF(AND(AH8="",AH9=""),"leer",IF(COUNTIF(OENACE_Abteilungen!$D$11:$D$102,AH8)=1,"Önace ok","Önace falsch"))</f>
        <v>leer</v>
      </c>
      <c r="AI420" s="253" t="str">
        <f>IF(AND(AI8="",AI9=""),"leer",IF(COUNTIF(OENACE_Abteilungen!$D$11:$D$102,AI8)=1,"Önace ok","Önace falsch"))</f>
        <v>leer</v>
      </c>
      <c r="AJ420" s="253" t="str">
        <f>IF(AND(AJ8="",AJ9=""),"leer",IF(COUNTIF(OENACE_Abteilungen!$D$11:$D$102,AJ8)=1,"Önace ok","Önace falsch"))</f>
        <v>leer</v>
      </c>
      <c r="AK420" s="253" t="str">
        <f>IF(AND(AK8="",AK9=""),"leer",IF(COUNTIF(OENACE_Abteilungen!$D$11:$D$102,AK8)=1,"Önace ok","Önace falsch"))</f>
        <v>leer</v>
      </c>
      <c r="AL420" s="253" t="str">
        <f>IF(AND(AL8="",AL9=""),"leer",IF(COUNTIF(OENACE_Abteilungen!$D$11:$D$102,AL8)=1,"Önace ok","Önace falsch"))</f>
        <v>leer</v>
      </c>
      <c r="AM420" s="253" t="str">
        <f>IF(AND(AM8="",AM9=""),"leer",IF(COUNTIF(OENACE_Abteilungen!$D$11:$D$102,AM8)=1,"Önace ok","Önace falsch"))</f>
        <v>leer</v>
      </c>
      <c r="AN420" s="253" t="str">
        <f>IF(AND(AN8="",AN9=""),"leer",IF(COUNTIF(OENACE_Abteilungen!$D$11:$D$102,AN8)=1,"Önace ok","Önace falsch"))</f>
        <v>leer</v>
      </c>
      <c r="AO420" s="253" t="str">
        <f>IF(AND(AO8="",AO9=""),"leer",IF(COUNTIF(OENACE_Abteilungen!$D$11:$D$102,AO8)=1,"Önace ok","Önace falsch"))</f>
        <v>leer</v>
      </c>
      <c r="AP420" s="253" t="str">
        <f>IF(AND(AP8="",AP9=""),"leer",IF(COUNTIF(OENACE_Abteilungen!$D$11:$D$102,AP8)=1,"Önace ok","Önace falsch"))</f>
        <v>leer</v>
      </c>
      <c r="AQ420" s="253" t="str">
        <f>IF(AND(AQ8="",AQ9=""),"leer",IF(COUNTIF(OENACE_Abteilungen!$D$11:$D$102,AQ8)=1,"Önace ok","Önace falsch"))</f>
        <v>leer</v>
      </c>
      <c r="AR420" s="253" t="str">
        <f>IF(AND(AR8="",AR9=""),"leer",IF(COUNTIF(OENACE_Abteilungen!$D$11:$D$102,AR8)=1,"Önace ok","Önace falsch"))</f>
        <v>leer</v>
      </c>
      <c r="AS420" s="253" t="str">
        <f>IF(AND(AS8="",AS9=""),"leer",IF(COUNTIF(OENACE_Abteilungen!$D$11:$D$102,AS8)=1,"Önace ok","Önace falsch"))</f>
        <v>leer</v>
      </c>
      <c r="AT420" s="253" t="str">
        <f>IF(AND(AT8="",AT9=""),"leer",IF(COUNTIF(OENACE_Abteilungen!$D$11:$D$102,AT8)=1,"Önace ok","Önace falsch"))</f>
        <v>leer</v>
      </c>
      <c r="AU420" s="253" t="str">
        <f>IF(AND(AU8="",AU9=""),"leer",IF(COUNTIF(OENACE_Abteilungen!$D$11:$D$102,AU8)=1,"Önace ok","Önace falsch"))</f>
        <v>leer</v>
      </c>
      <c r="AV420" s="253" t="str">
        <f>IF(AND(AV8="",AV9=""),"leer",IF(COUNTIF(OENACE_Abteilungen!$D$11:$D$102,AV8)=1,"Önace ok","Önace falsch"))</f>
        <v>leer</v>
      </c>
      <c r="AW420" s="253" t="str">
        <f>IF(AND(AW8="",AW9=""),"leer",IF(COUNTIF(OENACE_Abteilungen!$D$11:$D$102,AW8)=1,"Önace ok","Önace falsch"))</f>
        <v>leer</v>
      </c>
      <c r="AX420" s="253" t="str">
        <f>IF(AND(AX8="",AX9=""),"leer",IF(COUNTIF(OENACE_Abteilungen!$D$11:$D$102,AX8)=1,"Önace ok","Önace falsch"))</f>
        <v>leer</v>
      </c>
      <c r="AY420" s="253" t="str">
        <f>IF(AND(AY8="",AY9=""),"leer",IF(COUNTIF(OENACE_Abteilungen!$D$11:$D$102,AY8)=1,"Önace ok","Önace falsch"))</f>
        <v>leer</v>
      </c>
      <c r="AZ420" s="253" t="str">
        <f>IF(AND(AZ8="",AZ9=""),"leer",IF(COUNTIF(OENACE_Abteilungen!$D$11:$D$102,AZ8)=1,"Önace ok","Önace falsch"))</f>
        <v>leer</v>
      </c>
      <c r="BA420" s="253" t="str">
        <f>IF(AND(BA8="",BA9=""),"leer",IF(COUNTIF(OENACE_Abteilungen!$D$11:$D$102,BA8)=1,"Önace ok","Önace falsch"))</f>
        <v>leer</v>
      </c>
      <c r="BB420" s="253" t="str">
        <f>IF(AND(BB8="",BB9=""),"leer",IF(COUNTIF(OENACE_Abteilungen!$D$11:$D$102,BB8)=1,"Önace ok","Önace falsch"))</f>
        <v>leer</v>
      </c>
      <c r="BC420" s="253" t="str">
        <f>IF(AND(BC8="",BC9=""),"leer",IF(COUNTIF(OENACE_Abteilungen!$D$11:$D$102,BC8)=1,"Önace ok","Önace falsch"))</f>
        <v>leer</v>
      </c>
      <c r="BD420" s="253" t="str">
        <f>IF(AND(BD8="",BD9=""),"leer",IF(COUNTIF(OENACE_Abteilungen!$D$11:$D$102,BD8)=1,"Önace ok","Önace falsch"))</f>
        <v>leer</v>
      </c>
      <c r="BE420" s="253" t="str">
        <f>IF(AND(BE8="",BE9=""),"leer",IF(COUNTIF(OENACE_Abteilungen!$D$11:$D$102,BE8)=1,"Önace ok","Önace falsch"))</f>
        <v>leer</v>
      </c>
      <c r="BF420" s="253" t="str">
        <f>IF(AND(BF8="",BF9=""),"leer",IF(COUNTIF(OENACE_Abteilungen!$D$11:$D$102,BF8)=1,"Önace ok","Önace falsch"))</f>
        <v>leer</v>
      </c>
      <c r="BG420" s="253" t="str">
        <f>IF(AND(BG8="",BG9=""),"leer",IF(COUNTIF(OENACE_Abteilungen!$D$11:$D$102,BG8)=1,"Önace ok","Önace falsch"))</f>
        <v>leer</v>
      </c>
      <c r="BH420" s="253" t="str">
        <f>IF(AND(BH8="",BH9=""),"leer",IF(COUNTIF(OENACE_Abteilungen!$D$11:$D$102,BH8)=1,"Önace ok","Önace falsch"))</f>
        <v>leer</v>
      </c>
      <c r="BI420" s="253" t="str">
        <f>IF(AND(BI8="",BI9=""),"leer",IF(COUNTIF(OENACE_Abteilungen!$D$11:$D$102,BI8)=1,"Önace ok","Önace falsch"))</f>
        <v>leer</v>
      </c>
      <c r="BJ420" s="253" t="str">
        <f>IF(AND(BJ8="",BJ9=""),"leer",IF(COUNTIF(OENACE_Abteilungen!$D$11:$D$102,BJ8)=1,"Önace ok","Önace falsch"))</f>
        <v>leer</v>
      </c>
      <c r="BK420" s="253" t="str">
        <f>IF(AND(BK8="",BK9=""),"leer",IF(COUNTIF(OENACE_Abteilungen!$D$11:$D$102,BK8)=1,"Önace ok","Önace falsch"))</f>
        <v>leer</v>
      </c>
      <c r="BL420" s="253" t="str">
        <f>IF(AND(BL8="",BL9=""),"leer",IF(COUNTIF(OENACE_Abteilungen!$D$11:$D$102,BL8)=1,"Önace ok","Önace falsch"))</f>
        <v>leer</v>
      </c>
      <c r="BM420" s="253" t="str">
        <f>IF(AND(BM8="",BM9=""),"leer",IF(COUNTIF(OENACE_Abteilungen!$D$11:$D$102,BM8)=1,"Önace ok","Önace falsch"))</f>
        <v>leer</v>
      </c>
      <c r="BN420" s="253" t="str">
        <f>IF(AND(BN8="",BN9=""),"leer",IF(COUNTIF(OENACE_Abteilungen!$D$11:$D$102,BN8)=1,"Önace ok","Önace falsch"))</f>
        <v>leer</v>
      </c>
      <c r="BO420" s="253" t="str">
        <f>IF(AND(BO8="",BO9=""),"leer",IF(COUNTIF(OENACE_Abteilungen!$D$11:$D$102,BO8)=1,"Önace ok","Önace falsch"))</f>
        <v>leer</v>
      </c>
      <c r="BP420" s="253" t="str">
        <f>IF(AND(BP8="",BP9=""),"leer",IF(COUNTIF(OENACE_Abteilungen!$D$11:$D$102,BP8)=1,"Önace ok","Önace falsch"))</f>
        <v>leer</v>
      </c>
      <c r="BQ420" s="253" t="str">
        <f>IF(AND(BQ8="",BQ9=""),"leer",IF(COUNTIF(OENACE_Abteilungen!$D$11:$D$102,BQ8)=1,"Önace ok","Önace falsch"))</f>
        <v>leer</v>
      </c>
      <c r="BR420" s="253" t="str">
        <f>IF(AND(BR8="",BR9=""),"leer",IF(COUNTIF(OENACE_Abteilungen!$D$11:$D$102,BR8)=1,"Önace ok","Önace falsch"))</f>
        <v>leer</v>
      </c>
      <c r="BS420" s="253" t="str">
        <f>IF(AND(BS8="",BS9=""),"leer",IF(COUNTIF(OENACE_Abteilungen!$D$11:$D$102,BS8)=1,"Önace ok","Önace falsch"))</f>
        <v>leer</v>
      </c>
      <c r="BT420" s="253" t="str">
        <f>IF(AND(BT8="",BT9=""),"leer",IF(COUNTIF(OENACE_Abteilungen!$D$11:$D$102,BT8)=1,"Önace ok","Önace falsch"))</f>
        <v>leer</v>
      </c>
      <c r="BU420" s="253" t="str">
        <f>IF(AND(BU8="",BU9=""),"leer",IF(COUNTIF(OENACE_Abteilungen!$D$11:$D$102,BU8)=1,"Önace ok","Önace falsch"))</f>
        <v>leer</v>
      </c>
      <c r="BV420" s="253" t="str">
        <f>IF(AND(BV8="",BV9=""),"leer",IF(COUNTIF(OENACE_Abteilungen!$D$11:$D$102,BV8)=1,"Önace ok","Önace falsch"))</f>
        <v>leer</v>
      </c>
      <c r="BW420" s="253" t="str">
        <f>IF(AND(BW8="",BW9=""),"leer",IF(COUNTIF(OENACE_Abteilungen!$D$11:$D$102,BW8)=1,"Önace ok","Önace falsch"))</f>
        <v>leer</v>
      </c>
      <c r="BX420" s="253" t="str">
        <f>IF(AND(BX8="",BX9=""),"leer",IF(COUNTIF(OENACE_Abteilungen!$D$11:$D$102,BX8)=1,"Önace ok","Önace falsch"))</f>
        <v>leer</v>
      </c>
      <c r="BY420" s="253" t="str">
        <f>IF(AND(BY8="",BY9=""),"leer",IF(COUNTIF(OENACE_Abteilungen!$D$11:$D$102,BY8)=1,"Önace ok","Önace falsch"))</f>
        <v>leer</v>
      </c>
      <c r="BZ420" s="253" t="str">
        <f>IF(AND(BZ8="",BZ9=""),"leer",IF(COUNTIF(OENACE_Abteilungen!$D$11:$D$102,BZ8)=1,"Önace ok","Önace falsch"))</f>
        <v>leer</v>
      </c>
      <c r="CA420" s="253" t="str">
        <f>IF(AND(CA8="",CA9=""),"leer",IF(COUNTIF(OENACE_Abteilungen!$D$11:$D$102,CA8)=1,"Önace ok","Önace falsch"))</f>
        <v>leer</v>
      </c>
      <c r="CB420" s="253" t="str">
        <f>IF(AND(CB8="",CB9=""),"leer",IF(COUNTIF(OENACE_Abteilungen!$D$11:$D$102,CB8)=1,"Önace ok","Önace falsch"))</f>
        <v>leer</v>
      </c>
      <c r="CC420" s="253" t="str">
        <f>IF(AND(CC8="",CC9=""),"leer",IF(COUNTIF(OENACE_Abteilungen!$D$11:$D$102,CC8)=1,"Önace ok","Önace falsch"))</f>
        <v>leer</v>
      </c>
      <c r="CD420" s="253" t="str">
        <f>IF(AND(CD8="",CD9=""),"leer",IF(COUNTIF(OENACE_Abteilungen!$D$11:$D$102,CD8)=1,"Önace ok","Önace falsch"))</f>
        <v>leer</v>
      </c>
      <c r="CE420" s="253" t="str">
        <f>IF(AND(CE8="",CE9=""),"leer",IF(COUNTIF(OENACE_Abteilungen!$D$11:$D$102,CE8)=1,"Önace ok","Önace falsch"))</f>
        <v>leer</v>
      </c>
      <c r="CF420" s="253" t="str">
        <f>IF(AND(CF8="",CF9=""),"leer",IF(COUNTIF(OENACE_Abteilungen!$D$11:$D$102,CF8)=1,"Önace ok","Önace falsch"))</f>
        <v>leer</v>
      </c>
      <c r="CG420" s="253" t="str">
        <f>IF(AND(CG8="",CG9=""),"leer",IF(COUNTIF(OENACE_Abteilungen!$D$11:$D$102,CG8)=1,"Önace ok","Önace falsch"))</f>
        <v>leer</v>
      </c>
      <c r="CH420" s="253" t="str">
        <f>IF(AND(CH8="",CH9=""),"leer",IF(COUNTIF(OENACE_Abteilungen!$D$11:$D$102,CH8)=1,"Önace ok","Önace falsch"))</f>
        <v>leer</v>
      </c>
      <c r="CI420" s="253" t="str">
        <f>IF(AND(CI8="",CI9=""),"leer",IF(COUNTIF(OENACE_Abteilungen!$D$11:$D$102,CI8)=1,"Önace ok","Önace falsch"))</f>
        <v>leer</v>
      </c>
      <c r="CJ420" s="253" t="str">
        <f>IF(AND(CJ8="",CJ9=""),"leer",IF(COUNTIF(OENACE_Abteilungen!$D$11:$D$102,CJ8)=1,"Önace ok","Önace falsch"))</f>
        <v>leer</v>
      </c>
      <c r="CK420" s="253" t="str">
        <f>IF(AND(CK8="",CK9=""),"leer",IF(COUNTIF(OENACE_Abteilungen!$D$11:$D$102,CK8)=1,"Önace ok","Önace falsch"))</f>
        <v>leer</v>
      </c>
      <c r="CL420" s="253" t="str">
        <f>IF(AND(CL8="",CL9=""),"leer",IF(COUNTIF(OENACE_Abteilungen!$D$11:$D$102,CL8)=1,"Önace ok","Önace falsch"))</f>
        <v>leer</v>
      </c>
      <c r="CM420" s="253" t="str">
        <f>IF(AND(CM8="",CM9=""),"leer",IF(COUNTIF(OENACE_Abteilungen!$D$11:$D$102,CM8)=1,"Önace ok","Önace falsch"))</f>
        <v>leer</v>
      </c>
      <c r="CN420" s="253" t="str">
        <f>IF(AND(CN8="",CN9=""),"leer",IF(COUNTIF(OENACE_Abteilungen!$D$11:$D$102,CN8)=1,"Önace ok","Önace falsch"))</f>
        <v>leer</v>
      </c>
      <c r="CO420" s="253" t="str">
        <f>IF(AND(CO8="",CO9=""),"leer",IF(COUNTIF(OENACE_Abteilungen!$D$11:$D$102,CO8)=1,"Önace ok","Önace falsch"))</f>
        <v>leer</v>
      </c>
      <c r="CP420" s="253" t="str">
        <f>IF(AND(CP8="",CP9=""),"leer",IF(COUNTIF(OENACE_Abteilungen!$D$11:$D$102,CP8)=1,"Önace ok","Önace falsch"))</f>
        <v>leer</v>
      </c>
      <c r="CQ420" s="253" t="str">
        <f>IF(AND(CQ8="",CQ9=""),"leer",IF(COUNTIF(OENACE_Abteilungen!$D$11:$D$102,CQ8)=1,"Önace ok","Önace falsch"))</f>
        <v>leer</v>
      </c>
      <c r="CR420" s="253" t="str">
        <f>IF(AND(CR8="",CR9=""),"leer",IF(COUNTIF(OENACE_Abteilungen!$D$11:$D$102,CR8)=1,"Önace ok","Önace falsch"))</f>
        <v>leer</v>
      </c>
      <c r="CS420" s="253" t="str">
        <f>IF(AND(CS8="",CS9=""),"leer",IF(COUNTIF(OENACE_Abteilungen!$D$11:$D$102,CS8)=1,"Önace ok","Önace falsch"))</f>
        <v>leer</v>
      </c>
      <c r="CT420" s="253" t="str">
        <f>IF(AND(CT8="",CT9=""),"leer",IF(COUNTIF(OENACE_Abteilungen!$D$11:$D$102,CT8)=1,"Önace ok","Önace falsch"))</f>
        <v>leer</v>
      </c>
      <c r="CU420" s="253" t="str">
        <f>IF(AND(CU8="",CU9=""),"leer",IF(COUNTIF(OENACE_Abteilungen!$D$11:$D$102,CU8)=1,"Önace ok","Önace falsch"))</f>
        <v>leer</v>
      </c>
      <c r="CV420" s="253" t="str">
        <f>IF(AND(CV8="",CV9=""),"leer",IF(COUNTIF(OENACE_Abteilungen!$D$11:$D$102,CV8)=1,"Önace ok","Önace falsch"))</f>
        <v>leer</v>
      </c>
      <c r="CW420" s="253" t="str">
        <f>IF(AND(CW8="",CW9=""),"leer",IF(COUNTIF(OENACE_Abteilungen!$D$11:$D$102,CW8)=1,"Önace ok","Önace falsch"))</f>
        <v>leer</v>
      </c>
      <c r="CX420" s="253" t="str">
        <f>IF(AND(CX8="",CX9=""),"leer",IF(COUNTIF(OENACE_Abteilungen!$D$11:$D$102,CX8)=1,"Önace ok","Önace falsch"))</f>
        <v>leer</v>
      </c>
      <c r="CY420" s="253" t="str">
        <f>IF(AND(CY8="",CY9=""),"leer",IF(COUNTIF(OENACE_Abteilungen!$D$11:$D$102,CY8)=1,"Önace ok","Önace falsch"))</f>
        <v>leer</v>
      </c>
      <c r="CZ420" s="253" t="str">
        <f>IF(AND(CZ8="",CZ9=""),"leer",IF(COUNTIF(OENACE_Abteilungen!$D$11:$D$102,CZ8)=1,"Önace ok","Önace falsch"))</f>
        <v>leer</v>
      </c>
      <c r="DA420" s="253" t="str">
        <f>IF(AND(DA8="",DA9=""),"leer",IF(COUNTIF(OENACE_Abteilungen!$D$11:$D$102,DA8)=1,"Önace ok","Önace falsch"))</f>
        <v>leer</v>
      </c>
      <c r="DB420" s="253" t="str">
        <f>IF(AND(DB8="",DB9=""),"leer",IF(COUNTIF(OENACE_Abteilungen!$D$11:$D$102,DB8)=1,"Önace ok","Önace falsch"))</f>
        <v>leer</v>
      </c>
      <c r="DC420" s="253" t="str">
        <f>IF(AND(DC8="",DC9=""),"leer",IF(COUNTIF(OENACE_Abteilungen!$D$11:$D$102,DC8)=1,"Önace ok","Önace falsch"))</f>
        <v>leer</v>
      </c>
      <c r="DD420" s="253" t="str">
        <f>IF(AND(DD8="",DD9=""),"leer",IF(COUNTIF(OENACE_Abteilungen!$D$11:$D$102,DD8)=1,"Önace ok","Önace falsch"))</f>
        <v>leer</v>
      </c>
      <c r="DE420" s="253" t="str">
        <f>IF(AND(DE8="",DE9=""),"leer",IF(COUNTIF(OENACE_Abteilungen!$D$11:$D$102,DE8)=1,"Önace ok","Önace falsch"))</f>
        <v>leer</v>
      </c>
      <c r="DF420" s="253" t="str">
        <f>IF(AND(DF8="",DF9=""),"leer",IF(COUNTIF(OENACE_Abteilungen!$D$11:$D$102,DF8)=1,"Önace ok","Önace falsch"))</f>
        <v>leer</v>
      </c>
      <c r="DG420" s="253" t="str">
        <f>IF(AND(DG8="",DG9=""),"leer",IF(COUNTIF(OENACE_Abteilungen!$D$11:$D$102,DG8)=1,"Önace ok","Önace falsch"))</f>
        <v>leer</v>
      </c>
      <c r="DH420" s="253" t="str">
        <f>IF(AND(DH8="",DH9=""),"leer",IF(COUNTIF(OENACE_Abteilungen!$D$11:$D$102,DH8)=1,"Önace ok","Önace falsch"))</f>
        <v>leer</v>
      </c>
      <c r="DI420" s="253" t="str">
        <f>IF(AND(DI8="",DI9=""),"leer",IF(COUNTIF(OENACE_Abteilungen!$D$11:$D$102,DI8)=1,"Önace ok","Önace falsch"))</f>
        <v>leer</v>
      </c>
      <c r="DJ420" s="253" t="str">
        <f>IF(AND(DJ8="",DJ9=""),"leer",IF(COUNTIF(OENACE_Abteilungen!$D$11:$D$102,DJ8)=1,"Önace ok","Önace falsch"))</f>
        <v>leer</v>
      </c>
      <c r="DK420" s="253" t="str">
        <f>IF(AND(DK8="",DK9=""),"leer",IF(COUNTIF(OENACE_Abteilungen!$D$11:$D$102,DK8)=1,"Önace ok","Önace falsch"))</f>
        <v>leer</v>
      </c>
      <c r="DL420" s="253" t="str">
        <f>IF(AND(DL8="",DL9=""),"leer",IF(COUNTIF(OENACE_Abteilungen!$D$11:$D$102,DL8)=1,"Önace ok","Önace falsch"))</f>
        <v>leer</v>
      </c>
      <c r="DM420" s="253" t="str">
        <f>IF(AND(DM8="",DM9=""),"leer",IF(COUNTIF(OENACE_Abteilungen!$D$11:$D$102,DM8)=1,"Önace ok","Önace falsch"))</f>
        <v>leer</v>
      </c>
      <c r="DN420" s="253" t="str">
        <f>IF(AND(DN8="",DN9=""),"leer",IF(COUNTIF(OENACE_Abteilungen!$D$11:$D$102,DN8)=1,"Önace ok","Önace falsch"))</f>
        <v>leer</v>
      </c>
      <c r="DO420" s="253" t="str">
        <f>IF(AND(DO8="",DO9=""),"leer",IF(COUNTIF(OENACE_Abteilungen!$D$11:$D$102,DO8)=1,"Önace ok","Önace falsch"))</f>
        <v>leer</v>
      </c>
      <c r="DP420" s="253" t="str">
        <f>IF(AND(DP8="",DP9=""),"leer",IF(COUNTIF(OENACE_Abteilungen!$D$11:$D$102,DP8)=1,"Önace ok","Önace falsch"))</f>
        <v>leer</v>
      </c>
      <c r="DQ420" s="253" t="str">
        <f>IF(AND(DQ8="",DQ9=""),"leer",IF(COUNTIF(OENACE_Abteilungen!$D$11:$D$102,DQ8)=1,"Önace ok","Önace falsch"))</f>
        <v>leer</v>
      </c>
      <c r="DR420" s="253" t="str">
        <f>IF(AND(DR8="",DR9=""),"leer",IF(COUNTIF(OENACE_Abteilungen!$D$11:$D$102,DR8)=1,"Önace ok","Önace falsch"))</f>
        <v>leer</v>
      </c>
      <c r="DS420" s="253" t="str">
        <f>IF(AND(DS8="",DS9=""),"leer",IF(COUNTIF(OENACE_Abteilungen!$D$11:$D$102,DS8)=1,"Önace ok","Önace falsch"))</f>
        <v>leer</v>
      </c>
      <c r="DT420" s="253" t="str">
        <f>IF(AND(DT8="",DT9=""),"leer",IF(COUNTIF(OENACE_Abteilungen!$D$11:$D$102,DT8)=1,"Önace ok","Önace falsch"))</f>
        <v>leer</v>
      </c>
      <c r="DU420" s="253" t="str">
        <f>IF(AND(DU8="",DU9=""),"leer",IF(COUNTIF(OENACE_Abteilungen!$D$11:$D$102,DU8)=1,"Önace ok","Önace falsch"))</f>
        <v>leer</v>
      </c>
      <c r="DV420" s="253" t="str">
        <f>IF(AND(DV8="",DV9=""),"leer",IF(COUNTIF(OENACE_Abteilungen!$D$11:$D$102,DV8)=1,"Önace ok","Önace falsch"))</f>
        <v>leer</v>
      </c>
      <c r="DW420" s="253" t="str">
        <f>IF(AND(DW8="",DW9=""),"leer",IF(COUNTIF(OENACE_Abteilungen!$D$11:$D$102,DW8)=1,"Önace ok","Önace falsch"))</f>
        <v>leer</v>
      </c>
      <c r="DX420" s="253" t="str">
        <f>IF(AND(DX8="",DX9=""),"leer",IF(COUNTIF(OENACE_Abteilungen!$D$11:$D$102,DX8)=1,"Önace ok","Önace falsch"))</f>
        <v>leer</v>
      </c>
      <c r="DY420" s="253" t="str">
        <f>IF(AND(DY8="",DY9=""),"leer",IF(COUNTIF(OENACE_Abteilungen!$D$11:$D$102,DY8)=1,"Önace ok","Önace falsch"))</f>
        <v>leer</v>
      </c>
      <c r="DZ420" s="253" t="str">
        <f>IF(AND(DZ8="",DZ9=""),"leer",IF(COUNTIF(OENACE_Abteilungen!$D$11:$D$102,DZ8)=1,"Önace ok","Önace falsch"))</f>
        <v>leer</v>
      </c>
      <c r="EA420" s="253" t="str">
        <f>IF(AND(EA8="",EA9=""),"leer",IF(COUNTIF(OENACE_Abteilungen!$D$11:$D$102,EA8)=1,"Önace ok","Önace falsch"))</f>
        <v>leer</v>
      </c>
      <c r="EB420" s="253" t="str">
        <f>IF(AND(EB8="",EB9=""),"leer",IF(COUNTIF(OENACE_Abteilungen!$D$11:$D$102,EB8)=1,"Önace ok","Önace falsch"))</f>
        <v>leer</v>
      </c>
      <c r="EC420" s="253" t="str">
        <f>IF(AND(EC8="",EC9=""),"leer",IF(COUNTIF(OENACE_Abteilungen!$D$11:$D$102,EC8)=1,"Önace ok","Önace falsch"))</f>
        <v>leer</v>
      </c>
      <c r="ED420" s="253" t="str">
        <f>IF(AND(ED8="",ED9=""),"leer",IF(COUNTIF(OENACE_Abteilungen!$D$11:$D$102,ED8)=1,"Önace ok","Önace falsch"))</f>
        <v>leer</v>
      </c>
      <c r="EE420" s="253" t="str">
        <f>IF(AND(EE8="",EE9=""),"leer",IF(COUNTIF(OENACE_Abteilungen!$D$11:$D$102,EE8)=1,"Önace ok","Önace falsch"))</f>
        <v>leer</v>
      </c>
      <c r="EF420" s="253" t="str">
        <f>IF(AND(EF8="",EF9=""),"leer",IF(COUNTIF(OENACE_Abteilungen!$D$11:$D$102,EF8)=1,"Önace ok","Önace falsch"))</f>
        <v>leer</v>
      </c>
      <c r="EG420" s="253" t="str">
        <f>IF(AND(EG8="",EG9=""),"leer",IF(COUNTIF(OENACE_Abteilungen!$D$11:$D$102,EG8)=1,"Önace ok","Önace falsch"))</f>
        <v>leer</v>
      </c>
      <c r="EH420" s="253" t="str">
        <f>IF(AND(EH8="",EH9=""),"leer",IF(COUNTIF(OENACE_Abteilungen!$D$11:$D$102,EH8)=1,"Önace ok","Önace falsch"))</f>
        <v>leer</v>
      </c>
      <c r="EI420" s="253" t="str">
        <f>IF(AND(EI8="",EI9=""),"leer",IF(COUNTIF(OENACE_Abteilungen!$D$11:$D$102,EI8)=1,"Önace ok","Önace falsch"))</f>
        <v>leer</v>
      </c>
      <c r="EJ420" s="253" t="str">
        <f>IF(AND(EJ8="",EJ9=""),"leer",IF(COUNTIF(OENACE_Abteilungen!$D$11:$D$102,EJ8)=1,"Önace ok","Önace falsch"))</f>
        <v>leer</v>
      </c>
      <c r="EK420" s="253" t="str">
        <f>IF(AND(EK8="",EK9=""),"leer",IF(COUNTIF(OENACE_Abteilungen!$D$11:$D$102,EK8)=1,"Önace ok","Önace falsch"))</f>
        <v>leer</v>
      </c>
      <c r="EL420" s="253" t="str">
        <f>IF(AND(EL8="",EL9=""),"leer",IF(COUNTIF(OENACE_Abteilungen!$D$11:$D$102,EL8)=1,"Önace ok","Önace falsch"))</f>
        <v>leer</v>
      </c>
      <c r="EM420" s="253" t="str">
        <f>IF(AND(EM8="",EM9=""),"leer",IF(COUNTIF(OENACE_Abteilungen!$D$11:$D$102,EM8)=1,"Önace ok","Önace falsch"))</f>
        <v>leer</v>
      </c>
      <c r="EN420" s="253" t="str">
        <f>IF(AND(EN8="",EN9=""),"leer",IF(COUNTIF(OENACE_Abteilungen!$D$11:$D$102,EN8)=1,"Önace ok","Önace falsch"))</f>
        <v>leer</v>
      </c>
      <c r="EO420" s="253" t="str">
        <f>IF(AND(EO8="",EO9=""),"leer",IF(COUNTIF(OENACE_Abteilungen!$D$11:$D$102,EO8)=1,"Önace ok","Önace falsch"))</f>
        <v>leer</v>
      </c>
      <c r="EP420" s="253" t="str">
        <f>IF(AND(EP8="",EP9=""),"leer",IF(COUNTIF(OENACE_Abteilungen!$D$11:$D$102,EP8)=1,"Önace ok","Önace falsch"))</f>
        <v>leer</v>
      </c>
      <c r="EQ420" s="253" t="str">
        <f>IF(AND(EQ8="",EQ9=""),"leer",IF(COUNTIF(OENACE_Abteilungen!$D$11:$D$102,EQ8)=1,"Önace ok","Önace falsch"))</f>
        <v>leer</v>
      </c>
      <c r="ER420" s="253" t="str">
        <f>IF(AND(ER8="",ER9=""),"leer",IF(COUNTIF(OENACE_Abteilungen!$D$11:$D$102,ER8)=1,"Önace ok","Önace falsch"))</f>
        <v>leer</v>
      </c>
      <c r="ES420" s="253" t="str">
        <f>IF(AND(ES8="",ES9=""),"leer",IF(COUNTIF(OENACE_Abteilungen!$D$11:$D$102,ES8)=1,"Önace ok","Önace falsch"))</f>
        <v>leer</v>
      </c>
      <c r="ET420" s="253" t="str">
        <f>IF(AND(ET8="",ET9=""),"leer",IF(COUNTIF(OENACE_Abteilungen!$D$11:$D$102,ET8)=1,"Önace ok","Önace falsch"))</f>
        <v>leer</v>
      </c>
      <c r="EU420" s="253" t="str">
        <f>IF(AND(EU8="",EU9=""),"leer",IF(COUNTIF(OENACE_Abteilungen!$D$11:$D$102,EU8)=1,"Önace ok","Önace falsch"))</f>
        <v>leer</v>
      </c>
      <c r="EV420" s="253" t="str">
        <f>IF(AND(EV8="",EV9=""),"leer",IF(COUNTIF(OENACE_Abteilungen!$D$11:$D$102,EV8)=1,"Önace ok","Önace falsch"))</f>
        <v>leer</v>
      </c>
      <c r="EW420" s="253" t="str">
        <f>IF(AND(EW8="",EW9=""),"leer",IF(COUNTIF(OENACE_Abteilungen!$D$11:$D$102,EW8)=1,"Önace ok","Önace falsch"))</f>
        <v>leer</v>
      </c>
      <c r="EX420" s="253" t="str">
        <f>IF(AND(EX8="",EX9=""),"leer",IF(COUNTIF(OENACE_Abteilungen!$D$11:$D$102,EX8)=1,"Önace ok","Önace falsch"))</f>
        <v>leer</v>
      </c>
      <c r="EY420" s="253" t="str">
        <f>IF(AND(EY8="",EY9=""),"leer",IF(COUNTIF(OENACE_Abteilungen!$D$11:$D$102,EY8)=1,"Önace ok","Önace falsch"))</f>
        <v>leer</v>
      </c>
      <c r="EZ420" s="253" t="str">
        <f>IF(AND(EZ8="",EZ9=""),"leer",IF(COUNTIF(OENACE_Abteilungen!$D$11:$D$102,EZ8)=1,"Önace ok","Önace falsch"))</f>
        <v>leer</v>
      </c>
      <c r="FA420" s="253" t="str">
        <f>IF(AND(FA8="",FA9=""),"leer",IF(COUNTIF(OENACE_Abteilungen!$D$11:$D$102,FA8)=1,"Önace ok","Önace falsch"))</f>
        <v>leer</v>
      </c>
      <c r="FB420" s="253" t="str">
        <f>IF(AND(FB8="",FB9=""),"leer",IF(COUNTIF(OENACE_Abteilungen!$D$11:$D$102,FB8)=1,"Önace ok","Önace falsch"))</f>
        <v>leer</v>
      </c>
      <c r="FC420" s="253" t="str">
        <f>IF(AND(FC8="",FC9=""),"leer",IF(COUNTIF(OENACE_Abteilungen!$D$11:$D$102,FC8)=1,"Önace ok","Önace falsch"))</f>
        <v>leer</v>
      </c>
      <c r="FD420" s="253" t="str">
        <f>IF(AND(FD8="",FD9=""),"leer",IF(COUNTIF(OENACE_Abteilungen!$D$11:$D$102,FD8)=1,"Önace ok","Önace falsch"))</f>
        <v>leer</v>
      </c>
      <c r="FE420" s="253" t="str">
        <f>IF(AND(FE8="",FE9=""),"leer",IF(COUNTIF(OENACE_Abteilungen!$D$11:$D$102,FE8)=1,"Önace ok","Önace falsch"))</f>
        <v>leer</v>
      </c>
      <c r="FF420" s="253" t="str">
        <f>IF(AND(FF8="",FF9=""),"leer",IF(COUNTIF(OENACE_Abteilungen!$D$11:$D$102,FF8)=1,"Önace ok","Önace falsch"))</f>
        <v>leer</v>
      </c>
      <c r="FG420" s="253" t="str">
        <f>IF(AND(FG8="",FG9=""),"leer",IF(COUNTIF(OENACE_Abteilungen!$D$11:$D$102,FG8)=1,"Önace ok","Önace falsch"))</f>
        <v>leer</v>
      </c>
      <c r="FH420" s="253" t="str">
        <f>IF(AND(FH8="",FH9=""),"leer",IF(COUNTIF(OENACE_Abteilungen!$D$11:$D$102,FH8)=1,"Önace ok","Önace falsch"))</f>
        <v>leer</v>
      </c>
      <c r="FI420" s="253" t="str">
        <f>IF(AND(FI8="",FI9=""),"leer",IF(COUNTIF(OENACE_Abteilungen!$D$11:$D$102,FI8)=1,"Önace ok","Önace falsch"))</f>
        <v>leer</v>
      </c>
      <c r="FJ420" s="253" t="str">
        <f>IF(AND(FJ8="",FJ9=""),"leer",IF(COUNTIF(OENACE_Abteilungen!$D$11:$D$102,FJ8)=1,"Önace ok","Önace falsch"))</f>
        <v>leer</v>
      </c>
      <c r="FK420" s="253" t="str">
        <f>IF(AND(FK8="",FK9=""),"leer",IF(COUNTIF(OENACE_Abteilungen!$D$11:$D$102,FK8)=1,"Önace ok","Önace falsch"))</f>
        <v>leer</v>
      </c>
      <c r="FL420" s="253" t="str">
        <f>IF(AND(FL8="",FL9=""),"leer",IF(COUNTIF(OENACE_Abteilungen!$D$11:$D$102,FL8)=1,"Önace ok","Önace falsch"))</f>
        <v>leer</v>
      </c>
      <c r="FM420" s="253" t="str">
        <f>IF(AND(FM8="",FM9=""),"leer",IF(COUNTIF(OENACE_Abteilungen!$D$11:$D$102,FM8)=1,"Önace ok","Önace falsch"))</f>
        <v>leer</v>
      </c>
      <c r="FN420" s="253" t="str">
        <f>IF(AND(FN8="",FN9=""),"leer",IF(COUNTIF(OENACE_Abteilungen!$D$11:$D$102,FN8)=1,"Önace ok","Önace falsch"))</f>
        <v>leer</v>
      </c>
      <c r="FO420" s="253" t="str">
        <f>IF(AND(FO8="",FO9=""),"leer",IF(COUNTIF(OENACE_Abteilungen!$D$11:$D$102,FO8)=1,"Önace ok","Önace falsch"))</f>
        <v>leer</v>
      </c>
      <c r="FP420" s="253" t="str">
        <f>IF(AND(FP8="",FP9=""),"leer",IF(COUNTIF(OENACE_Abteilungen!$D$11:$D$102,FP8)=1,"Önace ok","Önace falsch"))</f>
        <v>leer</v>
      </c>
      <c r="FQ420" s="253" t="str">
        <f>IF(AND(FQ8="",FQ9=""),"leer",IF(COUNTIF(OENACE_Abteilungen!$D$11:$D$102,FQ8)=1,"Önace ok","Önace falsch"))</f>
        <v>leer</v>
      </c>
      <c r="FR420" s="253" t="str">
        <f>IF(AND(FR8="",FR9=""),"leer",IF(COUNTIF(OENACE_Abteilungen!$D$11:$D$102,FR8)=1,"Önace ok","Önace falsch"))</f>
        <v>leer</v>
      </c>
      <c r="FS420" s="253" t="str">
        <f>IF(AND(FS8="",FS9=""),"leer",IF(COUNTIF(OENACE_Abteilungen!$D$11:$D$102,FS8)=1,"Önace ok","Önace falsch"))</f>
        <v>leer</v>
      </c>
      <c r="FT420" s="253" t="str">
        <f>IF(AND(FT8="",FT9=""),"leer",IF(COUNTIF(OENACE_Abteilungen!$D$11:$D$102,FT8)=1,"Önace ok","Önace falsch"))</f>
        <v>leer</v>
      </c>
      <c r="FU420" s="253" t="str">
        <f>IF(AND(FU8="",FU9=""),"leer",IF(COUNTIF(OENACE_Abteilungen!$D$11:$D$102,FU8)=1,"Önace ok","Önace falsch"))</f>
        <v>leer</v>
      </c>
      <c r="FV420" s="253" t="str">
        <f>IF(AND(FV8="",FV9=""),"leer",IF(COUNTIF(OENACE_Abteilungen!$D$11:$D$102,FV8)=1,"Önace ok","Önace falsch"))</f>
        <v>leer</v>
      </c>
      <c r="FW420" s="253" t="str">
        <f>IF(AND(FW8="",FW9=""),"leer",IF(COUNTIF(OENACE_Abteilungen!$D$11:$D$102,FW8)=1,"Önace ok","Önace falsch"))</f>
        <v>leer</v>
      </c>
      <c r="FX420" s="253" t="str">
        <f>IF(AND(FX8="",FX9=""),"leer",IF(COUNTIF(OENACE_Abteilungen!$D$11:$D$102,FX8)=1,"Önace ok","Önace falsch"))</f>
        <v>leer</v>
      </c>
      <c r="FY420" s="253" t="str">
        <f>IF(AND(FY8="",FY9=""),"leer",IF(COUNTIF(OENACE_Abteilungen!$D$11:$D$102,FY8)=1,"Önace ok","Önace falsch"))</f>
        <v>leer</v>
      </c>
      <c r="FZ420" s="253" t="str">
        <f>IF(AND(FZ8="",FZ9=""),"leer",IF(COUNTIF(OENACE_Abteilungen!$D$11:$D$102,FZ8)=1,"Önace ok","Önace falsch"))</f>
        <v>leer</v>
      </c>
      <c r="GA420" s="253" t="str">
        <f>IF(AND(GA8="",GA9=""),"leer",IF(COUNTIF(OENACE_Abteilungen!$D$11:$D$102,GA8)=1,"Önace ok","Önace falsch"))</f>
        <v>leer</v>
      </c>
      <c r="GB420" s="253" t="str">
        <f>IF(AND(GB8="",GB9=""),"leer",IF(COUNTIF(OENACE_Abteilungen!$D$11:$D$102,GB8)=1,"Önace ok","Önace falsch"))</f>
        <v>leer</v>
      </c>
      <c r="GC420" s="253" t="str">
        <f>IF(AND(GC8="",GC9=""),"leer",IF(COUNTIF(OENACE_Abteilungen!$D$11:$D$102,GC8)=1,"Önace ok","Önace falsch"))</f>
        <v>leer</v>
      </c>
      <c r="GD420" s="253" t="str">
        <f>IF(AND(GD8="",GD9=""),"leer",IF(COUNTIF(OENACE_Abteilungen!$D$11:$D$102,GD8)=1,"Önace ok","Önace falsch"))</f>
        <v>leer</v>
      </c>
      <c r="GE420" s="253" t="str">
        <f>IF(AND(GE8="",GE9=""),"leer",IF(COUNTIF(OENACE_Abteilungen!$D$11:$D$102,GE8)=1,"Önace ok","Önace falsch"))</f>
        <v>leer</v>
      </c>
      <c r="GF420" s="253" t="str">
        <f>IF(AND(GF8="",GF9=""),"leer",IF(COUNTIF(OENACE_Abteilungen!$D$11:$D$102,GF8)=1,"Önace ok","Önace falsch"))</f>
        <v>leer</v>
      </c>
      <c r="GG420" s="253" t="str">
        <f>IF(AND(GG8="",GG9=""),"leer",IF(COUNTIF(OENACE_Abteilungen!$D$11:$D$102,GG8)=1,"Önace ok","Önace falsch"))</f>
        <v>leer</v>
      </c>
      <c r="GH420" s="253" t="str">
        <f>IF(AND(GH8="",GH9=""),"leer",IF(COUNTIF(OENACE_Abteilungen!$D$11:$D$102,GH8)=1,"Önace ok","Önace falsch"))</f>
        <v>leer</v>
      </c>
      <c r="GI420" s="253" t="str">
        <f>IF(AND(GI8="",GI9=""),"leer",IF(COUNTIF(OENACE_Abteilungen!$D$11:$D$102,GI8)=1,"Önace ok","Önace falsch"))</f>
        <v>leer</v>
      </c>
      <c r="GJ420" s="253" t="str">
        <f>IF(AND(GJ8="",GJ9=""),"leer",IF(COUNTIF(OENACE_Abteilungen!$D$11:$D$102,GJ8)=1,"Önace ok","Önace falsch"))</f>
        <v>leer</v>
      </c>
      <c r="GK420" s="253" t="str">
        <f>IF(AND(GK8="",GK9=""),"leer",IF(COUNTIF(OENACE_Abteilungen!$D$11:$D$102,GK8)=1,"Önace ok","Önace falsch"))</f>
        <v>leer</v>
      </c>
      <c r="GL420" s="253" t="str">
        <f>IF(AND(GL8="",GL9=""),"leer",IF(COUNTIF(OENACE_Abteilungen!$D$11:$D$102,GL8)=1,"Önace ok","Önace falsch"))</f>
        <v>leer</v>
      </c>
      <c r="GM420" s="253" t="str">
        <f>IF(AND(GM8="",GM9=""),"leer",IF(COUNTIF(OENACE_Abteilungen!$D$11:$D$102,GM8)=1,"Önace ok","Önace falsch"))</f>
        <v>leer</v>
      </c>
      <c r="GN420" s="253" t="str">
        <f>IF(AND(GN8="",GN9=""),"leer",IF(COUNTIF(OENACE_Abteilungen!$D$11:$D$102,GN8)=1,"Önace ok","Önace falsch"))</f>
        <v>leer</v>
      </c>
      <c r="GO420" s="253" t="str">
        <f>IF(AND(GO8="",GO9=""),"leer",IF(COUNTIF(OENACE_Abteilungen!$D$11:$D$102,GO8)=1,"Önace ok","Önace falsch"))</f>
        <v>leer</v>
      </c>
      <c r="GP420" s="253" t="str">
        <f>IF(AND(GP8="",GP9=""),"leer",IF(COUNTIF(OENACE_Abteilungen!$D$11:$D$102,GP8)=1,"Önace ok","Önace falsch"))</f>
        <v>leer</v>
      </c>
      <c r="GQ420" s="253" t="str">
        <f>IF(AND(GQ8="",GQ9=""),"leer",IF(COUNTIF(OENACE_Abteilungen!$D$11:$D$102,GQ8)=1,"Önace ok","Önace falsch"))</f>
        <v>leer</v>
      </c>
      <c r="GR420" s="253" t="str">
        <f>IF(AND(GR8="",GR9=""),"leer",IF(COUNTIF(OENACE_Abteilungen!$D$11:$D$102,GR8)=1,"Önace ok","Önace falsch"))</f>
        <v>leer</v>
      </c>
      <c r="GS420" s="253" t="str">
        <f>IF(AND(GS8="",GS9=""),"leer",IF(COUNTIF(OENACE_Abteilungen!$D$11:$D$102,GS8)=1,"Önace ok","Önace falsch"))</f>
        <v>leer</v>
      </c>
      <c r="GT420" s="253" t="str">
        <f>IF(AND(GT8="",GT9=""),"leer",IF(COUNTIF(OENACE_Abteilungen!$D$11:$D$102,GT8)=1,"Önace ok","Önace falsch"))</f>
        <v>leer</v>
      </c>
      <c r="GU420" s="253" t="str">
        <f>IF(AND(GU8="",GU9=""),"leer",IF(COUNTIF(OENACE_Abteilungen!$D$11:$D$102,GU8)=1,"Önace ok","Önace falsch"))</f>
        <v>leer</v>
      </c>
      <c r="GV420" s="253" t="str">
        <f>IF(AND(GV8="",GV9=""),"leer",IF(COUNTIF(OENACE_Abteilungen!$D$11:$D$102,GV8)=1,"Önace ok","Önace falsch"))</f>
        <v>leer</v>
      </c>
      <c r="GW420" s="253" t="str">
        <f>IF(AND(GW8="",GW9=""),"leer",IF(COUNTIF(OENACE_Abteilungen!$D$11:$D$102,GW8)=1,"Önace ok","Önace falsch"))</f>
        <v>leer</v>
      </c>
      <c r="GX420" s="253" t="str">
        <f>IF(AND(GX8="",GX9=""),"leer",IF(COUNTIF(OENACE_Abteilungen!$D$11:$D$102,GX8)=1,"Önace ok","Önace falsch"))</f>
        <v>leer</v>
      </c>
      <c r="GY420" s="253" t="str">
        <f>IF(AND(GY8="",GY9=""),"leer",IF(COUNTIF(OENACE_Abteilungen!$D$11:$D$102,GY8)=1,"Önace ok","Önace falsch"))</f>
        <v>leer</v>
      </c>
      <c r="GZ420" s="253" t="str">
        <f>IF(AND(GZ8="",GZ9=""),"leer",IF(COUNTIF(OENACE_Abteilungen!$D$11:$D$102,GZ8)=1,"Önace ok","Önace falsch"))</f>
        <v>leer</v>
      </c>
      <c r="HA420" s="253" t="str">
        <f>IF(AND(HA8="",HA9=""),"leer",IF(COUNTIF(OENACE_Abteilungen!$D$11:$D$102,HA8)=1,"Önace ok","Önace falsch"))</f>
        <v>leer</v>
      </c>
      <c r="HB420" s="253" t="str">
        <f>IF(AND(HB8="",HB9=""),"leer",IF(COUNTIF(OENACE_Abteilungen!$D$11:$D$102,HB8)=1,"Önace ok","Önace falsch"))</f>
        <v>leer</v>
      </c>
      <c r="HC420" s="253" t="str">
        <f>IF(AND(HC8="",HC9=""),"leer",IF(COUNTIF(OENACE_Abteilungen!$D$11:$D$102,HC8)=1,"Önace ok","Önace falsch"))</f>
        <v>leer</v>
      </c>
      <c r="HD420" s="253" t="str">
        <f>IF(AND(HD8="",HD9=""),"leer",IF(COUNTIF(OENACE_Abteilungen!$D$11:$D$102,HD8)=1,"Önace ok","Önace falsch"))</f>
        <v>leer</v>
      </c>
      <c r="HE420" s="253" t="str">
        <f>IF(AND(HE8="",HE9=""),"leer",IF(COUNTIF(OENACE_Abteilungen!$D$11:$D$102,HE8)=1,"Önace ok","Önace falsch"))</f>
        <v>leer</v>
      </c>
      <c r="HF420" s="253" t="str">
        <f>IF(AND(HF8="",HF9=""),"leer",IF(COUNTIF(OENACE_Abteilungen!$D$11:$D$102,HF8)=1,"Önace ok","Önace falsch"))</f>
        <v>leer</v>
      </c>
      <c r="HG420" s="253" t="str">
        <f>IF(AND(HG8="",HG9=""),"leer",IF(COUNTIF(OENACE_Abteilungen!$D$11:$D$102,HG8)=1,"Önace ok","Önace falsch"))</f>
        <v>leer</v>
      </c>
      <c r="HH420" s="253" t="str">
        <f>IF(AND(HH8="",HH9=""),"leer",IF(COUNTIF(OENACE_Abteilungen!$D$11:$D$102,HH8)=1,"Önace ok","Önace falsch"))</f>
        <v>leer</v>
      </c>
      <c r="HI420" s="253" t="str">
        <f>IF(AND(HI8="",HI9=""),"leer",IF(COUNTIF(OENACE_Abteilungen!$D$11:$D$102,HI8)=1,"Önace ok","Önace falsch"))</f>
        <v>leer</v>
      </c>
      <c r="HJ420" s="253" t="str">
        <f>IF(AND(HJ8="",HJ9=""),"leer",IF(COUNTIF(OENACE_Abteilungen!$D$11:$D$102,HJ8)=1,"Önace ok","Önace falsch"))</f>
        <v>leer</v>
      </c>
      <c r="HK420" s="253" t="str">
        <f>IF(AND(HK8="",HK9=""),"leer",IF(COUNTIF(OENACE_Abteilungen!$D$11:$D$102,HK8)=1,"Önace ok","Önace falsch"))</f>
        <v>leer</v>
      </c>
      <c r="HL420" s="253" t="str">
        <f>IF(AND(HL8="",HL9=""),"leer",IF(COUNTIF(OENACE_Abteilungen!$D$11:$D$102,HL8)=1,"Önace ok","Önace falsch"))</f>
        <v>leer</v>
      </c>
      <c r="HM420" s="253" t="str">
        <f>IF(AND(HM8="",HM9=""),"leer",IF(COUNTIF(OENACE_Abteilungen!$D$11:$D$102,HM8)=1,"Önace ok","Önace falsch"))</f>
        <v>leer</v>
      </c>
      <c r="HN420" s="253" t="str">
        <f>IF(AND(HN8="",HN9=""),"leer",IF(COUNTIF(OENACE_Abteilungen!$D$11:$D$102,HN8)=1,"Önace ok","Önace falsch"))</f>
        <v>leer</v>
      </c>
      <c r="HO420" s="253" t="str">
        <f>IF(AND(HO8="",HO9=""),"leer",IF(COUNTIF(OENACE_Abteilungen!$D$11:$D$102,HO8)=1,"Önace ok","Önace falsch"))</f>
        <v>leer</v>
      </c>
      <c r="HP420" s="253" t="str">
        <f>IF(AND(HP8="",HP9=""),"leer",IF(COUNTIF(OENACE_Abteilungen!$D$11:$D$102,HP8)=1,"Önace ok","Önace falsch"))</f>
        <v>leer</v>
      </c>
      <c r="HQ420" s="253" t="str">
        <f>IF(AND(HQ8="",HQ9=""),"leer",IF(COUNTIF(OENACE_Abteilungen!$D$11:$D$102,HQ8)=1,"Önace ok","Önace falsch"))</f>
        <v>leer</v>
      </c>
      <c r="HR420" s="253" t="str">
        <f>IF(AND(HR8="",HR9=""),"leer",IF(COUNTIF(OENACE_Abteilungen!$D$11:$D$102,HR8)=1,"Önace ok","Önace falsch"))</f>
        <v>leer</v>
      </c>
      <c r="HS420" s="253" t="str">
        <f>IF(AND(HS8="",HS9=""),"leer",IF(COUNTIF(OENACE_Abteilungen!$D$11:$D$102,HS8)=1,"Önace ok","Önace falsch"))</f>
        <v>leer</v>
      </c>
      <c r="HT420" s="253" t="str">
        <f>IF(AND(HT8="",HT9=""),"leer",IF(COUNTIF(OENACE_Abteilungen!$D$11:$D$102,HT8)=1,"Önace ok","Önace falsch"))</f>
        <v>leer</v>
      </c>
      <c r="HU420" s="253" t="str">
        <f>IF(AND(HU8="",HU9=""),"leer",IF(COUNTIF(OENACE_Abteilungen!$D$11:$D$102,HU8)=1,"Önace ok","Önace falsch"))</f>
        <v>leer</v>
      </c>
      <c r="HV420" s="253" t="str">
        <f>IF(AND(HV8="",HV9=""),"leer",IF(COUNTIF(OENACE_Abteilungen!$D$11:$D$102,HV8)=1,"Önace ok","Önace falsch"))</f>
        <v>leer</v>
      </c>
      <c r="HW420" s="253" t="str">
        <f>IF(AND(HW8="",HW9=""),"leer",IF(COUNTIF(OENACE_Abteilungen!$D$11:$D$102,HW8)=1,"Önace ok","Önace falsch"))</f>
        <v>leer</v>
      </c>
      <c r="HX420" s="253" t="str">
        <f>IF(AND(HX8="",HX9=""),"leer",IF(COUNTIF(OENACE_Abteilungen!$D$11:$D$102,HX8)=1,"Önace ok","Önace falsch"))</f>
        <v>leer</v>
      </c>
      <c r="HY420" s="253" t="str">
        <f>IF(AND(HY8="",HY9=""),"leer",IF(COUNTIF(OENACE_Abteilungen!$D$11:$D$102,HY8)=1,"Önace ok","Önace falsch"))</f>
        <v>leer</v>
      </c>
      <c r="HZ420" s="253" t="str">
        <f>IF(AND(HZ8="",HZ9=""),"leer",IF(COUNTIF(OENACE_Abteilungen!$D$11:$D$102,HZ8)=1,"Önace ok","Önace falsch"))</f>
        <v>leer</v>
      </c>
      <c r="IA420" s="253" t="str">
        <f>IF(AND(IA8="",IA9=""),"leer",IF(COUNTIF(OENACE_Abteilungen!$D$11:$D$102,IA8)=1,"Önace ok","Önace falsch"))</f>
        <v>leer</v>
      </c>
      <c r="IB420" s="253" t="str">
        <f>IF(AND(IB8="",IB9=""),"leer",IF(COUNTIF(OENACE_Abteilungen!$D$11:$D$102,IB8)=1,"Önace ok","Önace falsch"))</f>
        <v>leer</v>
      </c>
      <c r="IC420" s="253" t="str">
        <f>IF(AND(IC8="",IC9=""),"leer",IF(COUNTIF(OENACE_Abteilungen!$D$11:$D$102,IC8)=1,"Önace ok","Önace falsch"))</f>
        <v>leer</v>
      </c>
      <c r="ID420" s="253" t="str">
        <f>IF(AND(ID8="",ID9=""),"leer",IF(COUNTIF(OENACE_Abteilungen!$D$11:$D$102,ID8)=1,"Önace ok","Önace falsch"))</f>
        <v>leer</v>
      </c>
      <c r="IE420" s="253" t="str">
        <f>IF(AND(IE8="",IE9=""),"leer",IF(COUNTIF(OENACE_Abteilungen!$D$11:$D$102,IE8)=1,"Önace ok","Önace falsch"))</f>
        <v>leer</v>
      </c>
      <c r="IF420" s="253" t="str">
        <f>IF(AND(IF8="",IF9=""),"leer",IF(COUNTIF(OENACE_Abteilungen!$D$11:$D$102,IF8)=1,"Önace ok","Önace falsch"))</f>
        <v>leer</v>
      </c>
      <c r="IG420" s="253" t="str">
        <f>IF(AND(IG8="",IG9=""),"leer",IF(COUNTIF(OENACE_Abteilungen!$D$11:$D$102,IG8)=1,"Önace ok","Önace falsch"))</f>
        <v>leer</v>
      </c>
      <c r="IH420" s="253" t="str">
        <f>IF(AND(IH8="",IH9=""),"leer",IF(COUNTIF(OENACE_Abteilungen!$D$11:$D$102,IH8)=1,"Önace ok","Önace falsch"))</f>
        <v>leer</v>
      </c>
      <c r="II420" s="253" t="str">
        <f>IF(AND(II8="",II9=""),"leer",IF(COUNTIF(OENACE_Abteilungen!$D$11:$D$102,II8)=1,"Önace ok","Önace falsch"))</f>
        <v>leer</v>
      </c>
      <c r="IJ420" s="253" t="str">
        <f>IF(AND(IJ8="",IJ9=""),"leer",IF(COUNTIF(OENACE_Abteilungen!$D$11:$D$102,IJ8)=1,"Önace ok","Önace falsch"))</f>
        <v>leer</v>
      </c>
      <c r="IK420" s="253" t="str">
        <f>IF(AND(IK8="",IK9=""),"leer",IF(COUNTIF(OENACE_Abteilungen!$D$11:$D$102,IK8)=1,"Önace ok","Önace falsch"))</f>
        <v>leer</v>
      </c>
      <c r="IL420" s="253" t="str">
        <f>IF(AND(IL8="",IL9=""),"leer",IF(COUNTIF(OENACE_Abteilungen!$D$11:$D$102,IL8)=1,"Önace ok","Önace falsch"))</f>
        <v>leer</v>
      </c>
      <c r="IM420" s="253" t="str">
        <f>IF(AND(IM8="",IM9=""),"leer",IF(COUNTIF(OENACE_Abteilungen!$D$11:$D$102,IM8)=1,"Önace ok","Önace falsch"))</f>
        <v>leer</v>
      </c>
      <c r="IN420" s="253" t="str">
        <f>IF(AND(IN8="",IN9=""),"leer",IF(COUNTIF(OENACE_Abteilungen!$D$11:$D$102,IN8)=1,"Önace ok","Önace falsch"))</f>
        <v>leer</v>
      </c>
      <c r="IO420" s="253" t="str">
        <f>IF(AND(IO8="",IO9=""),"leer",IF(COUNTIF(OENACE_Abteilungen!$D$11:$D$102,IO8)=1,"Önace ok","Önace falsch"))</f>
        <v>leer</v>
      </c>
      <c r="IP420" s="253" t="str">
        <f>IF(AND(IP8="",IP9=""),"leer",IF(COUNTIF(OENACE_Abteilungen!$D$11:$D$102,IP8)=1,"Önace ok","Önace falsch"))</f>
        <v>leer</v>
      </c>
      <c r="IQ420" s="253" t="str">
        <f>IF(AND(IQ8="",IQ9=""),"leer",IF(COUNTIF(OENACE_Abteilungen!$D$11:$D$102,IQ8)=1,"Önace ok","Önace falsch"))</f>
        <v>leer</v>
      </c>
      <c r="IR420" s="253" t="str">
        <f>IF(AND(IR8="",IR9=""),"leer",IF(COUNTIF(OENACE_Abteilungen!$D$11:$D$102,IR8)=1,"Önace ok","Önace falsch"))</f>
        <v>leer</v>
      </c>
      <c r="IS420" s="253" t="str">
        <f>IF(AND(IS8="",IS9=""),"leer",IF(COUNTIF(OENACE_Abteilungen!$D$11:$D$102,IS8)=1,"Önace ok","Önace falsch"))</f>
        <v>leer</v>
      </c>
      <c r="IT420" s="253" t="str">
        <f>IF(AND(IT8="",IT9=""),"leer",IF(COUNTIF(OENACE_Abteilungen!$D$11:$D$102,IT8)=1,"Önace ok","Önace falsch"))</f>
        <v>leer</v>
      </c>
      <c r="IU420" s="253" t="str">
        <f>IF(AND(IU8="",IU9=""),"leer",IF(COUNTIF(OENACE_Abteilungen!$D$11:$D$102,IU8)=1,"Önace ok","Önace falsch"))</f>
        <v>leer</v>
      </c>
      <c r="IV420" s="253" t="str">
        <f>IF(AND(IV8="",IV9=""),"leer",IF(COUNTIF(OENACE_Abteilungen!$D$11:$D$102,IV8)=1,"Önace ok","Önace falsch"))</f>
        <v>leer</v>
      </c>
      <c r="IW420" s="253" t="str">
        <f>IF(AND(IW8="",IW9=""),"leer",IF(COUNTIF(OENACE_Abteilungen!$D$11:$D$102,IW8)=1,"Önace ok","Önace falsch"))</f>
        <v>leer</v>
      </c>
      <c r="IX420" s="253" t="str">
        <f>IF(AND(IX8="",IX9=""),"leer",IF(COUNTIF(OENACE_Abteilungen!$D$11:$D$102,IX8)=1,"Önace ok","Önace falsch"))</f>
        <v>leer</v>
      </c>
    </row>
    <row r="421" spans="1:258" hidden="1" x14ac:dyDescent="0.2">
      <c r="A421" s="301"/>
      <c r="B421" s="246"/>
      <c r="C421" s="246"/>
      <c r="D421" s="246"/>
      <c r="E421" s="246"/>
      <c r="F421" s="380" t="s">
        <v>1035</v>
      </c>
      <c r="G421" s="380"/>
      <c r="H421" s="250" t="s">
        <v>944</v>
      </c>
      <c r="I421" s="251" t="str">
        <f>IFERROR(IF(AND(I8="",I9=""),"leer",VLOOKUP(I9,OENACE_Abteilungen!$G$11:$H$22,2,0)),"GK falsch oder fehlend")</f>
        <v>leer</v>
      </c>
      <c r="J421" s="251" t="str">
        <f>IFERROR(IF(AND(J8="",J9=""),"leer",VLOOKUP(J9,OENACE_Abteilungen!$G$11:$H$22,2,0)),"GK falsch oder fehlend")</f>
        <v>leer</v>
      </c>
      <c r="K421" s="251" t="str">
        <f>IFERROR(IF(AND(K8="",K9=""),"leer",VLOOKUP(K9,OENACE_Abteilungen!$G$11:$H$22,2,0)),"GK falsch oder fehlend")</f>
        <v>leer</v>
      </c>
      <c r="L421" s="251" t="str">
        <f>IFERROR(IF(AND(L8="",L9=""),"leer",VLOOKUP(L9,OENACE_Abteilungen!$G$11:$H$22,2,0)),"GK falsch oder fehlend")</f>
        <v>leer</v>
      </c>
      <c r="M421" s="251" t="str">
        <f>IFERROR(IF(AND(M8="",M9=""),"leer",VLOOKUP(M9,OENACE_Abteilungen!$G$11:$H$22,2,0)),"GK falsch oder fehlend")</f>
        <v>leer</v>
      </c>
      <c r="N421" s="251" t="str">
        <f>IFERROR(IF(AND(N8="",N9=""),"leer",VLOOKUP(N9,OENACE_Abteilungen!$G$11:$H$22,2,0)),"GK falsch oder fehlend")</f>
        <v>leer</v>
      </c>
      <c r="O421" s="251" t="str">
        <f>IFERROR(IF(AND(O8="",O9=""),"leer",VLOOKUP(O9,OENACE_Abteilungen!$G$11:$H$22,2,0)),"GK falsch oder fehlend")</f>
        <v>leer</v>
      </c>
      <c r="P421" s="251" t="str">
        <f>IFERROR(IF(AND(P8="",P9=""),"leer",VLOOKUP(P9,OENACE_Abteilungen!$G$11:$H$22,2,0)),"GK falsch oder fehlend")</f>
        <v>leer</v>
      </c>
      <c r="Q421" s="251" t="str">
        <f>IFERROR(IF(AND(Q8="",Q9=""),"leer",VLOOKUP(Q9,OENACE_Abteilungen!$G$11:$H$22,2,0)),"GK falsch oder fehlend")</f>
        <v>leer</v>
      </c>
      <c r="R421" s="251" t="str">
        <f>IFERROR(IF(AND(R8="",R9=""),"leer",VLOOKUP(R9,OENACE_Abteilungen!$G$11:$H$22,2,0)),"GK falsch oder fehlend")</f>
        <v>leer</v>
      </c>
      <c r="S421" s="251" t="str">
        <f>IFERROR(IF(AND(S8="",S9=""),"leer",VLOOKUP(S9,OENACE_Abteilungen!$G$11:$H$22,2,0)),"GK falsch oder fehlend")</f>
        <v>leer</v>
      </c>
      <c r="T421" s="251" t="str">
        <f>IFERROR(IF(AND(T8="",T9=""),"leer",VLOOKUP(T9,OENACE_Abteilungen!$G$11:$H$22,2,0)),"GK falsch oder fehlend")</f>
        <v>leer</v>
      </c>
      <c r="U421" s="251" t="str">
        <f>IFERROR(IF(AND(U8="",U9=""),"leer",VLOOKUP(U9,OENACE_Abteilungen!$G$11:$H$22,2,0)),"GK falsch oder fehlend")</f>
        <v>leer</v>
      </c>
      <c r="V421" s="251" t="str">
        <f>IFERROR(IF(AND(V8="",V9=""),"leer",VLOOKUP(V9,OENACE_Abteilungen!$G$11:$H$22,2,0)),"GK falsch oder fehlend")</f>
        <v>leer</v>
      </c>
      <c r="W421" s="251" t="str">
        <f>IFERROR(IF(AND(W8="",W9=""),"leer",VLOOKUP(W9,OENACE_Abteilungen!$G$11:$H$22,2,0)),"GK falsch oder fehlend")</f>
        <v>leer</v>
      </c>
      <c r="X421" s="251" t="str">
        <f>IFERROR(IF(AND(X8="",X9=""),"leer",VLOOKUP(X9,OENACE_Abteilungen!$G$11:$H$22,2,0)),"GK falsch oder fehlend")</f>
        <v>leer</v>
      </c>
      <c r="Y421" s="251" t="str">
        <f>IFERROR(IF(AND(Y8="",Y9=""),"leer",VLOOKUP(Y9,OENACE_Abteilungen!$G$11:$H$22,2,0)),"GK falsch oder fehlend")</f>
        <v>leer</v>
      </c>
      <c r="Z421" s="251" t="str">
        <f>IFERROR(IF(AND(Z8="",Z9=""),"leer",VLOOKUP(Z9,OENACE_Abteilungen!$G$11:$H$22,2,0)),"GK falsch oder fehlend")</f>
        <v>leer</v>
      </c>
      <c r="AA421" s="251" t="str">
        <f>IFERROR(IF(AND(AA8="",AA9=""),"leer",VLOOKUP(AA9,OENACE_Abteilungen!$G$11:$H$22,2,0)),"GK falsch oder fehlend")</f>
        <v>leer</v>
      </c>
      <c r="AB421" s="251" t="str">
        <f>IFERROR(IF(AND(AB8="",AB9=""),"leer",VLOOKUP(AB9,OENACE_Abteilungen!$G$11:$H$22,2,0)),"GK falsch oder fehlend")</f>
        <v>leer</v>
      </c>
      <c r="AC421" s="251" t="str">
        <f>IFERROR(IF(AND(AC8="",AC9=""),"leer",VLOOKUP(AC9,OENACE_Abteilungen!$G$11:$H$22,2,0)),"GK falsch oder fehlend")</f>
        <v>leer</v>
      </c>
      <c r="AD421" s="251" t="str">
        <f>IFERROR(IF(AND(AD8="",AD9=""),"leer",VLOOKUP(AD9,OENACE_Abteilungen!$G$11:$H$22,2,0)),"GK falsch oder fehlend")</f>
        <v>leer</v>
      </c>
      <c r="AE421" s="251" t="str">
        <f>IFERROR(IF(AND(AE8="",AE9=""),"leer",VLOOKUP(AE9,OENACE_Abteilungen!$G$11:$H$22,2,0)),"GK falsch oder fehlend")</f>
        <v>leer</v>
      </c>
      <c r="AF421" s="251" t="str">
        <f>IFERROR(IF(AND(AF8="",AF9=""),"leer",VLOOKUP(AF9,OENACE_Abteilungen!$G$11:$H$22,2,0)),"GK falsch oder fehlend")</f>
        <v>leer</v>
      </c>
      <c r="AG421" s="251" t="str">
        <f>IFERROR(IF(AND(AG8="",AG9=""),"leer",VLOOKUP(AG9,OENACE_Abteilungen!$G$11:$H$22,2,0)),"GK falsch oder fehlend")</f>
        <v>leer</v>
      </c>
      <c r="AH421" s="251" t="str">
        <f>IFERROR(IF(AND(AH8="",AH9=""),"leer",VLOOKUP(AH9,OENACE_Abteilungen!$G$11:$H$22,2,0)),"GK falsch oder fehlend")</f>
        <v>leer</v>
      </c>
      <c r="AI421" s="251" t="str">
        <f>IFERROR(IF(AND(AI8="",AI9=""),"leer",VLOOKUP(AI9,OENACE_Abteilungen!$G$11:$H$22,2,0)),"GK falsch oder fehlend")</f>
        <v>leer</v>
      </c>
      <c r="AJ421" s="251" t="str">
        <f>IFERROR(IF(AND(AJ8="",AJ9=""),"leer",VLOOKUP(AJ9,OENACE_Abteilungen!$G$11:$H$22,2,0)),"GK falsch oder fehlend")</f>
        <v>leer</v>
      </c>
      <c r="AK421" s="251" t="str">
        <f>IFERROR(IF(AND(AK8="",AK9=""),"leer",VLOOKUP(AK9,OENACE_Abteilungen!$G$11:$H$22,2,0)),"GK falsch oder fehlend")</f>
        <v>leer</v>
      </c>
      <c r="AL421" s="251" t="str">
        <f>IFERROR(IF(AND(AL8="",AL9=""),"leer",VLOOKUP(AL9,OENACE_Abteilungen!$G$11:$H$22,2,0)),"GK falsch oder fehlend")</f>
        <v>leer</v>
      </c>
      <c r="AM421" s="251" t="str">
        <f>IFERROR(IF(AND(AM8="",AM9=""),"leer",VLOOKUP(AM9,OENACE_Abteilungen!$G$11:$H$22,2,0)),"GK falsch oder fehlend")</f>
        <v>leer</v>
      </c>
      <c r="AN421" s="251" t="str">
        <f>IFERROR(IF(AND(AN8="",AN9=""),"leer",VLOOKUP(AN9,OENACE_Abteilungen!$G$11:$H$22,2,0)),"GK falsch oder fehlend")</f>
        <v>leer</v>
      </c>
      <c r="AO421" s="251" t="str">
        <f>IFERROR(IF(AND(AO8="",AO9=""),"leer",VLOOKUP(AO9,OENACE_Abteilungen!$G$11:$H$22,2,0)),"GK falsch oder fehlend")</f>
        <v>leer</v>
      </c>
      <c r="AP421" s="251" t="str">
        <f>IFERROR(IF(AND(AP8="",AP9=""),"leer",VLOOKUP(AP9,OENACE_Abteilungen!$G$11:$H$22,2,0)),"GK falsch oder fehlend")</f>
        <v>leer</v>
      </c>
      <c r="AQ421" s="251" t="str">
        <f>IFERROR(IF(AND(AQ8="",AQ9=""),"leer",VLOOKUP(AQ9,OENACE_Abteilungen!$G$11:$H$22,2,0)),"GK falsch oder fehlend")</f>
        <v>leer</v>
      </c>
      <c r="AR421" s="251" t="str">
        <f>IFERROR(IF(AND(AR8="",AR9=""),"leer",VLOOKUP(AR9,OENACE_Abteilungen!$G$11:$H$22,2,0)),"GK falsch oder fehlend")</f>
        <v>leer</v>
      </c>
      <c r="AS421" s="251" t="str">
        <f>IFERROR(IF(AND(AS8="",AS9=""),"leer",VLOOKUP(AS9,OENACE_Abteilungen!$G$11:$H$22,2,0)),"GK falsch oder fehlend")</f>
        <v>leer</v>
      </c>
      <c r="AT421" s="251" t="str">
        <f>IFERROR(IF(AND(AT8="",AT9=""),"leer",VLOOKUP(AT9,OENACE_Abteilungen!$G$11:$H$22,2,0)),"GK falsch oder fehlend")</f>
        <v>leer</v>
      </c>
      <c r="AU421" s="251" t="str">
        <f>IFERROR(IF(AND(AU8="",AU9=""),"leer",VLOOKUP(AU9,OENACE_Abteilungen!$G$11:$H$22,2,0)),"GK falsch oder fehlend")</f>
        <v>leer</v>
      </c>
      <c r="AV421" s="251" t="str">
        <f>IFERROR(IF(AND(AV8="",AV9=""),"leer",VLOOKUP(AV9,OENACE_Abteilungen!$G$11:$H$22,2,0)),"GK falsch oder fehlend")</f>
        <v>leer</v>
      </c>
      <c r="AW421" s="251" t="str">
        <f>IFERROR(IF(AND(AW8="",AW9=""),"leer",VLOOKUP(AW9,OENACE_Abteilungen!$G$11:$H$22,2,0)),"GK falsch oder fehlend")</f>
        <v>leer</v>
      </c>
      <c r="AX421" s="251" t="str">
        <f>IFERROR(IF(AND(AX8="",AX9=""),"leer",VLOOKUP(AX9,OENACE_Abteilungen!$G$11:$H$22,2,0)),"GK falsch oder fehlend")</f>
        <v>leer</v>
      </c>
      <c r="AY421" s="251" t="str">
        <f>IFERROR(IF(AND(AY8="",AY9=""),"leer",VLOOKUP(AY9,OENACE_Abteilungen!$G$11:$H$22,2,0)),"GK falsch oder fehlend")</f>
        <v>leer</v>
      </c>
      <c r="AZ421" s="251" t="str">
        <f>IFERROR(IF(AND(AZ8="",AZ9=""),"leer",VLOOKUP(AZ9,OENACE_Abteilungen!$G$11:$H$22,2,0)),"GK falsch oder fehlend")</f>
        <v>leer</v>
      </c>
      <c r="BA421" s="251" t="str">
        <f>IFERROR(IF(AND(BA8="",BA9=""),"leer",VLOOKUP(BA9,OENACE_Abteilungen!$G$11:$H$22,2,0)),"GK falsch oder fehlend")</f>
        <v>leer</v>
      </c>
      <c r="BB421" s="251" t="str">
        <f>IFERROR(IF(AND(BB8="",BB9=""),"leer",VLOOKUP(BB9,OENACE_Abteilungen!$G$11:$H$22,2,0)),"GK falsch oder fehlend")</f>
        <v>leer</v>
      </c>
      <c r="BC421" s="251" t="str">
        <f>IFERROR(IF(AND(BC8="",BC9=""),"leer",VLOOKUP(BC9,OENACE_Abteilungen!$G$11:$H$22,2,0)),"GK falsch oder fehlend")</f>
        <v>leer</v>
      </c>
      <c r="BD421" s="251" t="str">
        <f>IFERROR(IF(AND(BD8="",BD9=""),"leer",VLOOKUP(BD9,OENACE_Abteilungen!$G$11:$H$22,2,0)),"GK falsch oder fehlend")</f>
        <v>leer</v>
      </c>
      <c r="BE421" s="251" t="str">
        <f>IFERROR(IF(AND(BE8="",BE9=""),"leer",VLOOKUP(BE9,OENACE_Abteilungen!$G$11:$H$22,2,0)),"GK falsch oder fehlend")</f>
        <v>leer</v>
      </c>
      <c r="BF421" s="251" t="str">
        <f>IFERROR(IF(AND(BF8="",BF9=""),"leer",VLOOKUP(BF9,OENACE_Abteilungen!$G$11:$H$22,2,0)),"GK falsch oder fehlend")</f>
        <v>leer</v>
      </c>
      <c r="BG421" s="251" t="str">
        <f>IFERROR(IF(AND(BG8="",BG9=""),"leer",VLOOKUP(BG9,OENACE_Abteilungen!$G$11:$H$22,2,0)),"GK falsch oder fehlend")</f>
        <v>leer</v>
      </c>
      <c r="BH421" s="251" t="str">
        <f>IFERROR(IF(AND(BH8="",BH9=""),"leer",VLOOKUP(BH9,OENACE_Abteilungen!$G$11:$H$22,2,0)),"GK falsch oder fehlend")</f>
        <v>leer</v>
      </c>
      <c r="BI421" s="251" t="str">
        <f>IFERROR(IF(AND(BI8="",BI9=""),"leer",VLOOKUP(BI9,OENACE_Abteilungen!$G$11:$H$22,2,0)),"GK falsch oder fehlend")</f>
        <v>leer</v>
      </c>
      <c r="BJ421" s="251" t="str">
        <f>IFERROR(IF(AND(BJ8="",BJ9=""),"leer",VLOOKUP(BJ9,OENACE_Abteilungen!$G$11:$H$22,2,0)),"GK falsch oder fehlend")</f>
        <v>leer</v>
      </c>
      <c r="BK421" s="251" t="str">
        <f>IFERROR(IF(AND(BK8="",BK9=""),"leer",VLOOKUP(BK9,OENACE_Abteilungen!$G$11:$H$22,2,0)),"GK falsch oder fehlend")</f>
        <v>leer</v>
      </c>
      <c r="BL421" s="251" t="str">
        <f>IFERROR(IF(AND(BL8="",BL9=""),"leer",VLOOKUP(BL9,OENACE_Abteilungen!$G$11:$H$22,2,0)),"GK falsch oder fehlend")</f>
        <v>leer</v>
      </c>
      <c r="BM421" s="251" t="str">
        <f>IFERROR(IF(AND(BM8="",BM9=""),"leer",VLOOKUP(BM9,OENACE_Abteilungen!$G$11:$H$22,2,0)),"GK falsch oder fehlend")</f>
        <v>leer</v>
      </c>
      <c r="BN421" s="251" t="str">
        <f>IFERROR(IF(AND(BN8="",BN9=""),"leer",VLOOKUP(BN9,OENACE_Abteilungen!$G$11:$H$22,2,0)),"GK falsch oder fehlend")</f>
        <v>leer</v>
      </c>
      <c r="BO421" s="251" t="str">
        <f>IFERROR(IF(AND(BO8="",BO9=""),"leer",VLOOKUP(BO9,OENACE_Abteilungen!$G$11:$H$22,2,0)),"GK falsch oder fehlend")</f>
        <v>leer</v>
      </c>
      <c r="BP421" s="251" t="str">
        <f>IFERROR(IF(AND(BP8="",BP9=""),"leer",VLOOKUP(BP9,OENACE_Abteilungen!$G$11:$H$22,2,0)),"GK falsch oder fehlend")</f>
        <v>leer</v>
      </c>
      <c r="BQ421" s="251" t="str">
        <f>IFERROR(IF(AND(BQ8="",BQ9=""),"leer",VLOOKUP(BQ9,OENACE_Abteilungen!$G$11:$H$22,2,0)),"GK falsch oder fehlend")</f>
        <v>leer</v>
      </c>
      <c r="BR421" s="251" t="str">
        <f>IFERROR(IF(AND(BR8="",BR9=""),"leer",VLOOKUP(BR9,OENACE_Abteilungen!$G$11:$H$22,2,0)),"GK falsch oder fehlend")</f>
        <v>leer</v>
      </c>
      <c r="BS421" s="251" t="str">
        <f>IFERROR(IF(AND(BS8="",BS9=""),"leer",VLOOKUP(BS9,OENACE_Abteilungen!$G$11:$H$22,2,0)),"GK falsch oder fehlend")</f>
        <v>leer</v>
      </c>
      <c r="BT421" s="251" t="str">
        <f>IFERROR(IF(AND(BT8="",BT9=""),"leer",VLOOKUP(BT9,OENACE_Abteilungen!$G$11:$H$22,2,0)),"GK falsch oder fehlend")</f>
        <v>leer</v>
      </c>
      <c r="BU421" s="251" t="str">
        <f>IFERROR(IF(AND(BU8="",BU9=""),"leer",VLOOKUP(BU9,OENACE_Abteilungen!$G$11:$H$22,2,0)),"GK falsch oder fehlend")</f>
        <v>leer</v>
      </c>
      <c r="BV421" s="251" t="str">
        <f>IFERROR(IF(AND(BV8="",BV9=""),"leer",VLOOKUP(BV9,OENACE_Abteilungen!$G$11:$H$22,2,0)),"GK falsch oder fehlend")</f>
        <v>leer</v>
      </c>
      <c r="BW421" s="251" t="str">
        <f>IFERROR(IF(AND(BW8="",BW9=""),"leer",VLOOKUP(BW9,OENACE_Abteilungen!$G$11:$H$22,2,0)),"GK falsch oder fehlend")</f>
        <v>leer</v>
      </c>
      <c r="BX421" s="251" t="str">
        <f>IFERROR(IF(AND(BX8="",BX9=""),"leer",VLOOKUP(BX9,OENACE_Abteilungen!$G$11:$H$22,2,0)),"GK falsch oder fehlend")</f>
        <v>leer</v>
      </c>
      <c r="BY421" s="251" t="str">
        <f>IFERROR(IF(AND(BY8="",BY9=""),"leer",VLOOKUP(BY9,OENACE_Abteilungen!$G$11:$H$22,2,0)),"GK falsch oder fehlend")</f>
        <v>leer</v>
      </c>
      <c r="BZ421" s="251" t="str">
        <f>IFERROR(IF(AND(BZ8="",BZ9=""),"leer",VLOOKUP(BZ9,OENACE_Abteilungen!$G$11:$H$22,2,0)),"GK falsch oder fehlend")</f>
        <v>leer</v>
      </c>
      <c r="CA421" s="251" t="str">
        <f>IFERROR(IF(AND(CA8="",CA9=""),"leer",VLOOKUP(CA9,OENACE_Abteilungen!$G$11:$H$22,2,0)),"GK falsch oder fehlend")</f>
        <v>leer</v>
      </c>
      <c r="CB421" s="251" t="str">
        <f>IFERROR(IF(AND(CB8="",CB9=""),"leer",VLOOKUP(CB9,OENACE_Abteilungen!$G$11:$H$22,2,0)),"GK falsch oder fehlend")</f>
        <v>leer</v>
      </c>
      <c r="CC421" s="251" t="str">
        <f>IFERROR(IF(AND(CC8="",CC9=""),"leer",VLOOKUP(CC9,OENACE_Abteilungen!$G$11:$H$22,2,0)),"GK falsch oder fehlend")</f>
        <v>leer</v>
      </c>
      <c r="CD421" s="251" t="str">
        <f>IFERROR(IF(AND(CD8="",CD9=""),"leer",VLOOKUP(CD9,OENACE_Abteilungen!$G$11:$H$22,2,0)),"GK falsch oder fehlend")</f>
        <v>leer</v>
      </c>
      <c r="CE421" s="251" t="str">
        <f>IFERROR(IF(AND(CE8="",CE9=""),"leer",VLOOKUP(CE9,OENACE_Abteilungen!$G$11:$H$22,2,0)),"GK falsch oder fehlend")</f>
        <v>leer</v>
      </c>
      <c r="CF421" s="251" t="str">
        <f>IFERROR(IF(AND(CF8="",CF9=""),"leer",VLOOKUP(CF9,OENACE_Abteilungen!$G$11:$H$22,2,0)),"GK falsch oder fehlend")</f>
        <v>leer</v>
      </c>
      <c r="CG421" s="251" t="str">
        <f>IFERROR(IF(AND(CG8="",CG9=""),"leer",VLOOKUP(CG9,OENACE_Abteilungen!$G$11:$H$22,2,0)),"GK falsch oder fehlend")</f>
        <v>leer</v>
      </c>
      <c r="CH421" s="251" t="str">
        <f>IFERROR(IF(AND(CH8="",CH9=""),"leer",VLOOKUP(CH9,OENACE_Abteilungen!$G$11:$H$22,2,0)),"GK falsch oder fehlend")</f>
        <v>leer</v>
      </c>
      <c r="CI421" s="251" t="str">
        <f>IFERROR(IF(AND(CI8="",CI9=""),"leer",VLOOKUP(CI9,OENACE_Abteilungen!$G$11:$H$22,2,0)),"GK falsch oder fehlend")</f>
        <v>leer</v>
      </c>
      <c r="CJ421" s="251" t="str">
        <f>IFERROR(IF(AND(CJ8="",CJ9=""),"leer",VLOOKUP(CJ9,OENACE_Abteilungen!$G$11:$H$22,2,0)),"GK falsch oder fehlend")</f>
        <v>leer</v>
      </c>
      <c r="CK421" s="251" t="str">
        <f>IFERROR(IF(AND(CK8="",CK9=""),"leer",VLOOKUP(CK9,OENACE_Abteilungen!$G$11:$H$22,2,0)),"GK falsch oder fehlend")</f>
        <v>leer</v>
      </c>
      <c r="CL421" s="251" t="str">
        <f>IFERROR(IF(AND(CL8="",CL9=""),"leer",VLOOKUP(CL9,OENACE_Abteilungen!$G$11:$H$22,2,0)),"GK falsch oder fehlend")</f>
        <v>leer</v>
      </c>
      <c r="CM421" s="251" t="str">
        <f>IFERROR(IF(AND(CM8="",CM9=""),"leer",VLOOKUP(CM9,OENACE_Abteilungen!$G$11:$H$22,2,0)),"GK falsch oder fehlend")</f>
        <v>leer</v>
      </c>
      <c r="CN421" s="251" t="str">
        <f>IFERROR(IF(AND(CN8="",CN9=""),"leer",VLOOKUP(CN9,OENACE_Abteilungen!$G$11:$H$22,2,0)),"GK falsch oder fehlend")</f>
        <v>leer</v>
      </c>
      <c r="CO421" s="251" t="str">
        <f>IFERROR(IF(AND(CO8="",CO9=""),"leer",VLOOKUP(CO9,OENACE_Abteilungen!$G$11:$H$22,2,0)),"GK falsch oder fehlend")</f>
        <v>leer</v>
      </c>
      <c r="CP421" s="251" t="str">
        <f>IFERROR(IF(AND(CP8="",CP9=""),"leer",VLOOKUP(CP9,OENACE_Abteilungen!$G$11:$H$22,2,0)),"GK falsch oder fehlend")</f>
        <v>leer</v>
      </c>
      <c r="CQ421" s="251" t="str">
        <f>IFERROR(IF(AND(CQ8="",CQ9=""),"leer",VLOOKUP(CQ9,OENACE_Abteilungen!$G$11:$H$22,2,0)),"GK falsch oder fehlend")</f>
        <v>leer</v>
      </c>
      <c r="CR421" s="251" t="str">
        <f>IFERROR(IF(AND(CR8="",CR9=""),"leer",VLOOKUP(CR9,OENACE_Abteilungen!$G$11:$H$22,2,0)),"GK falsch oder fehlend")</f>
        <v>leer</v>
      </c>
      <c r="CS421" s="251" t="str">
        <f>IFERROR(IF(AND(CS8="",CS9=""),"leer",VLOOKUP(CS9,OENACE_Abteilungen!$G$11:$H$22,2,0)),"GK falsch oder fehlend")</f>
        <v>leer</v>
      </c>
      <c r="CT421" s="251" t="str">
        <f>IFERROR(IF(AND(CT8="",CT9=""),"leer",VLOOKUP(CT9,OENACE_Abteilungen!$G$11:$H$22,2,0)),"GK falsch oder fehlend")</f>
        <v>leer</v>
      </c>
      <c r="CU421" s="251" t="str">
        <f>IFERROR(IF(AND(CU8="",CU9=""),"leer",VLOOKUP(CU9,OENACE_Abteilungen!$G$11:$H$22,2,0)),"GK falsch oder fehlend")</f>
        <v>leer</v>
      </c>
      <c r="CV421" s="251" t="str">
        <f>IFERROR(IF(AND(CV8="",CV9=""),"leer",VLOOKUP(CV9,OENACE_Abteilungen!$G$11:$H$22,2,0)),"GK falsch oder fehlend")</f>
        <v>leer</v>
      </c>
      <c r="CW421" s="251" t="str">
        <f>IFERROR(IF(AND(CW8="",CW9=""),"leer",VLOOKUP(CW9,OENACE_Abteilungen!$G$11:$H$22,2,0)),"GK falsch oder fehlend")</f>
        <v>leer</v>
      </c>
      <c r="CX421" s="251" t="str">
        <f>IFERROR(IF(AND(CX8="",CX9=""),"leer",VLOOKUP(CX9,OENACE_Abteilungen!$G$11:$H$22,2,0)),"GK falsch oder fehlend")</f>
        <v>leer</v>
      </c>
      <c r="CY421" s="251" t="str">
        <f>IFERROR(IF(AND(CY8="",CY9=""),"leer",VLOOKUP(CY9,OENACE_Abteilungen!$G$11:$H$22,2,0)),"GK falsch oder fehlend")</f>
        <v>leer</v>
      </c>
      <c r="CZ421" s="251" t="str">
        <f>IFERROR(IF(AND(CZ8="",CZ9=""),"leer",VLOOKUP(CZ9,OENACE_Abteilungen!$G$11:$H$22,2,0)),"GK falsch oder fehlend")</f>
        <v>leer</v>
      </c>
      <c r="DA421" s="251" t="str">
        <f>IFERROR(IF(AND(DA8="",DA9=""),"leer",VLOOKUP(DA9,OENACE_Abteilungen!$G$11:$H$22,2,0)),"GK falsch oder fehlend")</f>
        <v>leer</v>
      </c>
      <c r="DB421" s="251" t="str">
        <f>IFERROR(IF(AND(DB8="",DB9=""),"leer",VLOOKUP(DB9,OENACE_Abteilungen!$G$11:$H$22,2,0)),"GK falsch oder fehlend")</f>
        <v>leer</v>
      </c>
      <c r="DC421" s="251" t="str">
        <f>IFERROR(IF(AND(DC8="",DC9=""),"leer",VLOOKUP(DC9,OENACE_Abteilungen!$G$11:$H$22,2,0)),"GK falsch oder fehlend")</f>
        <v>leer</v>
      </c>
      <c r="DD421" s="251" t="str">
        <f>IFERROR(IF(AND(DD8="",DD9=""),"leer",VLOOKUP(DD9,OENACE_Abteilungen!$G$11:$H$22,2,0)),"GK falsch oder fehlend")</f>
        <v>leer</v>
      </c>
      <c r="DE421" s="251" t="str">
        <f>IFERROR(IF(AND(DE8="",DE9=""),"leer",VLOOKUP(DE9,OENACE_Abteilungen!$G$11:$H$22,2,0)),"GK falsch oder fehlend")</f>
        <v>leer</v>
      </c>
      <c r="DF421" s="251" t="str">
        <f>IFERROR(IF(AND(DF8="",DF9=""),"leer",VLOOKUP(DF9,OENACE_Abteilungen!$G$11:$H$22,2,0)),"GK falsch oder fehlend")</f>
        <v>leer</v>
      </c>
      <c r="DG421" s="251" t="str">
        <f>IFERROR(IF(AND(DG8="",DG9=""),"leer",VLOOKUP(DG9,OENACE_Abteilungen!$G$11:$H$22,2,0)),"GK falsch oder fehlend")</f>
        <v>leer</v>
      </c>
      <c r="DH421" s="251" t="str">
        <f>IFERROR(IF(AND(DH8="",DH9=""),"leer",VLOOKUP(DH9,OENACE_Abteilungen!$G$11:$H$22,2,0)),"GK falsch oder fehlend")</f>
        <v>leer</v>
      </c>
      <c r="DI421" s="251" t="str">
        <f>IFERROR(IF(AND(DI8="",DI9=""),"leer",VLOOKUP(DI9,OENACE_Abteilungen!$G$11:$H$22,2,0)),"GK falsch oder fehlend")</f>
        <v>leer</v>
      </c>
      <c r="DJ421" s="251" t="str">
        <f>IFERROR(IF(AND(DJ8="",DJ9=""),"leer",VLOOKUP(DJ9,OENACE_Abteilungen!$G$11:$H$22,2,0)),"GK falsch oder fehlend")</f>
        <v>leer</v>
      </c>
      <c r="DK421" s="251" t="str">
        <f>IFERROR(IF(AND(DK8="",DK9=""),"leer",VLOOKUP(DK9,OENACE_Abteilungen!$G$11:$H$22,2,0)),"GK falsch oder fehlend")</f>
        <v>leer</v>
      </c>
      <c r="DL421" s="251" t="str">
        <f>IFERROR(IF(AND(DL8="",DL9=""),"leer",VLOOKUP(DL9,OENACE_Abteilungen!$G$11:$H$22,2,0)),"GK falsch oder fehlend")</f>
        <v>leer</v>
      </c>
      <c r="DM421" s="251" t="str">
        <f>IFERROR(IF(AND(DM8="",DM9=""),"leer",VLOOKUP(DM9,OENACE_Abteilungen!$G$11:$H$22,2,0)),"GK falsch oder fehlend")</f>
        <v>leer</v>
      </c>
      <c r="DN421" s="251" t="str">
        <f>IFERROR(IF(AND(DN8="",DN9=""),"leer",VLOOKUP(DN9,OENACE_Abteilungen!$G$11:$H$22,2,0)),"GK falsch oder fehlend")</f>
        <v>leer</v>
      </c>
      <c r="DO421" s="251" t="str">
        <f>IFERROR(IF(AND(DO8="",DO9=""),"leer",VLOOKUP(DO9,OENACE_Abteilungen!$G$11:$H$22,2,0)),"GK falsch oder fehlend")</f>
        <v>leer</v>
      </c>
      <c r="DP421" s="251" t="str">
        <f>IFERROR(IF(AND(DP8="",DP9=""),"leer",VLOOKUP(DP9,OENACE_Abteilungen!$G$11:$H$22,2,0)),"GK falsch oder fehlend")</f>
        <v>leer</v>
      </c>
      <c r="DQ421" s="251" t="str">
        <f>IFERROR(IF(AND(DQ8="",DQ9=""),"leer",VLOOKUP(DQ9,OENACE_Abteilungen!$G$11:$H$22,2,0)),"GK falsch oder fehlend")</f>
        <v>leer</v>
      </c>
      <c r="DR421" s="251" t="str">
        <f>IFERROR(IF(AND(DR8="",DR9=""),"leer",VLOOKUP(DR9,OENACE_Abteilungen!$G$11:$H$22,2,0)),"GK falsch oder fehlend")</f>
        <v>leer</v>
      </c>
      <c r="DS421" s="251" t="str">
        <f>IFERROR(IF(AND(DS8="",DS9=""),"leer",VLOOKUP(DS9,OENACE_Abteilungen!$G$11:$H$22,2,0)),"GK falsch oder fehlend")</f>
        <v>leer</v>
      </c>
      <c r="DT421" s="251" t="str">
        <f>IFERROR(IF(AND(DT8="",DT9=""),"leer",VLOOKUP(DT9,OENACE_Abteilungen!$G$11:$H$22,2,0)),"GK falsch oder fehlend")</f>
        <v>leer</v>
      </c>
      <c r="DU421" s="251" t="str">
        <f>IFERROR(IF(AND(DU8="",DU9=""),"leer",VLOOKUP(DU9,OENACE_Abteilungen!$G$11:$H$22,2,0)),"GK falsch oder fehlend")</f>
        <v>leer</v>
      </c>
      <c r="DV421" s="251" t="str">
        <f>IFERROR(IF(AND(DV8="",DV9=""),"leer",VLOOKUP(DV9,OENACE_Abteilungen!$G$11:$H$22,2,0)),"GK falsch oder fehlend")</f>
        <v>leer</v>
      </c>
      <c r="DW421" s="251" t="str">
        <f>IFERROR(IF(AND(DW8="",DW9=""),"leer",VLOOKUP(DW9,OENACE_Abteilungen!$G$11:$H$22,2,0)),"GK falsch oder fehlend")</f>
        <v>leer</v>
      </c>
      <c r="DX421" s="251" t="str">
        <f>IFERROR(IF(AND(DX8="",DX9=""),"leer",VLOOKUP(DX9,OENACE_Abteilungen!$G$11:$H$22,2,0)),"GK falsch oder fehlend")</f>
        <v>leer</v>
      </c>
      <c r="DY421" s="251" t="str">
        <f>IFERROR(IF(AND(DY8="",DY9=""),"leer",VLOOKUP(DY9,OENACE_Abteilungen!$G$11:$H$22,2,0)),"GK falsch oder fehlend")</f>
        <v>leer</v>
      </c>
      <c r="DZ421" s="251" t="str">
        <f>IFERROR(IF(AND(DZ8="",DZ9=""),"leer",VLOOKUP(DZ9,OENACE_Abteilungen!$G$11:$H$22,2,0)),"GK falsch oder fehlend")</f>
        <v>leer</v>
      </c>
      <c r="EA421" s="251" t="str">
        <f>IFERROR(IF(AND(EA8="",EA9=""),"leer",VLOOKUP(EA9,OENACE_Abteilungen!$G$11:$H$22,2,0)),"GK falsch oder fehlend")</f>
        <v>leer</v>
      </c>
      <c r="EB421" s="251" t="str">
        <f>IFERROR(IF(AND(EB8="",EB9=""),"leer",VLOOKUP(EB9,OENACE_Abteilungen!$G$11:$H$22,2,0)),"GK falsch oder fehlend")</f>
        <v>leer</v>
      </c>
      <c r="EC421" s="251" t="str">
        <f>IFERROR(IF(AND(EC8="",EC9=""),"leer",VLOOKUP(EC9,OENACE_Abteilungen!$G$11:$H$22,2,0)),"GK falsch oder fehlend")</f>
        <v>leer</v>
      </c>
      <c r="ED421" s="251" t="str">
        <f>IFERROR(IF(AND(ED8="",ED9=""),"leer",VLOOKUP(ED9,OENACE_Abteilungen!$G$11:$H$22,2,0)),"GK falsch oder fehlend")</f>
        <v>leer</v>
      </c>
      <c r="EE421" s="251" t="str">
        <f>IFERROR(IF(AND(EE8="",EE9=""),"leer",VLOOKUP(EE9,OENACE_Abteilungen!$G$11:$H$22,2,0)),"GK falsch oder fehlend")</f>
        <v>leer</v>
      </c>
      <c r="EF421" s="251" t="str">
        <f>IFERROR(IF(AND(EF8="",EF9=""),"leer",VLOOKUP(EF9,OENACE_Abteilungen!$G$11:$H$22,2,0)),"GK falsch oder fehlend")</f>
        <v>leer</v>
      </c>
      <c r="EG421" s="251" t="str">
        <f>IFERROR(IF(AND(EG8="",EG9=""),"leer",VLOOKUP(EG9,OENACE_Abteilungen!$G$11:$H$22,2,0)),"GK falsch oder fehlend")</f>
        <v>leer</v>
      </c>
      <c r="EH421" s="251" t="str">
        <f>IFERROR(IF(AND(EH8="",EH9=""),"leer",VLOOKUP(EH9,OENACE_Abteilungen!$G$11:$H$22,2,0)),"GK falsch oder fehlend")</f>
        <v>leer</v>
      </c>
      <c r="EI421" s="251" t="str">
        <f>IFERROR(IF(AND(EI8="",EI9=""),"leer",VLOOKUP(EI9,OENACE_Abteilungen!$G$11:$H$22,2,0)),"GK falsch oder fehlend")</f>
        <v>leer</v>
      </c>
      <c r="EJ421" s="251" t="str">
        <f>IFERROR(IF(AND(EJ8="",EJ9=""),"leer",VLOOKUP(EJ9,OENACE_Abteilungen!$G$11:$H$22,2,0)),"GK falsch oder fehlend")</f>
        <v>leer</v>
      </c>
      <c r="EK421" s="251" t="str">
        <f>IFERROR(IF(AND(EK8="",EK9=""),"leer",VLOOKUP(EK9,OENACE_Abteilungen!$G$11:$H$22,2,0)),"GK falsch oder fehlend")</f>
        <v>leer</v>
      </c>
      <c r="EL421" s="251" t="str">
        <f>IFERROR(IF(AND(EL8="",EL9=""),"leer",VLOOKUP(EL9,OENACE_Abteilungen!$G$11:$H$22,2,0)),"GK falsch oder fehlend")</f>
        <v>leer</v>
      </c>
      <c r="EM421" s="251" t="str">
        <f>IFERROR(IF(AND(EM8="",EM9=""),"leer",VLOOKUP(EM9,OENACE_Abteilungen!$G$11:$H$22,2,0)),"GK falsch oder fehlend")</f>
        <v>leer</v>
      </c>
      <c r="EN421" s="251" t="str">
        <f>IFERROR(IF(AND(EN8="",EN9=""),"leer",VLOOKUP(EN9,OENACE_Abteilungen!$G$11:$H$22,2,0)),"GK falsch oder fehlend")</f>
        <v>leer</v>
      </c>
      <c r="EO421" s="251" t="str">
        <f>IFERROR(IF(AND(EO8="",EO9=""),"leer",VLOOKUP(EO9,OENACE_Abteilungen!$G$11:$H$22,2,0)),"GK falsch oder fehlend")</f>
        <v>leer</v>
      </c>
      <c r="EP421" s="251" t="str">
        <f>IFERROR(IF(AND(EP8="",EP9=""),"leer",VLOOKUP(EP9,OENACE_Abteilungen!$G$11:$H$22,2,0)),"GK falsch oder fehlend")</f>
        <v>leer</v>
      </c>
      <c r="EQ421" s="251" t="str">
        <f>IFERROR(IF(AND(EQ8="",EQ9=""),"leer",VLOOKUP(EQ9,OENACE_Abteilungen!$G$11:$H$22,2,0)),"GK falsch oder fehlend")</f>
        <v>leer</v>
      </c>
      <c r="ER421" s="251" t="str">
        <f>IFERROR(IF(AND(ER8="",ER9=""),"leer",VLOOKUP(ER9,OENACE_Abteilungen!$G$11:$H$22,2,0)),"GK falsch oder fehlend")</f>
        <v>leer</v>
      </c>
      <c r="ES421" s="251" t="str">
        <f>IFERROR(IF(AND(ES8="",ES9=""),"leer",VLOOKUP(ES9,OENACE_Abteilungen!$G$11:$H$22,2,0)),"GK falsch oder fehlend")</f>
        <v>leer</v>
      </c>
      <c r="ET421" s="251" t="str">
        <f>IFERROR(IF(AND(ET8="",ET9=""),"leer",VLOOKUP(ET9,OENACE_Abteilungen!$G$11:$H$22,2,0)),"GK falsch oder fehlend")</f>
        <v>leer</v>
      </c>
      <c r="EU421" s="251" t="str">
        <f>IFERROR(IF(AND(EU8="",EU9=""),"leer",VLOOKUP(EU9,OENACE_Abteilungen!$G$11:$H$22,2,0)),"GK falsch oder fehlend")</f>
        <v>leer</v>
      </c>
      <c r="EV421" s="251" t="str">
        <f>IFERROR(IF(AND(EV8="",EV9=""),"leer",VLOOKUP(EV9,OENACE_Abteilungen!$G$11:$H$22,2,0)),"GK falsch oder fehlend")</f>
        <v>leer</v>
      </c>
      <c r="EW421" s="251" t="str">
        <f>IFERROR(IF(AND(EW8="",EW9=""),"leer",VLOOKUP(EW9,OENACE_Abteilungen!$G$11:$H$22,2,0)),"GK falsch oder fehlend")</f>
        <v>leer</v>
      </c>
      <c r="EX421" s="251" t="str">
        <f>IFERROR(IF(AND(EX8="",EX9=""),"leer",VLOOKUP(EX9,OENACE_Abteilungen!$G$11:$H$22,2,0)),"GK falsch oder fehlend")</f>
        <v>leer</v>
      </c>
      <c r="EY421" s="251" t="str">
        <f>IFERROR(IF(AND(EY8="",EY9=""),"leer",VLOOKUP(EY9,OENACE_Abteilungen!$G$11:$H$22,2,0)),"GK falsch oder fehlend")</f>
        <v>leer</v>
      </c>
      <c r="EZ421" s="251" t="str">
        <f>IFERROR(IF(AND(EZ8="",EZ9=""),"leer",VLOOKUP(EZ9,OENACE_Abteilungen!$G$11:$H$22,2,0)),"GK falsch oder fehlend")</f>
        <v>leer</v>
      </c>
      <c r="FA421" s="251" t="str">
        <f>IFERROR(IF(AND(FA8="",FA9=""),"leer",VLOOKUP(FA9,OENACE_Abteilungen!$G$11:$H$22,2,0)),"GK falsch oder fehlend")</f>
        <v>leer</v>
      </c>
      <c r="FB421" s="251" t="str">
        <f>IFERROR(IF(AND(FB8="",FB9=""),"leer",VLOOKUP(FB9,OENACE_Abteilungen!$G$11:$H$22,2,0)),"GK falsch oder fehlend")</f>
        <v>leer</v>
      </c>
      <c r="FC421" s="251" t="str">
        <f>IFERROR(IF(AND(FC8="",FC9=""),"leer",VLOOKUP(FC9,OENACE_Abteilungen!$G$11:$H$22,2,0)),"GK falsch oder fehlend")</f>
        <v>leer</v>
      </c>
      <c r="FD421" s="251" t="str">
        <f>IFERROR(IF(AND(FD8="",FD9=""),"leer",VLOOKUP(FD9,OENACE_Abteilungen!$G$11:$H$22,2,0)),"GK falsch oder fehlend")</f>
        <v>leer</v>
      </c>
      <c r="FE421" s="251" t="str">
        <f>IFERROR(IF(AND(FE8="",FE9=""),"leer",VLOOKUP(FE9,OENACE_Abteilungen!$G$11:$H$22,2,0)),"GK falsch oder fehlend")</f>
        <v>leer</v>
      </c>
      <c r="FF421" s="251" t="str">
        <f>IFERROR(IF(AND(FF8="",FF9=""),"leer",VLOOKUP(FF9,OENACE_Abteilungen!$G$11:$H$22,2,0)),"GK falsch oder fehlend")</f>
        <v>leer</v>
      </c>
      <c r="FG421" s="251" t="str">
        <f>IFERROR(IF(AND(FG8="",FG9=""),"leer",VLOOKUP(FG9,OENACE_Abteilungen!$G$11:$H$22,2,0)),"GK falsch oder fehlend")</f>
        <v>leer</v>
      </c>
      <c r="FH421" s="251" t="str">
        <f>IFERROR(IF(AND(FH8="",FH9=""),"leer",VLOOKUP(FH9,OENACE_Abteilungen!$G$11:$H$22,2,0)),"GK falsch oder fehlend")</f>
        <v>leer</v>
      </c>
      <c r="FI421" s="251" t="str">
        <f>IFERROR(IF(AND(FI8="",FI9=""),"leer",VLOOKUP(FI9,OENACE_Abteilungen!$G$11:$H$22,2,0)),"GK falsch oder fehlend")</f>
        <v>leer</v>
      </c>
      <c r="FJ421" s="251" t="str">
        <f>IFERROR(IF(AND(FJ8="",FJ9=""),"leer",VLOOKUP(FJ9,OENACE_Abteilungen!$G$11:$H$22,2,0)),"GK falsch oder fehlend")</f>
        <v>leer</v>
      </c>
      <c r="FK421" s="251" t="str">
        <f>IFERROR(IF(AND(FK8="",FK9=""),"leer",VLOOKUP(FK9,OENACE_Abteilungen!$G$11:$H$22,2,0)),"GK falsch oder fehlend")</f>
        <v>leer</v>
      </c>
      <c r="FL421" s="251" t="str">
        <f>IFERROR(IF(AND(FL8="",FL9=""),"leer",VLOOKUP(FL9,OENACE_Abteilungen!$G$11:$H$22,2,0)),"GK falsch oder fehlend")</f>
        <v>leer</v>
      </c>
      <c r="FM421" s="251" t="str">
        <f>IFERROR(IF(AND(FM8="",FM9=""),"leer",VLOOKUP(FM9,OENACE_Abteilungen!$G$11:$H$22,2,0)),"GK falsch oder fehlend")</f>
        <v>leer</v>
      </c>
      <c r="FN421" s="251" t="str">
        <f>IFERROR(IF(AND(FN8="",FN9=""),"leer",VLOOKUP(FN9,OENACE_Abteilungen!$G$11:$H$22,2,0)),"GK falsch oder fehlend")</f>
        <v>leer</v>
      </c>
      <c r="FO421" s="251" t="str">
        <f>IFERROR(IF(AND(FO8="",FO9=""),"leer",VLOOKUP(FO9,OENACE_Abteilungen!$G$11:$H$22,2,0)),"GK falsch oder fehlend")</f>
        <v>leer</v>
      </c>
      <c r="FP421" s="251" t="str">
        <f>IFERROR(IF(AND(FP8="",FP9=""),"leer",VLOOKUP(FP9,OENACE_Abteilungen!$G$11:$H$22,2,0)),"GK falsch oder fehlend")</f>
        <v>leer</v>
      </c>
      <c r="FQ421" s="251" t="str">
        <f>IFERROR(IF(AND(FQ8="",FQ9=""),"leer",VLOOKUP(FQ9,OENACE_Abteilungen!$G$11:$H$22,2,0)),"GK falsch oder fehlend")</f>
        <v>leer</v>
      </c>
      <c r="FR421" s="251" t="str">
        <f>IFERROR(IF(AND(FR8="",FR9=""),"leer",VLOOKUP(FR9,OENACE_Abteilungen!$G$11:$H$22,2,0)),"GK falsch oder fehlend")</f>
        <v>leer</v>
      </c>
      <c r="FS421" s="251" t="str">
        <f>IFERROR(IF(AND(FS8="",FS9=""),"leer",VLOOKUP(FS9,OENACE_Abteilungen!$G$11:$H$22,2,0)),"GK falsch oder fehlend")</f>
        <v>leer</v>
      </c>
      <c r="FT421" s="251" t="str">
        <f>IFERROR(IF(AND(FT8="",FT9=""),"leer",VLOOKUP(FT9,OENACE_Abteilungen!$G$11:$H$22,2,0)),"GK falsch oder fehlend")</f>
        <v>leer</v>
      </c>
      <c r="FU421" s="251" t="str">
        <f>IFERROR(IF(AND(FU8="",FU9=""),"leer",VLOOKUP(FU9,OENACE_Abteilungen!$G$11:$H$22,2,0)),"GK falsch oder fehlend")</f>
        <v>leer</v>
      </c>
      <c r="FV421" s="251" t="str">
        <f>IFERROR(IF(AND(FV8="",FV9=""),"leer",VLOOKUP(FV9,OENACE_Abteilungen!$G$11:$H$22,2,0)),"GK falsch oder fehlend")</f>
        <v>leer</v>
      </c>
      <c r="FW421" s="251" t="str">
        <f>IFERROR(IF(AND(FW8="",FW9=""),"leer",VLOOKUP(FW9,OENACE_Abteilungen!$G$11:$H$22,2,0)),"GK falsch oder fehlend")</f>
        <v>leer</v>
      </c>
      <c r="FX421" s="251" t="str">
        <f>IFERROR(IF(AND(FX8="",FX9=""),"leer",VLOOKUP(FX9,OENACE_Abteilungen!$G$11:$H$22,2,0)),"GK falsch oder fehlend")</f>
        <v>leer</v>
      </c>
      <c r="FY421" s="251" t="str">
        <f>IFERROR(IF(AND(FY8="",FY9=""),"leer",VLOOKUP(FY9,OENACE_Abteilungen!$G$11:$H$22,2,0)),"GK falsch oder fehlend")</f>
        <v>leer</v>
      </c>
      <c r="FZ421" s="251" t="str">
        <f>IFERROR(IF(AND(FZ8="",FZ9=""),"leer",VLOOKUP(FZ9,OENACE_Abteilungen!$G$11:$H$22,2,0)),"GK falsch oder fehlend")</f>
        <v>leer</v>
      </c>
      <c r="GA421" s="251" t="str">
        <f>IFERROR(IF(AND(GA8="",GA9=""),"leer",VLOOKUP(GA9,OENACE_Abteilungen!$G$11:$H$22,2,0)),"GK falsch oder fehlend")</f>
        <v>leer</v>
      </c>
      <c r="GB421" s="251" t="str">
        <f>IFERROR(IF(AND(GB8="",GB9=""),"leer",VLOOKUP(GB9,OENACE_Abteilungen!$G$11:$H$22,2,0)),"GK falsch oder fehlend")</f>
        <v>leer</v>
      </c>
      <c r="GC421" s="251" t="str">
        <f>IFERROR(IF(AND(GC8="",GC9=""),"leer",VLOOKUP(GC9,OENACE_Abteilungen!$G$11:$H$22,2,0)),"GK falsch oder fehlend")</f>
        <v>leer</v>
      </c>
      <c r="GD421" s="251" t="str">
        <f>IFERROR(IF(AND(GD8="",GD9=""),"leer",VLOOKUP(GD9,OENACE_Abteilungen!$G$11:$H$22,2,0)),"GK falsch oder fehlend")</f>
        <v>leer</v>
      </c>
      <c r="GE421" s="251" t="str">
        <f>IFERROR(IF(AND(GE8="",GE9=""),"leer",VLOOKUP(GE9,OENACE_Abteilungen!$G$11:$H$22,2,0)),"GK falsch oder fehlend")</f>
        <v>leer</v>
      </c>
      <c r="GF421" s="251" t="str">
        <f>IFERROR(IF(AND(GF8="",GF9=""),"leer",VLOOKUP(GF9,OENACE_Abteilungen!$G$11:$H$22,2,0)),"GK falsch oder fehlend")</f>
        <v>leer</v>
      </c>
      <c r="GG421" s="251" t="str">
        <f>IFERROR(IF(AND(GG8="",GG9=""),"leer",VLOOKUP(GG9,OENACE_Abteilungen!$G$11:$H$22,2,0)),"GK falsch oder fehlend")</f>
        <v>leer</v>
      </c>
      <c r="GH421" s="251" t="str">
        <f>IFERROR(IF(AND(GH8="",GH9=""),"leer",VLOOKUP(GH9,OENACE_Abteilungen!$G$11:$H$22,2,0)),"GK falsch oder fehlend")</f>
        <v>leer</v>
      </c>
      <c r="GI421" s="251" t="str">
        <f>IFERROR(IF(AND(GI8="",GI9=""),"leer",VLOOKUP(GI9,OENACE_Abteilungen!$G$11:$H$22,2,0)),"GK falsch oder fehlend")</f>
        <v>leer</v>
      </c>
      <c r="GJ421" s="251" t="str">
        <f>IFERROR(IF(AND(GJ8="",GJ9=""),"leer",VLOOKUP(GJ9,OENACE_Abteilungen!$G$11:$H$22,2,0)),"GK falsch oder fehlend")</f>
        <v>leer</v>
      </c>
      <c r="GK421" s="251" t="str">
        <f>IFERROR(IF(AND(GK8="",GK9=""),"leer",VLOOKUP(GK9,OENACE_Abteilungen!$G$11:$H$22,2,0)),"GK falsch oder fehlend")</f>
        <v>leer</v>
      </c>
      <c r="GL421" s="251" t="str">
        <f>IFERROR(IF(AND(GL8="",GL9=""),"leer",VLOOKUP(GL9,OENACE_Abteilungen!$G$11:$H$22,2,0)),"GK falsch oder fehlend")</f>
        <v>leer</v>
      </c>
      <c r="GM421" s="251" t="str">
        <f>IFERROR(IF(AND(GM8="",GM9=""),"leer",VLOOKUP(GM9,OENACE_Abteilungen!$G$11:$H$22,2,0)),"GK falsch oder fehlend")</f>
        <v>leer</v>
      </c>
      <c r="GN421" s="251" t="str">
        <f>IFERROR(IF(AND(GN8="",GN9=""),"leer",VLOOKUP(GN9,OENACE_Abteilungen!$G$11:$H$22,2,0)),"GK falsch oder fehlend")</f>
        <v>leer</v>
      </c>
      <c r="GO421" s="251" t="str">
        <f>IFERROR(IF(AND(GO8="",GO9=""),"leer",VLOOKUP(GO9,OENACE_Abteilungen!$G$11:$H$22,2,0)),"GK falsch oder fehlend")</f>
        <v>leer</v>
      </c>
      <c r="GP421" s="251" t="str">
        <f>IFERROR(IF(AND(GP8="",GP9=""),"leer",VLOOKUP(GP9,OENACE_Abteilungen!$G$11:$H$22,2,0)),"GK falsch oder fehlend")</f>
        <v>leer</v>
      </c>
      <c r="GQ421" s="251" t="str">
        <f>IFERROR(IF(AND(GQ8="",GQ9=""),"leer",VLOOKUP(GQ9,OENACE_Abteilungen!$G$11:$H$22,2,0)),"GK falsch oder fehlend")</f>
        <v>leer</v>
      </c>
      <c r="GR421" s="251" t="str">
        <f>IFERROR(IF(AND(GR8="",GR9=""),"leer",VLOOKUP(GR9,OENACE_Abteilungen!$G$11:$H$22,2,0)),"GK falsch oder fehlend")</f>
        <v>leer</v>
      </c>
      <c r="GS421" s="251" t="str">
        <f>IFERROR(IF(AND(GS8="",GS9=""),"leer",VLOOKUP(GS9,OENACE_Abteilungen!$G$11:$H$22,2,0)),"GK falsch oder fehlend")</f>
        <v>leer</v>
      </c>
      <c r="GT421" s="251" t="str">
        <f>IFERROR(IF(AND(GT8="",GT9=""),"leer",VLOOKUP(GT9,OENACE_Abteilungen!$G$11:$H$22,2,0)),"GK falsch oder fehlend")</f>
        <v>leer</v>
      </c>
      <c r="GU421" s="251" t="str">
        <f>IFERROR(IF(AND(GU8="",GU9=""),"leer",VLOOKUP(GU9,OENACE_Abteilungen!$G$11:$H$22,2,0)),"GK falsch oder fehlend")</f>
        <v>leer</v>
      </c>
      <c r="GV421" s="251" t="str">
        <f>IFERROR(IF(AND(GV8="",GV9=""),"leer",VLOOKUP(GV9,OENACE_Abteilungen!$G$11:$H$22,2,0)),"GK falsch oder fehlend")</f>
        <v>leer</v>
      </c>
      <c r="GW421" s="251" t="str">
        <f>IFERROR(IF(AND(GW8="",GW9=""),"leer",VLOOKUP(GW9,OENACE_Abteilungen!$G$11:$H$22,2,0)),"GK falsch oder fehlend")</f>
        <v>leer</v>
      </c>
      <c r="GX421" s="251" t="str">
        <f>IFERROR(IF(AND(GX8="",GX9=""),"leer",VLOOKUP(GX9,OENACE_Abteilungen!$G$11:$H$22,2,0)),"GK falsch oder fehlend")</f>
        <v>leer</v>
      </c>
      <c r="GY421" s="251" t="str">
        <f>IFERROR(IF(AND(GY8="",GY9=""),"leer",VLOOKUP(GY9,OENACE_Abteilungen!$G$11:$H$22,2,0)),"GK falsch oder fehlend")</f>
        <v>leer</v>
      </c>
      <c r="GZ421" s="251" t="str">
        <f>IFERROR(IF(AND(GZ8="",GZ9=""),"leer",VLOOKUP(GZ9,OENACE_Abteilungen!$G$11:$H$22,2,0)),"GK falsch oder fehlend")</f>
        <v>leer</v>
      </c>
      <c r="HA421" s="251" t="str">
        <f>IFERROR(IF(AND(HA8="",HA9=""),"leer",VLOOKUP(HA9,OENACE_Abteilungen!$G$11:$H$22,2,0)),"GK falsch oder fehlend")</f>
        <v>leer</v>
      </c>
      <c r="HB421" s="251" t="str">
        <f>IFERROR(IF(AND(HB8="",HB9=""),"leer",VLOOKUP(HB9,OENACE_Abteilungen!$G$11:$H$22,2,0)),"GK falsch oder fehlend")</f>
        <v>leer</v>
      </c>
      <c r="HC421" s="251" t="str">
        <f>IFERROR(IF(AND(HC8="",HC9=""),"leer",VLOOKUP(HC9,OENACE_Abteilungen!$G$11:$H$22,2,0)),"GK falsch oder fehlend")</f>
        <v>leer</v>
      </c>
      <c r="HD421" s="251" t="str">
        <f>IFERROR(IF(AND(HD8="",HD9=""),"leer",VLOOKUP(HD9,OENACE_Abteilungen!$G$11:$H$22,2,0)),"GK falsch oder fehlend")</f>
        <v>leer</v>
      </c>
      <c r="HE421" s="251" t="str">
        <f>IFERROR(IF(AND(HE8="",HE9=""),"leer",VLOOKUP(HE9,OENACE_Abteilungen!$G$11:$H$22,2,0)),"GK falsch oder fehlend")</f>
        <v>leer</v>
      </c>
      <c r="HF421" s="251" t="str">
        <f>IFERROR(IF(AND(HF8="",HF9=""),"leer",VLOOKUP(HF9,OENACE_Abteilungen!$G$11:$H$22,2,0)),"GK falsch oder fehlend")</f>
        <v>leer</v>
      </c>
      <c r="HG421" s="251" t="str">
        <f>IFERROR(IF(AND(HG8="",HG9=""),"leer",VLOOKUP(HG9,OENACE_Abteilungen!$G$11:$H$22,2,0)),"GK falsch oder fehlend")</f>
        <v>leer</v>
      </c>
      <c r="HH421" s="251" t="str">
        <f>IFERROR(IF(AND(HH8="",HH9=""),"leer",VLOOKUP(HH9,OENACE_Abteilungen!$G$11:$H$22,2,0)),"GK falsch oder fehlend")</f>
        <v>leer</v>
      </c>
      <c r="HI421" s="251" t="str">
        <f>IFERROR(IF(AND(HI8="",HI9=""),"leer",VLOOKUP(HI9,OENACE_Abteilungen!$G$11:$H$22,2,0)),"GK falsch oder fehlend")</f>
        <v>leer</v>
      </c>
      <c r="HJ421" s="251" t="str">
        <f>IFERROR(IF(AND(HJ8="",HJ9=""),"leer",VLOOKUP(HJ9,OENACE_Abteilungen!$G$11:$H$22,2,0)),"GK falsch oder fehlend")</f>
        <v>leer</v>
      </c>
      <c r="HK421" s="251" t="str">
        <f>IFERROR(IF(AND(HK8="",HK9=""),"leer",VLOOKUP(HK9,OENACE_Abteilungen!$G$11:$H$22,2,0)),"GK falsch oder fehlend")</f>
        <v>leer</v>
      </c>
      <c r="HL421" s="251" t="str">
        <f>IFERROR(IF(AND(HL8="",HL9=""),"leer",VLOOKUP(HL9,OENACE_Abteilungen!$G$11:$H$22,2,0)),"GK falsch oder fehlend")</f>
        <v>leer</v>
      </c>
      <c r="HM421" s="251" t="str">
        <f>IFERROR(IF(AND(HM8="",HM9=""),"leer",VLOOKUP(HM9,OENACE_Abteilungen!$G$11:$H$22,2,0)),"GK falsch oder fehlend")</f>
        <v>leer</v>
      </c>
      <c r="HN421" s="251" t="str">
        <f>IFERROR(IF(AND(HN8="",HN9=""),"leer",VLOOKUP(HN9,OENACE_Abteilungen!$G$11:$H$22,2,0)),"GK falsch oder fehlend")</f>
        <v>leer</v>
      </c>
      <c r="HO421" s="251" t="str">
        <f>IFERROR(IF(AND(HO8="",HO9=""),"leer",VLOOKUP(HO9,OENACE_Abteilungen!$G$11:$H$22,2,0)),"GK falsch oder fehlend")</f>
        <v>leer</v>
      </c>
      <c r="HP421" s="251" t="str">
        <f>IFERROR(IF(AND(HP8="",HP9=""),"leer",VLOOKUP(HP9,OENACE_Abteilungen!$G$11:$H$22,2,0)),"GK falsch oder fehlend")</f>
        <v>leer</v>
      </c>
      <c r="HQ421" s="251" t="str">
        <f>IFERROR(IF(AND(HQ8="",HQ9=""),"leer",VLOOKUP(HQ9,OENACE_Abteilungen!$G$11:$H$22,2,0)),"GK falsch oder fehlend")</f>
        <v>leer</v>
      </c>
      <c r="HR421" s="251" t="str">
        <f>IFERROR(IF(AND(HR8="",HR9=""),"leer",VLOOKUP(HR9,OENACE_Abteilungen!$G$11:$H$22,2,0)),"GK falsch oder fehlend")</f>
        <v>leer</v>
      </c>
      <c r="HS421" s="251" t="str">
        <f>IFERROR(IF(AND(HS8="",HS9=""),"leer",VLOOKUP(HS9,OENACE_Abteilungen!$G$11:$H$22,2,0)),"GK falsch oder fehlend")</f>
        <v>leer</v>
      </c>
      <c r="HT421" s="251" t="str">
        <f>IFERROR(IF(AND(HT8="",HT9=""),"leer",VLOOKUP(HT9,OENACE_Abteilungen!$G$11:$H$22,2,0)),"GK falsch oder fehlend")</f>
        <v>leer</v>
      </c>
      <c r="HU421" s="251" t="str">
        <f>IFERROR(IF(AND(HU8="",HU9=""),"leer",VLOOKUP(HU9,OENACE_Abteilungen!$G$11:$H$22,2,0)),"GK falsch oder fehlend")</f>
        <v>leer</v>
      </c>
      <c r="HV421" s="251" t="str">
        <f>IFERROR(IF(AND(HV8="",HV9=""),"leer",VLOOKUP(HV9,OENACE_Abteilungen!$G$11:$H$22,2,0)),"GK falsch oder fehlend")</f>
        <v>leer</v>
      </c>
      <c r="HW421" s="251" t="str">
        <f>IFERROR(IF(AND(HW8="",HW9=""),"leer",VLOOKUP(HW9,OENACE_Abteilungen!$G$11:$H$22,2,0)),"GK falsch oder fehlend")</f>
        <v>leer</v>
      </c>
      <c r="HX421" s="251" t="str">
        <f>IFERROR(IF(AND(HX8="",HX9=""),"leer",VLOOKUP(HX9,OENACE_Abteilungen!$G$11:$H$22,2,0)),"GK falsch oder fehlend")</f>
        <v>leer</v>
      </c>
      <c r="HY421" s="251" t="str">
        <f>IFERROR(IF(AND(HY8="",HY9=""),"leer",VLOOKUP(HY9,OENACE_Abteilungen!$G$11:$H$22,2,0)),"GK falsch oder fehlend")</f>
        <v>leer</v>
      </c>
      <c r="HZ421" s="251" t="str">
        <f>IFERROR(IF(AND(HZ8="",HZ9=""),"leer",VLOOKUP(HZ9,OENACE_Abteilungen!$G$11:$H$22,2,0)),"GK falsch oder fehlend")</f>
        <v>leer</v>
      </c>
      <c r="IA421" s="251" t="str">
        <f>IFERROR(IF(AND(IA8="",IA9=""),"leer",VLOOKUP(IA9,OENACE_Abteilungen!$G$11:$H$22,2,0)),"GK falsch oder fehlend")</f>
        <v>leer</v>
      </c>
      <c r="IB421" s="251" t="str">
        <f>IFERROR(IF(AND(IB8="",IB9=""),"leer",VLOOKUP(IB9,OENACE_Abteilungen!$G$11:$H$22,2,0)),"GK falsch oder fehlend")</f>
        <v>leer</v>
      </c>
      <c r="IC421" s="251" t="str">
        <f>IFERROR(IF(AND(IC8="",IC9=""),"leer",VLOOKUP(IC9,OENACE_Abteilungen!$G$11:$H$22,2,0)),"GK falsch oder fehlend")</f>
        <v>leer</v>
      </c>
      <c r="ID421" s="251" t="str">
        <f>IFERROR(IF(AND(ID8="",ID9=""),"leer",VLOOKUP(ID9,OENACE_Abteilungen!$G$11:$H$22,2,0)),"GK falsch oder fehlend")</f>
        <v>leer</v>
      </c>
      <c r="IE421" s="251" t="str">
        <f>IFERROR(IF(AND(IE8="",IE9=""),"leer",VLOOKUP(IE9,OENACE_Abteilungen!$G$11:$H$22,2,0)),"GK falsch oder fehlend")</f>
        <v>leer</v>
      </c>
      <c r="IF421" s="251" t="str">
        <f>IFERROR(IF(AND(IF8="",IF9=""),"leer",VLOOKUP(IF9,OENACE_Abteilungen!$G$11:$H$22,2,0)),"GK falsch oder fehlend")</f>
        <v>leer</v>
      </c>
      <c r="IG421" s="251" t="str">
        <f>IFERROR(IF(AND(IG8="",IG9=""),"leer",VLOOKUP(IG9,OENACE_Abteilungen!$G$11:$H$22,2,0)),"GK falsch oder fehlend")</f>
        <v>leer</v>
      </c>
      <c r="IH421" s="251" t="str">
        <f>IFERROR(IF(AND(IH8="",IH9=""),"leer",VLOOKUP(IH9,OENACE_Abteilungen!$G$11:$H$22,2,0)),"GK falsch oder fehlend")</f>
        <v>leer</v>
      </c>
      <c r="II421" s="251" t="str">
        <f>IFERROR(IF(AND(II8="",II9=""),"leer",VLOOKUP(II9,OENACE_Abteilungen!$G$11:$H$22,2,0)),"GK falsch oder fehlend")</f>
        <v>leer</v>
      </c>
      <c r="IJ421" s="251" t="str">
        <f>IFERROR(IF(AND(IJ8="",IJ9=""),"leer",VLOOKUP(IJ9,OENACE_Abteilungen!$G$11:$H$22,2,0)),"GK falsch oder fehlend")</f>
        <v>leer</v>
      </c>
      <c r="IK421" s="251" t="str">
        <f>IFERROR(IF(AND(IK8="",IK9=""),"leer",VLOOKUP(IK9,OENACE_Abteilungen!$G$11:$H$22,2,0)),"GK falsch oder fehlend")</f>
        <v>leer</v>
      </c>
      <c r="IL421" s="251" t="str">
        <f>IFERROR(IF(AND(IL8="",IL9=""),"leer",VLOOKUP(IL9,OENACE_Abteilungen!$G$11:$H$22,2,0)),"GK falsch oder fehlend")</f>
        <v>leer</v>
      </c>
      <c r="IM421" s="251" t="str">
        <f>IFERROR(IF(AND(IM8="",IM9=""),"leer",VLOOKUP(IM9,OENACE_Abteilungen!$G$11:$H$22,2,0)),"GK falsch oder fehlend")</f>
        <v>leer</v>
      </c>
      <c r="IN421" s="251" t="str">
        <f>IFERROR(IF(AND(IN8="",IN9=""),"leer",VLOOKUP(IN9,OENACE_Abteilungen!$G$11:$H$22,2,0)),"GK falsch oder fehlend")</f>
        <v>leer</v>
      </c>
      <c r="IO421" s="251" t="str">
        <f>IFERROR(IF(AND(IO8="",IO9=""),"leer",VLOOKUP(IO9,OENACE_Abteilungen!$G$11:$H$22,2,0)),"GK falsch oder fehlend")</f>
        <v>leer</v>
      </c>
      <c r="IP421" s="251" t="str">
        <f>IFERROR(IF(AND(IP8="",IP9=""),"leer",VLOOKUP(IP9,OENACE_Abteilungen!$G$11:$H$22,2,0)),"GK falsch oder fehlend")</f>
        <v>leer</v>
      </c>
      <c r="IQ421" s="251" t="str">
        <f>IFERROR(IF(AND(IQ8="",IQ9=""),"leer",VLOOKUP(IQ9,OENACE_Abteilungen!$G$11:$H$22,2,0)),"GK falsch oder fehlend")</f>
        <v>leer</v>
      </c>
      <c r="IR421" s="251" t="str">
        <f>IFERROR(IF(AND(IR8="",IR9=""),"leer",VLOOKUP(IR9,OENACE_Abteilungen!$G$11:$H$22,2,0)),"GK falsch oder fehlend")</f>
        <v>leer</v>
      </c>
      <c r="IS421" s="251" t="str">
        <f>IFERROR(IF(AND(IS8="",IS9=""),"leer",VLOOKUP(IS9,OENACE_Abteilungen!$G$11:$H$22,2,0)),"GK falsch oder fehlend")</f>
        <v>leer</v>
      </c>
      <c r="IT421" s="251" t="str">
        <f>IFERROR(IF(AND(IT8="",IT9=""),"leer",VLOOKUP(IT9,OENACE_Abteilungen!$G$11:$H$22,2,0)),"GK falsch oder fehlend")</f>
        <v>leer</v>
      </c>
      <c r="IU421" s="251" t="str">
        <f>IFERROR(IF(AND(IU8="",IU9=""),"leer",VLOOKUP(IU9,OENACE_Abteilungen!$G$11:$H$22,2,0)),"GK falsch oder fehlend")</f>
        <v>leer</v>
      </c>
      <c r="IV421" s="251" t="str">
        <f>IFERROR(IF(AND(IV8="",IV9=""),"leer",VLOOKUP(IV9,OENACE_Abteilungen!$G$11:$H$22,2,0)),"GK falsch oder fehlend")</f>
        <v>leer</v>
      </c>
      <c r="IW421" s="251" t="str">
        <f>IFERROR(IF(AND(IW8="",IW9=""),"leer",VLOOKUP(IW9,OENACE_Abteilungen!$G$11:$H$22,2,0)),"GK falsch oder fehlend")</f>
        <v>leer</v>
      </c>
      <c r="IX421" s="251" t="str">
        <f>IFERROR(IF(AND(IX8="",IX9=""),"leer",VLOOKUP(IX9,OENACE_Abteilungen!$G$11:$H$22,2,0)),"GK falsch oder fehlend")</f>
        <v>leer</v>
      </c>
    </row>
    <row r="422" spans="1:258" hidden="1" x14ac:dyDescent="0.2">
      <c r="A422" s="301"/>
      <c r="B422" s="246"/>
      <c r="C422" s="246"/>
      <c r="D422" s="246"/>
      <c r="E422" s="246"/>
      <c r="F422" s="246"/>
      <c r="G422" s="246"/>
      <c r="H422" s="254" t="s">
        <v>945</v>
      </c>
      <c r="I422" s="251" t="e">
        <f>U!$B$14&amp;"_"&amp;VLOOKUP(I8,OENACE_Abteilungen!$D$11:$E$99,2,0)&amp;"_"&amp;VLOOKUP(I9,OENACE_Abteilungen!$G$11:$I$57,3,0)</f>
        <v>#N/A</v>
      </c>
      <c r="J422" s="251" t="e">
        <f>U!$B$14&amp;"_"&amp;VLOOKUP(J8,OENACE_Abteilungen!$D$11:$E$99,2,0)&amp;"_"&amp;VLOOKUP(J9,OENACE_Abteilungen!$G$11:$I$57,3,0)</f>
        <v>#N/A</v>
      </c>
      <c r="K422" s="251" t="e">
        <f>U!$B$14&amp;"_"&amp;VLOOKUP(K8,OENACE_Abteilungen!$D$11:$E$99,2,0)&amp;"_"&amp;VLOOKUP(K9,OENACE_Abteilungen!$G$11:$I$57,3,0)</f>
        <v>#N/A</v>
      </c>
      <c r="L422" s="251" t="e">
        <f>U!$B$14&amp;"_"&amp;VLOOKUP(L8,OENACE_Abteilungen!$D$11:$E$99,2,0)&amp;"_"&amp;VLOOKUP(L9,OENACE_Abteilungen!$G$11:$I$57,3,0)</f>
        <v>#N/A</v>
      </c>
      <c r="M422" s="251" t="e">
        <f>U!$B$14&amp;"_"&amp;VLOOKUP(M8,OENACE_Abteilungen!$D$11:$E$99,2,0)&amp;"_"&amp;VLOOKUP(M9,OENACE_Abteilungen!$G$11:$I$57,3,0)</f>
        <v>#N/A</v>
      </c>
      <c r="N422" s="251" t="e">
        <f>U!$B$14&amp;"_"&amp;VLOOKUP(N8,OENACE_Abteilungen!$D$11:$E$99,2,0)&amp;"_"&amp;VLOOKUP(N9,OENACE_Abteilungen!$G$11:$I$57,3,0)</f>
        <v>#N/A</v>
      </c>
      <c r="O422" s="251" t="e">
        <f>U!$B$14&amp;"_"&amp;VLOOKUP(O8,OENACE_Abteilungen!$D$11:$E$99,2,0)&amp;"_"&amp;VLOOKUP(O9,OENACE_Abteilungen!$G$11:$I$57,3,0)</f>
        <v>#N/A</v>
      </c>
      <c r="P422" s="251" t="e">
        <f>U!$B$14&amp;"_"&amp;VLOOKUP(P8,OENACE_Abteilungen!$D$11:$E$99,2,0)&amp;"_"&amp;VLOOKUP(P9,OENACE_Abteilungen!$G$11:$I$57,3,0)</f>
        <v>#N/A</v>
      </c>
      <c r="Q422" s="251" t="e">
        <f>U!$B$14&amp;"_"&amp;VLOOKUP(Q8,OENACE_Abteilungen!$D$11:$E$99,2,0)&amp;"_"&amp;VLOOKUP(Q9,OENACE_Abteilungen!$G$11:$I$57,3,0)</f>
        <v>#N/A</v>
      </c>
      <c r="R422" s="251" t="e">
        <f>U!$B$14&amp;"_"&amp;VLOOKUP(R8,OENACE_Abteilungen!$D$11:$E$99,2,0)&amp;"_"&amp;VLOOKUP(R9,OENACE_Abteilungen!$G$11:$I$57,3,0)</f>
        <v>#N/A</v>
      </c>
      <c r="S422" s="251" t="e">
        <f>U!$B$14&amp;"_"&amp;VLOOKUP(S8,OENACE_Abteilungen!$D$11:$E$99,2,0)&amp;"_"&amp;VLOOKUP(S9,OENACE_Abteilungen!$G$11:$I$57,3,0)</f>
        <v>#N/A</v>
      </c>
      <c r="T422" s="251" t="e">
        <f>U!$B$14&amp;"_"&amp;VLOOKUP(T8,OENACE_Abteilungen!$D$11:$E$99,2,0)&amp;"_"&amp;VLOOKUP(T9,OENACE_Abteilungen!$G$11:$I$57,3,0)</f>
        <v>#N/A</v>
      </c>
      <c r="U422" s="251" t="e">
        <f>U!$B$14&amp;"_"&amp;VLOOKUP(U8,OENACE_Abteilungen!$D$11:$E$99,2,0)&amp;"_"&amp;VLOOKUP(U9,OENACE_Abteilungen!$G$11:$I$57,3,0)</f>
        <v>#N/A</v>
      </c>
      <c r="V422" s="251" t="e">
        <f>U!$B$14&amp;"_"&amp;VLOOKUP(V8,OENACE_Abteilungen!$D$11:$E$99,2,0)&amp;"_"&amp;VLOOKUP(V9,OENACE_Abteilungen!$G$11:$I$57,3,0)</f>
        <v>#N/A</v>
      </c>
      <c r="W422" s="251" t="e">
        <f>U!$B$14&amp;"_"&amp;VLOOKUP(W8,OENACE_Abteilungen!$D$11:$E$99,2,0)&amp;"_"&amp;VLOOKUP(W9,OENACE_Abteilungen!$G$11:$I$57,3,0)</f>
        <v>#N/A</v>
      </c>
      <c r="X422" s="251" t="e">
        <f>U!$B$14&amp;"_"&amp;VLOOKUP(X8,OENACE_Abteilungen!$D$11:$E$99,2,0)&amp;"_"&amp;VLOOKUP(X9,OENACE_Abteilungen!$G$11:$I$57,3,0)</f>
        <v>#N/A</v>
      </c>
      <c r="Y422" s="251" t="e">
        <f>U!$B$14&amp;"_"&amp;VLOOKUP(Y8,OENACE_Abteilungen!$D$11:$E$99,2,0)&amp;"_"&amp;VLOOKUP(Y9,OENACE_Abteilungen!$G$11:$I$57,3,0)</f>
        <v>#N/A</v>
      </c>
      <c r="Z422" s="251" t="e">
        <f>U!$B$14&amp;"_"&amp;VLOOKUP(Z8,OENACE_Abteilungen!$D$11:$E$99,2,0)&amp;"_"&amp;VLOOKUP(Z9,OENACE_Abteilungen!$G$11:$I$57,3,0)</f>
        <v>#N/A</v>
      </c>
      <c r="AA422" s="251" t="e">
        <f>U!$B$14&amp;"_"&amp;VLOOKUP(AA8,OENACE_Abteilungen!$D$11:$E$99,2,0)&amp;"_"&amp;VLOOKUP(AA9,OENACE_Abteilungen!$G$11:$I$57,3,0)</f>
        <v>#N/A</v>
      </c>
      <c r="AB422" s="251" t="e">
        <f>U!$B$14&amp;"_"&amp;VLOOKUP(AB8,OENACE_Abteilungen!$D$11:$E$99,2,0)&amp;"_"&amp;VLOOKUP(AB9,OENACE_Abteilungen!$G$11:$I$57,3,0)</f>
        <v>#N/A</v>
      </c>
      <c r="AC422" s="251" t="e">
        <f>U!$B$14&amp;"_"&amp;VLOOKUP(AC8,OENACE_Abteilungen!$D$11:$E$99,2,0)&amp;"_"&amp;VLOOKUP(AC9,OENACE_Abteilungen!$G$11:$I$57,3,0)</f>
        <v>#N/A</v>
      </c>
      <c r="AD422" s="251" t="e">
        <f>U!$B$14&amp;"_"&amp;VLOOKUP(AD8,OENACE_Abteilungen!$D$11:$E$99,2,0)&amp;"_"&amp;VLOOKUP(AD9,OENACE_Abteilungen!$G$11:$I$57,3,0)</f>
        <v>#N/A</v>
      </c>
      <c r="AE422" s="251" t="e">
        <f>U!$B$14&amp;"_"&amp;VLOOKUP(AE8,OENACE_Abteilungen!$D$11:$E$99,2,0)&amp;"_"&amp;VLOOKUP(AE9,OENACE_Abteilungen!$G$11:$I$57,3,0)</f>
        <v>#N/A</v>
      </c>
      <c r="AF422" s="251" t="e">
        <f>U!$B$14&amp;"_"&amp;VLOOKUP(AF8,OENACE_Abteilungen!$D$11:$E$99,2,0)&amp;"_"&amp;VLOOKUP(AF9,OENACE_Abteilungen!$G$11:$I$57,3,0)</f>
        <v>#N/A</v>
      </c>
      <c r="AG422" s="251" t="e">
        <f>U!$B$14&amp;"_"&amp;VLOOKUP(AG8,OENACE_Abteilungen!$D$11:$E$99,2,0)&amp;"_"&amp;VLOOKUP(AG9,OENACE_Abteilungen!$G$11:$I$57,3,0)</f>
        <v>#N/A</v>
      </c>
      <c r="AH422" s="251" t="e">
        <f>U!$B$14&amp;"_"&amp;VLOOKUP(AH8,OENACE_Abteilungen!$D$11:$E$99,2,0)&amp;"_"&amp;VLOOKUP(AH9,OENACE_Abteilungen!$G$11:$I$57,3,0)</f>
        <v>#N/A</v>
      </c>
      <c r="AI422" s="251" t="e">
        <f>U!$B$14&amp;"_"&amp;VLOOKUP(AI8,OENACE_Abteilungen!$D$11:$E$99,2,0)&amp;"_"&amp;VLOOKUP(AI9,OENACE_Abteilungen!$G$11:$I$57,3,0)</f>
        <v>#N/A</v>
      </c>
      <c r="AJ422" s="251" t="e">
        <f>U!$B$14&amp;"_"&amp;VLOOKUP(AJ8,OENACE_Abteilungen!$D$11:$E$99,2,0)&amp;"_"&amp;VLOOKUP(AJ9,OENACE_Abteilungen!$G$11:$I$57,3,0)</f>
        <v>#N/A</v>
      </c>
      <c r="AK422" s="251" t="e">
        <f>U!$B$14&amp;"_"&amp;VLOOKUP(AK8,OENACE_Abteilungen!$D$11:$E$99,2,0)&amp;"_"&amp;VLOOKUP(AK9,OENACE_Abteilungen!$G$11:$I$57,3,0)</f>
        <v>#N/A</v>
      </c>
      <c r="AL422" s="251" t="e">
        <f>U!$B$14&amp;"_"&amp;VLOOKUP(AL8,OENACE_Abteilungen!$D$11:$E$99,2,0)&amp;"_"&amp;VLOOKUP(AL9,OENACE_Abteilungen!$G$11:$I$57,3,0)</f>
        <v>#N/A</v>
      </c>
      <c r="AM422" s="251" t="e">
        <f>U!$B$14&amp;"_"&amp;VLOOKUP(AM8,OENACE_Abteilungen!$D$11:$E$99,2,0)&amp;"_"&amp;VLOOKUP(AM9,OENACE_Abteilungen!$G$11:$I$57,3,0)</f>
        <v>#N/A</v>
      </c>
      <c r="AN422" s="251" t="e">
        <f>U!$B$14&amp;"_"&amp;VLOOKUP(AN8,OENACE_Abteilungen!$D$11:$E$99,2,0)&amp;"_"&amp;VLOOKUP(AN9,OENACE_Abteilungen!$G$11:$I$57,3,0)</f>
        <v>#N/A</v>
      </c>
      <c r="AO422" s="251" t="e">
        <f>U!$B$14&amp;"_"&amp;VLOOKUP(AO8,OENACE_Abteilungen!$D$11:$E$99,2,0)&amp;"_"&amp;VLOOKUP(AO9,OENACE_Abteilungen!$G$11:$I$57,3,0)</f>
        <v>#N/A</v>
      </c>
      <c r="AP422" s="251" t="e">
        <f>U!$B$14&amp;"_"&amp;VLOOKUP(AP8,OENACE_Abteilungen!$D$11:$E$99,2,0)&amp;"_"&amp;VLOOKUP(AP9,OENACE_Abteilungen!$G$11:$I$57,3,0)</f>
        <v>#N/A</v>
      </c>
      <c r="AQ422" s="251" t="e">
        <f>U!$B$14&amp;"_"&amp;VLOOKUP(AQ8,OENACE_Abteilungen!$D$11:$E$99,2,0)&amp;"_"&amp;VLOOKUP(AQ9,OENACE_Abteilungen!$G$11:$I$57,3,0)</f>
        <v>#N/A</v>
      </c>
      <c r="AR422" s="251" t="e">
        <f>U!$B$14&amp;"_"&amp;VLOOKUP(AR8,OENACE_Abteilungen!$D$11:$E$99,2,0)&amp;"_"&amp;VLOOKUP(AR9,OENACE_Abteilungen!$G$11:$I$57,3,0)</f>
        <v>#N/A</v>
      </c>
      <c r="AS422" s="251" t="e">
        <f>U!$B$14&amp;"_"&amp;VLOOKUP(AS8,OENACE_Abteilungen!$D$11:$E$99,2,0)&amp;"_"&amp;VLOOKUP(AS9,OENACE_Abteilungen!$G$11:$I$57,3,0)</f>
        <v>#N/A</v>
      </c>
      <c r="AT422" s="251" t="e">
        <f>U!$B$14&amp;"_"&amp;VLOOKUP(AT8,OENACE_Abteilungen!$D$11:$E$99,2,0)&amp;"_"&amp;VLOOKUP(AT9,OENACE_Abteilungen!$G$11:$I$57,3,0)</f>
        <v>#N/A</v>
      </c>
      <c r="AU422" s="251" t="e">
        <f>U!$B$14&amp;"_"&amp;VLOOKUP(AU8,OENACE_Abteilungen!$D$11:$E$99,2,0)&amp;"_"&amp;VLOOKUP(AU9,OENACE_Abteilungen!$G$11:$I$57,3,0)</f>
        <v>#N/A</v>
      </c>
      <c r="AV422" s="251" t="e">
        <f>U!$B$14&amp;"_"&amp;VLOOKUP(AV8,OENACE_Abteilungen!$D$11:$E$99,2,0)&amp;"_"&amp;VLOOKUP(AV9,OENACE_Abteilungen!$G$11:$I$57,3,0)</f>
        <v>#N/A</v>
      </c>
      <c r="AW422" s="251" t="e">
        <f>U!$B$14&amp;"_"&amp;VLOOKUP(AW8,OENACE_Abteilungen!$D$11:$E$99,2,0)&amp;"_"&amp;VLOOKUP(AW9,OENACE_Abteilungen!$G$11:$I$57,3,0)</f>
        <v>#N/A</v>
      </c>
      <c r="AX422" s="251" t="e">
        <f>U!$B$14&amp;"_"&amp;VLOOKUP(AX8,OENACE_Abteilungen!$D$11:$E$99,2,0)&amp;"_"&amp;VLOOKUP(AX9,OENACE_Abteilungen!$G$11:$I$57,3,0)</f>
        <v>#N/A</v>
      </c>
      <c r="AY422" s="251" t="e">
        <f>U!$B$14&amp;"_"&amp;VLOOKUP(AY8,OENACE_Abteilungen!$D$11:$E$99,2,0)&amp;"_"&amp;VLOOKUP(AY9,OENACE_Abteilungen!$G$11:$I$57,3,0)</f>
        <v>#N/A</v>
      </c>
      <c r="AZ422" s="251" t="e">
        <f>U!$B$14&amp;"_"&amp;VLOOKUP(AZ8,OENACE_Abteilungen!$D$11:$E$99,2,0)&amp;"_"&amp;VLOOKUP(AZ9,OENACE_Abteilungen!$G$11:$I$57,3,0)</f>
        <v>#N/A</v>
      </c>
      <c r="BA422" s="251" t="e">
        <f>U!$B$14&amp;"_"&amp;VLOOKUP(BA8,OENACE_Abteilungen!$D$11:$E$99,2,0)&amp;"_"&amp;VLOOKUP(BA9,OENACE_Abteilungen!$G$11:$I$57,3,0)</f>
        <v>#N/A</v>
      </c>
      <c r="BB422" s="251" t="e">
        <f>U!$B$14&amp;"_"&amp;VLOOKUP(BB8,OENACE_Abteilungen!$D$11:$E$99,2,0)&amp;"_"&amp;VLOOKUP(BB9,OENACE_Abteilungen!$G$11:$I$57,3,0)</f>
        <v>#N/A</v>
      </c>
      <c r="BC422" s="251" t="e">
        <f>U!$B$14&amp;"_"&amp;VLOOKUP(BC8,OENACE_Abteilungen!$D$11:$E$99,2,0)&amp;"_"&amp;VLOOKUP(BC9,OENACE_Abteilungen!$G$11:$I$57,3,0)</f>
        <v>#N/A</v>
      </c>
      <c r="BD422" s="251" t="e">
        <f>U!$B$14&amp;"_"&amp;VLOOKUP(BD8,OENACE_Abteilungen!$D$11:$E$99,2,0)&amp;"_"&amp;VLOOKUP(BD9,OENACE_Abteilungen!$G$11:$I$57,3,0)</f>
        <v>#N/A</v>
      </c>
      <c r="BE422" s="251" t="e">
        <f>U!$B$14&amp;"_"&amp;VLOOKUP(BE8,OENACE_Abteilungen!$D$11:$E$99,2,0)&amp;"_"&amp;VLOOKUP(BE9,OENACE_Abteilungen!$G$11:$I$57,3,0)</f>
        <v>#N/A</v>
      </c>
      <c r="BF422" s="251" t="e">
        <f>U!$B$14&amp;"_"&amp;VLOOKUP(BF8,OENACE_Abteilungen!$D$11:$E$99,2,0)&amp;"_"&amp;VLOOKUP(BF9,OENACE_Abteilungen!$G$11:$I$57,3,0)</f>
        <v>#N/A</v>
      </c>
      <c r="BG422" s="251" t="e">
        <f>U!$B$14&amp;"_"&amp;VLOOKUP(BG8,OENACE_Abteilungen!$D$11:$E$99,2,0)&amp;"_"&amp;VLOOKUP(BG9,OENACE_Abteilungen!$G$11:$I$57,3,0)</f>
        <v>#N/A</v>
      </c>
      <c r="BH422" s="251" t="e">
        <f>U!$B$14&amp;"_"&amp;VLOOKUP(BH8,OENACE_Abteilungen!$D$11:$E$99,2,0)&amp;"_"&amp;VLOOKUP(BH9,OENACE_Abteilungen!$G$11:$I$57,3,0)</f>
        <v>#N/A</v>
      </c>
      <c r="BI422" s="251" t="e">
        <f>U!$B$14&amp;"_"&amp;VLOOKUP(BI8,OENACE_Abteilungen!$D$11:$E$99,2,0)&amp;"_"&amp;VLOOKUP(BI9,OENACE_Abteilungen!$G$11:$I$57,3,0)</f>
        <v>#N/A</v>
      </c>
      <c r="BJ422" s="251" t="e">
        <f>U!$B$14&amp;"_"&amp;VLOOKUP(BJ8,OENACE_Abteilungen!$D$11:$E$99,2,0)&amp;"_"&amp;VLOOKUP(BJ9,OENACE_Abteilungen!$G$11:$I$57,3,0)</f>
        <v>#N/A</v>
      </c>
      <c r="BK422" s="251" t="e">
        <f>U!$B$14&amp;"_"&amp;VLOOKUP(BK8,OENACE_Abteilungen!$D$11:$E$99,2,0)&amp;"_"&amp;VLOOKUP(BK9,OENACE_Abteilungen!$G$11:$I$57,3,0)</f>
        <v>#N/A</v>
      </c>
      <c r="BL422" s="251" t="e">
        <f>U!$B$14&amp;"_"&amp;VLOOKUP(BL8,OENACE_Abteilungen!$D$11:$E$99,2,0)&amp;"_"&amp;VLOOKUP(BL9,OENACE_Abteilungen!$G$11:$I$57,3,0)</f>
        <v>#N/A</v>
      </c>
      <c r="BM422" s="251" t="e">
        <f>U!$B$14&amp;"_"&amp;VLOOKUP(BM8,OENACE_Abteilungen!$D$11:$E$99,2,0)&amp;"_"&amp;VLOOKUP(BM9,OENACE_Abteilungen!$G$11:$I$57,3,0)</f>
        <v>#N/A</v>
      </c>
      <c r="BN422" s="251" t="e">
        <f>U!$B$14&amp;"_"&amp;VLOOKUP(BN8,OENACE_Abteilungen!$D$11:$E$99,2,0)&amp;"_"&amp;VLOOKUP(BN9,OENACE_Abteilungen!$G$11:$I$57,3,0)</f>
        <v>#N/A</v>
      </c>
      <c r="BO422" s="251" t="e">
        <f>U!$B$14&amp;"_"&amp;VLOOKUP(BO8,OENACE_Abteilungen!$D$11:$E$99,2,0)&amp;"_"&amp;VLOOKUP(BO9,OENACE_Abteilungen!$G$11:$I$57,3,0)</f>
        <v>#N/A</v>
      </c>
      <c r="BP422" s="251" t="e">
        <f>U!$B$14&amp;"_"&amp;VLOOKUP(BP8,OENACE_Abteilungen!$D$11:$E$99,2,0)&amp;"_"&amp;VLOOKUP(BP9,OENACE_Abteilungen!$G$11:$I$57,3,0)</f>
        <v>#N/A</v>
      </c>
      <c r="BQ422" s="251" t="e">
        <f>U!$B$14&amp;"_"&amp;VLOOKUP(BQ8,OENACE_Abteilungen!$D$11:$E$99,2,0)&amp;"_"&amp;VLOOKUP(BQ9,OENACE_Abteilungen!$G$11:$I$57,3,0)</f>
        <v>#N/A</v>
      </c>
      <c r="BR422" s="251" t="e">
        <f>U!$B$14&amp;"_"&amp;VLOOKUP(BR8,OENACE_Abteilungen!$D$11:$E$99,2,0)&amp;"_"&amp;VLOOKUP(BR9,OENACE_Abteilungen!$G$11:$I$57,3,0)</f>
        <v>#N/A</v>
      </c>
      <c r="BS422" s="251" t="e">
        <f>U!$B$14&amp;"_"&amp;VLOOKUP(BS8,OENACE_Abteilungen!$D$11:$E$99,2,0)&amp;"_"&amp;VLOOKUP(BS9,OENACE_Abteilungen!$G$11:$I$57,3,0)</f>
        <v>#N/A</v>
      </c>
      <c r="BT422" s="251" t="e">
        <f>U!$B$14&amp;"_"&amp;VLOOKUP(BT8,OENACE_Abteilungen!$D$11:$E$99,2,0)&amp;"_"&amp;VLOOKUP(BT9,OENACE_Abteilungen!$G$11:$I$57,3,0)</f>
        <v>#N/A</v>
      </c>
      <c r="BU422" s="251" t="e">
        <f>U!$B$14&amp;"_"&amp;VLOOKUP(BU8,OENACE_Abteilungen!$D$11:$E$99,2,0)&amp;"_"&amp;VLOOKUP(BU9,OENACE_Abteilungen!$G$11:$I$57,3,0)</f>
        <v>#N/A</v>
      </c>
      <c r="BV422" s="251" t="e">
        <f>U!$B$14&amp;"_"&amp;VLOOKUP(BV8,OENACE_Abteilungen!$D$11:$E$99,2,0)&amp;"_"&amp;VLOOKUP(BV9,OENACE_Abteilungen!$G$11:$I$57,3,0)</f>
        <v>#N/A</v>
      </c>
      <c r="BW422" s="251" t="e">
        <f>U!$B$14&amp;"_"&amp;VLOOKUP(BW8,OENACE_Abteilungen!$D$11:$E$99,2,0)&amp;"_"&amp;VLOOKUP(BW9,OENACE_Abteilungen!$G$11:$I$57,3,0)</f>
        <v>#N/A</v>
      </c>
      <c r="BX422" s="251" t="e">
        <f>U!$B$14&amp;"_"&amp;VLOOKUP(BX8,OENACE_Abteilungen!$D$11:$E$99,2,0)&amp;"_"&amp;VLOOKUP(BX9,OENACE_Abteilungen!$G$11:$I$57,3,0)</f>
        <v>#N/A</v>
      </c>
      <c r="BY422" s="251" t="e">
        <f>U!$B$14&amp;"_"&amp;VLOOKUP(BY8,OENACE_Abteilungen!$D$11:$E$99,2,0)&amp;"_"&amp;VLOOKUP(BY9,OENACE_Abteilungen!$G$11:$I$57,3,0)</f>
        <v>#N/A</v>
      </c>
      <c r="BZ422" s="251" t="e">
        <f>U!$B$14&amp;"_"&amp;VLOOKUP(BZ8,OENACE_Abteilungen!$D$11:$E$99,2,0)&amp;"_"&amp;VLOOKUP(BZ9,OENACE_Abteilungen!$G$11:$I$57,3,0)</f>
        <v>#N/A</v>
      </c>
      <c r="CA422" s="251" t="e">
        <f>U!$B$14&amp;"_"&amp;VLOOKUP(CA8,OENACE_Abteilungen!$D$11:$E$99,2,0)&amp;"_"&amp;VLOOKUP(CA9,OENACE_Abteilungen!$G$11:$I$57,3,0)</f>
        <v>#N/A</v>
      </c>
      <c r="CB422" s="251" t="e">
        <f>U!$B$14&amp;"_"&amp;VLOOKUP(CB8,OENACE_Abteilungen!$D$11:$E$99,2,0)&amp;"_"&amp;VLOOKUP(CB9,OENACE_Abteilungen!$G$11:$I$57,3,0)</f>
        <v>#N/A</v>
      </c>
      <c r="CC422" s="251" t="e">
        <f>U!$B$14&amp;"_"&amp;VLOOKUP(CC8,OENACE_Abteilungen!$D$11:$E$99,2,0)&amp;"_"&amp;VLOOKUP(CC9,OENACE_Abteilungen!$G$11:$I$57,3,0)</f>
        <v>#N/A</v>
      </c>
      <c r="CD422" s="251" t="e">
        <f>U!$B$14&amp;"_"&amp;VLOOKUP(CD8,OENACE_Abteilungen!$D$11:$E$99,2,0)&amp;"_"&amp;VLOOKUP(CD9,OENACE_Abteilungen!$G$11:$I$57,3,0)</f>
        <v>#N/A</v>
      </c>
      <c r="CE422" s="251" t="e">
        <f>U!$B$14&amp;"_"&amp;VLOOKUP(CE8,OENACE_Abteilungen!$D$11:$E$99,2,0)&amp;"_"&amp;VLOOKUP(CE9,OENACE_Abteilungen!$G$11:$I$57,3,0)</f>
        <v>#N/A</v>
      </c>
      <c r="CF422" s="251" t="e">
        <f>U!$B$14&amp;"_"&amp;VLOOKUP(CF8,OENACE_Abteilungen!$D$11:$E$99,2,0)&amp;"_"&amp;VLOOKUP(CF9,OENACE_Abteilungen!$G$11:$I$57,3,0)</f>
        <v>#N/A</v>
      </c>
      <c r="CG422" s="251" t="e">
        <f>U!$B$14&amp;"_"&amp;VLOOKUP(CG8,OENACE_Abteilungen!$D$11:$E$99,2,0)&amp;"_"&amp;VLOOKUP(CG9,OENACE_Abteilungen!$G$11:$I$57,3,0)</f>
        <v>#N/A</v>
      </c>
      <c r="CH422" s="251" t="e">
        <f>U!$B$14&amp;"_"&amp;VLOOKUP(CH8,OENACE_Abteilungen!$D$11:$E$99,2,0)&amp;"_"&amp;VLOOKUP(CH9,OENACE_Abteilungen!$G$11:$I$57,3,0)</f>
        <v>#N/A</v>
      </c>
      <c r="CI422" s="251" t="e">
        <f>U!$B$14&amp;"_"&amp;VLOOKUP(CI8,OENACE_Abteilungen!$D$11:$E$99,2,0)&amp;"_"&amp;VLOOKUP(CI9,OENACE_Abteilungen!$G$11:$I$57,3,0)</f>
        <v>#N/A</v>
      </c>
      <c r="CJ422" s="251" t="e">
        <f>U!$B$14&amp;"_"&amp;VLOOKUP(CJ8,OENACE_Abteilungen!$D$11:$E$99,2,0)&amp;"_"&amp;VLOOKUP(CJ9,OENACE_Abteilungen!$G$11:$I$57,3,0)</f>
        <v>#N/A</v>
      </c>
      <c r="CK422" s="251" t="e">
        <f>U!$B$14&amp;"_"&amp;VLOOKUP(CK8,OENACE_Abteilungen!$D$11:$E$99,2,0)&amp;"_"&amp;VLOOKUP(CK9,OENACE_Abteilungen!$G$11:$I$57,3,0)</f>
        <v>#N/A</v>
      </c>
      <c r="CL422" s="251" t="e">
        <f>U!$B$14&amp;"_"&amp;VLOOKUP(CL8,OENACE_Abteilungen!$D$11:$E$99,2,0)&amp;"_"&amp;VLOOKUP(CL9,OENACE_Abteilungen!$G$11:$I$57,3,0)</f>
        <v>#N/A</v>
      </c>
      <c r="CM422" s="251" t="e">
        <f>U!$B$14&amp;"_"&amp;VLOOKUP(CM8,OENACE_Abteilungen!$D$11:$E$99,2,0)&amp;"_"&amp;VLOOKUP(CM9,OENACE_Abteilungen!$G$11:$I$57,3,0)</f>
        <v>#N/A</v>
      </c>
      <c r="CN422" s="251" t="e">
        <f>U!$B$14&amp;"_"&amp;VLOOKUP(CN8,OENACE_Abteilungen!$D$11:$E$99,2,0)&amp;"_"&amp;VLOOKUP(CN9,OENACE_Abteilungen!$G$11:$I$57,3,0)</f>
        <v>#N/A</v>
      </c>
      <c r="CO422" s="251" t="e">
        <f>U!$B$14&amp;"_"&amp;VLOOKUP(CO8,OENACE_Abteilungen!$D$11:$E$99,2,0)&amp;"_"&amp;VLOOKUP(CO9,OENACE_Abteilungen!$G$11:$I$57,3,0)</f>
        <v>#N/A</v>
      </c>
      <c r="CP422" s="251" t="e">
        <f>U!$B$14&amp;"_"&amp;VLOOKUP(CP8,OENACE_Abteilungen!$D$11:$E$99,2,0)&amp;"_"&amp;VLOOKUP(CP9,OENACE_Abteilungen!$G$11:$I$57,3,0)</f>
        <v>#N/A</v>
      </c>
      <c r="CQ422" s="251" t="e">
        <f>U!$B$14&amp;"_"&amp;VLOOKUP(CQ8,OENACE_Abteilungen!$D$11:$E$99,2,0)&amp;"_"&amp;VLOOKUP(CQ9,OENACE_Abteilungen!$G$11:$I$57,3,0)</f>
        <v>#N/A</v>
      </c>
      <c r="CR422" s="251" t="e">
        <f>U!$B$14&amp;"_"&amp;VLOOKUP(CR8,OENACE_Abteilungen!$D$11:$E$99,2,0)&amp;"_"&amp;VLOOKUP(CR9,OENACE_Abteilungen!$G$11:$I$57,3,0)</f>
        <v>#N/A</v>
      </c>
      <c r="CS422" s="251" t="e">
        <f>U!$B$14&amp;"_"&amp;VLOOKUP(CS8,OENACE_Abteilungen!$D$11:$E$99,2,0)&amp;"_"&amp;VLOOKUP(CS9,OENACE_Abteilungen!$G$11:$I$57,3,0)</f>
        <v>#N/A</v>
      </c>
      <c r="CT422" s="251" t="e">
        <f>U!$B$14&amp;"_"&amp;VLOOKUP(CT8,OENACE_Abteilungen!$D$11:$E$99,2,0)&amp;"_"&amp;VLOOKUP(CT9,OENACE_Abteilungen!$G$11:$I$57,3,0)</f>
        <v>#N/A</v>
      </c>
      <c r="CU422" s="251" t="e">
        <f>U!$B$14&amp;"_"&amp;VLOOKUP(CU8,OENACE_Abteilungen!$D$11:$E$99,2,0)&amp;"_"&amp;VLOOKUP(CU9,OENACE_Abteilungen!$G$11:$I$57,3,0)</f>
        <v>#N/A</v>
      </c>
      <c r="CV422" s="251" t="e">
        <f>U!$B$14&amp;"_"&amp;VLOOKUP(CV8,OENACE_Abteilungen!$D$11:$E$99,2,0)&amp;"_"&amp;VLOOKUP(CV9,OENACE_Abteilungen!$G$11:$I$57,3,0)</f>
        <v>#N/A</v>
      </c>
      <c r="CW422" s="251" t="e">
        <f>U!$B$14&amp;"_"&amp;VLOOKUP(CW8,OENACE_Abteilungen!$D$11:$E$99,2,0)&amp;"_"&amp;VLOOKUP(CW9,OENACE_Abteilungen!$G$11:$I$57,3,0)</f>
        <v>#N/A</v>
      </c>
      <c r="CX422" s="251" t="e">
        <f>U!$B$14&amp;"_"&amp;VLOOKUP(CX8,OENACE_Abteilungen!$D$11:$E$99,2,0)&amp;"_"&amp;VLOOKUP(CX9,OENACE_Abteilungen!$G$11:$I$57,3,0)</f>
        <v>#N/A</v>
      </c>
      <c r="CY422" s="251" t="e">
        <f>U!$B$14&amp;"_"&amp;VLOOKUP(CY8,OENACE_Abteilungen!$D$11:$E$99,2,0)&amp;"_"&amp;VLOOKUP(CY9,OENACE_Abteilungen!$G$11:$I$57,3,0)</f>
        <v>#N/A</v>
      </c>
      <c r="CZ422" s="251" t="e">
        <f>U!$B$14&amp;"_"&amp;VLOOKUP(CZ8,OENACE_Abteilungen!$D$11:$E$99,2,0)&amp;"_"&amp;VLOOKUP(CZ9,OENACE_Abteilungen!$G$11:$I$57,3,0)</f>
        <v>#N/A</v>
      </c>
      <c r="DA422" s="251" t="e">
        <f>U!$B$14&amp;"_"&amp;VLOOKUP(DA8,OENACE_Abteilungen!$D$11:$E$99,2,0)&amp;"_"&amp;VLOOKUP(DA9,OENACE_Abteilungen!$G$11:$I$57,3,0)</f>
        <v>#N/A</v>
      </c>
      <c r="DB422" s="251" t="e">
        <f>U!$B$14&amp;"_"&amp;VLOOKUP(DB8,OENACE_Abteilungen!$D$11:$E$99,2,0)&amp;"_"&amp;VLOOKUP(DB9,OENACE_Abteilungen!$G$11:$I$57,3,0)</f>
        <v>#N/A</v>
      </c>
      <c r="DC422" s="251" t="e">
        <f>U!$B$14&amp;"_"&amp;VLOOKUP(DC8,OENACE_Abteilungen!$D$11:$E$99,2,0)&amp;"_"&amp;VLOOKUP(DC9,OENACE_Abteilungen!$G$11:$I$57,3,0)</f>
        <v>#N/A</v>
      </c>
      <c r="DD422" s="251" t="e">
        <f>U!$B$14&amp;"_"&amp;VLOOKUP(DD8,OENACE_Abteilungen!$D$11:$E$99,2,0)&amp;"_"&amp;VLOOKUP(DD9,OENACE_Abteilungen!$G$11:$I$57,3,0)</f>
        <v>#N/A</v>
      </c>
      <c r="DE422" s="251" t="e">
        <f>U!$B$14&amp;"_"&amp;VLOOKUP(DE8,OENACE_Abteilungen!$D$11:$E$99,2,0)&amp;"_"&amp;VLOOKUP(DE9,OENACE_Abteilungen!$G$11:$I$57,3,0)</f>
        <v>#N/A</v>
      </c>
      <c r="DF422" s="251" t="e">
        <f>U!$B$14&amp;"_"&amp;VLOOKUP(DF8,OENACE_Abteilungen!$D$11:$E$99,2,0)&amp;"_"&amp;VLOOKUP(DF9,OENACE_Abteilungen!$G$11:$I$57,3,0)</f>
        <v>#N/A</v>
      </c>
      <c r="DG422" s="251" t="e">
        <f>U!$B$14&amp;"_"&amp;VLOOKUP(DG8,OENACE_Abteilungen!$D$11:$E$99,2,0)&amp;"_"&amp;VLOOKUP(DG9,OENACE_Abteilungen!$G$11:$I$57,3,0)</f>
        <v>#N/A</v>
      </c>
      <c r="DH422" s="251" t="e">
        <f>U!$B$14&amp;"_"&amp;VLOOKUP(DH8,OENACE_Abteilungen!$D$11:$E$99,2,0)&amp;"_"&amp;VLOOKUP(DH9,OENACE_Abteilungen!$G$11:$I$57,3,0)</f>
        <v>#N/A</v>
      </c>
      <c r="DI422" s="251" t="e">
        <f>U!$B$14&amp;"_"&amp;VLOOKUP(DI8,OENACE_Abteilungen!$D$11:$E$99,2,0)&amp;"_"&amp;VLOOKUP(DI9,OENACE_Abteilungen!$G$11:$I$57,3,0)</f>
        <v>#N/A</v>
      </c>
      <c r="DJ422" s="251" t="e">
        <f>U!$B$14&amp;"_"&amp;VLOOKUP(DJ8,OENACE_Abteilungen!$D$11:$E$99,2,0)&amp;"_"&amp;VLOOKUP(DJ9,OENACE_Abteilungen!$G$11:$I$57,3,0)</f>
        <v>#N/A</v>
      </c>
      <c r="DK422" s="251" t="e">
        <f>U!$B$14&amp;"_"&amp;VLOOKUP(DK8,OENACE_Abteilungen!$D$11:$E$99,2,0)&amp;"_"&amp;VLOOKUP(DK9,OENACE_Abteilungen!$G$11:$I$57,3,0)</f>
        <v>#N/A</v>
      </c>
      <c r="DL422" s="251" t="e">
        <f>U!$B$14&amp;"_"&amp;VLOOKUP(DL8,OENACE_Abteilungen!$D$11:$E$99,2,0)&amp;"_"&amp;VLOOKUP(DL9,OENACE_Abteilungen!$G$11:$I$57,3,0)</f>
        <v>#N/A</v>
      </c>
      <c r="DM422" s="251" t="e">
        <f>U!$B$14&amp;"_"&amp;VLOOKUP(DM8,OENACE_Abteilungen!$D$11:$E$99,2,0)&amp;"_"&amp;VLOOKUP(DM9,OENACE_Abteilungen!$G$11:$I$57,3,0)</f>
        <v>#N/A</v>
      </c>
      <c r="DN422" s="251" t="e">
        <f>U!$B$14&amp;"_"&amp;VLOOKUP(DN8,OENACE_Abteilungen!$D$11:$E$99,2,0)&amp;"_"&amp;VLOOKUP(DN9,OENACE_Abteilungen!$G$11:$I$57,3,0)</f>
        <v>#N/A</v>
      </c>
      <c r="DO422" s="251" t="e">
        <f>U!$B$14&amp;"_"&amp;VLOOKUP(DO8,OENACE_Abteilungen!$D$11:$E$99,2,0)&amp;"_"&amp;VLOOKUP(DO9,OENACE_Abteilungen!$G$11:$I$57,3,0)</f>
        <v>#N/A</v>
      </c>
      <c r="DP422" s="251" t="e">
        <f>U!$B$14&amp;"_"&amp;VLOOKUP(DP8,OENACE_Abteilungen!$D$11:$E$99,2,0)&amp;"_"&amp;VLOOKUP(DP9,OENACE_Abteilungen!$G$11:$I$57,3,0)</f>
        <v>#N/A</v>
      </c>
      <c r="DQ422" s="251" t="e">
        <f>U!$B$14&amp;"_"&amp;VLOOKUP(DQ8,OENACE_Abteilungen!$D$11:$E$99,2,0)&amp;"_"&amp;VLOOKUP(DQ9,OENACE_Abteilungen!$G$11:$I$57,3,0)</f>
        <v>#N/A</v>
      </c>
      <c r="DR422" s="251" t="e">
        <f>U!$B$14&amp;"_"&amp;VLOOKUP(DR8,OENACE_Abteilungen!$D$11:$E$99,2,0)&amp;"_"&amp;VLOOKUP(DR9,OENACE_Abteilungen!$G$11:$I$57,3,0)</f>
        <v>#N/A</v>
      </c>
      <c r="DS422" s="251" t="e">
        <f>U!$B$14&amp;"_"&amp;VLOOKUP(DS8,OENACE_Abteilungen!$D$11:$E$99,2,0)&amp;"_"&amp;VLOOKUP(DS9,OENACE_Abteilungen!$G$11:$I$57,3,0)</f>
        <v>#N/A</v>
      </c>
      <c r="DT422" s="251" t="e">
        <f>U!$B$14&amp;"_"&amp;VLOOKUP(DT8,OENACE_Abteilungen!$D$11:$E$99,2,0)&amp;"_"&amp;VLOOKUP(DT9,OENACE_Abteilungen!$G$11:$I$57,3,0)</f>
        <v>#N/A</v>
      </c>
      <c r="DU422" s="251" t="e">
        <f>U!$B$14&amp;"_"&amp;VLOOKUP(DU8,OENACE_Abteilungen!$D$11:$E$99,2,0)&amp;"_"&amp;VLOOKUP(DU9,OENACE_Abteilungen!$G$11:$I$57,3,0)</f>
        <v>#N/A</v>
      </c>
      <c r="DV422" s="251" t="e">
        <f>U!$B$14&amp;"_"&amp;VLOOKUP(DV8,OENACE_Abteilungen!$D$11:$E$99,2,0)&amp;"_"&amp;VLOOKUP(DV9,OENACE_Abteilungen!$G$11:$I$57,3,0)</f>
        <v>#N/A</v>
      </c>
      <c r="DW422" s="251" t="e">
        <f>U!$B$14&amp;"_"&amp;VLOOKUP(DW8,OENACE_Abteilungen!$D$11:$E$99,2,0)&amp;"_"&amp;VLOOKUP(DW9,OENACE_Abteilungen!$G$11:$I$57,3,0)</f>
        <v>#N/A</v>
      </c>
      <c r="DX422" s="251" t="e">
        <f>U!$B$14&amp;"_"&amp;VLOOKUP(DX8,OENACE_Abteilungen!$D$11:$E$99,2,0)&amp;"_"&amp;VLOOKUP(DX9,OENACE_Abteilungen!$G$11:$I$57,3,0)</f>
        <v>#N/A</v>
      </c>
      <c r="DY422" s="251" t="e">
        <f>U!$B$14&amp;"_"&amp;VLOOKUP(DY8,OENACE_Abteilungen!$D$11:$E$99,2,0)&amp;"_"&amp;VLOOKUP(DY9,OENACE_Abteilungen!$G$11:$I$57,3,0)</f>
        <v>#N/A</v>
      </c>
      <c r="DZ422" s="251" t="e">
        <f>U!$B$14&amp;"_"&amp;VLOOKUP(DZ8,OENACE_Abteilungen!$D$11:$E$99,2,0)&amp;"_"&amp;VLOOKUP(DZ9,OENACE_Abteilungen!$G$11:$I$57,3,0)</f>
        <v>#N/A</v>
      </c>
      <c r="EA422" s="251" t="e">
        <f>U!$B$14&amp;"_"&amp;VLOOKUP(EA8,OENACE_Abteilungen!$D$11:$E$99,2,0)&amp;"_"&amp;VLOOKUP(EA9,OENACE_Abteilungen!$G$11:$I$57,3,0)</f>
        <v>#N/A</v>
      </c>
      <c r="EB422" s="251" t="e">
        <f>U!$B$14&amp;"_"&amp;VLOOKUP(EB8,OENACE_Abteilungen!$D$11:$E$99,2,0)&amp;"_"&amp;VLOOKUP(EB9,OENACE_Abteilungen!$G$11:$I$57,3,0)</f>
        <v>#N/A</v>
      </c>
      <c r="EC422" s="251" t="e">
        <f>U!$B$14&amp;"_"&amp;VLOOKUP(EC8,OENACE_Abteilungen!$D$11:$E$99,2,0)&amp;"_"&amp;VLOOKUP(EC9,OENACE_Abteilungen!$G$11:$I$57,3,0)</f>
        <v>#N/A</v>
      </c>
      <c r="ED422" s="251" t="e">
        <f>U!$B$14&amp;"_"&amp;VLOOKUP(ED8,OENACE_Abteilungen!$D$11:$E$99,2,0)&amp;"_"&amp;VLOOKUP(ED9,OENACE_Abteilungen!$G$11:$I$57,3,0)</f>
        <v>#N/A</v>
      </c>
      <c r="EE422" s="251" t="e">
        <f>U!$B$14&amp;"_"&amp;VLOOKUP(EE8,OENACE_Abteilungen!$D$11:$E$99,2,0)&amp;"_"&amp;VLOOKUP(EE9,OENACE_Abteilungen!$G$11:$I$57,3,0)</f>
        <v>#N/A</v>
      </c>
      <c r="EF422" s="251" t="e">
        <f>U!$B$14&amp;"_"&amp;VLOOKUP(EF8,OENACE_Abteilungen!$D$11:$E$99,2,0)&amp;"_"&amp;VLOOKUP(EF9,OENACE_Abteilungen!$G$11:$I$57,3,0)</f>
        <v>#N/A</v>
      </c>
      <c r="EG422" s="251" t="e">
        <f>U!$B$14&amp;"_"&amp;VLOOKUP(EG8,OENACE_Abteilungen!$D$11:$E$99,2,0)&amp;"_"&amp;VLOOKUP(EG9,OENACE_Abteilungen!$G$11:$I$57,3,0)</f>
        <v>#N/A</v>
      </c>
      <c r="EH422" s="251" t="e">
        <f>U!$B$14&amp;"_"&amp;VLOOKUP(EH8,OENACE_Abteilungen!$D$11:$E$99,2,0)&amp;"_"&amp;VLOOKUP(EH9,OENACE_Abteilungen!$G$11:$I$57,3,0)</f>
        <v>#N/A</v>
      </c>
      <c r="EI422" s="251" t="e">
        <f>U!$B$14&amp;"_"&amp;VLOOKUP(EI8,OENACE_Abteilungen!$D$11:$E$99,2,0)&amp;"_"&amp;VLOOKUP(EI9,OENACE_Abteilungen!$G$11:$I$57,3,0)</f>
        <v>#N/A</v>
      </c>
      <c r="EJ422" s="251" t="e">
        <f>U!$B$14&amp;"_"&amp;VLOOKUP(EJ8,OENACE_Abteilungen!$D$11:$E$99,2,0)&amp;"_"&amp;VLOOKUP(EJ9,OENACE_Abteilungen!$G$11:$I$57,3,0)</f>
        <v>#N/A</v>
      </c>
      <c r="EK422" s="251" t="e">
        <f>U!$B$14&amp;"_"&amp;VLOOKUP(EK8,OENACE_Abteilungen!$D$11:$E$99,2,0)&amp;"_"&amp;VLOOKUP(EK9,OENACE_Abteilungen!$G$11:$I$57,3,0)</f>
        <v>#N/A</v>
      </c>
      <c r="EL422" s="251" t="e">
        <f>U!$B$14&amp;"_"&amp;VLOOKUP(EL8,OENACE_Abteilungen!$D$11:$E$99,2,0)&amp;"_"&amp;VLOOKUP(EL9,OENACE_Abteilungen!$G$11:$I$57,3,0)</f>
        <v>#N/A</v>
      </c>
      <c r="EM422" s="251" t="e">
        <f>U!$B$14&amp;"_"&amp;VLOOKUP(EM8,OENACE_Abteilungen!$D$11:$E$99,2,0)&amp;"_"&amp;VLOOKUP(EM9,OENACE_Abteilungen!$G$11:$I$57,3,0)</f>
        <v>#N/A</v>
      </c>
      <c r="EN422" s="251" t="e">
        <f>U!$B$14&amp;"_"&amp;VLOOKUP(EN8,OENACE_Abteilungen!$D$11:$E$99,2,0)&amp;"_"&amp;VLOOKUP(EN9,OENACE_Abteilungen!$G$11:$I$57,3,0)</f>
        <v>#N/A</v>
      </c>
      <c r="EO422" s="251" t="e">
        <f>U!$B$14&amp;"_"&amp;VLOOKUP(EO8,OENACE_Abteilungen!$D$11:$E$99,2,0)&amp;"_"&amp;VLOOKUP(EO9,OENACE_Abteilungen!$G$11:$I$57,3,0)</f>
        <v>#N/A</v>
      </c>
      <c r="EP422" s="251" t="e">
        <f>U!$B$14&amp;"_"&amp;VLOOKUP(EP8,OENACE_Abteilungen!$D$11:$E$99,2,0)&amp;"_"&amp;VLOOKUP(EP9,OENACE_Abteilungen!$G$11:$I$57,3,0)</f>
        <v>#N/A</v>
      </c>
      <c r="EQ422" s="251" t="e">
        <f>U!$B$14&amp;"_"&amp;VLOOKUP(EQ8,OENACE_Abteilungen!$D$11:$E$99,2,0)&amp;"_"&amp;VLOOKUP(EQ9,OENACE_Abteilungen!$G$11:$I$57,3,0)</f>
        <v>#N/A</v>
      </c>
      <c r="ER422" s="251" t="e">
        <f>U!$B$14&amp;"_"&amp;VLOOKUP(ER8,OENACE_Abteilungen!$D$11:$E$99,2,0)&amp;"_"&amp;VLOOKUP(ER9,OENACE_Abteilungen!$G$11:$I$57,3,0)</f>
        <v>#N/A</v>
      </c>
      <c r="ES422" s="251" t="e">
        <f>U!$B$14&amp;"_"&amp;VLOOKUP(ES8,OENACE_Abteilungen!$D$11:$E$99,2,0)&amp;"_"&amp;VLOOKUP(ES9,OENACE_Abteilungen!$G$11:$I$57,3,0)</f>
        <v>#N/A</v>
      </c>
      <c r="ET422" s="251" t="e">
        <f>U!$B$14&amp;"_"&amp;VLOOKUP(ET8,OENACE_Abteilungen!$D$11:$E$99,2,0)&amp;"_"&amp;VLOOKUP(ET9,OENACE_Abteilungen!$G$11:$I$57,3,0)</f>
        <v>#N/A</v>
      </c>
      <c r="EU422" s="251" t="e">
        <f>U!$B$14&amp;"_"&amp;VLOOKUP(EU8,OENACE_Abteilungen!$D$11:$E$99,2,0)&amp;"_"&amp;VLOOKUP(EU9,OENACE_Abteilungen!$G$11:$I$57,3,0)</f>
        <v>#N/A</v>
      </c>
      <c r="EV422" s="251" t="e">
        <f>U!$B$14&amp;"_"&amp;VLOOKUP(EV8,OENACE_Abteilungen!$D$11:$E$99,2,0)&amp;"_"&amp;VLOOKUP(EV9,OENACE_Abteilungen!$G$11:$I$57,3,0)</f>
        <v>#N/A</v>
      </c>
      <c r="EW422" s="251" t="e">
        <f>U!$B$14&amp;"_"&amp;VLOOKUP(EW8,OENACE_Abteilungen!$D$11:$E$99,2,0)&amp;"_"&amp;VLOOKUP(EW9,OENACE_Abteilungen!$G$11:$I$57,3,0)</f>
        <v>#N/A</v>
      </c>
      <c r="EX422" s="251" t="e">
        <f>U!$B$14&amp;"_"&amp;VLOOKUP(EX8,OENACE_Abteilungen!$D$11:$E$99,2,0)&amp;"_"&amp;VLOOKUP(EX9,OENACE_Abteilungen!$G$11:$I$57,3,0)</f>
        <v>#N/A</v>
      </c>
      <c r="EY422" s="251" t="e">
        <f>U!$B$14&amp;"_"&amp;VLOOKUP(EY8,OENACE_Abteilungen!$D$11:$E$99,2,0)&amp;"_"&amp;VLOOKUP(EY9,OENACE_Abteilungen!$G$11:$I$57,3,0)</f>
        <v>#N/A</v>
      </c>
      <c r="EZ422" s="251" t="e">
        <f>U!$B$14&amp;"_"&amp;VLOOKUP(EZ8,OENACE_Abteilungen!$D$11:$E$99,2,0)&amp;"_"&amp;VLOOKUP(EZ9,OENACE_Abteilungen!$G$11:$I$57,3,0)</f>
        <v>#N/A</v>
      </c>
      <c r="FA422" s="251" t="e">
        <f>U!$B$14&amp;"_"&amp;VLOOKUP(FA8,OENACE_Abteilungen!$D$11:$E$99,2,0)&amp;"_"&amp;VLOOKUP(FA9,OENACE_Abteilungen!$G$11:$I$57,3,0)</f>
        <v>#N/A</v>
      </c>
      <c r="FB422" s="251" t="e">
        <f>U!$B$14&amp;"_"&amp;VLOOKUP(FB8,OENACE_Abteilungen!$D$11:$E$99,2,0)&amp;"_"&amp;VLOOKUP(FB9,OENACE_Abteilungen!$G$11:$I$57,3,0)</f>
        <v>#N/A</v>
      </c>
      <c r="FC422" s="251" t="e">
        <f>U!$B$14&amp;"_"&amp;VLOOKUP(FC8,OENACE_Abteilungen!$D$11:$E$99,2,0)&amp;"_"&amp;VLOOKUP(FC9,OENACE_Abteilungen!$G$11:$I$57,3,0)</f>
        <v>#N/A</v>
      </c>
      <c r="FD422" s="251" t="e">
        <f>U!$B$14&amp;"_"&amp;VLOOKUP(FD8,OENACE_Abteilungen!$D$11:$E$99,2,0)&amp;"_"&amp;VLOOKUP(FD9,OENACE_Abteilungen!$G$11:$I$57,3,0)</f>
        <v>#N/A</v>
      </c>
      <c r="FE422" s="251" t="e">
        <f>U!$B$14&amp;"_"&amp;VLOOKUP(FE8,OENACE_Abteilungen!$D$11:$E$99,2,0)&amp;"_"&amp;VLOOKUP(FE9,OENACE_Abteilungen!$G$11:$I$57,3,0)</f>
        <v>#N/A</v>
      </c>
      <c r="FF422" s="251" t="e">
        <f>U!$B$14&amp;"_"&amp;VLOOKUP(FF8,OENACE_Abteilungen!$D$11:$E$99,2,0)&amp;"_"&amp;VLOOKUP(FF9,OENACE_Abteilungen!$G$11:$I$57,3,0)</f>
        <v>#N/A</v>
      </c>
      <c r="FG422" s="251" t="e">
        <f>U!$B$14&amp;"_"&amp;VLOOKUP(FG8,OENACE_Abteilungen!$D$11:$E$99,2,0)&amp;"_"&amp;VLOOKUP(FG9,OENACE_Abteilungen!$G$11:$I$57,3,0)</f>
        <v>#N/A</v>
      </c>
      <c r="FH422" s="251" t="e">
        <f>U!$B$14&amp;"_"&amp;VLOOKUP(FH8,OENACE_Abteilungen!$D$11:$E$99,2,0)&amp;"_"&amp;VLOOKUP(FH9,OENACE_Abteilungen!$G$11:$I$57,3,0)</f>
        <v>#N/A</v>
      </c>
      <c r="FI422" s="251" t="e">
        <f>U!$B$14&amp;"_"&amp;VLOOKUP(FI8,OENACE_Abteilungen!$D$11:$E$99,2,0)&amp;"_"&amp;VLOOKUP(FI9,OENACE_Abteilungen!$G$11:$I$57,3,0)</f>
        <v>#N/A</v>
      </c>
      <c r="FJ422" s="251" t="e">
        <f>U!$B$14&amp;"_"&amp;VLOOKUP(FJ8,OENACE_Abteilungen!$D$11:$E$99,2,0)&amp;"_"&amp;VLOOKUP(FJ9,OENACE_Abteilungen!$G$11:$I$57,3,0)</f>
        <v>#N/A</v>
      </c>
      <c r="FK422" s="251" t="e">
        <f>U!$B$14&amp;"_"&amp;VLOOKUP(FK8,OENACE_Abteilungen!$D$11:$E$99,2,0)&amp;"_"&amp;VLOOKUP(FK9,OENACE_Abteilungen!$G$11:$I$57,3,0)</f>
        <v>#N/A</v>
      </c>
      <c r="FL422" s="251" t="e">
        <f>U!$B$14&amp;"_"&amp;VLOOKUP(FL8,OENACE_Abteilungen!$D$11:$E$99,2,0)&amp;"_"&amp;VLOOKUP(FL9,OENACE_Abteilungen!$G$11:$I$57,3,0)</f>
        <v>#N/A</v>
      </c>
      <c r="FM422" s="251" t="e">
        <f>U!$B$14&amp;"_"&amp;VLOOKUP(FM8,OENACE_Abteilungen!$D$11:$E$99,2,0)&amp;"_"&amp;VLOOKUP(FM9,OENACE_Abteilungen!$G$11:$I$57,3,0)</f>
        <v>#N/A</v>
      </c>
      <c r="FN422" s="251" t="e">
        <f>U!$B$14&amp;"_"&amp;VLOOKUP(FN8,OENACE_Abteilungen!$D$11:$E$99,2,0)&amp;"_"&amp;VLOOKUP(FN9,OENACE_Abteilungen!$G$11:$I$57,3,0)</f>
        <v>#N/A</v>
      </c>
      <c r="FO422" s="251" t="e">
        <f>U!$B$14&amp;"_"&amp;VLOOKUP(FO8,OENACE_Abteilungen!$D$11:$E$99,2,0)&amp;"_"&amp;VLOOKUP(FO9,OENACE_Abteilungen!$G$11:$I$57,3,0)</f>
        <v>#N/A</v>
      </c>
      <c r="FP422" s="251" t="e">
        <f>U!$B$14&amp;"_"&amp;VLOOKUP(FP8,OENACE_Abteilungen!$D$11:$E$99,2,0)&amp;"_"&amp;VLOOKUP(FP9,OENACE_Abteilungen!$G$11:$I$57,3,0)</f>
        <v>#N/A</v>
      </c>
      <c r="FQ422" s="251" t="e">
        <f>U!$B$14&amp;"_"&amp;VLOOKUP(FQ8,OENACE_Abteilungen!$D$11:$E$99,2,0)&amp;"_"&amp;VLOOKUP(FQ9,OENACE_Abteilungen!$G$11:$I$57,3,0)</f>
        <v>#N/A</v>
      </c>
      <c r="FR422" s="251" t="e">
        <f>U!$B$14&amp;"_"&amp;VLOOKUP(FR8,OENACE_Abteilungen!$D$11:$E$99,2,0)&amp;"_"&amp;VLOOKUP(FR9,OENACE_Abteilungen!$G$11:$I$57,3,0)</f>
        <v>#N/A</v>
      </c>
      <c r="FS422" s="251" t="e">
        <f>U!$B$14&amp;"_"&amp;VLOOKUP(FS8,OENACE_Abteilungen!$D$11:$E$99,2,0)&amp;"_"&amp;VLOOKUP(FS9,OENACE_Abteilungen!$G$11:$I$57,3,0)</f>
        <v>#N/A</v>
      </c>
      <c r="FT422" s="251" t="e">
        <f>U!$B$14&amp;"_"&amp;VLOOKUP(FT8,OENACE_Abteilungen!$D$11:$E$99,2,0)&amp;"_"&amp;VLOOKUP(FT9,OENACE_Abteilungen!$G$11:$I$57,3,0)</f>
        <v>#N/A</v>
      </c>
      <c r="FU422" s="251" t="e">
        <f>U!$B$14&amp;"_"&amp;VLOOKUP(FU8,OENACE_Abteilungen!$D$11:$E$99,2,0)&amp;"_"&amp;VLOOKUP(FU9,OENACE_Abteilungen!$G$11:$I$57,3,0)</f>
        <v>#N/A</v>
      </c>
      <c r="FV422" s="251" t="e">
        <f>U!$B$14&amp;"_"&amp;VLOOKUP(FV8,OENACE_Abteilungen!$D$11:$E$99,2,0)&amp;"_"&amp;VLOOKUP(FV9,OENACE_Abteilungen!$G$11:$I$57,3,0)</f>
        <v>#N/A</v>
      </c>
      <c r="FW422" s="251" t="e">
        <f>U!$B$14&amp;"_"&amp;VLOOKUP(FW8,OENACE_Abteilungen!$D$11:$E$99,2,0)&amp;"_"&amp;VLOOKUP(FW9,OENACE_Abteilungen!$G$11:$I$57,3,0)</f>
        <v>#N/A</v>
      </c>
      <c r="FX422" s="251" t="e">
        <f>U!$B$14&amp;"_"&amp;VLOOKUP(FX8,OENACE_Abteilungen!$D$11:$E$99,2,0)&amp;"_"&amp;VLOOKUP(FX9,OENACE_Abteilungen!$G$11:$I$57,3,0)</f>
        <v>#N/A</v>
      </c>
      <c r="FY422" s="251" t="e">
        <f>U!$B$14&amp;"_"&amp;VLOOKUP(FY8,OENACE_Abteilungen!$D$11:$E$99,2,0)&amp;"_"&amp;VLOOKUP(FY9,OENACE_Abteilungen!$G$11:$I$57,3,0)</f>
        <v>#N/A</v>
      </c>
      <c r="FZ422" s="251" t="e">
        <f>U!$B$14&amp;"_"&amp;VLOOKUP(FZ8,OENACE_Abteilungen!$D$11:$E$99,2,0)&amp;"_"&amp;VLOOKUP(FZ9,OENACE_Abteilungen!$G$11:$I$57,3,0)</f>
        <v>#N/A</v>
      </c>
      <c r="GA422" s="251" t="e">
        <f>U!$B$14&amp;"_"&amp;VLOOKUP(GA8,OENACE_Abteilungen!$D$11:$E$99,2,0)&amp;"_"&amp;VLOOKUP(GA9,OENACE_Abteilungen!$G$11:$I$57,3,0)</f>
        <v>#N/A</v>
      </c>
      <c r="GB422" s="251" t="e">
        <f>U!$B$14&amp;"_"&amp;VLOOKUP(GB8,OENACE_Abteilungen!$D$11:$E$99,2,0)&amp;"_"&amp;VLOOKUP(GB9,OENACE_Abteilungen!$G$11:$I$57,3,0)</f>
        <v>#N/A</v>
      </c>
      <c r="GC422" s="251" t="e">
        <f>U!$B$14&amp;"_"&amp;VLOOKUP(GC8,OENACE_Abteilungen!$D$11:$E$99,2,0)&amp;"_"&amp;VLOOKUP(GC9,OENACE_Abteilungen!$G$11:$I$57,3,0)</f>
        <v>#N/A</v>
      </c>
      <c r="GD422" s="251" t="e">
        <f>U!$B$14&amp;"_"&amp;VLOOKUP(GD8,OENACE_Abteilungen!$D$11:$E$99,2,0)&amp;"_"&amp;VLOOKUP(GD9,OENACE_Abteilungen!$G$11:$I$57,3,0)</f>
        <v>#N/A</v>
      </c>
      <c r="GE422" s="251" t="e">
        <f>U!$B$14&amp;"_"&amp;VLOOKUP(GE8,OENACE_Abteilungen!$D$11:$E$99,2,0)&amp;"_"&amp;VLOOKUP(GE9,OENACE_Abteilungen!$G$11:$I$57,3,0)</f>
        <v>#N/A</v>
      </c>
      <c r="GF422" s="251" t="e">
        <f>U!$B$14&amp;"_"&amp;VLOOKUP(GF8,OENACE_Abteilungen!$D$11:$E$99,2,0)&amp;"_"&amp;VLOOKUP(GF9,OENACE_Abteilungen!$G$11:$I$57,3,0)</f>
        <v>#N/A</v>
      </c>
      <c r="GG422" s="251" t="e">
        <f>U!$B$14&amp;"_"&amp;VLOOKUP(GG8,OENACE_Abteilungen!$D$11:$E$99,2,0)&amp;"_"&amp;VLOOKUP(GG9,OENACE_Abteilungen!$G$11:$I$57,3,0)</f>
        <v>#N/A</v>
      </c>
      <c r="GH422" s="251" t="e">
        <f>U!$B$14&amp;"_"&amp;VLOOKUP(GH8,OENACE_Abteilungen!$D$11:$E$99,2,0)&amp;"_"&amp;VLOOKUP(GH9,OENACE_Abteilungen!$G$11:$I$57,3,0)</f>
        <v>#N/A</v>
      </c>
      <c r="GI422" s="251" t="e">
        <f>U!$B$14&amp;"_"&amp;VLOOKUP(GI8,OENACE_Abteilungen!$D$11:$E$99,2,0)&amp;"_"&amp;VLOOKUP(GI9,OENACE_Abteilungen!$G$11:$I$57,3,0)</f>
        <v>#N/A</v>
      </c>
      <c r="GJ422" s="251" t="e">
        <f>U!$B$14&amp;"_"&amp;VLOOKUP(GJ8,OENACE_Abteilungen!$D$11:$E$99,2,0)&amp;"_"&amp;VLOOKUP(GJ9,OENACE_Abteilungen!$G$11:$I$57,3,0)</f>
        <v>#N/A</v>
      </c>
      <c r="GK422" s="251" t="e">
        <f>U!$B$14&amp;"_"&amp;VLOOKUP(GK8,OENACE_Abteilungen!$D$11:$E$99,2,0)&amp;"_"&amp;VLOOKUP(GK9,OENACE_Abteilungen!$G$11:$I$57,3,0)</f>
        <v>#N/A</v>
      </c>
      <c r="GL422" s="251" t="e">
        <f>U!$B$14&amp;"_"&amp;VLOOKUP(GL8,OENACE_Abteilungen!$D$11:$E$99,2,0)&amp;"_"&amp;VLOOKUP(GL9,OENACE_Abteilungen!$G$11:$I$57,3,0)</f>
        <v>#N/A</v>
      </c>
      <c r="GM422" s="251" t="e">
        <f>U!$B$14&amp;"_"&amp;VLOOKUP(GM8,OENACE_Abteilungen!$D$11:$E$99,2,0)&amp;"_"&amp;VLOOKUP(GM9,OENACE_Abteilungen!$G$11:$I$57,3,0)</f>
        <v>#N/A</v>
      </c>
      <c r="GN422" s="251" t="e">
        <f>U!$B$14&amp;"_"&amp;VLOOKUP(GN8,OENACE_Abteilungen!$D$11:$E$99,2,0)&amp;"_"&amp;VLOOKUP(GN9,OENACE_Abteilungen!$G$11:$I$57,3,0)</f>
        <v>#N/A</v>
      </c>
      <c r="GO422" s="251" t="e">
        <f>U!$B$14&amp;"_"&amp;VLOOKUP(GO8,OENACE_Abteilungen!$D$11:$E$99,2,0)&amp;"_"&amp;VLOOKUP(GO9,OENACE_Abteilungen!$G$11:$I$57,3,0)</f>
        <v>#N/A</v>
      </c>
      <c r="GP422" s="251" t="e">
        <f>U!$B$14&amp;"_"&amp;VLOOKUP(GP8,OENACE_Abteilungen!$D$11:$E$99,2,0)&amp;"_"&amp;VLOOKUP(GP9,OENACE_Abteilungen!$G$11:$I$57,3,0)</f>
        <v>#N/A</v>
      </c>
      <c r="GQ422" s="251" t="e">
        <f>U!$B$14&amp;"_"&amp;VLOOKUP(GQ8,OENACE_Abteilungen!$D$11:$E$99,2,0)&amp;"_"&amp;VLOOKUP(GQ9,OENACE_Abteilungen!$G$11:$I$57,3,0)</f>
        <v>#N/A</v>
      </c>
      <c r="GR422" s="251" t="e">
        <f>U!$B$14&amp;"_"&amp;VLOOKUP(GR8,OENACE_Abteilungen!$D$11:$E$99,2,0)&amp;"_"&amp;VLOOKUP(GR9,OENACE_Abteilungen!$G$11:$I$57,3,0)</f>
        <v>#N/A</v>
      </c>
      <c r="GS422" s="251" t="e">
        <f>U!$B$14&amp;"_"&amp;VLOOKUP(GS8,OENACE_Abteilungen!$D$11:$E$99,2,0)&amp;"_"&amp;VLOOKUP(GS9,OENACE_Abteilungen!$G$11:$I$57,3,0)</f>
        <v>#N/A</v>
      </c>
      <c r="GT422" s="251" t="e">
        <f>U!$B$14&amp;"_"&amp;VLOOKUP(GT8,OENACE_Abteilungen!$D$11:$E$99,2,0)&amp;"_"&amp;VLOOKUP(GT9,OENACE_Abteilungen!$G$11:$I$57,3,0)</f>
        <v>#N/A</v>
      </c>
      <c r="GU422" s="251" t="e">
        <f>U!$B$14&amp;"_"&amp;VLOOKUP(GU8,OENACE_Abteilungen!$D$11:$E$99,2,0)&amp;"_"&amp;VLOOKUP(GU9,OENACE_Abteilungen!$G$11:$I$57,3,0)</f>
        <v>#N/A</v>
      </c>
      <c r="GV422" s="251" t="e">
        <f>U!$B$14&amp;"_"&amp;VLOOKUP(GV8,OENACE_Abteilungen!$D$11:$E$99,2,0)&amp;"_"&amp;VLOOKUP(GV9,OENACE_Abteilungen!$G$11:$I$57,3,0)</f>
        <v>#N/A</v>
      </c>
      <c r="GW422" s="251" t="e">
        <f>U!$B$14&amp;"_"&amp;VLOOKUP(GW8,OENACE_Abteilungen!$D$11:$E$99,2,0)&amp;"_"&amp;VLOOKUP(GW9,OENACE_Abteilungen!$G$11:$I$57,3,0)</f>
        <v>#N/A</v>
      </c>
      <c r="GX422" s="251" t="e">
        <f>U!$B$14&amp;"_"&amp;VLOOKUP(GX8,OENACE_Abteilungen!$D$11:$E$99,2,0)&amp;"_"&amp;VLOOKUP(GX9,OENACE_Abteilungen!$G$11:$I$57,3,0)</f>
        <v>#N/A</v>
      </c>
      <c r="GY422" s="251" t="e">
        <f>U!$B$14&amp;"_"&amp;VLOOKUP(GY8,OENACE_Abteilungen!$D$11:$E$99,2,0)&amp;"_"&amp;VLOOKUP(GY9,OENACE_Abteilungen!$G$11:$I$57,3,0)</f>
        <v>#N/A</v>
      </c>
      <c r="GZ422" s="251" t="e">
        <f>U!$B$14&amp;"_"&amp;VLOOKUP(GZ8,OENACE_Abteilungen!$D$11:$E$99,2,0)&amp;"_"&amp;VLOOKUP(GZ9,OENACE_Abteilungen!$G$11:$I$57,3,0)</f>
        <v>#N/A</v>
      </c>
      <c r="HA422" s="251" t="e">
        <f>U!$B$14&amp;"_"&amp;VLOOKUP(HA8,OENACE_Abteilungen!$D$11:$E$99,2,0)&amp;"_"&amp;VLOOKUP(HA9,OENACE_Abteilungen!$G$11:$I$57,3,0)</f>
        <v>#N/A</v>
      </c>
      <c r="HB422" s="251" t="e">
        <f>U!$B$14&amp;"_"&amp;VLOOKUP(HB8,OENACE_Abteilungen!$D$11:$E$99,2,0)&amp;"_"&amp;VLOOKUP(HB9,OENACE_Abteilungen!$G$11:$I$57,3,0)</f>
        <v>#N/A</v>
      </c>
      <c r="HC422" s="251" t="e">
        <f>U!$B$14&amp;"_"&amp;VLOOKUP(HC8,OENACE_Abteilungen!$D$11:$E$99,2,0)&amp;"_"&amp;VLOOKUP(HC9,OENACE_Abteilungen!$G$11:$I$57,3,0)</f>
        <v>#N/A</v>
      </c>
      <c r="HD422" s="251" t="e">
        <f>U!$B$14&amp;"_"&amp;VLOOKUP(HD8,OENACE_Abteilungen!$D$11:$E$99,2,0)&amp;"_"&amp;VLOOKUP(HD9,OENACE_Abteilungen!$G$11:$I$57,3,0)</f>
        <v>#N/A</v>
      </c>
      <c r="HE422" s="251" t="e">
        <f>U!$B$14&amp;"_"&amp;VLOOKUP(HE8,OENACE_Abteilungen!$D$11:$E$99,2,0)&amp;"_"&amp;VLOOKUP(HE9,OENACE_Abteilungen!$G$11:$I$57,3,0)</f>
        <v>#N/A</v>
      </c>
      <c r="HF422" s="251" t="e">
        <f>U!$B$14&amp;"_"&amp;VLOOKUP(HF8,OENACE_Abteilungen!$D$11:$E$99,2,0)&amp;"_"&amp;VLOOKUP(HF9,OENACE_Abteilungen!$G$11:$I$57,3,0)</f>
        <v>#N/A</v>
      </c>
      <c r="HG422" s="251" t="e">
        <f>U!$B$14&amp;"_"&amp;VLOOKUP(HG8,OENACE_Abteilungen!$D$11:$E$99,2,0)&amp;"_"&amp;VLOOKUP(HG9,OENACE_Abteilungen!$G$11:$I$57,3,0)</f>
        <v>#N/A</v>
      </c>
      <c r="HH422" s="251" t="e">
        <f>U!$B$14&amp;"_"&amp;VLOOKUP(HH8,OENACE_Abteilungen!$D$11:$E$99,2,0)&amp;"_"&amp;VLOOKUP(HH9,OENACE_Abteilungen!$G$11:$I$57,3,0)</f>
        <v>#N/A</v>
      </c>
      <c r="HI422" s="251" t="e">
        <f>U!$B$14&amp;"_"&amp;VLOOKUP(HI8,OENACE_Abteilungen!$D$11:$E$99,2,0)&amp;"_"&amp;VLOOKUP(HI9,OENACE_Abteilungen!$G$11:$I$57,3,0)</f>
        <v>#N/A</v>
      </c>
      <c r="HJ422" s="251" t="e">
        <f>U!$B$14&amp;"_"&amp;VLOOKUP(HJ8,OENACE_Abteilungen!$D$11:$E$99,2,0)&amp;"_"&amp;VLOOKUP(HJ9,OENACE_Abteilungen!$G$11:$I$57,3,0)</f>
        <v>#N/A</v>
      </c>
      <c r="HK422" s="251" t="e">
        <f>U!$B$14&amp;"_"&amp;VLOOKUP(HK8,OENACE_Abteilungen!$D$11:$E$99,2,0)&amp;"_"&amp;VLOOKUP(HK9,OENACE_Abteilungen!$G$11:$I$57,3,0)</f>
        <v>#N/A</v>
      </c>
      <c r="HL422" s="251" t="e">
        <f>U!$B$14&amp;"_"&amp;VLOOKUP(HL8,OENACE_Abteilungen!$D$11:$E$99,2,0)&amp;"_"&amp;VLOOKUP(HL9,OENACE_Abteilungen!$G$11:$I$57,3,0)</f>
        <v>#N/A</v>
      </c>
      <c r="HM422" s="251" t="e">
        <f>U!$B$14&amp;"_"&amp;VLOOKUP(HM8,OENACE_Abteilungen!$D$11:$E$99,2,0)&amp;"_"&amp;VLOOKUP(HM9,OENACE_Abteilungen!$G$11:$I$57,3,0)</f>
        <v>#N/A</v>
      </c>
      <c r="HN422" s="251" t="e">
        <f>U!$B$14&amp;"_"&amp;VLOOKUP(HN8,OENACE_Abteilungen!$D$11:$E$99,2,0)&amp;"_"&amp;VLOOKUP(HN9,OENACE_Abteilungen!$G$11:$I$57,3,0)</f>
        <v>#N/A</v>
      </c>
      <c r="HO422" s="251" t="e">
        <f>U!$B$14&amp;"_"&amp;VLOOKUP(HO8,OENACE_Abteilungen!$D$11:$E$99,2,0)&amp;"_"&amp;VLOOKUP(HO9,OENACE_Abteilungen!$G$11:$I$57,3,0)</f>
        <v>#N/A</v>
      </c>
      <c r="HP422" s="251" t="e">
        <f>U!$B$14&amp;"_"&amp;VLOOKUP(HP8,OENACE_Abteilungen!$D$11:$E$99,2,0)&amp;"_"&amp;VLOOKUP(HP9,OENACE_Abteilungen!$G$11:$I$57,3,0)</f>
        <v>#N/A</v>
      </c>
      <c r="HQ422" s="251" t="e">
        <f>U!$B$14&amp;"_"&amp;VLOOKUP(HQ8,OENACE_Abteilungen!$D$11:$E$99,2,0)&amp;"_"&amp;VLOOKUP(HQ9,OENACE_Abteilungen!$G$11:$I$57,3,0)</f>
        <v>#N/A</v>
      </c>
      <c r="HR422" s="251" t="e">
        <f>U!$B$14&amp;"_"&amp;VLOOKUP(HR8,OENACE_Abteilungen!$D$11:$E$99,2,0)&amp;"_"&amp;VLOOKUP(HR9,OENACE_Abteilungen!$G$11:$I$57,3,0)</f>
        <v>#N/A</v>
      </c>
      <c r="HS422" s="251" t="e">
        <f>U!$B$14&amp;"_"&amp;VLOOKUP(HS8,OENACE_Abteilungen!$D$11:$E$99,2,0)&amp;"_"&amp;VLOOKUP(HS9,OENACE_Abteilungen!$G$11:$I$57,3,0)</f>
        <v>#N/A</v>
      </c>
      <c r="HT422" s="251" t="e">
        <f>U!$B$14&amp;"_"&amp;VLOOKUP(HT8,OENACE_Abteilungen!$D$11:$E$99,2,0)&amp;"_"&amp;VLOOKUP(HT9,OENACE_Abteilungen!$G$11:$I$57,3,0)</f>
        <v>#N/A</v>
      </c>
      <c r="HU422" s="251" t="e">
        <f>U!$B$14&amp;"_"&amp;VLOOKUP(HU8,OENACE_Abteilungen!$D$11:$E$99,2,0)&amp;"_"&amp;VLOOKUP(HU9,OENACE_Abteilungen!$G$11:$I$57,3,0)</f>
        <v>#N/A</v>
      </c>
      <c r="HV422" s="251" t="e">
        <f>U!$B$14&amp;"_"&amp;VLOOKUP(HV8,OENACE_Abteilungen!$D$11:$E$99,2,0)&amp;"_"&amp;VLOOKUP(HV9,OENACE_Abteilungen!$G$11:$I$57,3,0)</f>
        <v>#N/A</v>
      </c>
      <c r="HW422" s="251" t="e">
        <f>U!$B$14&amp;"_"&amp;VLOOKUP(HW8,OENACE_Abteilungen!$D$11:$E$99,2,0)&amp;"_"&amp;VLOOKUP(HW9,OENACE_Abteilungen!$G$11:$I$57,3,0)</f>
        <v>#N/A</v>
      </c>
      <c r="HX422" s="251" t="e">
        <f>U!$B$14&amp;"_"&amp;VLOOKUP(HX8,OENACE_Abteilungen!$D$11:$E$99,2,0)&amp;"_"&amp;VLOOKUP(HX9,OENACE_Abteilungen!$G$11:$I$57,3,0)</f>
        <v>#N/A</v>
      </c>
      <c r="HY422" s="251" t="e">
        <f>U!$B$14&amp;"_"&amp;VLOOKUP(HY8,OENACE_Abteilungen!$D$11:$E$99,2,0)&amp;"_"&amp;VLOOKUP(HY9,OENACE_Abteilungen!$G$11:$I$57,3,0)</f>
        <v>#N/A</v>
      </c>
      <c r="HZ422" s="251" t="e">
        <f>U!$B$14&amp;"_"&amp;VLOOKUP(HZ8,OENACE_Abteilungen!$D$11:$E$99,2,0)&amp;"_"&amp;VLOOKUP(HZ9,OENACE_Abteilungen!$G$11:$I$57,3,0)</f>
        <v>#N/A</v>
      </c>
      <c r="IA422" s="251" t="e">
        <f>U!$B$14&amp;"_"&amp;VLOOKUP(IA8,OENACE_Abteilungen!$D$11:$E$99,2,0)&amp;"_"&amp;VLOOKUP(IA9,OENACE_Abteilungen!$G$11:$I$57,3,0)</f>
        <v>#N/A</v>
      </c>
      <c r="IB422" s="251" t="e">
        <f>U!$B$14&amp;"_"&amp;VLOOKUP(IB8,OENACE_Abteilungen!$D$11:$E$99,2,0)&amp;"_"&amp;VLOOKUP(IB9,OENACE_Abteilungen!$G$11:$I$57,3,0)</f>
        <v>#N/A</v>
      </c>
      <c r="IC422" s="251" t="e">
        <f>U!$B$14&amp;"_"&amp;VLOOKUP(IC8,OENACE_Abteilungen!$D$11:$E$99,2,0)&amp;"_"&amp;VLOOKUP(IC9,OENACE_Abteilungen!$G$11:$I$57,3,0)</f>
        <v>#N/A</v>
      </c>
      <c r="ID422" s="251" t="e">
        <f>U!$B$14&amp;"_"&amp;VLOOKUP(ID8,OENACE_Abteilungen!$D$11:$E$99,2,0)&amp;"_"&amp;VLOOKUP(ID9,OENACE_Abteilungen!$G$11:$I$57,3,0)</f>
        <v>#N/A</v>
      </c>
      <c r="IE422" s="251" t="e">
        <f>U!$B$14&amp;"_"&amp;VLOOKUP(IE8,OENACE_Abteilungen!$D$11:$E$99,2,0)&amp;"_"&amp;VLOOKUP(IE9,OENACE_Abteilungen!$G$11:$I$57,3,0)</f>
        <v>#N/A</v>
      </c>
      <c r="IF422" s="251" t="e">
        <f>U!$B$14&amp;"_"&amp;VLOOKUP(IF8,OENACE_Abteilungen!$D$11:$E$99,2,0)&amp;"_"&amp;VLOOKUP(IF9,OENACE_Abteilungen!$G$11:$I$57,3,0)</f>
        <v>#N/A</v>
      </c>
      <c r="IG422" s="251" t="e">
        <f>U!$B$14&amp;"_"&amp;VLOOKUP(IG8,OENACE_Abteilungen!$D$11:$E$99,2,0)&amp;"_"&amp;VLOOKUP(IG9,OENACE_Abteilungen!$G$11:$I$57,3,0)</f>
        <v>#N/A</v>
      </c>
      <c r="IH422" s="251" t="e">
        <f>U!$B$14&amp;"_"&amp;VLOOKUP(IH8,OENACE_Abteilungen!$D$11:$E$99,2,0)&amp;"_"&amp;VLOOKUP(IH9,OENACE_Abteilungen!$G$11:$I$57,3,0)</f>
        <v>#N/A</v>
      </c>
      <c r="II422" s="251" t="e">
        <f>U!$B$14&amp;"_"&amp;VLOOKUP(II8,OENACE_Abteilungen!$D$11:$E$99,2,0)&amp;"_"&amp;VLOOKUP(II9,OENACE_Abteilungen!$G$11:$I$57,3,0)</f>
        <v>#N/A</v>
      </c>
      <c r="IJ422" s="251" t="e">
        <f>U!$B$14&amp;"_"&amp;VLOOKUP(IJ8,OENACE_Abteilungen!$D$11:$E$99,2,0)&amp;"_"&amp;VLOOKUP(IJ9,OENACE_Abteilungen!$G$11:$I$57,3,0)</f>
        <v>#N/A</v>
      </c>
      <c r="IK422" s="251" t="e">
        <f>U!$B$14&amp;"_"&amp;VLOOKUP(IK8,OENACE_Abteilungen!$D$11:$E$99,2,0)&amp;"_"&amp;VLOOKUP(IK9,OENACE_Abteilungen!$G$11:$I$57,3,0)</f>
        <v>#N/A</v>
      </c>
      <c r="IL422" s="251" t="e">
        <f>U!$B$14&amp;"_"&amp;VLOOKUP(IL8,OENACE_Abteilungen!$D$11:$E$99,2,0)&amp;"_"&amp;VLOOKUP(IL9,OENACE_Abteilungen!$G$11:$I$57,3,0)</f>
        <v>#N/A</v>
      </c>
      <c r="IM422" s="251" t="e">
        <f>U!$B$14&amp;"_"&amp;VLOOKUP(IM8,OENACE_Abteilungen!$D$11:$E$99,2,0)&amp;"_"&amp;VLOOKUP(IM9,OENACE_Abteilungen!$G$11:$I$57,3,0)</f>
        <v>#N/A</v>
      </c>
      <c r="IN422" s="251" t="e">
        <f>U!$B$14&amp;"_"&amp;VLOOKUP(IN8,OENACE_Abteilungen!$D$11:$E$99,2,0)&amp;"_"&amp;VLOOKUP(IN9,OENACE_Abteilungen!$G$11:$I$57,3,0)</f>
        <v>#N/A</v>
      </c>
      <c r="IO422" s="251" t="e">
        <f>U!$B$14&amp;"_"&amp;VLOOKUP(IO8,OENACE_Abteilungen!$D$11:$E$99,2,0)&amp;"_"&amp;VLOOKUP(IO9,OENACE_Abteilungen!$G$11:$I$57,3,0)</f>
        <v>#N/A</v>
      </c>
      <c r="IP422" s="251" t="e">
        <f>U!$B$14&amp;"_"&amp;VLOOKUP(IP8,OENACE_Abteilungen!$D$11:$E$99,2,0)&amp;"_"&amp;VLOOKUP(IP9,OENACE_Abteilungen!$G$11:$I$57,3,0)</f>
        <v>#N/A</v>
      </c>
      <c r="IQ422" s="251" t="e">
        <f>U!$B$14&amp;"_"&amp;VLOOKUP(IQ8,OENACE_Abteilungen!$D$11:$E$99,2,0)&amp;"_"&amp;VLOOKUP(IQ9,OENACE_Abteilungen!$G$11:$I$57,3,0)</f>
        <v>#N/A</v>
      </c>
      <c r="IR422" s="251" t="e">
        <f>U!$B$14&amp;"_"&amp;VLOOKUP(IR8,OENACE_Abteilungen!$D$11:$E$99,2,0)&amp;"_"&amp;VLOOKUP(IR9,OENACE_Abteilungen!$G$11:$I$57,3,0)</f>
        <v>#N/A</v>
      </c>
      <c r="IS422" s="251" t="e">
        <f>U!$B$14&amp;"_"&amp;VLOOKUP(IS8,OENACE_Abteilungen!$D$11:$E$99,2,0)&amp;"_"&amp;VLOOKUP(IS9,OENACE_Abteilungen!$G$11:$I$57,3,0)</f>
        <v>#N/A</v>
      </c>
      <c r="IT422" s="251" t="e">
        <f>U!$B$14&amp;"_"&amp;VLOOKUP(IT8,OENACE_Abteilungen!$D$11:$E$99,2,0)&amp;"_"&amp;VLOOKUP(IT9,OENACE_Abteilungen!$G$11:$I$57,3,0)</f>
        <v>#N/A</v>
      </c>
      <c r="IU422" s="251" t="e">
        <f>U!$B$14&amp;"_"&amp;VLOOKUP(IU8,OENACE_Abteilungen!$D$11:$E$99,2,0)&amp;"_"&amp;VLOOKUP(IU9,OENACE_Abteilungen!$G$11:$I$57,3,0)</f>
        <v>#N/A</v>
      </c>
      <c r="IV422" s="251" t="e">
        <f>U!$B$14&amp;"_"&amp;VLOOKUP(IV8,OENACE_Abteilungen!$D$11:$E$99,2,0)&amp;"_"&amp;VLOOKUP(IV9,OENACE_Abteilungen!$G$11:$I$57,3,0)</f>
        <v>#N/A</v>
      </c>
      <c r="IW422" s="251" t="e">
        <f>U!$B$14&amp;"_"&amp;VLOOKUP(IW8,OENACE_Abteilungen!$D$11:$E$99,2,0)&amp;"_"&amp;VLOOKUP(IW9,OENACE_Abteilungen!$G$11:$I$57,3,0)</f>
        <v>#N/A</v>
      </c>
      <c r="IX422" s="251" t="e">
        <f>U!$B$14&amp;"_"&amp;VLOOKUP(IX8,OENACE_Abteilungen!$D$11:$E$99,2,0)&amp;"_"&amp;VLOOKUP(IX9,OENACE_Abteilungen!$G$11:$I$57,3,0)</f>
        <v>#N/A</v>
      </c>
    </row>
    <row r="423" spans="1:258" hidden="1" x14ac:dyDescent="0.2">
      <c r="A423" s="301"/>
      <c r="B423" s="246"/>
      <c r="C423" s="246"/>
      <c r="D423" s="246"/>
      <c r="E423" s="246"/>
      <c r="F423" s="246"/>
      <c r="G423" s="246"/>
      <c r="H423" s="254" t="s">
        <v>1037</v>
      </c>
      <c r="I423" s="251" t="str">
        <f t="shared" ref="I423:BT423" si="25">IF(AND(I8="",I9="",SUM(I11:I376)&gt;0),"FEHLER","ok")</f>
        <v>ok</v>
      </c>
      <c r="J423" s="251" t="str">
        <f t="shared" si="25"/>
        <v>ok</v>
      </c>
      <c r="K423" s="251" t="str">
        <f t="shared" si="25"/>
        <v>ok</v>
      </c>
      <c r="L423" s="251" t="str">
        <f t="shared" si="25"/>
        <v>ok</v>
      </c>
      <c r="M423" s="251" t="str">
        <f t="shared" si="25"/>
        <v>ok</v>
      </c>
      <c r="N423" s="251" t="str">
        <f t="shared" si="25"/>
        <v>ok</v>
      </c>
      <c r="O423" s="251" t="str">
        <f t="shared" si="25"/>
        <v>ok</v>
      </c>
      <c r="P423" s="251" t="str">
        <f t="shared" si="25"/>
        <v>ok</v>
      </c>
      <c r="Q423" s="251" t="str">
        <f t="shared" si="25"/>
        <v>ok</v>
      </c>
      <c r="R423" s="251" t="str">
        <f t="shared" si="25"/>
        <v>ok</v>
      </c>
      <c r="S423" s="251" t="str">
        <f t="shared" si="25"/>
        <v>ok</v>
      </c>
      <c r="T423" s="251" t="str">
        <f t="shared" si="25"/>
        <v>ok</v>
      </c>
      <c r="U423" s="251" t="str">
        <f t="shared" si="25"/>
        <v>ok</v>
      </c>
      <c r="V423" s="251" t="str">
        <f t="shared" si="25"/>
        <v>ok</v>
      </c>
      <c r="W423" s="251" t="str">
        <f t="shared" si="25"/>
        <v>ok</v>
      </c>
      <c r="X423" s="251" t="str">
        <f t="shared" si="25"/>
        <v>ok</v>
      </c>
      <c r="Y423" s="251" t="str">
        <f t="shared" si="25"/>
        <v>ok</v>
      </c>
      <c r="Z423" s="251" t="str">
        <f t="shared" si="25"/>
        <v>ok</v>
      </c>
      <c r="AA423" s="251" t="str">
        <f t="shared" si="25"/>
        <v>ok</v>
      </c>
      <c r="AB423" s="251" t="str">
        <f t="shared" si="25"/>
        <v>ok</v>
      </c>
      <c r="AC423" s="251" t="str">
        <f t="shared" si="25"/>
        <v>ok</v>
      </c>
      <c r="AD423" s="251" t="str">
        <f t="shared" si="25"/>
        <v>ok</v>
      </c>
      <c r="AE423" s="251" t="str">
        <f t="shared" si="25"/>
        <v>ok</v>
      </c>
      <c r="AF423" s="251" t="str">
        <f t="shared" si="25"/>
        <v>ok</v>
      </c>
      <c r="AG423" s="251" t="str">
        <f t="shared" si="25"/>
        <v>ok</v>
      </c>
      <c r="AH423" s="251" t="str">
        <f t="shared" si="25"/>
        <v>ok</v>
      </c>
      <c r="AI423" s="251" t="str">
        <f t="shared" si="25"/>
        <v>ok</v>
      </c>
      <c r="AJ423" s="251" t="str">
        <f t="shared" si="25"/>
        <v>ok</v>
      </c>
      <c r="AK423" s="251" t="str">
        <f t="shared" si="25"/>
        <v>ok</v>
      </c>
      <c r="AL423" s="251" t="str">
        <f t="shared" si="25"/>
        <v>ok</v>
      </c>
      <c r="AM423" s="251" t="str">
        <f t="shared" si="25"/>
        <v>ok</v>
      </c>
      <c r="AN423" s="251" t="str">
        <f t="shared" si="25"/>
        <v>ok</v>
      </c>
      <c r="AO423" s="251" t="str">
        <f t="shared" si="25"/>
        <v>ok</v>
      </c>
      <c r="AP423" s="251" t="str">
        <f t="shared" si="25"/>
        <v>ok</v>
      </c>
      <c r="AQ423" s="251" t="str">
        <f t="shared" si="25"/>
        <v>ok</v>
      </c>
      <c r="AR423" s="251" t="str">
        <f t="shared" si="25"/>
        <v>ok</v>
      </c>
      <c r="AS423" s="251" t="str">
        <f t="shared" si="25"/>
        <v>ok</v>
      </c>
      <c r="AT423" s="251" t="str">
        <f t="shared" si="25"/>
        <v>ok</v>
      </c>
      <c r="AU423" s="251" t="str">
        <f t="shared" si="25"/>
        <v>ok</v>
      </c>
      <c r="AV423" s="251" t="str">
        <f t="shared" si="25"/>
        <v>ok</v>
      </c>
      <c r="AW423" s="251" t="str">
        <f t="shared" si="25"/>
        <v>ok</v>
      </c>
      <c r="AX423" s="251" t="str">
        <f t="shared" si="25"/>
        <v>ok</v>
      </c>
      <c r="AY423" s="251" t="str">
        <f t="shared" si="25"/>
        <v>ok</v>
      </c>
      <c r="AZ423" s="251" t="str">
        <f t="shared" si="25"/>
        <v>ok</v>
      </c>
      <c r="BA423" s="251" t="str">
        <f t="shared" si="25"/>
        <v>ok</v>
      </c>
      <c r="BB423" s="251" t="str">
        <f t="shared" si="25"/>
        <v>ok</v>
      </c>
      <c r="BC423" s="251" t="str">
        <f t="shared" si="25"/>
        <v>ok</v>
      </c>
      <c r="BD423" s="251" t="str">
        <f t="shared" si="25"/>
        <v>ok</v>
      </c>
      <c r="BE423" s="251" t="str">
        <f t="shared" si="25"/>
        <v>ok</v>
      </c>
      <c r="BF423" s="251" t="str">
        <f t="shared" si="25"/>
        <v>ok</v>
      </c>
      <c r="BG423" s="251" t="str">
        <f t="shared" si="25"/>
        <v>ok</v>
      </c>
      <c r="BH423" s="251" t="str">
        <f t="shared" si="25"/>
        <v>ok</v>
      </c>
      <c r="BI423" s="251" t="str">
        <f t="shared" si="25"/>
        <v>ok</v>
      </c>
      <c r="BJ423" s="251" t="str">
        <f t="shared" si="25"/>
        <v>ok</v>
      </c>
      <c r="BK423" s="251" t="str">
        <f t="shared" si="25"/>
        <v>ok</v>
      </c>
      <c r="BL423" s="251" t="str">
        <f t="shared" si="25"/>
        <v>ok</v>
      </c>
      <c r="BM423" s="251" t="str">
        <f t="shared" si="25"/>
        <v>ok</v>
      </c>
      <c r="BN423" s="251" t="str">
        <f t="shared" si="25"/>
        <v>ok</v>
      </c>
      <c r="BO423" s="251" t="str">
        <f t="shared" si="25"/>
        <v>ok</v>
      </c>
      <c r="BP423" s="251" t="str">
        <f t="shared" si="25"/>
        <v>ok</v>
      </c>
      <c r="BQ423" s="251" t="str">
        <f t="shared" si="25"/>
        <v>ok</v>
      </c>
      <c r="BR423" s="251" t="str">
        <f t="shared" si="25"/>
        <v>ok</v>
      </c>
      <c r="BS423" s="251" t="str">
        <f t="shared" si="25"/>
        <v>ok</v>
      </c>
      <c r="BT423" s="251" t="str">
        <f t="shared" si="25"/>
        <v>ok</v>
      </c>
      <c r="BU423" s="251" t="str">
        <f t="shared" ref="BU423:EF423" si="26">IF(AND(BU8="",BU9="",SUM(BU11:BU376)&gt;0),"FEHLER","ok")</f>
        <v>ok</v>
      </c>
      <c r="BV423" s="251" t="str">
        <f t="shared" si="26"/>
        <v>ok</v>
      </c>
      <c r="BW423" s="251" t="str">
        <f t="shared" si="26"/>
        <v>ok</v>
      </c>
      <c r="BX423" s="251" t="str">
        <f t="shared" si="26"/>
        <v>ok</v>
      </c>
      <c r="BY423" s="251" t="str">
        <f t="shared" si="26"/>
        <v>ok</v>
      </c>
      <c r="BZ423" s="251" t="str">
        <f t="shared" si="26"/>
        <v>ok</v>
      </c>
      <c r="CA423" s="251" t="str">
        <f t="shared" si="26"/>
        <v>ok</v>
      </c>
      <c r="CB423" s="251" t="str">
        <f t="shared" si="26"/>
        <v>ok</v>
      </c>
      <c r="CC423" s="251" t="str">
        <f t="shared" si="26"/>
        <v>ok</v>
      </c>
      <c r="CD423" s="251" t="str">
        <f t="shared" si="26"/>
        <v>ok</v>
      </c>
      <c r="CE423" s="251" t="str">
        <f t="shared" si="26"/>
        <v>ok</v>
      </c>
      <c r="CF423" s="251" t="str">
        <f t="shared" si="26"/>
        <v>ok</v>
      </c>
      <c r="CG423" s="251" t="str">
        <f t="shared" si="26"/>
        <v>ok</v>
      </c>
      <c r="CH423" s="251" t="str">
        <f t="shared" si="26"/>
        <v>ok</v>
      </c>
      <c r="CI423" s="251" t="str">
        <f t="shared" si="26"/>
        <v>ok</v>
      </c>
      <c r="CJ423" s="251" t="str">
        <f t="shared" si="26"/>
        <v>ok</v>
      </c>
      <c r="CK423" s="251" t="str">
        <f t="shared" si="26"/>
        <v>ok</v>
      </c>
      <c r="CL423" s="251" t="str">
        <f t="shared" si="26"/>
        <v>ok</v>
      </c>
      <c r="CM423" s="251" t="str">
        <f t="shared" si="26"/>
        <v>ok</v>
      </c>
      <c r="CN423" s="251" t="str">
        <f t="shared" si="26"/>
        <v>ok</v>
      </c>
      <c r="CO423" s="251" t="str">
        <f t="shared" si="26"/>
        <v>ok</v>
      </c>
      <c r="CP423" s="251" t="str">
        <f t="shared" si="26"/>
        <v>ok</v>
      </c>
      <c r="CQ423" s="251" t="str">
        <f t="shared" si="26"/>
        <v>ok</v>
      </c>
      <c r="CR423" s="251" t="str">
        <f t="shared" si="26"/>
        <v>ok</v>
      </c>
      <c r="CS423" s="251" t="str">
        <f t="shared" si="26"/>
        <v>ok</v>
      </c>
      <c r="CT423" s="251" t="str">
        <f t="shared" si="26"/>
        <v>ok</v>
      </c>
      <c r="CU423" s="251" t="str">
        <f t="shared" si="26"/>
        <v>ok</v>
      </c>
      <c r="CV423" s="251" t="str">
        <f t="shared" si="26"/>
        <v>ok</v>
      </c>
      <c r="CW423" s="251" t="str">
        <f t="shared" si="26"/>
        <v>ok</v>
      </c>
      <c r="CX423" s="251" t="str">
        <f t="shared" si="26"/>
        <v>ok</v>
      </c>
      <c r="CY423" s="251" t="str">
        <f t="shared" si="26"/>
        <v>ok</v>
      </c>
      <c r="CZ423" s="251" t="str">
        <f t="shared" si="26"/>
        <v>ok</v>
      </c>
      <c r="DA423" s="251" t="str">
        <f t="shared" si="26"/>
        <v>ok</v>
      </c>
      <c r="DB423" s="251" t="str">
        <f t="shared" si="26"/>
        <v>ok</v>
      </c>
      <c r="DC423" s="251" t="str">
        <f t="shared" si="26"/>
        <v>ok</v>
      </c>
      <c r="DD423" s="251" t="str">
        <f t="shared" si="26"/>
        <v>ok</v>
      </c>
      <c r="DE423" s="251" t="str">
        <f t="shared" si="26"/>
        <v>ok</v>
      </c>
      <c r="DF423" s="251" t="str">
        <f t="shared" si="26"/>
        <v>ok</v>
      </c>
      <c r="DG423" s="251" t="str">
        <f t="shared" si="26"/>
        <v>ok</v>
      </c>
      <c r="DH423" s="251" t="str">
        <f t="shared" si="26"/>
        <v>ok</v>
      </c>
      <c r="DI423" s="251" t="str">
        <f t="shared" si="26"/>
        <v>ok</v>
      </c>
      <c r="DJ423" s="251" t="str">
        <f t="shared" si="26"/>
        <v>ok</v>
      </c>
      <c r="DK423" s="251" t="str">
        <f t="shared" si="26"/>
        <v>ok</v>
      </c>
      <c r="DL423" s="251" t="str">
        <f t="shared" si="26"/>
        <v>ok</v>
      </c>
      <c r="DM423" s="251" t="str">
        <f t="shared" si="26"/>
        <v>ok</v>
      </c>
      <c r="DN423" s="251" t="str">
        <f t="shared" si="26"/>
        <v>ok</v>
      </c>
      <c r="DO423" s="251" t="str">
        <f t="shared" si="26"/>
        <v>ok</v>
      </c>
      <c r="DP423" s="251" t="str">
        <f t="shared" si="26"/>
        <v>ok</v>
      </c>
      <c r="DQ423" s="251" t="str">
        <f t="shared" si="26"/>
        <v>ok</v>
      </c>
      <c r="DR423" s="251" t="str">
        <f t="shared" si="26"/>
        <v>ok</v>
      </c>
      <c r="DS423" s="251" t="str">
        <f t="shared" si="26"/>
        <v>ok</v>
      </c>
      <c r="DT423" s="251" t="str">
        <f t="shared" si="26"/>
        <v>ok</v>
      </c>
      <c r="DU423" s="251" t="str">
        <f t="shared" si="26"/>
        <v>ok</v>
      </c>
      <c r="DV423" s="251" t="str">
        <f t="shared" si="26"/>
        <v>ok</v>
      </c>
      <c r="DW423" s="251" t="str">
        <f t="shared" si="26"/>
        <v>ok</v>
      </c>
      <c r="DX423" s="251" t="str">
        <f t="shared" si="26"/>
        <v>ok</v>
      </c>
      <c r="DY423" s="251" t="str">
        <f t="shared" si="26"/>
        <v>ok</v>
      </c>
      <c r="DZ423" s="251" t="str">
        <f t="shared" si="26"/>
        <v>ok</v>
      </c>
      <c r="EA423" s="251" t="str">
        <f t="shared" si="26"/>
        <v>ok</v>
      </c>
      <c r="EB423" s="251" t="str">
        <f t="shared" si="26"/>
        <v>ok</v>
      </c>
      <c r="EC423" s="251" t="str">
        <f t="shared" si="26"/>
        <v>ok</v>
      </c>
      <c r="ED423" s="251" t="str">
        <f t="shared" si="26"/>
        <v>ok</v>
      </c>
      <c r="EE423" s="251" t="str">
        <f t="shared" si="26"/>
        <v>ok</v>
      </c>
      <c r="EF423" s="251" t="str">
        <f t="shared" si="26"/>
        <v>ok</v>
      </c>
      <c r="EG423" s="251" t="str">
        <f t="shared" ref="EG423:GR423" si="27">IF(AND(EG8="",EG9="",SUM(EG11:EG376)&gt;0),"FEHLER","ok")</f>
        <v>ok</v>
      </c>
      <c r="EH423" s="251" t="str">
        <f t="shared" si="27"/>
        <v>ok</v>
      </c>
      <c r="EI423" s="251" t="str">
        <f t="shared" si="27"/>
        <v>ok</v>
      </c>
      <c r="EJ423" s="251" t="str">
        <f t="shared" si="27"/>
        <v>ok</v>
      </c>
      <c r="EK423" s="251" t="str">
        <f t="shared" si="27"/>
        <v>ok</v>
      </c>
      <c r="EL423" s="251" t="str">
        <f t="shared" si="27"/>
        <v>ok</v>
      </c>
      <c r="EM423" s="251" t="str">
        <f t="shared" si="27"/>
        <v>ok</v>
      </c>
      <c r="EN423" s="251" t="str">
        <f t="shared" si="27"/>
        <v>ok</v>
      </c>
      <c r="EO423" s="251" t="str">
        <f t="shared" si="27"/>
        <v>ok</v>
      </c>
      <c r="EP423" s="251" t="str">
        <f t="shared" si="27"/>
        <v>ok</v>
      </c>
      <c r="EQ423" s="251" t="str">
        <f t="shared" si="27"/>
        <v>ok</v>
      </c>
      <c r="ER423" s="251" t="str">
        <f t="shared" si="27"/>
        <v>ok</v>
      </c>
      <c r="ES423" s="251" t="str">
        <f t="shared" si="27"/>
        <v>ok</v>
      </c>
      <c r="ET423" s="251" t="str">
        <f t="shared" si="27"/>
        <v>ok</v>
      </c>
      <c r="EU423" s="251" t="str">
        <f t="shared" si="27"/>
        <v>ok</v>
      </c>
      <c r="EV423" s="251" t="str">
        <f t="shared" si="27"/>
        <v>ok</v>
      </c>
      <c r="EW423" s="251" t="str">
        <f t="shared" si="27"/>
        <v>ok</v>
      </c>
      <c r="EX423" s="251" t="str">
        <f t="shared" si="27"/>
        <v>ok</v>
      </c>
      <c r="EY423" s="251" t="str">
        <f t="shared" si="27"/>
        <v>ok</v>
      </c>
      <c r="EZ423" s="251" t="str">
        <f t="shared" si="27"/>
        <v>ok</v>
      </c>
      <c r="FA423" s="251" t="str">
        <f t="shared" si="27"/>
        <v>ok</v>
      </c>
      <c r="FB423" s="251" t="str">
        <f t="shared" si="27"/>
        <v>ok</v>
      </c>
      <c r="FC423" s="251" t="str">
        <f t="shared" si="27"/>
        <v>ok</v>
      </c>
      <c r="FD423" s="251" t="str">
        <f t="shared" si="27"/>
        <v>ok</v>
      </c>
      <c r="FE423" s="251" t="str">
        <f t="shared" si="27"/>
        <v>ok</v>
      </c>
      <c r="FF423" s="251" t="str">
        <f t="shared" si="27"/>
        <v>ok</v>
      </c>
      <c r="FG423" s="251" t="str">
        <f t="shared" si="27"/>
        <v>ok</v>
      </c>
      <c r="FH423" s="251" t="str">
        <f t="shared" si="27"/>
        <v>ok</v>
      </c>
      <c r="FI423" s="251" t="str">
        <f t="shared" si="27"/>
        <v>ok</v>
      </c>
      <c r="FJ423" s="251" t="str">
        <f t="shared" si="27"/>
        <v>ok</v>
      </c>
      <c r="FK423" s="251" t="str">
        <f t="shared" si="27"/>
        <v>ok</v>
      </c>
      <c r="FL423" s="251" t="str">
        <f t="shared" si="27"/>
        <v>ok</v>
      </c>
      <c r="FM423" s="251" t="str">
        <f t="shared" si="27"/>
        <v>ok</v>
      </c>
      <c r="FN423" s="251" t="str">
        <f t="shared" si="27"/>
        <v>ok</v>
      </c>
      <c r="FO423" s="251" t="str">
        <f t="shared" si="27"/>
        <v>ok</v>
      </c>
      <c r="FP423" s="251" t="str">
        <f t="shared" si="27"/>
        <v>ok</v>
      </c>
      <c r="FQ423" s="251" t="str">
        <f t="shared" si="27"/>
        <v>ok</v>
      </c>
      <c r="FR423" s="251" t="str">
        <f t="shared" si="27"/>
        <v>ok</v>
      </c>
      <c r="FS423" s="251" t="str">
        <f t="shared" si="27"/>
        <v>ok</v>
      </c>
      <c r="FT423" s="251" t="str">
        <f t="shared" si="27"/>
        <v>ok</v>
      </c>
      <c r="FU423" s="251" t="str">
        <f t="shared" si="27"/>
        <v>ok</v>
      </c>
      <c r="FV423" s="251" t="str">
        <f t="shared" si="27"/>
        <v>ok</v>
      </c>
      <c r="FW423" s="251" t="str">
        <f t="shared" si="27"/>
        <v>ok</v>
      </c>
      <c r="FX423" s="251" t="str">
        <f t="shared" si="27"/>
        <v>ok</v>
      </c>
      <c r="FY423" s="251" t="str">
        <f t="shared" si="27"/>
        <v>ok</v>
      </c>
      <c r="FZ423" s="251" t="str">
        <f t="shared" si="27"/>
        <v>ok</v>
      </c>
      <c r="GA423" s="251" t="str">
        <f t="shared" si="27"/>
        <v>ok</v>
      </c>
      <c r="GB423" s="251" t="str">
        <f t="shared" si="27"/>
        <v>ok</v>
      </c>
      <c r="GC423" s="251" t="str">
        <f t="shared" si="27"/>
        <v>ok</v>
      </c>
      <c r="GD423" s="251" t="str">
        <f t="shared" si="27"/>
        <v>ok</v>
      </c>
      <c r="GE423" s="251" t="str">
        <f t="shared" si="27"/>
        <v>ok</v>
      </c>
      <c r="GF423" s="251" t="str">
        <f t="shared" si="27"/>
        <v>ok</v>
      </c>
      <c r="GG423" s="251" t="str">
        <f t="shared" si="27"/>
        <v>ok</v>
      </c>
      <c r="GH423" s="251" t="str">
        <f t="shared" si="27"/>
        <v>ok</v>
      </c>
      <c r="GI423" s="251" t="str">
        <f t="shared" si="27"/>
        <v>ok</v>
      </c>
      <c r="GJ423" s="251" t="str">
        <f t="shared" si="27"/>
        <v>ok</v>
      </c>
      <c r="GK423" s="251" t="str">
        <f t="shared" si="27"/>
        <v>ok</v>
      </c>
      <c r="GL423" s="251" t="str">
        <f t="shared" si="27"/>
        <v>ok</v>
      </c>
      <c r="GM423" s="251" t="str">
        <f t="shared" si="27"/>
        <v>ok</v>
      </c>
      <c r="GN423" s="251" t="str">
        <f t="shared" si="27"/>
        <v>ok</v>
      </c>
      <c r="GO423" s="251" t="str">
        <f t="shared" si="27"/>
        <v>ok</v>
      </c>
      <c r="GP423" s="251" t="str">
        <f t="shared" si="27"/>
        <v>ok</v>
      </c>
      <c r="GQ423" s="251" t="str">
        <f t="shared" si="27"/>
        <v>ok</v>
      </c>
      <c r="GR423" s="251" t="str">
        <f t="shared" si="27"/>
        <v>ok</v>
      </c>
      <c r="GS423" s="251" t="str">
        <f t="shared" ref="GS423:IX423" si="28">IF(AND(GS8="",GS9="",SUM(GS11:GS376)&gt;0),"FEHLER","ok")</f>
        <v>ok</v>
      </c>
      <c r="GT423" s="251" t="str">
        <f t="shared" si="28"/>
        <v>ok</v>
      </c>
      <c r="GU423" s="251" t="str">
        <f t="shared" si="28"/>
        <v>ok</v>
      </c>
      <c r="GV423" s="251" t="str">
        <f t="shared" si="28"/>
        <v>ok</v>
      </c>
      <c r="GW423" s="251" t="str">
        <f t="shared" si="28"/>
        <v>ok</v>
      </c>
      <c r="GX423" s="251" t="str">
        <f t="shared" si="28"/>
        <v>ok</v>
      </c>
      <c r="GY423" s="251" t="str">
        <f t="shared" si="28"/>
        <v>ok</v>
      </c>
      <c r="GZ423" s="251" t="str">
        <f t="shared" si="28"/>
        <v>ok</v>
      </c>
      <c r="HA423" s="251" t="str">
        <f t="shared" si="28"/>
        <v>ok</v>
      </c>
      <c r="HB423" s="251" t="str">
        <f t="shared" si="28"/>
        <v>ok</v>
      </c>
      <c r="HC423" s="251" t="str">
        <f t="shared" si="28"/>
        <v>ok</v>
      </c>
      <c r="HD423" s="251" t="str">
        <f t="shared" si="28"/>
        <v>ok</v>
      </c>
      <c r="HE423" s="251" t="str">
        <f t="shared" si="28"/>
        <v>ok</v>
      </c>
      <c r="HF423" s="251" t="str">
        <f t="shared" si="28"/>
        <v>ok</v>
      </c>
      <c r="HG423" s="251" t="str">
        <f t="shared" si="28"/>
        <v>ok</v>
      </c>
      <c r="HH423" s="251" t="str">
        <f t="shared" si="28"/>
        <v>ok</v>
      </c>
      <c r="HI423" s="251" t="str">
        <f t="shared" si="28"/>
        <v>ok</v>
      </c>
      <c r="HJ423" s="251" t="str">
        <f t="shared" si="28"/>
        <v>ok</v>
      </c>
      <c r="HK423" s="251" t="str">
        <f t="shared" si="28"/>
        <v>ok</v>
      </c>
      <c r="HL423" s="251" t="str">
        <f t="shared" si="28"/>
        <v>ok</v>
      </c>
      <c r="HM423" s="251" t="str">
        <f t="shared" si="28"/>
        <v>ok</v>
      </c>
      <c r="HN423" s="251" t="str">
        <f t="shared" si="28"/>
        <v>ok</v>
      </c>
      <c r="HO423" s="251" t="str">
        <f t="shared" si="28"/>
        <v>ok</v>
      </c>
      <c r="HP423" s="251" t="str">
        <f t="shared" si="28"/>
        <v>ok</v>
      </c>
      <c r="HQ423" s="251" t="str">
        <f t="shared" si="28"/>
        <v>ok</v>
      </c>
      <c r="HR423" s="251" t="str">
        <f t="shared" si="28"/>
        <v>ok</v>
      </c>
      <c r="HS423" s="251" t="str">
        <f t="shared" si="28"/>
        <v>ok</v>
      </c>
      <c r="HT423" s="251" t="str">
        <f t="shared" si="28"/>
        <v>ok</v>
      </c>
      <c r="HU423" s="251" t="str">
        <f t="shared" si="28"/>
        <v>ok</v>
      </c>
      <c r="HV423" s="251" t="str">
        <f t="shared" si="28"/>
        <v>ok</v>
      </c>
      <c r="HW423" s="251" t="str">
        <f t="shared" si="28"/>
        <v>ok</v>
      </c>
      <c r="HX423" s="251" t="str">
        <f t="shared" si="28"/>
        <v>ok</v>
      </c>
      <c r="HY423" s="251" t="str">
        <f t="shared" si="28"/>
        <v>ok</v>
      </c>
      <c r="HZ423" s="251" t="str">
        <f t="shared" si="28"/>
        <v>ok</v>
      </c>
      <c r="IA423" s="251" t="str">
        <f t="shared" si="28"/>
        <v>ok</v>
      </c>
      <c r="IB423" s="251" t="str">
        <f t="shared" si="28"/>
        <v>ok</v>
      </c>
      <c r="IC423" s="251" t="str">
        <f t="shared" si="28"/>
        <v>ok</v>
      </c>
      <c r="ID423" s="251" t="str">
        <f t="shared" si="28"/>
        <v>ok</v>
      </c>
      <c r="IE423" s="251" t="str">
        <f t="shared" si="28"/>
        <v>ok</v>
      </c>
      <c r="IF423" s="251" t="str">
        <f t="shared" si="28"/>
        <v>ok</v>
      </c>
      <c r="IG423" s="251" t="str">
        <f t="shared" si="28"/>
        <v>ok</v>
      </c>
      <c r="IH423" s="251" t="str">
        <f t="shared" si="28"/>
        <v>ok</v>
      </c>
      <c r="II423" s="251" t="str">
        <f t="shared" si="28"/>
        <v>ok</v>
      </c>
      <c r="IJ423" s="251" t="str">
        <f t="shared" si="28"/>
        <v>ok</v>
      </c>
      <c r="IK423" s="251" t="str">
        <f t="shared" si="28"/>
        <v>ok</v>
      </c>
      <c r="IL423" s="251" t="str">
        <f t="shared" si="28"/>
        <v>ok</v>
      </c>
      <c r="IM423" s="251" t="str">
        <f t="shared" si="28"/>
        <v>ok</v>
      </c>
      <c r="IN423" s="251" t="str">
        <f t="shared" si="28"/>
        <v>ok</v>
      </c>
      <c r="IO423" s="251" t="str">
        <f t="shared" si="28"/>
        <v>ok</v>
      </c>
      <c r="IP423" s="251" t="str">
        <f t="shared" si="28"/>
        <v>ok</v>
      </c>
      <c r="IQ423" s="251" t="str">
        <f t="shared" si="28"/>
        <v>ok</v>
      </c>
      <c r="IR423" s="251" t="str">
        <f t="shared" si="28"/>
        <v>ok</v>
      </c>
      <c r="IS423" s="251" t="str">
        <f t="shared" si="28"/>
        <v>ok</v>
      </c>
      <c r="IT423" s="251" t="str">
        <f t="shared" si="28"/>
        <v>ok</v>
      </c>
      <c r="IU423" s="251" t="str">
        <f t="shared" si="28"/>
        <v>ok</v>
      </c>
      <c r="IV423" s="251" t="str">
        <f t="shared" si="28"/>
        <v>ok</v>
      </c>
      <c r="IW423" s="251" t="str">
        <f t="shared" si="28"/>
        <v>ok</v>
      </c>
      <c r="IX423" s="251" t="str">
        <f t="shared" si="28"/>
        <v>ok</v>
      </c>
    </row>
    <row r="424" spans="1:258" x14ac:dyDescent="0.2">
      <c r="A424" s="301"/>
      <c r="B424" s="246"/>
      <c r="C424" s="246"/>
      <c r="D424" s="246"/>
      <c r="E424" s="246"/>
      <c r="F424" s="246"/>
      <c r="G424" s="246"/>
      <c r="H424" s="246"/>
      <c r="I424" s="246"/>
      <c r="J424" s="246"/>
      <c r="K424" s="246"/>
      <c r="L424" s="246"/>
      <c r="M424" s="246"/>
      <c r="N424" s="246"/>
      <c r="O424" s="246"/>
      <c r="P424" s="246"/>
      <c r="Q424" s="246"/>
      <c r="R424" s="246"/>
      <c r="S424" s="246"/>
      <c r="T424" s="246"/>
      <c r="U424" s="246"/>
      <c r="V424" s="246"/>
      <c r="W424" s="246"/>
      <c r="X424" s="246"/>
      <c r="Y424" s="246"/>
      <c r="Z424" s="246"/>
      <c r="AA424" s="246"/>
      <c r="AB424" s="246"/>
      <c r="AC424" s="246"/>
      <c r="AD424" s="246"/>
      <c r="AE424" s="246"/>
      <c r="AF424" s="246"/>
      <c r="AG424" s="246"/>
      <c r="AH424" s="246"/>
      <c r="AI424" s="246"/>
      <c r="AJ424" s="246"/>
      <c r="AK424" s="246"/>
      <c r="AL424" s="246"/>
      <c r="AM424" s="246"/>
      <c r="AN424" s="246"/>
      <c r="AO424" s="246"/>
      <c r="AP424" s="246"/>
      <c r="AQ424" s="246"/>
      <c r="AR424" s="246"/>
      <c r="AS424" s="246"/>
      <c r="AT424" s="246"/>
      <c r="AU424" s="246"/>
      <c r="AV424" s="246"/>
      <c r="AW424" s="246"/>
      <c r="AX424" s="246"/>
      <c r="AY424" s="246"/>
      <c r="AZ424" s="246"/>
      <c r="BA424" s="246"/>
      <c r="BB424" s="246"/>
      <c r="BC424" s="246"/>
    </row>
    <row r="425" spans="1:258" x14ac:dyDescent="0.2">
      <c r="A425" s="301"/>
      <c r="B425" s="246"/>
      <c r="C425" s="246"/>
      <c r="D425" s="246"/>
      <c r="E425" s="246"/>
      <c r="F425" s="246"/>
      <c r="G425" s="246"/>
      <c r="H425" s="259"/>
      <c r="I425" s="260"/>
      <c r="J425" s="246"/>
      <c r="K425" s="246"/>
      <c r="L425" s="246"/>
      <c r="M425" s="246"/>
      <c r="N425" s="246"/>
      <c r="O425" s="246"/>
      <c r="P425" s="246"/>
      <c r="Q425" s="246"/>
      <c r="R425" s="246"/>
      <c r="S425" s="246"/>
      <c r="T425" s="246"/>
      <c r="U425" s="246"/>
      <c r="V425" s="246"/>
      <c r="W425" s="246"/>
      <c r="X425" s="246"/>
      <c r="Y425" s="246"/>
      <c r="Z425" s="246"/>
      <c r="AA425" s="246"/>
      <c r="AB425" s="246"/>
      <c r="AC425" s="246"/>
      <c r="AD425" s="246"/>
      <c r="AE425" s="246"/>
      <c r="AF425" s="246"/>
      <c r="AG425" s="246"/>
      <c r="AH425" s="246"/>
      <c r="AI425" s="246"/>
      <c r="AJ425" s="246"/>
      <c r="AK425" s="246"/>
      <c r="AL425" s="246"/>
      <c r="AM425" s="246"/>
      <c r="AN425" s="246"/>
      <c r="AO425" s="246"/>
      <c r="AP425" s="246"/>
      <c r="AQ425" s="246"/>
      <c r="AR425" s="246"/>
      <c r="AS425" s="246"/>
      <c r="AT425" s="246"/>
      <c r="AU425" s="246"/>
      <c r="AV425" s="246"/>
      <c r="AW425" s="246"/>
      <c r="AX425" s="246"/>
      <c r="AY425" s="246"/>
      <c r="AZ425" s="246"/>
      <c r="BA425" s="246"/>
      <c r="BB425" s="246"/>
      <c r="BC425" s="246"/>
    </row>
    <row r="426" spans="1:258" x14ac:dyDescent="0.2">
      <c r="A426" s="301"/>
      <c r="B426" s="246"/>
      <c r="C426" s="246"/>
      <c r="D426" s="246"/>
      <c r="E426" s="246"/>
      <c r="F426" s="246"/>
      <c r="G426" s="246"/>
      <c r="H426" s="259"/>
      <c r="I426" s="260"/>
      <c r="J426" s="246"/>
      <c r="K426" s="246"/>
      <c r="L426" s="246"/>
      <c r="M426" s="246"/>
      <c r="N426" s="246"/>
      <c r="O426" s="246"/>
      <c r="P426" s="246"/>
      <c r="Q426" s="246"/>
      <c r="R426" s="246"/>
      <c r="S426" s="246"/>
      <c r="T426" s="246"/>
      <c r="U426" s="246"/>
      <c r="V426" s="246"/>
      <c r="W426" s="246"/>
      <c r="X426" s="246"/>
      <c r="Y426" s="246"/>
      <c r="Z426" s="246"/>
      <c r="AA426" s="246"/>
      <c r="AB426" s="246"/>
      <c r="AC426" s="246"/>
      <c r="AD426" s="246"/>
      <c r="AE426" s="246"/>
      <c r="AF426" s="246"/>
      <c r="AG426" s="246"/>
      <c r="AH426" s="246"/>
      <c r="AI426" s="246"/>
      <c r="AJ426" s="246"/>
      <c r="AK426" s="246"/>
      <c r="AL426" s="246"/>
      <c r="AM426" s="246"/>
      <c r="AN426" s="246"/>
      <c r="AO426" s="246"/>
      <c r="AP426" s="246"/>
      <c r="AQ426" s="246"/>
      <c r="AR426" s="246"/>
      <c r="AS426" s="246"/>
      <c r="AT426" s="246"/>
      <c r="AU426" s="246"/>
      <c r="AV426" s="246"/>
      <c r="AW426" s="246"/>
      <c r="AX426" s="246"/>
      <c r="AY426" s="246"/>
      <c r="AZ426" s="246"/>
      <c r="BA426" s="246"/>
      <c r="BB426" s="246"/>
      <c r="BC426" s="246"/>
    </row>
    <row r="427" spans="1:258" x14ac:dyDescent="0.2">
      <c r="A427" s="301"/>
      <c r="B427" s="246"/>
      <c r="C427" s="246"/>
      <c r="D427" s="246"/>
      <c r="E427" s="246"/>
      <c r="F427" s="246"/>
      <c r="G427" s="246"/>
      <c r="H427" s="259"/>
      <c r="I427" s="260"/>
      <c r="J427" s="246"/>
      <c r="K427" s="246"/>
      <c r="L427" s="246"/>
      <c r="M427" s="246"/>
      <c r="N427" s="246"/>
      <c r="O427" s="246"/>
      <c r="P427" s="246"/>
      <c r="Q427" s="246"/>
      <c r="R427" s="246"/>
      <c r="S427" s="246"/>
      <c r="T427" s="246"/>
      <c r="U427" s="246"/>
      <c r="V427" s="246"/>
      <c r="W427" s="246"/>
      <c r="X427" s="246"/>
      <c r="Y427" s="246"/>
      <c r="Z427" s="246"/>
      <c r="AA427" s="246"/>
      <c r="AB427" s="246"/>
      <c r="AC427" s="246"/>
      <c r="AD427" s="246"/>
      <c r="AE427" s="246"/>
      <c r="AF427" s="246"/>
      <c r="AG427" s="246"/>
      <c r="AH427" s="246"/>
      <c r="AI427" s="246"/>
      <c r="AJ427" s="246"/>
      <c r="AK427" s="246"/>
      <c r="AL427" s="246"/>
      <c r="AM427" s="246"/>
      <c r="AN427" s="246"/>
      <c r="AO427" s="246"/>
      <c r="AP427" s="246"/>
      <c r="AQ427" s="246"/>
      <c r="AR427" s="246"/>
      <c r="AS427" s="246"/>
      <c r="AT427" s="246"/>
      <c r="AU427" s="246"/>
      <c r="AV427" s="246"/>
      <c r="AW427" s="246"/>
      <c r="AX427" s="246"/>
      <c r="AY427" s="246"/>
      <c r="AZ427" s="246"/>
      <c r="BA427" s="246"/>
      <c r="BB427" s="246"/>
      <c r="BC427" s="246"/>
    </row>
    <row r="428" spans="1:258" x14ac:dyDescent="0.2">
      <c r="A428" s="301"/>
      <c r="B428" s="246"/>
      <c r="C428" s="246"/>
      <c r="D428" s="246"/>
      <c r="E428" s="246"/>
      <c r="F428" s="246"/>
      <c r="G428" s="246"/>
      <c r="H428" s="259"/>
      <c r="I428" s="260"/>
      <c r="J428" s="246"/>
      <c r="K428" s="246"/>
      <c r="L428" s="246"/>
      <c r="M428" s="246"/>
      <c r="N428" s="246"/>
      <c r="O428" s="246"/>
      <c r="P428" s="246"/>
      <c r="Q428" s="246"/>
      <c r="R428" s="246"/>
      <c r="S428" s="246"/>
      <c r="T428" s="246"/>
      <c r="U428" s="246"/>
      <c r="V428" s="246"/>
      <c r="W428" s="246"/>
      <c r="X428" s="246"/>
      <c r="Y428" s="246"/>
      <c r="Z428" s="246"/>
      <c r="AA428" s="246"/>
      <c r="AB428" s="246"/>
      <c r="AC428" s="246"/>
      <c r="AD428" s="246"/>
      <c r="AE428" s="246"/>
      <c r="AF428" s="246"/>
      <c r="AG428" s="246"/>
      <c r="AH428" s="246"/>
      <c r="AI428" s="246"/>
      <c r="AJ428" s="246"/>
      <c r="AK428" s="246"/>
      <c r="AL428" s="246"/>
      <c r="AM428" s="246"/>
      <c r="AN428" s="246"/>
      <c r="AO428" s="246"/>
      <c r="AP428" s="246"/>
      <c r="AQ428" s="246"/>
      <c r="AR428" s="246"/>
      <c r="AS428" s="246"/>
      <c r="AT428" s="246"/>
      <c r="AU428" s="246"/>
      <c r="AV428" s="246"/>
      <c r="AW428" s="246"/>
      <c r="AX428" s="246"/>
      <c r="AY428" s="246"/>
      <c r="AZ428" s="246"/>
      <c r="BA428" s="246"/>
      <c r="BB428" s="246"/>
      <c r="BC428" s="246"/>
    </row>
    <row r="429" spans="1:258" x14ac:dyDescent="0.2">
      <c r="A429" s="301"/>
      <c r="B429" s="246"/>
      <c r="C429" s="246"/>
      <c r="D429" s="246"/>
      <c r="E429" s="246"/>
      <c r="F429" s="246"/>
      <c r="G429" s="246"/>
      <c r="H429" s="259"/>
      <c r="I429" s="260"/>
      <c r="J429" s="246"/>
      <c r="K429" s="246"/>
      <c r="L429" s="246"/>
      <c r="M429" s="246"/>
      <c r="N429" s="246"/>
      <c r="O429" s="246"/>
      <c r="P429" s="246"/>
      <c r="Q429" s="246"/>
      <c r="R429" s="246"/>
      <c r="S429" s="246"/>
      <c r="T429" s="246"/>
      <c r="U429" s="246"/>
      <c r="V429" s="246"/>
      <c r="W429" s="246"/>
      <c r="X429" s="246"/>
      <c r="Y429" s="246"/>
      <c r="Z429" s="246"/>
      <c r="AA429" s="246"/>
      <c r="AB429" s="246"/>
      <c r="AC429" s="246"/>
      <c r="AD429" s="246"/>
      <c r="AE429" s="246"/>
      <c r="AF429" s="246"/>
      <c r="AG429" s="246"/>
      <c r="AH429" s="246"/>
      <c r="AI429" s="246"/>
      <c r="AJ429" s="246"/>
      <c r="AK429" s="246"/>
      <c r="AL429" s="246"/>
      <c r="AM429" s="246"/>
      <c r="AN429" s="246"/>
      <c r="AO429" s="246"/>
      <c r="AP429" s="246"/>
      <c r="AQ429" s="246"/>
      <c r="AR429" s="246"/>
      <c r="AS429" s="246"/>
      <c r="AT429" s="246"/>
      <c r="AU429" s="246"/>
      <c r="AV429" s="246"/>
      <c r="AW429" s="246"/>
      <c r="AX429" s="246"/>
      <c r="AY429" s="246"/>
      <c r="AZ429" s="246"/>
      <c r="BA429" s="246"/>
      <c r="BB429" s="246"/>
      <c r="BC429" s="246"/>
    </row>
    <row r="430" spans="1:258" x14ac:dyDescent="0.2">
      <c r="A430" s="301"/>
      <c r="B430" s="246"/>
      <c r="C430" s="246"/>
      <c r="D430" s="246"/>
      <c r="E430" s="246"/>
      <c r="F430" s="246"/>
      <c r="G430" s="246"/>
      <c r="H430" s="259"/>
      <c r="I430" s="260"/>
      <c r="J430" s="246"/>
      <c r="K430" s="246"/>
      <c r="L430" s="246"/>
      <c r="M430" s="246"/>
      <c r="N430" s="246"/>
      <c r="O430" s="246"/>
      <c r="P430" s="246"/>
      <c r="Q430" s="246"/>
      <c r="R430" s="246"/>
      <c r="S430" s="246"/>
      <c r="T430" s="246"/>
      <c r="U430" s="246"/>
      <c r="V430" s="246"/>
      <c r="W430" s="246"/>
      <c r="X430" s="246"/>
      <c r="Y430" s="246"/>
      <c r="Z430" s="246"/>
      <c r="AA430" s="246"/>
      <c r="AB430" s="246"/>
      <c r="AC430" s="246"/>
      <c r="AD430" s="246"/>
      <c r="AE430" s="246"/>
      <c r="AF430" s="246"/>
      <c r="AG430" s="246"/>
      <c r="AH430" s="246"/>
      <c r="AI430" s="246"/>
      <c r="AJ430" s="246"/>
      <c r="AK430" s="246"/>
      <c r="AL430" s="246"/>
      <c r="AM430" s="246"/>
      <c r="AN430" s="246"/>
      <c r="AO430" s="246"/>
      <c r="AP430" s="246"/>
      <c r="AQ430" s="246"/>
      <c r="AR430" s="246"/>
      <c r="AS430" s="246"/>
      <c r="AT430" s="246"/>
      <c r="AU430" s="246"/>
      <c r="AV430" s="246"/>
      <c r="AW430" s="246"/>
      <c r="AX430" s="246"/>
      <c r="AY430" s="246"/>
      <c r="AZ430" s="246"/>
      <c r="BA430" s="246"/>
      <c r="BB430" s="246"/>
      <c r="BC430" s="246"/>
    </row>
    <row r="431" spans="1:258" x14ac:dyDescent="0.2">
      <c r="A431" s="301"/>
      <c r="B431" s="246"/>
      <c r="C431" s="246"/>
      <c r="D431" s="246"/>
      <c r="E431" s="246"/>
      <c r="F431" s="246"/>
      <c r="G431" s="246"/>
      <c r="H431" s="246"/>
      <c r="I431" s="246"/>
      <c r="J431" s="246"/>
      <c r="K431" s="246"/>
      <c r="L431" s="246"/>
      <c r="M431" s="246"/>
      <c r="N431" s="246"/>
      <c r="O431" s="246"/>
      <c r="P431" s="246"/>
      <c r="Q431" s="246"/>
      <c r="R431" s="246"/>
      <c r="S431" s="246"/>
      <c r="T431" s="246"/>
      <c r="U431" s="246"/>
      <c r="V431" s="246"/>
      <c r="W431" s="246"/>
      <c r="X431" s="246"/>
      <c r="Y431" s="246"/>
      <c r="Z431" s="246"/>
      <c r="AA431" s="246"/>
      <c r="AB431" s="246"/>
      <c r="AC431" s="246"/>
      <c r="AD431" s="246"/>
      <c r="AE431" s="246"/>
      <c r="AF431" s="246"/>
      <c r="AG431" s="246"/>
      <c r="AH431" s="246"/>
      <c r="AI431" s="246"/>
      <c r="AJ431" s="246"/>
      <c r="AK431" s="246"/>
      <c r="AL431" s="246"/>
      <c r="AM431" s="246"/>
      <c r="AN431" s="246"/>
      <c r="AO431" s="246"/>
      <c r="AP431" s="246"/>
      <c r="AQ431" s="246"/>
      <c r="AR431" s="246"/>
      <c r="AS431" s="246"/>
      <c r="AT431" s="246"/>
      <c r="AU431" s="246"/>
      <c r="AV431" s="246"/>
      <c r="AW431" s="246"/>
      <c r="AX431" s="246"/>
      <c r="AY431" s="246"/>
      <c r="AZ431" s="246"/>
      <c r="BA431" s="246"/>
      <c r="BB431" s="246"/>
      <c r="BC431" s="246"/>
    </row>
    <row r="432" spans="1:258" x14ac:dyDescent="0.2">
      <c r="A432" s="301"/>
      <c r="B432" s="246"/>
      <c r="C432" s="246"/>
      <c r="D432" s="246"/>
      <c r="E432" s="246"/>
      <c r="F432" s="246"/>
      <c r="G432" s="246"/>
      <c r="J432" s="246"/>
      <c r="K432" s="246"/>
      <c r="L432" s="246"/>
      <c r="M432" s="246"/>
      <c r="N432" s="246"/>
      <c r="O432" s="246"/>
      <c r="P432" s="246"/>
      <c r="Q432" s="246"/>
      <c r="R432" s="246"/>
      <c r="S432" s="246"/>
      <c r="T432" s="246"/>
      <c r="U432" s="246"/>
      <c r="V432" s="246"/>
      <c r="W432" s="246"/>
      <c r="X432" s="246"/>
      <c r="Y432" s="246"/>
      <c r="Z432" s="246"/>
      <c r="AA432" s="246"/>
      <c r="AB432" s="246"/>
      <c r="AC432" s="246"/>
      <c r="AD432" s="246"/>
      <c r="AE432" s="246"/>
      <c r="AF432" s="246"/>
      <c r="AG432" s="246"/>
      <c r="AH432" s="246"/>
      <c r="AI432" s="246"/>
      <c r="AJ432" s="246"/>
      <c r="AK432" s="246"/>
      <c r="AL432" s="246"/>
      <c r="AM432" s="246"/>
      <c r="AN432" s="246"/>
      <c r="AO432" s="246"/>
      <c r="AP432" s="246"/>
      <c r="AQ432" s="246"/>
      <c r="AR432" s="246"/>
      <c r="AS432" s="246"/>
      <c r="AT432" s="246"/>
      <c r="AU432" s="246"/>
      <c r="AV432" s="246"/>
      <c r="AW432" s="246"/>
      <c r="AX432" s="246"/>
      <c r="AY432" s="246"/>
      <c r="AZ432" s="246"/>
      <c r="BA432" s="246"/>
      <c r="BB432" s="246"/>
      <c r="BC432" s="246"/>
    </row>
    <row r="433" spans="1:55" x14ac:dyDescent="0.2">
      <c r="A433" s="301"/>
      <c r="B433" s="246"/>
      <c r="C433" s="246"/>
      <c r="D433" s="246"/>
      <c r="E433" s="246"/>
      <c r="F433" s="246"/>
      <c r="G433" s="246"/>
      <c r="H433" s="246"/>
      <c r="I433" s="246"/>
      <c r="J433" s="246"/>
      <c r="K433" s="246"/>
      <c r="L433" s="246"/>
      <c r="M433" s="246"/>
      <c r="N433" s="246"/>
      <c r="O433" s="246"/>
      <c r="P433" s="246"/>
      <c r="Q433" s="246"/>
      <c r="R433" s="246"/>
      <c r="S433" s="246"/>
      <c r="T433" s="246"/>
      <c r="U433" s="246"/>
      <c r="V433" s="246"/>
      <c r="W433" s="246"/>
      <c r="X433" s="246"/>
      <c r="Y433" s="246"/>
      <c r="Z433" s="246"/>
      <c r="AA433" s="246"/>
      <c r="AB433" s="246"/>
      <c r="AC433" s="246"/>
      <c r="AD433" s="246"/>
      <c r="AE433" s="246"/>
      <c r="AF433" s="246"/>
      <c r="AG433" s="246"/>
      <c r="AH433" s="246"/>
      <c r="AI433" s="246"/>
      <c r="AJ433" s="246"/>
      <c r="AK433" s="246"/>
      <c r="AL433" s="246"/>
      <c r="AM433" s="246"/>
      <c r="AN433" s="246"/>
      <c r="AO433" s="246"/>
      <c r="AP433" s="246"/>
      <c r="AQ433" s="246"/>
      <c r="AR433" s="246"/>
      <c r="AS433" s="246"/>
      <c r="AT433" s="246"/>
      <c r="AU433" s="246"/>
      <c r="AV433" s="246"/>
      <c r="AW433" s="246"/>
      <c r="AX433" s="246"/>
      <c r="AY433" s="246"/>
      <c r="AZ433" s="246"/>
      <c r="BA433" s="246"/>
      <c r="BB433" s="246"/>
      <c r="BC433" s="246"/>
    </row>
    <row r="434" spans="1:55" x14ac:dyDescent="0.2">
      <c r="A434" s="301"/>
      <c r="B434" s="246"/>
      <c r="C434" s="246"/>
      <c r="D434" s="246"/>
      <c r="E434" s="246"/>
      <c r="F434" s="246"/>
      <c r="G434" s="246"/>
      <c r="H434" s="246"/>
      <c r="I434" s="246"/>
      <c r="J434" s="246"/>
      <c r="K434" s="246"/>
      <c r="L434" s="246"/>
      <c r="M434" s="246"/>
      <c r="N434" s="246"/>
      <c r="O434" s="246"/>
      <c r="P434" s="246"/>
      <c r="Q434" s="246"/>
      <c r="R434" s="246"/>
      <c r="S434" s="246"/>
      <c r="T434" s="246"/>
      <c r="U434" s="246"/>
      <c r="V434" s="246"/>
      <c r="W434" s="246"/>
      <c r="X434" s="246"/>
      <c r="Y434" s="246"/>
      <c r="Z434" s="246"/>
      <c r="AA434" s="246"/>
      <c r="AB434" s="246"/>
      <c r="AC434" s="246"/>
      <c r="AD434" s="246"/>
      <c r="AE434" s="246"/>
      <c r="AF434" s="246"/>
      <c r="AG434" s="246"/>
      <c r="AH434" s="246"/>
      <c r="AI434" s="246"/>
      <c r="AJ434" s="246"/>
      <c r="AK434" s="246"/>
      <c r="AL434" s="246"/>
      <c r="AM434" s="246"/>
      <c r="AN434" s="246"/>
      <c r="AO434" s="246"/>
      <c r="AP434" s="246"/>
      <c r="AQ434" s="246"/>
      <c r="AR434" s="246"/>
      <c r="AS434" s="246"/>
      <c r="AT434" s="246"/>
      <c r="AU434" s="246"/>
      <c r="AV434" s="246"/>
      <c r="AW434" s="246"/>
      <c r="AX434" s="246"/>
      <c r="AY434" s="246"/>
      <c r="AZ434" s="246"/>
      <c r="BA434" s="246"/>
      <c r="BB434" s="246"/>
      <c r="BC434" s="246"/>
    </row>
    <row r="435" spans="1:55" x14ac:dyDescent="0.2">
      <c r="A435" s="301"/>
      <c r="B435" s="246"/>
      <c r="C435" s="246"/>
      <c r="D435" s="246"/>
      <c r="E435" s="246"/>
      <c r="F435" s="246"/>
      <c r="G435" s="246"/>
      <c r="H435" s="246"/>
      <c r="I435" s="246"/>
      <c r="J435" s="246"/>
      <c r="K435" s="246"/>
      <c r="L435" s="246"/>
      <c r="M435" s="246"/>
      <c r="N435" s="246"/>
      <c r="O435" s="246"/>
      <c r="P435" s="246"/>
      <c r="Q435" s="246"/>
      <c r="R435" s="246"/>
      <c r="S435" s="246"/>
      <c r="T435" s="246"/>
      <c r="U435" s="246"/>
      <c r="V435" s="246"/>
      <c r="W435" s="246"/>
      <c r="X435" s="246"/>
      <c r="Y435" s="246"/>
      <c r="Z435" s="246"/>
      <c r="AA435" s="246"/>
      <c r="AB435" s="246"/>
      <c r="AC435" s="246"/>
      <c r="AD435" s="246"/>
      <c r="AE435" s="246"/>
      <c r="AF435" s="246"/>
      <c r="AG435" s="246"/>
      <c r="AH435" s="246"/>
      <c r="AI435" s="246"/>
      <c r="AJ435" s="246"/>
      <c r="AK435" s="246"/>
      <c r="AL435" s="246"/>
      <c r="AM435" s="246"/>
      <c r="AN435" s="246"/>
      <c r="AO435" s="246"/>
      <c r="AP435" s="246"/>
      <c r="AQ435" s="246"/>
      <c r="AR435" s="246"/>
      <c r="AS435" s="246"/>
      <c r="AT435" s="246"/>
      <c r="AU435" s="246"/>
      <c r="AV435" s="246"/>
      <c r="AW435" s="246"/>
      <c r="AX435" s="246"/>
      <c r="AY435" s="246"/>
      <c r="AZ435" s="246"/>
      <c r="BA435" s="246"/>
      <c r="BB435" s="246"/>
      <c r="BC435" s="246"/>
    </row>
    <row r="436" spans="1:55" x14ac:dyDescent="0.2">
      <c r="A436" s="301"/>
      <c r="B436" s="246"/>
      <c r="C436" s="246"/>
      <c r="D436" s="246"/>
      <c r="E436" s="246"/>
      <c r="F436" s="246"/>
      <c r="G436" s="246"/>
      <c r="H436" s="246"/>
      <c r="I436" s="246"/>
      <c r="J436" s="246"/>
      <c r="K436" s="246"/>
      <c r="L436" s="246"/>
      <c r="M436" s="246"/>
      <c r="N436" s="246"/>
      <c r="O436" s="246"/>
      <c r="P436" s="246"/>
      <c r="Q436" s="246"/>
      <c r="R436" s="246"/>
      <c r="S436" s="246"/>
      <c r="T436" s="246"/>
      <c r="U436" s="246"/>
      <c r="V436" s="246"/>
      <c r="W436" s="246"/>
      <c r="X436" s="246"/>
      <c r="Y436" s="246"/>
      <c r="Z436" s="246"/>
      <c r="AA436" s="246"/>
      <c r="AB436" s="246"/>
      <c r="AC436" s="246"/>
      <c r="AD436" s="246"/>
      <c r="AE436" s="246"/>
      <c r="AF436" s="246"/>
      <c r="AG436" s="246"/>
      <c r="AH436" s="246"/>
      <c r="AI436" s="246"/>
      <c r="AJ436" s="246"/>
      <c r="AK436" s="246"/>
      <c r="AL436" s="246"/>
      <c r="AM436" s="246"/>
      <c r="AN436" s="246"/>
      <c r="AO436" s="246"/>
      <c r="AP436" s="246"/>
      <c r="AQ436" s="246"/>
      <c r="AR436" s="246"/>
      <c r="AS436" s="246"/>
      <c r="AT436" s="246"/>
      <c r="AU436" s="246"/>
      <c r="AV436" s="246"/>
      <c r="AW436" s="246"/>
      <c r="AX436" s="246"/>
      <c r="AY436" s="246"/>
      <c r="AZ436" s="246"/>
      <c r="BA436" s="246"/>
      <c r="BB436" s="246"/>
      <c r="BC436" s="246"/>
    </row>
    <row r="437" spans="1:55" x14ac:dyDescent="0.2">
      <c r="A437" s="301"/>
      <c r="B437" s="246"/>
      <c r="C437" s="246"/>
      <c r="D437" s="246"/>
      <c r="E437" s="246"/>
      <c r="F437" s="246"/>
      <c r="G437" s="246"/>
      <c r="H437" s="246"/>
      <c r="I437" s="246"/>
      <c r="J437" s="246"/>
      <c r="K437" s="246"/>
      <c r="L437" s="246"/>
      <c r="M437" s="246"/>
      <c r="N437" s="246"/>
      <c r="O437" s="246"/>
      <c r="P437" s="246"/>
      <c r="Q437" s="246"/>
      <c r="R437" s="246"/>
      <c r="S437" s="246"/>
      <c r="T437" s="246"/>
      <c r="U437" s="246"/>
      <c r="V437" s="246"/>
      <c r="W437" s="246"/>
      <c r="X437" s="246"/>
      <c r="Y437" s="246"/>
      <c r="Z437" s="246"/>
      <c r="AA437" s="246"/>
      <c r="AB437" s="246"/>
      <c r="AC437" s="246"/>
      <c r="AD437" s="246"/>
      <c r="AE437" s="246"/>
      <c r="AF437" s="246"/>
      <c r="AG437" s="246"/>
      <c r="AH437" s="246"/>
      <c r="AI437" s="246"/>
      <c r="AJ437" s="246"/>
      <c r="AK437" s="246"/>
      <c r="AL437" s="246"/>
      <c r="AM437" s="246"/>
      <c r="AN437" s="246"/>
      <c r="AO437" s="246"/>
      <c r="AP437" s="246"/>
      <c r="AQ437" s="246"/>
      <c r="AR437" s="246"/>
      <c r="AS437" s="246"/>
      <c r="AT437" s="246"/>
      <c r="AU437" s="246"/>
      <c r="AV437" s="246"/>
      <c r="AW437" s="246"/>
      <c r="AX437" s="246"/>
      <c r="AY437" s="246"/>
      <c r="AZ437" s="246"/>
      <c r="BA437" s="246"/>
      <c r="BB437" s="246"/>
      <c r="BC437" s="246"/>
    </row>
    <row r="438" spans="1:55" x14ac:dyDescent="0.2">
      <c r="A438" s="301"/>
      <c r="B438" s="246"/>
      <c r="C438" s="246"/>
      <c r="D438" s="246"/>
      <c r="E438" s="246"/>
      <c r="F438" s="246"/>
      <c r="G438" s="246"/>
      <c r="H438" s="246"/>
      <c r="I438" s="246"/>
      <c r="J438" s="246"/>
      <c r="K438" s="246"/>
      <c r="L438" s="246"/>
      <c r="M438" s="246"/>
      <c r="N438" s="246"/>
      <c r="O438" s="246"/>
      <c r="P438" s="246"/>
      <c r="Q438" s="246"/>
      <c r="R438" s="246"/>
      <c r="S438" s="246"/>
      <c r="T438" s="246"/>
      <c r="U438" s="246"/>
      <c r="V438" s="246"/>
      <c r="W438" s="246"/>
      <c r="X438" s="246"/>
      <c r="Y438" s="246"/>
      <c r="Z438" s="246"/>
      <c r="AA438" s="246"/>
      <c r="AB438" s="246"/>
      <c r="AC438" s="246"/>
      <c r="AD438" s="246"/>
      <c r="AE438" s="246"/>
      <c r="AF438" s="246"/>
      <c r="AG438" s="246"/>
      <c r="AH438" s="246"/>
      <c r="AI438" s="246"/>
      <c r="AJ438" s="246"/>
      <c r="AK438" s="246"/>
      <c r="AL438" s="246"/>
      <c r="AM438" s="246"/>
      <c r="AN438" s="246"/>
      <c r="AO438" s="246"/>
      <c r="AP438" s="246"/>
      <c r="AQ438" s="246"/>
      <c r="AR438" s="246"/>
      <c r="AS438" s="246"/>
      <c r="AT438" s="246"/>
      <c r="AU438" s="246"/>
      <c r="AV438" s="246"/>
      <c r="AW438" s="246"/>
      <c r="AX438" s="246"/>
      <c r="AY438" s="246"/>
      <c r="AZ438" s="246"/>
      <c r="BA438" s="246"/>
      <c r="BB438" s="246"/>
      <c r="BC438" s="246"/>
    </row>
    <row r="439" spans="1:55" x14ac:dyDescent="0.2">
      <c r="A439" s="301"/>
      <c r="B439" s="246"/>
      <c r="C439" s="246"/>
      <c r="D439" s="246"/>
      <c r="E439" s="246"/>
      <c r="F439" s="246"/>
      <c r="G439" s="246"/>
      <c r="H439" s="246"/>
      <c r="I439" s="246"/>
      <c r="J439" s="246"/>
      <c r="K439" s="246"/>
      <c r="L439" s="246"/>
      <c r="M439" s="246"/>
      <c r="N439" s="246"/>
      <c r="O439" s="246"/>
      <c r="P439" s="246"/>
      <c r="Q439" s="246"/>
      <c r="R439" s="246"/>
      <c r="S439" s="246"/>
      <c r="T439" s="246"/>
      <c r="U439" s="246"/>
      <c r="V439" s="246"/>
      <c r="W439" s="246"/>
      <c r="X439" s="246"/>
      <c r="Y439" s="246"/>
      <c r="Z439" s="246"/>
      <c r="AA439" s="246"/>
      <c r="AB439" s="246"/>
      <c r="AC439" s="246"/>
      <c r="AD439" s="246"/>
      <c r="AE439" s="246"/>
      <c r="AF439" s="246"/>
      <c r="AG439" s="246"/>
      <c r="AH439" s="246"/>
      <c r="AI439" s="246"/>
      <c r="AJ439" s="246"/>
      <c r="AK439" s="246"/>
      <c r="AL439" s="246"/>
      <c r="AM439" s="246"/>
      <c r="AN439" s="246"/>
      <c r="AO439" s="246"/>
      <c r="AP439" s="246"/>
      <c r="AQ439" s="246"/>
      <c r="AR439" s="246"/>
      <c r="AS439" s="246"/>
      <c r="AT439" s="246"/>
      <c r="AU439" s="246"/>
      <c r="AV439" s="246"/>
      <c r="AW439" s="246"/>
      <c r="AX439" s="246"/>
      <c r="AY439" s="246"/>
      <c r="AZ439" s="246"/>
      <c r="BA439" s="246"/>
      <c r="BB439" s="246"/>
      <c r="BC439" s="246"/>
    </row>
    <row r="440" spans="1:55" x14ac:dyDescent="0.2">
      <c r="A440" s="301"/>
      <c r="B440" s="246"/>
      <c r="C440" s="246"/>
      <c r="D440" s="246"/>
      <c r="E440" s="246"/>
      <c r="F440" s="246"/>
      <c r="G440" s="246"/>
      <c r="H440" s="246"/>
      <c r="I440" s="246"/>
      <c r="J440" s="246"/>
      <c r="K440" s="246"/>
      <c r="L440" s="246"/>
      <c r="M440" s="246"/>
      <c r="N440" s="246"/>
      <c r="O440" s="246"/>
      <c r="P440" s="246"/>
      <c r="Q440" s="246"/>
      <c r="R440" s="246"/>
      <c r="S440" s="246"/>
      <c r="T440" s="246"/>
      <c r="U440" s="246"/>
      <c r="V440" s="246"/>
      <c r="W440" s="246"/>
      <c r="X440" s="246"/>
      <c r="Y440" s="246"/>
      <c r="Z440" s="246"/>
      <c r="AA440" s="246"/>
      <c r="AB440" s="246"/>
      <c r="AC440" s="246"/>
      <c r="AD440" s="246"/>
      <c r="AE440" s="246"/>
      <c r="AF440" s="246"/>
      <c r="AG440" s="246"/>
      <c r="AH440" s="246"/>
      <c r="AI440" s="246"/>
      <c r="AJ440" s="246"/>
      <c r="AK440" s="246"/>
      <c r="AL440" s="246"/>
      <c r="AM440" s="246"/>
      <c r="AN440" s="246"/>
      <c r="AO440" s="246"/>
      <c r="AP440" s="246"/>
      <c r="AQ440" s="246"/>
      <c r="AR440" s="246"/>
      <c r="AS440" s="246"/>
      <c r="AT440" s="246"/>
      <c r="AU440" s="246"/>
      <c r="AV440" s="246"/>
      <c r="AW440" s="246"/>
      <c r="AX440" s="246"/>
      <c r="AY440" s="246"/>
      <c r="AZ440" s="246"/>
      <c r="BA440" s="246"/>
      <c r="BB440" s="246"/>
      <c r="BC440" s="246"/>
    </row>
    <row r="441" spans="1:55" x14ac:dyDescent="0.2">
      <c r="A441" s="301"/>
      <c r="B441" s="246"/>
      <c r="C441" s="246"/>
      <c r="D441" s="246"/>
      <c r="E441" s="246"/>
      <c r="F441" s="246"/>
      <c r="G441" s="246"/>
      <c r="H441" s="246"/>
      <c r="I441" s="246"/>
      <c r="J441" s="246"/>
      <c r="K441" s="246"/>
      <c r="L441" s="246"/>
      <c r="M441" s="246"/>
      <c r="N441" s="246"/>
      <c r="O441" s="246"/>
      <c r="P441" s="246"/>
      <c r="Q441" s="246"/>
      <c r="R441" s="246"/>
      <c r="S441" s="246"/>
      <c r="T441" s="246"/>
      <c r="U441" s="246"/>
      <c r="V441" s="246"/>
      <c r="W441" s="246"/>
      <c r="X441" s="246"/>
      <c r="Y441" s="246"/>
      <c r="Z441" s="246"/>
      <c r="AA441" s="246"/>
      <c r="AB441" s="246"/>
      <c r="AC441" s="246"/>
      <c r="AD441" s="246"/>
      <c r="AE441" s="246"/>
      <c r="AF441" s="246"/>
      <c r="AG441" s="246"/>
      <c r="AH441" s="246"/>
      <c r="AI441" s="246"/>
      <c r="AJ441" s="246"/>
      <c r="AK441" s="246"/>
      <c r="AL441" s="246"/>
      <c r="AM441" s="246"/>
      <c r="AN441" s="246"/>
      <c r="AO441" s="246"/>
      <c r="AP441" s="246"/>
      <c r="AQ441" s="246"/>
      <c r="AR441" s="246"/>
      <c r="AS441" s="246"/>
      <c r="AT441" s="246"/>
      <c r="AU441" s="246"/>
      <c r="AV441" s="246"/>
      <c r="AW441" s="246"/>
      <c r="AX441" s="246"/>
      <c r="AY441" s="246"/>
      <c r="AZ441" s="246"/>
      <c r="BA441" s="246"/>
      <c r="BB441" s="246"/>
      <c r="BC441" s="246"/>
    </row>
    <row r="442" spans="1:55" x14ac:dyDescent="0.2">
      <c r="A442" s="301"/>
      <c r="B442" s="246"/>
      <c r="C442" s="246"/>
      <c r="D442" s="246"/>
      <c r="E442" s="246"/>
      <c r="F442" s="246"/>
      <c r="G442" s="246"/>
      <c r="H442" s="246"/>
      <c r="I442" s="246"/>
      <c r="J442" s="246"/>
      <c r="K442" s="246"/>
      <c r="L442" s="246"/>
      <c r="M442" s="246"/>
      <c r="N442" s="246"/>
      <c r="O442" s="246"/>
      <c r="P442" s="246"/>
      <c r="Q442" s="246"/>
      <c r="R442" s="246"/>
      <c r="S442" s="246"/>
      <c r="T442" s="246"/>
      <c r="U442" s="246"/>
      <c r="V442" s="246"/>
      <c r="W442" s="246"/>
      <c r="X442" s="246"/>
      <c r="Y442" s="246"/>
      <c r="Z442" s="246"/>
      <c r="AA442" s="246"/>
      <c r="AB442" s="246"/>
      <c r="AC442" s="246"/>
      <c r="AD442" s="246"/>
      <c r="AE442" s="246"/>
      <c r="AF442" s="246"/>
      <c r="AG442" s="246"/>
      <c r="AH442" s="246"/>
      <c r="AI442" s="246"/>
      <c r="AJ442" s="246"/>
      <c r="AK442" s="246"/>
      <c r="AL442" s="246"/>
      <c r="AM442" s="246"/>
      <c r="AN442" s="246"/>
      <c r="AO442" s="246"/>
      <c r="AP442" s="246"/>
      <c r="AQ442" s="246"/>
      <c r="AR442" s="246"/>
      <c r="AS442" s="246"/>
      <c r="AT442" s="246"/>
      <c r="AU442" s="246"/>
      <c r="AV442" s="246"/>
      <c r="AW442" s="246"/>
      <c r="AX442" s="246"/>
      <c r="AY442" s="246"/>
      <c r="AZ442" s="246"/>
      <c r="BA442" s="246"/>
      <c r="BB442" s="246"/>
      <c r="BC442" s="246"/>
    </row>
    <row r="443" spans="1:55" x14ac:dyDescent="0.2">
      <c r="A443" s="301"/>
      <c r="B443" s="246"/>
      <c r="C443" s="246"/>
      <c r="D443" s="246"/>
      <c r="E443" s="246"/>
      <c r="F443" s="246"/>
      <c r="G443" s="246"/>
      <c r="H443" s="246"/>
      <c r="I443" s="246"/>
      <c r="J443" s="246"/>
      <c r="K443" s="246"/>
      <c r="L443" s="246"/>
      <c r="M443" s="246"/>
      <c r="N443" s="246"/>
      <c r="O443" s="246"/>
      <c r="P443" s="246"/>
      <c r="Q443" s="246"/>
      <c r="R443" s="246"/>
      <c r="S443" s="246"/>
      <c r="T443" s="246"/>
      <c r="U443" s="246"/>
      <c r="V443" s="246"/>
      <c r="W443" s="246"/>
      <c r="X443" s="246"/>
      <c r="Y443" s="246"/>
      <c r="Z443" s="246"/>
      <c r="AA443" s="246"/>
      <c r="AB443" s="246"/>
      <c r="AC443" s="246"/>
      <c r="AD443" s="246"/>
      <c r="AE443" s="246"/>
      <c r="AF443" s="246"/>
      <c r="AG443" s="246"/>
      <c r="AH443" s="246"/>
      <c r="AI443" s="246"/>
      <c r="AJ443" s="246"/>
      <c r="AK443" s="246"/>
      <c r="AL443" s="246"/>
      <c r="AM443" s="246"/>
      <c r="AN443" s="246"/>
      <c r="AO443" s="246"/>
      <c r="AP443" s="246"/>
      <c r="AQ443" s="246"/>
      <c r="AR443" s="246"/>
      <c r="AS443" s="246"/>
      <c r="AT443" s="246"/>
      <c r="AU443" s="246"/>
      <c r="AV443" s="246"/>
      <c r="AW443" s="246"/>
      <c r="AX443" s="246"/>
      <c r="AY443" s="246"/>
      <c r="AZ443" s="246"/>
      <c r="BA443" s="246"/>
      <c r="BB443" s="246"/>
      <c r="BC443" s="246"/>
    </row>
    <row r="444" spans="1:55" x14ac:dyDescent="0.2">
      <c r="A444" s="301"/>
      <c r="B444" s="246"/>
      <c r="C444" s="246"/>
      <c r="D444" s="246"/>
      <c r="E444" s="246"/>
      <c r="F444" s="246"/>
      <c r="G444" s="246"/>
      <c r="H444" s="246"/>
      <c r="I444" s="246"/>
      <c r="J444" s="246"/>
      <c r="K444" s="246"/>
      <c r="L444" s="246"/>
      <c r="M444" s="246"/>
      <c r="N444" s="246"/>
      <c r="O444" s="246"/>
      <c r="P444" s="246"/>
      <c r="Q444" s="246"/>
      <c r="R444" s="246"/>
      <c r="S444" s="246"/>
      <c r="T444" s="246"/>
      <c r="U444" s="246"/>
      <c r="V444" s="246"/>
      <c r="W444" s="246"/>
      <c r="X444" s="246"/>
      <c r="Y444" s="246"/>
      <c r="Z444" s="246"/>
      <c r="AA444" s="246"/>
      <c r="AB444" s="246"/>
      <c r="AC444" s="246"/>
      <c r="AD444" s="246"/>
      <c r="AE444" s="246"/>
      <c r="AF444" s="246"/>
      <c r="AG444" s="246"/>
      <c r="AH444" s="246"/>
      <c r="AI444" s="246"/>
      <c r="AJ444" s="246"/>
      <c r="AK444" s="246"/>
      <c r="AL444" s="246"/>
      <c r="AM444" s="246"/>
      <c r="AN444" s="246"/>
      <c r="AO444" s="246"/>
      <c r="AP444" s="246"/>
      <c r="AQ444" s="246"/>
      <c r="AR444" s="246"/>
      <c r="AS444" s="246"/>
      <c r="AT444" s="246"/>
      <c r="AU444" s="246"/>
      <c r="AV444" s="246"/>
      <c r="AW444" s="246"/>
      <c r="AX444" s="246"/>
      <c r="AY444" s="246"/>
      <c r="AZ444" s="246"/>
      <c r="BA444" s="246"/>
      <c r="BB444" s="246"/>
      <c r="BC444" s="246"/>
    </row>
    <row r="445" spans="1:55" x14ac:dyDescent="0.2">
      <c r="A445" s="301"/>
      <c r="B445" s="246"/>
      <c r="C445" s="246"/>
      <c r="D445" s="246"/>
      <c r="E445" s="246"/>
      <c r="F445" s="246"/>
      <c r="G445" s="246"/>
      <c r="H445" s="246"/>
      <c r="I445" s="246"/>
      <c r="J445" s="246"/>
      <c r="K445" s="246"/>
      <c r="L445" s="246"/>
      <c r="M445" s="246"/>
      <c r="N445" s="246"/>
      <c r="O445" s="246"/>
      <c r="P445" s="246"/>
      <c r="Q445" s="246"/>
      <c r="R445" s="246"/>
      <c r="S445" s="246"/>
      <c r="T445" s="246"/>
      <c r="U445" s="246"/>
      <c r="V445" s="246"/>
      <c r="W445" s="246"/>
      <c r="X445" s="246"/>
      <c r="Y445" s="246"/>
      <c r="Z445" s="246"/>
      <c r="AA445" s="246"/>
      <c r="AB445" s="246"/>
      <c r="AC445" s="246"/>
      <c r="AD445" s="246"/>
      <c r="AE445" s="246"/>
      <c r="AF445" s="246"/>
      <c r="AG445" s="246"/>
      <c r="AH445" s="246"/>
      <c r="AI445" s="246"/>
      <c r="AJ445" s="246"/>
      <c r="AK445" s="246"/>
      <c r="AL445" s="246"/>
      <c r="AM445" s="246"/>
      <c r="AN445" s="246"/>
      <c r="AO445" s="246"/>
      <c r="AP445" s="246"/>
      <c r="AQ445" s="246"/>
      <c r="AR445" s="246"/>
      <c r="AS445" s="246"/>
      <c r="AT445" s="246"/>
      <c r="AU445" s="246"/>
      <c r="AV445" s="246"/>
      <c r="AW445" s="246"/>
      <c r="AX445" s="246"/>
      <c r="AY445" s="246"/>
      <c r="AZ445" s="246"/>
      <c r="BA445" s="246"/>
      <c r="BB445" s="246"/>
      <c r="BC445" s="246"/>
    </row>
    <row r="446" spans="1:55" x14ac:dyDescent="0.2">
      <c r="A446" s="301"/>
      <c r="B446" s="246"/>
      <c r="C446" s="246"/>
      <c r="D446" s="246"/>
      <c r="E446" s="246"/>
      <c r="F446" s="246"/>
      <c r="G446" s="246"/>
      <c r="H446" s="246"/>
      <c r="I446" s="246"/>
      <c r="J446" s="246"/>
      <c r="K446" s="246"/>
      <c r="L446" s="246"/>
      <c r="M446" s="246"/>
      <c r="N446" s="246"/>
      <c r="O446" s="246"/>
      <c r="P446" s="246"/>
      <c r="Q446" s="246"/>
      <c r="R446" s="246"/>
      <c r="S446" s="246"/>
      <c r="T446" s="246"/>
      <c r="U446" s="246"/>
      <c r="V446" s="246"/>
      <c r="W446" s="246"/>
      <c r="X446" s="246"/>
      <c r="Y446" s="246"/>
      <c r="Z446" s="246"/>
      <c r="AA446" s="246"/>
      <c r="AB446" s="246"/>
      <c r="AC446" s="246"/>
      <c r="AD446" s="246"/>
      <c r="AE446" s="246"/>
      <c r="AF446" s="246"/>
      <c r="AG446" s="246"/>
      <c r="AH446" s="246"/>
      <c r="AI446" s="246"/>
      <c r="AJ446" s="246"/>
      <c r="AK446" s="246"/>
      <c r="AL446" s="246"/>
      <c r="AM446" s="246"/>
      <c r="AN446" s="246"/>
      <c r="AO446" s="246"/>
      <c r="AP446" s="246"/>
      <c r="AQ446" s="246"/>
      <c r="AR446" s="246"/>
      <c r="AS446" s="246"/>
      <c r="AT446" s="246"/>
      <c r="AU446" s="246"/>
      <c r="AV446" s="246"/>
      <c r="AW446" s="246"/>
      <c r="AX446" s="246"/>
      <c r="AY446" s="246"/>
      <c r="AZ446" s="246"/>
      <c r="BA446" s="246"/>
      <c r="BB446" s="246"/>
      <c r="BC446" s="246"/>
    </row>
    <row r="447" spans="1:55" x14ac:dyDescent="0.2">
      <c r="A447" s="301"/>
      <c r="B447" s="246"/>
      <c r="C447" s="246"/>
      <c r="D447" s="246"/>
      <c r="E447" s="246"/>
      <c r="F447" s="246"/>
      <c r="G447" s="246"/>
      <c r="H447" s="246"/>
      <c r="I447" s="246"/>
      <c r="J447" s="246"/>
      <c r="K447" s="246"/>
      <c r="L447" s="246"/>
      <c r="M447" s="246"/>
      <c r="N447" s="246"/>
      <c r="O447" s="246"/>
      <c r="P447" s="246"/>
      <c r="Q447" s="246"/>
      <c r="R447" s="246"/>
      <c r="S447" s="246"/>
      <c r="T447" s="246"/>
      <c r="U447" s="246"/>
      <c r="V447" s="246"/>
      <c r="W447" s="246"/>
      <c r="X447" s="246"/>
      <c r="Y447" s="246"/>
      <c r="Z447" s="246"/>
      <c r="AA447" s="246"/>
      <c r="AB447" s="246"/>
      <c r="AC447" s="246"/>
      <c r="AD447" s="246"/>
      <c r="AE447" s="246"/>
      <c r="AF447" s="246"/>
      <c r="AG447" s="246"/>
      <c r="AH447" s="246"/>
      <c r="AI447" s="246"/>
      <c r="AJ447" s="246"/>
      <c r="AK447" s="246"/>
      <c r="AL447" s="246"/>
      <c r="AM447" s="246"/>
      <c r="AN447" s="246"/>
      <c r="AO447" s="246"/>
      <c r="AP447" s="246"/>
      <c r="AQ447" s="246"/>
      <c r="AR447" s="246"/>
      <c r="AS447" s="246"/>
      <c r="AT447" s="246"/>
      <c r="AU447" s="246"/>
      <c r="AV447" s="246"/>
      <c r="AW447" s="246"/>
      <c r="AX447" s="246"/>
      <c r="AY447" s="246"/>
      <c r="AZ447" s="246"/>
      <c r="BA447" s="246"/>
      <c r="BB447" s="246"/>
      <c r="BC447" s="246"/>
    </row>
    <row r="448" spans="1:55" x14ac:dyDescent="0.2">
      <c r="A448" s="301"/>
      <c r="B448" s="246"/>
      <c r="C448" s="246"/>
      <c r="D448" s="246"/>
      <c r="E448" s="246"/>
      <c r="F448" s="246"/>
      <c r="G448" s="246"/>
      <c r="H448" s="246"/>
      <c r="I448" s="246"/>
      <c r="J448" s="246"/>
      <c r="K448" s="246"/>
      <c r="L448" s="246"/>
      <c r="M448" s="246"/>
      <c r="N448" s="246"/>
      <c r="O448" s="246"/>
      <c r="P448" s="246"/>
      <c r="Q448" s="246"/>
      <c r="R448" s="246"/>
      <c r="S448" s="246"/>
      <c r="T448" s="246"/>
      <c r="U448" s="246"/>
      <c r="V448" s="246"/>
      <c r="W448" s="246"/>
      <c r="X448" s="246"/>
      <c r="Y448" s="246"/>
      <c r="Z448" s="246"/>
      <c r="AA448" s="246"/>
      <c r="AB448" s="246"/>
      <c r="AC448" s="246"/>
      <c r="AD448" s="246"/>
      <c r="AE448" s="246"/>
      <c r="AF448" s="246"/>
      <c r="AG448" s="246"/>
      <c r="AH448" s="246"/>
      <c r="AI448" s="246"/>
      <c r="AJ448" s="246"/>
      <c r="AK448" s="246"/>
      <c r="AL448" s="246"/>
      <c r="AM448" s="246"/>
      <c r="AN448" s="246"/>
      <c r="AO448" s="246"/>
      <c r="AP448" s="246"/>
      <c r="AQ448" s="246"/>
      <c r="AR448" s="246"/>
      <c r="AS448" s="246"/>
      <c r="AT448" s="246"/>
      <c r="AU448" s="246"/>
      <c r="AV448" s="246"/>
      <c r="AW448" s="246"/>
      <c r="AX448" s="246"/>
      <c r="AY448" s="246"/>
      <c r="AZ448" s="246"/>
      <c r="BA448" s="246"/>
      <c r="BB448" s="246"/>
      <c r="BC448" s="246"/>
    </row>
    <row r="449" spans="1:55" x14ac:dyDescent="0.2">
      <c r="A449" s="301"/>
      <c r="B449" s="246"/>
      <c r="C449" s="246"/>
      <c r="D449" s="246"/>
      <c r="E449" s="246"/>
      <c r="F449" s="246"/>
      <c r="G449" s="246"/>
      <c r="H449" s="246"/>
      <c r="I449" s="246"/>
      <c r="J449" s="246"/>
      <c r="K449" s="246"/>
      <c r="L449" s="246"/>
      <c r="M449" s="246"/>
      <c r="N449" s="246"/>
      <c r="O449" s="246"/>
      <c r="P449" s="246"/>
      <c r="Q449" s="246"/>
      <c r="R449" s="246"/>
      <c r="S449" s="246"/>
      <c r="T449" s="246"/>
      <c r="U449" s="246"/>
      <c r="V449" s="246"/>
      <c r="W449" s="246"/>
      <c r="X449" s="246"/>
      <c r="Y449" s="246"/>
      <c r="Z449" s="246"/>
      <c r="AA449" s="246"/>
      <c r="AB449" s="246"/>
      <c r="AC449" s="246"/>
      <c r="AD449" s="246"/>
      <c r="AE449" s="246"/>
      <c r="AF449" s="246"/>
      <c r="AG449" s="246"/>
      <c r="AH449" s="246"/>
      <c r="AI449" s="246"/>
      <c r="AJ449" s="246"/>
      <c r="AK449" s="246"/>
      <c r="AL449" s="246"/>
      <c r="AM449" s="246"/>
      <c r="AN449" s="246"/>
      <c r="AO449" s="246"/>
      <c r="AP449" s="246"/>
      <c r="AQ449" s="246"/>
      <c r="AR449" s="246"/>
      <c r="AS449" s="246"/>
      <c r="AT449" s="246"/>
      <c r="AU449" s="246"/>
      <c r="AV449" s="246"/>
      <c r="AW449" s="246"/>
      <c r="AX449" s="246"/>
      <c r="AY449" s="246"/>
      <c r="AZ449" s="246"/>
      <c r="BA449" s="246"/>
      <c r="BB449" s="246"/>
      <c r="BC449" s="246"/>
    </row>
    <row r="450" spans="1:55" x14ac:dyDescent="0.2">
      <c r="A450" s="301"/>
      <c r="B450" s="246"/>
      <c r="C450" s="246"/>
      <c r="D450" s="246"/>
      <c r="E450" s="246"/>
      <c r="F450" s="246"/>
      <c r="G450" s="246"/>
      <c r="H450" s="246"/>
      <c r="I450" s="246"/>
      <c r="J450" s="246"/>
      <c r="K450" s="246"/>
      <c r="L450" s="246"/>
      <c r="M450" s="246"/>
      <c r="N450" s="246"/>
      <c r="O450" s="246"/>
      <c r="P450" s="246"/>
      <c r="Q450" s="246"/>
      <c r="R450" s="246"/>
      <c r="S450" s="246"/>
      <c r="T450" s="246"/>
      <c r="U450" s="246"/>
      <c r="V450" s="246"/>
      <c r="W450" s="246"/>
      <c r="X450" s="246"/>
      <c r="Y450" s="246"/>
      <c r="Z450" s="246"/>
      <c r="AA450" s="246"/>
      <c r="AB450" s="246"/>
      <c r="AC450" s="246"/>
      <c r="AD450" s="246"/>
      <c r="AE450" s="246"/>
      <c r="AF450" s="246"/>
      <c r="AG450" s="246"/>
      <c r="AH450" s="246"/>
      <c r="AI450" s="246"/>
      <c r="AJ450" s="246"/>
      <c r="AK450" s="246"/>
      <c r="AL450" s="246"/>
      <c r="AM450" s="246"/>
      <c r="AN450" s="246"/>
      <c r="AO450" s="246"/>
      <c r="AP450" s="246"/>
      <c r="AQ450" s="246"/>
      <c r="AR450" s="246"/>
      <c r="AS450" s="246"/>
      <c r="AT450" s="246"/>
      <c r="AU450" s="246"/>
      <c r="AV450" s="246"/>
      <c r="AW450" s="246"/>
      <c r="AX450" s="246"/>
      <c r="AY450" s="246"/>
      <c r="AZ450" s="246"/>
      <c r="BA450" s="246"/>
      <c r="BB450" s="246"/>
      <c r="BC450" s="246"/>
    </row>
    <row r="451" spans="1:55" x14ac:dyDescent="0.2">
      <c r="A451" s="301"/>
      <c r="B451" s="246"/>
      <c r="C451" s="246"/>
      <c r="D451" s="246"/>
      <c r="E451" s="246"/>
      <c r="F451" s="246"/>
      <c r="G451" s="246"/>
      <c r="H451" s="246"/>
      <c r="I451" s="246"/>
      <c r="J451" s="246"/>
      <c r="K451" s="246"/>
      <c r="L451" s="246"/>
      <c r="M451" s="246"/>
      <c r="N451" s="246"/>
      <c r="O451" s="246"/>
      <c r="P451" s="246"/>
      <c r="Q451" s="246"/>
      <c r="R451" s="246"/>
      <c r="S451" s="246"/>
      <c r="T451" s="246"/>
      <c r="U451" s="246"/>
      <c r="V451" s="246"/>
      <c r="W451" s="246"/>
      <c r="X451" s="246"/>
      <c r="Y451" s="246"/>
      <c r="Z451" s="246"/>
      <c r="AA451" s="246"/>
      <c r="AB451" s="246"/>
      <c r="AC451" s="246"/>
      <c r="AD451" s="246"/>
      <c r="AE451" s="246"/>
      <c r="AF451" s="246"/>
      <c r="AG451" s="246"/>
      <c r="AH451" s="246"/>
      <c r="AI451" s="246"/>
      <c r="AJ451" s="246"/>
      <c r="AK451" s="246"/>
      <c r="AL451" s="246"/>
      <c r="AM451" s="246"/>
      <c r="AN451" s="246"/>
      <c r="AO451" s="246"/>
      <c r="AP451" s="246"/>
      <c r="AQ451" s="246"/>
      <c r="AR451" s="246"/>
      <c r="AS451" s="246"/>
      <c r="AT451" s="246"/>
      <c r="AU451" s="246"/>
      <c r="AV451" s="246"/>
      <c r="AW451" s="246"/>
      <c r="AX451" s="246"/>
      <c r="AY451" s="246"/>
      <c r="AZ451" s="246"/>
      <c r="BA451" s="246"/>
      <c r="BB451" s="246"/>
      <c r="BC451" s="246"/>
    </row>
    <row r="452" spans="1:55" x14ac:dyDescent="0.2">
      <c r="A452" s="301"/>
      <c r="B452" s="246"/>
      <c r="C452" s="246"/>
      <c r="D452" s="246"/>
      <c r="E452" s="246"/>
      <c r="F452" s="246"/>
      <c r="G452" s="246"/>
      <c r="H452" s="246"/>
      <c r="I452" s="246"/>
      <c r="J452" s="246"/>
      <c r="K452" s="246"/>
      <c r="L452" s="246"/>
      <c r="M452" s="246"/>
      <c r="N452" s="246"/>
      <c r="O452" s="246"/>
      <c r="P452" s="246"/>
      <c r="Q452" s="246"/>
      <c r="R452" s="246"/>
      <c r="S452" s="246"/>
      <c r="T452" s="246"/>
      <c r="U452" s="246"/>
      <c r="V452" s="246"/>
      <c r="W452" s="246"/>
      <c r="X452" s="246"/>
      <c r="Y452" s="246"/>
      <c r="Z452" s="246"/>
      <c r="AA452" s="246"/>
      <c r="AB452" s="246"/>
      <c r="AC452" s="246"/>
      <c r="AD452" s="246"/>
      <c r="AE452" s="246"/>
      <c r="AF452" s="246"/>
      <c r="AG452" s="246"/>
      <c r="AH452" s="246"/>
      <c r="AI452" s="246"/>
      <c r="AJ452" s="246"/>
      <c r="AK452" s="246"/>
      <c r="AL452" s="246"/>
      <c r="AM452" s="246"/>
      <c r="AN452" s="246"/>
      <c r="AO452" s="246"/>
      <c r="AP452" s="246"/>
      <c r="AQ452" s="246"/>
      <c r="AR452" s="246"/>
      <c r="AS452" s="246"/>
      <c r="AT452" s="246"/>
      <c r="AU452" s="246"/>
      <c r="AV452" s="246"/>
      <c r="AW452" s="246"/>
      <c r="AX452" s="246"/>
      <c r="AY452" s="246"/>
      <c r="AZ452" s="246"/>
      <c r="BA452" s="246"/>
      <c r="BB452" s="246"/>
      <c r="BC452" s="246"/>
    </row>
    <row r="453" spans="1:55" x14ac:dyDescent="0.2">
      <c r="A453" s="301"/>
      <c r="B453" s="246"/>
      <c r="C453" s="246"/>
      <c r="D453" s="246"/>
      <c r="E453" s="246"/>
      <c r="F453" s="246"/>
      <c r="G453" s="246"/>
      <c r="H453" s="246"/>
      <c r="I453" s="246"/>
      <c r="J453" s="246"/>
      <c r="K453" s="246"/>
      <c r="L453" s="246"/>
      <c r="M453" s="246"/>
      <c r="N453" s="246"/>
      <c r="O453" s="246"/>
      <c r="P453" s="246"/>
      <c r="Q453" s="246"/>
      <c r="R453" s="246"/>
      <c r="S453" s="246"/>
      <c r="T453" s="246"/>
      <c r="U453" s="246"/>
      <c r="V453" s="246"/>
      <c r="W453" s="246"/>
      <c r="X453" s="246"/>
      <c r="Y453" s="246"/>
      <c r="Z453" s="246"/>
      <c r="AA453" s="246"/>
      <c r="AB453" s="246"/>
      <c r="AC453" s="246"/>
      <c r="AD453" s="246"/>
      <c r="AE453" s="246"/>
      <c r="AF453" s="246"/>
      <c r="AG453" s="246"/>
      <c r="AH453" s="246"/>
      <c r="AI453" s="246"/>
      <c r="AJ453" s="246"/>
      <c r="AK453" s="246"/>
      <c r="AL453" s="246"/>
      <c r="AM453" s="246"/>
      <c r="AN453" s="246"/>
      <c r="AO453" s="246"/>
      <c r="AP453" s="246"/>
      <c r="AQ453" s="246"/>
      <c r="AR453" s="246"/>
      <c r="AS453" s="246"/>
      <c r="AT453" s="246"/>
      <c r="AU453" s="246"/>
      <c r="AV453" s="246"/>
      <c r="AW453" s="246"/>
      <c r="AX453" s="246"/>
      <c r="AY453" s="246"/>
      <c r="AZ453" s="246"/>
      <c r="BA453" s="246"/>
      <c r="BB453" s="246"/>
      <c r="BC453" s="246"/>
    </row>
    <row r="454" spans="1:55" x14ac:dyDescent="0.2">
      <c r="A454" s="301"/>
      <c r="B454" s="246"/>
      <c r="C454" s="246"/>
      <c r="D454" s="246"/>
      <c r="E454" s="246"/>
      <c r="F454" s="246"/>
      <c r="G454" s="246"/>
      <c r="H454" s="246"/>
      <c r="I454" s="246"/>
      <c r="J454" s="246"/>
      <c r="K454" s="246"/>
      <c r="L454" s="246"/>
      <c r="M454" s="246"/>
      <c r="N454" s="246"/>
      <c r="O454" s="246"/>
      <c r="P454" s="246"/>
      <c r="Q454" s="246"/>
      <c r="R454" s="246"/>
      <c r="S454" s="246"/>
      <c r="T454" s="246"/>
      <c r="U454" s="246"/>
      <c r="V454" s="246"/>
      <c r="W454" s="246"/>
      <c r="X454" s="246"/>
      <c r="Y454" s="246"/>
      <c r="Z454" s="246"/>
      <c r="AA454" s="246"/>
      <c r="AB454" s="246"/>
      <c r="AC454" s="246"/>
      <c r="AD454" s="246"/>
      <c r="AE454" s="246"/>
      <c r="AF454" s="246"/>
      <c r="AG454" s="246"/>
      <c r="AH454" s="246"/>
      <c r="AI454" s="246"/>
      <c r="AJ454" s="246"/>
      <c r="AK454" s="246"/>
      <c r="AL454" s="246"/>
      <c r="AM454" s="246"/>
      <c r="AN454" s="246"/>
      <c r="AO454" s="246"/>
      <c r="AP454" s="246"/>
      <c r="AQ454" s="246"/>
      <c r="AR454" s="246"/>
      <c r="AS454" s="246"/>
      <c r="AT454" s="246"/>
      <c r="AU454" s="246"/>
      <c r="AV454" s="246"/>
      <c r="AW454" s="246"/>
      <c r="AX454" s="246"/>
      <c r="AY454" s="246"/>
      <c r="AZ454" s="246"/>
      <c r="BA454" s="246"/>
      <c r="BB454" s="246"/>
      <c r="BC454" s="246"/>
    </row>
    <row r="455" spans="1:55" x14ac:dyDescent="0.2">
      <c r="A455" s="301"/>
      <c r="B455" s="246"/>
      <c r="C455" s="246"/>
      <c r="D455" s="246"/>
      <c r="E455" s="246"/>
      <c r="F455" s="246"/>
      <c r="G455" s="246"/>
      <c r="H455" s="246"/>
      <c r="I455" s="246"/>
      <c r="J455" s="246"/>
      <c r="K455" s="246"/>
      <c r="L455" s="246"/>
      <c r="M455" s="246"/>
      <c r="N455" s="246"/>
      <c r="O455" s="246"/>
      <c r="P455" s="246"/>
      <c r="Q455" s="246"/>
      <c r="R455" s="246"/>
      <c r="S455" s="246"/>
      <c r="T455" s="246"/>
      <c r="U455" s="246"/>
      <c r="V455" s="246"/>
      <c r="W455" s="246"/>
      <c r="X455" s="246"/>
      <c r="Y455" s="246"/>
      <c r="Z455" s="246"/>
      <c r="AA455" s="246"/>
      <c r="AB455" s="246"/>
      <c r="AC455" s="246"/>
      <c r="AD455" s="246"/>
      <c r="AE455" s="246"/>
      <c r="AF455" s="246"/>
      <c r="AG455" s="246"/>
      <c r="AH455" s="246"/>
      <c r="AI455" s="246"/>
      <c r="AJ455" s="246"/>
      <c r="AK455" s="246"/>
      <c r="AL455" s="246"/>
      <c r="AM455" s="246"/>
      <c r="AN455" s="246"/>
      <c r="AO455" s="246"/>
      <c r="AP455" s="246"/>
      <c r="AQ455" s="246"/>
      <c r="AR455" s="246"/>
      <c r="AS455" s="246"/>
      <c r="AT455" s="246"/>
      <c r="AU455" s="246"/>
      <c r="AV455" s="246"/>
      <c r="AW455" s="246"/>
      <c r="AX455" s="246"/>
      <c r="AY455" s="246"/>
      <c r="AZ455" s="246"/>
      <c r="BA455" s="246"/>
      <c r="BB455" s="246"/>
      <c r="BC455" s="246"/>
    </row>
    <row r="456" spans="1:55" x14ac:dyDescent="0.2">
      <c r="A456" s="301"/>
      <c r="B456" s="246"/>
      <c r="C456" s="246"/>
      <c r="D456" s="246"/>
      <c r="E456" s="246"/>
      <c r="F456" s="246"/>
      <c r="G456" s="246"/>
      <c r="H456" s="246"/>
      <c r="I456" s="246"/>
      <c r="J456" s="246"/>
      <c r="K456" s="246"/>
      <c r="L456" s="246"/>
      <c r="M456" s="246"/>
      <c r="N456" s="246"/>
      <c r="O456" s="246"/>
      <c r="P456" s="246"/>
      <c r="Q456" s="246"/>
      <c r="R456" s="246"/>
      <c r="S456" s="246"/>
      <c r="T456" s="246"/>
      <c r="U456" s="246"/>
      <c r="V456" s="246"/>
      <c r="W456" s="246"/>
      <c r="X456" s="246"/>
      <c r="Y456" s="246"/>
      <c r="Z456" s="246"/>
      <c r="AA456" s="246"/>
      <c r="AB456" s="246"/>
      <c r="AC456" s="246"/>
      <c r="AD456" s="246"/>
      <c r="AE456" s="246"/>
      <c r="AF456" s="246"/>
      <c r="AG456" s="246"/>
      <c r="AH456" s="246"/>
      <c r="AI456" s="246"/>
      <c r="AJ456" s="246"/>
      <c r="AK456" s="246"/>
      <c r="AL456" s="246"/>
      <c r="AM456" s="246"/>
      <c r="AN456" s="246"/>
      <c r="AO456" s="246"/>
      <c r="AP456" s="246"/>
      <c r="AQ456" s="246"/>
      <c r="AR456" s="246"/>
      <c r="AS456" s="246"/>
      <c r="AT456" s="246"/>
      <c r="AU456" s="246"/>
      <c r="AV456" s="246"/>
      <c r="AW456" s="246"/>
      <c r="AX456" s="246"/>
      <c r="AY456" s="246"/>
      <c r="AZ456" s="246"/>
      <c r="BA456" s="246"/>
      <c r="BB456" s="246"/>
      <c r="BC456" s="246"/>
    </row>
    <row r="457" spans="1:55" x14ac:dyDescent="0.2">
      <c r="A457" s="301"/>
      <c r="B457" s="246"/>
      <c r="C457" s="246"/>
      <c r="D457" s="246"/>
      <c r="E457" s="246"/>
      <c r="F457" s="246"/>
      <c r="G457" s="246"/>
      <c r="H457" s="246"/>
      <c r="I457" s="246"/>
      <c r="J457" s="246"/>
      <c r="K457" s="246"/>
      <c r="L457" s="246"/>
      <c r="M457" s="246"/>
      <c r="N457" s="246"/>
      <c r="O457" s="246"/>
      <c r="P457" s="246"/>
      <c r="Q457" s="246"/>
      <c r="R457" s="246"/>
      <c r="S457" s="246"/>
      <c r="T457" s="246"/>
      <c r="U457" s="246"/>
      <c r="V457" s="246"/>
      <c r="W457" s="246"/>
      <c r="X457" s="246"/>
      <c r="Y457" s="246"/>
      <c r="Z457" s="246"/>
      <c r="AA457" s="246"/>
      <c r="AB457" s="246"/>
      <c r="AC457" s="246"/>
      <c r="AD457" s="246"/>
      <c r="AE457" s="246"/>
      <c r="AF457" s="246"/>
      <c r="AG457" s="246"/>
      <c r="AH457" s="246"/>
      <c r="AI457" s="246"/>
      <c r="AJ457" s="246"/>
      <c r="AK457" s="246"/>
      <c r="AL457" s="246"/>
      <c r="AM457" s="246"/>
      <c r="AN457" s="246"/>
      <c r="AO457" s="246"/>
      <c r="AP457" s="246"/>
      <c r="AQ457" s="246"/>
      <c r="AR457" s="246"/>
      <c r="AS457" s="246"/>
      <c r="AT457" s="246"/>
      <c r="AU457" s="246"/>
      <c r="AV457" s="246"/>
      <c r="AW457" s="246"/>
      <c r="AX457" s="246"/>
      <c r="AY457" s="246"/>
      <c r="AZ457" s="246"/>
      <c r="BA457" s="246"/>
      <c r="BB457" s="246"/>
      <c r="BC457" s="246"/>
    </row>
    <row r="458" spans="1:55" x14ac:dyDescent="0.2">
      <c r="A458" s="301"/>
      <c r="B458" s="246"/>
      <c r="C458" s="246"/>
      <c r="D458" s="246"/>
      <c r="E458" s="246"/>
      <c r="F458" s="246"/>
      <c r="G458" s="246"/>
      <c r="H458" s="246"/>
      <c r="I458" s="246"/>
      <c r="J458" s="246"/>
      <c r="K458" s="246"/>
      <c r="L458" s="246"/>
      <c r="M458" s="246"/>
      <c r="N458" s="246"/>
      <c r="O458" s="246"/>
      <c r="P458" s="246"/>
      <c r="Q458" s="246"/>
      <c r="R458" s="246"/>
      <c r="S458" s="246"/>
      <c r="T458" s="246"/>
      <c r="U458" s="246"/>
      <c r="V458" s="246"/>
      <c r="W458" s="246"/>
      <c r="X458" s="246"/>
      <c r="Y458" s="246"/>
      <c r="Z458" s="246"/>
      <c r="AA458" s="246"/>
      <c r="AB458" s="246"/>
      <c r="AC458" s="246"/>
      <c r="AD458" s="246"/>
      <c r="AE458" s="246"/>
      <c r="AF458" s="246"/>
      <c r="AG458" s="246"/>
      <c r="AH458" s="246"/>
      <c r="AI458" s="246"/>
      <c r="AJ458" s="246"/>
      <c r="AK458" s="246"/>
      <c r="AL458" s="246"/>
      <c r="AM458" s="246"/>
      <c r="AN458" s="246"/>
      <c r="AO458" s="246"/>
      <c r="AP458" s="246"/>
      <c r="AQ458" s="246"/>
      <c r="AR458" s="246"/>
      <c r="AS458" s="246"/>
      <c r="AT458" s="246"/>
      <c r="AU458" s="246"/>
      <c r="AV458" s="246"/>
      <c r="AW458" s="246"/>
      <c r="AX458" s="246"/>
      <c r="AY458" s="246"/>
      <c r="AZ458" s="246"/>
      <c r="BA458" s="246"/>
      <c r="BB458" s="246"/>
      <c r="BC458" s="246"/>
    </row>
    <row r="459" spans="1:55" x14ac:dyDescent="0.2">
      <c r="A459" s="301"/>
      <c r="B459" s="246"/>
      <c r="C459" s="246"/>
      <c r="D459" s="246"/>
      <c r="E459" s="246"/>
      <c r="F459" s="246"/>
      <c r="G459" s="246"/>
      <c r="H459" s="246"/>
      <c r="I459" s="246"/>
      <c r="J459" s="246"/>
      <c r="K459" s="246"/>
      <c r="L459" s="246"/>
      <c r="M459" s="246"/>
      <c r="N459" s="246"/>
      <c r="O459" s="246"/>
      <c r="P459" s="246"/>
      <c r="Q459" s="246"/>
      <c r="R459" s="246"/>
      <c r="S459" s="246"/>
      <c r="T459" s="246"/>
      <c r="U459" s="246"/>
      <c r="V459" s="246"/>
      <c r="W459" s="246"/>
      <c r="X459" s="246"/>
      <c r="Y459" s="246"/>
      <c r="Z459" s="246"/>
      <c r="AA459" s="246"/>
      <c r="AB459" s="246"/>
      <c r="AC459" s="246"/>
      <c r="AD459" s="246"/>
      <c r="AE459" s="246"/>
      <c r="AF459" s="246"/>
      <c r="AG459" s="246"/>
      <c r="AH459" s="246"/>
      <c r="AI459" s="246"/>
      <c r="AJ459" s="246"/>
      <c r="AK459" s="246"/>
      <c r="AL459" s="246"/>
      <c r="AM459" s="246"/>
      <c r="AN459" s="246"/>
      <c r="AO459" s="246"/>
      <c r="AP459" s="246"/>
      <c r="AQ459" s="246"/>
      <c r="AR459" s="246"/>
      <c r="AS459" s="246"/>
      <c r="AT459" s="246"/>
      <c r="AU459" s="246"/>
      <c r="AV459" s="246"/>
      <c r="AW459" s="246"/>
      <c r="AX459" s="246"/>
      <c r="AY459" s="246"/>
      <c r="AZ459" s="246"/>
      <c r="BA459" s="246"/>
      <c r="BB459" s="246"/>
      <c r="BC459" s="246"/>
    </row>
    <row r="460" spans="1:55" x14ac:dyDescent="0.2">
      <c r="A460" s="301"/>
      <c r="B460" s="246"/>
      <c r="C460" s="246"/>
      <c r="D460" s="246"/>
      <c r="E460" s="246"/>
      <c r="F460" s="246"/>
      <c r="G460" s="246"/>
      <c r="H460" s="246"/>
      <c r="I460" s="246"/>
      <c r="J460" s="246"/>
      <c r="K460" s="246"/>
      <c r="L460" s="246"/>
      <c r="M460" s="246"/>
      <c r="N460" s="246"/>
      <c r="O460" s="246"/>
      <c r="P460" s="246"/>
      <c r="Q460" s="246"/>
      <c r="R460" s="246"/>
      <c r="S460" s="246"/>
      <c r="T460" s="246"/>
      <c r="U460" s="246"/>
      <c r="V460" s="246"/>
      <c r="W460" s="246"/>
      <c r="X460" s="246"/>
      <c r="Y460" s="246"/>
      <c r="Z460" s="246"/>
      <c r="AA460" s="246"/>
      <c r="AB460" s="246"/>
      <c r="AC460" s="246"/>
      <c r="AD460" s="246"/>
      <c r="AE460" s="246"/>
      <c r="AF460" s="246"/>
      <c r="AG460" s="246"/>
      <c r="AH460" s="246"/>
      <c r="AI460" s="246"/>
      <c r="AJ460" s="246"/>
      <c r="AK460" s="246"/>
      <c r="AL460" s="246"/>
      <c r="AM460" s="246"/>
      <c r="AN460" s="246"/>
      <c r="AO460" s="246"/>
      <c r="AP460" s="246"/>
      <c r="AQ460" s="246"/>
      <c r="AR460" s="246"/>
      <c r="AS460" s="246"/>
      <c r="AT460" s="246"/>
      <c r="AU460" s="246"/>
      <c r="AV460" s="246"/>
      <c r="AW460" s="246"/>
      <c r="AX460" s="246"/>
      <c r="AY460" s="246"/>
      <c r="AZ460" s="246"/>
      <c r="BA460" s="246"/>
      <c r="BB460" s="246"/>
      <c r="BC460" s="246"/>
    </row>
    <row r="461" spans="1:55" x14ac:dyDescent="0.2">
      <c r="A461" s="301"/>
      <c r="B461" s="246"/>
      <c r="C461" s="246"/>
      <c r="D461" s="246"/>
      <c r="E461" s="246"/>
      <c r="F461" s="246"/>
      <c r="G461" s="246"/>
      <c r="H461" s="246"/>
      <c r="I461" s="246"/>
      <c r="J461" s="246"/>
      <c r="K461" s="246"/>
      <c r="L461" s="246"/>
      <c r="M461" s="246"/>
      <c r="N461" s="246"/>
      <c r="O461" s="246"/>
      <c r="P461" s="246"/>
      <c r="Q461" s="246"/>
      <c r="R461" s="246"/>
      <c r="S461" s="246"/>
      <c r="T461" s="246"/>
      <c r="U461" s="246"/>
      <c r="V461" s="246"/>
      <c r="W461" s="246"/>
      <c r="X461" s="246"/>
      <c r="Y461" s="246"/>
      <c r="Z461" s="246"/>
      <c r="AA461" s="246"/>
      <c r="AB461" s="246"/>
      <c r="AC461" s="246"/>
      <c r="AD461" s="246"/>
      <c r="AE461" s="246"/>
      <c r="AF461" s="246"/>
      <c r="AG461" s="246"/>
      <c r="AH461" s="246"/>
      <c r="AI461" s="246"/>
      <c r="AJ461" s="246"/>
      <c r="AK461" s="246"/>
      <c r="AL461" s="246"/>
      <c r="AM461" s="246"/>
      <c r="AN461" s="246"/>
      <c r="AO461" s="246"/>
      <c r="AP461" s="246"/>
      <c r="AQ461" s="246"/>
      <c r="AR461" s="246"/>
      <c r="AS461" s="246"/>
      <c r="AT461" s="246"/>
      <c r="AU461" s="246"/>
      <c r="AV461" s="246"/>
      <c r="AW461" s="246"/>
      <c r="AX461" s="246"/>
      <c r="AY461" s="246"/>
      <c r="AZ461" s="246"/>
      <c r="BA461" s="246"/>
      <c r="BB461" s="246"/>
      <c r="BC461" s="246"/>
    </row>
    <row r="462" spans="1:55" x14ac:dyDescent="0.2">
      <c r="A462" s="301"/>
      <c r="B462" s="246"/>
      <c r="C462" s="246"/>
      <c r="D462" s="246"/>
      <c r="E462" s="246"/>
      <c r="F462" s="246"/>
      <c r="G462" s="246"/>
      <c r="H462" s="246"/>
      <c r="I462" s="246"/>
      <c r="J462" s="246"/>
      <c r="K462" s="246"/>
      <c r="L462" s="246"/>
      <c r="M462" s="246"/>
      <c r="N462" s="246"/>
      <c r="O462" s="246"/>
      <c r="P462" s="246"/>
      <c r="Q462" s="246"/>
      <c r="R462" s="246"/>
      <c r="S462" s="246"/>
      <c r="T462" s="246"/>
      <c r="U462" s="246"/>
      <c r="V462" s="246"/>
      <c r="W462" s="246"/>
      <c r="X462" s="246"/>
      <c r="Y462" s="246"/>
      <c r="Z462" s="246"/>
      <c r="AA462" s="246"/>
      <c r="AB462" s="246"/>
      <c r="AC462" s="246"/>
      <c r="AD462" s="246"/>
      <c r="AE462" s="246"/>
      <c r="AF462" s="246"/>
      <c r="AG462" s="246"/>
      <c r="AH462" s="246"/>
      <c r="AI462" s="246"/>
      <c r="AJ462" s="246"/>
      <c r="AK462" s="246"/>
      <c r="AL462" s="246"/>
      <c r="AM462" s="246"/>
      <c r="AN462" s="246"/>
      <c r="AO462" s="246"/>
      <c r="AP462" s="246"/>
      <c r="AQ462" s="246"/>
      <c r="AR462" s="246"/>
      <c r="AS462" s="246"/>
      <c r="AT462" s="246"/>
      <c r="AU462" s="246"/>
      <c r="AV462" s="246"/>
      <c r="AW462" s="246"/>
      <c r="AX462" s="246"/>
      <c r="AY462" s="246"/>
      <c r="AZ462" s="246"/>
      <c r="BA462" s="246"/>
      <c r="BB462" s="246"/>
      <c r="BC462" s="246"/>
    </row>
    <row r="463" spans="1:55" x14ac:dyDescent="0.2">
      <c r="A463" s="301"/>
      <c r="B463" s="246"/>
      <c r="C463" s="246"/>
      <c r="D463" s="246"/>
      <c r="E463" s="246"/>
      <c r="F463" s="246"/>
      <c r="G463" s="246"/>
      <c r="H463" s="246"/>
      <c r="I463" s="246"/>
      <c r="J463" s="246"/>
      <c r="K463" s="246"/>
      <c r="L463" s="246"/>
      <c r="M463" s="246"/>
      <c r="N463" s="246"/>
      <c r="O463" s="246"/>
      <c r="P463" s="246"/>
      <c r="Q463" s="246"/>
      <c r="R463" s="246"/>
      <c r="S463" s="246"/>
      <c r="T463" s="246"/>
      <c r="U463" s="246"/>
      <c r="V463" s="246"/>
      <c r="W463" s="246"/>
      <c r="X463" s="246"/>
      <c r="Y463" s="246"/>
      <c r="Z463" s="246"/>
      <c r="AA463" s="246"/>
      <c r="AB463" s="246"/>
      <c r="AC463" s="246"/>
      <c r="AD463" s="246"/>
      <c r="AE463" s="246"/>
      <c r="AF463" s="246"/>
      <c r="AG463" s="246"/>
      <c r="AH463" s="246"/>
      <c r="AI463" s="246"/>
      <c r="AJ463" s="246"/>
      <c r="AK463" s="246"/>
      <c r="AL463" s="246"/>
      <c r="AM463" s="246"/>
      <c r="AN463" s="246"/>
      <c r="AO463" s="246"/>
      <c r="AP463" s="246"/>
      <c r="AQ463" s="246"/>
      <c r="AR463" s="246"/>
      <c r="AS463" s="246"/>
      <c r="AT463" s="246"/>
      <c r="AU463" s="246"/>
      <c r="AV463" s="246"/>
      <c r="AW463" s="246"/>
      <c r="AX463" s="246"/>
      <c r="AY463" s="246"/>
      <c r="AZ463" s="246"/>
      <c r="BA463" s="246"/>
      <c r="BB463" s="246"/>
      <c r="BC463" s="246"/>
    </row>
    <row r="464" spans="1:55" x14ac:dyDescent="0.2">
      <c r="A464" s="301"/>
      <c r="B464" s="246"/>
      <c r="C464" s="246"/>
      <c r="D464" s="246"/>
      <c r="E464" s="246"/>
      <c r="F464" s="246"/>
      <c r="G464" s="246"/>
      <c r="H464" s="246"/>
      <c r="I464" s="246"/>
      <c r="J464" s="246"/>
      <c r="K464" s="246"/>
      <c r="L464" s="246"/>
      <c r="M464" s="246"/>
      <c r="N464" s="246"/>
      <c r="O464" s="246"/>
      <c r="P464" s="246"/>
      <c r="Q464" s="246"/>
      <c r="R464" s="246"/>
      <c r="S464" s="246"/>
      <c r="T464" s="246"/>
      <c r="U464" s="246"/>
      <c r="V464" s="246"/>
      <c r="W464" s="246"/>
      <c r="X464" s="246"/>
      <c r="Y464" s="246"/>
      <c r="Z464" s="246"/>
      <c r="AA464" s="246"/>
      <c r="AB464" s="246"/>
      <c r="AC464" s="246"/>
      <c r="AD464" s="246"/>
      <c r="AE464" s="246"/>
      <c r="AF464" s="246"/>
      <c r="AG464" s="246"/>
      <c r="AH464" s="246"/>
      <c r="AI464" s="246"/>
      <c r="AJ464" s="246"/>
      <c r="AK464" s="246"/>
      <c r="AL464" s="246"/>
      <c r="AM464" s="246"/>
      <c r="AN464" s="246"/>
      <c r="AO464" s="246"/>
      <c r="AP464" s="246"/>
      <c r="AQ464" s="246"/>
      <c r="AR464" s="246"/>
      <c r="AS464" s="246"/>
      <c r="AT464" s="246"/>
      <c r="AU464" s="246"/>
      <c r="AV464" s="246"/>
      <c r="AW464" s="246"/>
      <c r="AX464" s="246"/>
      <c r="AY464" s="246"/>
      <c r="AZ464" s="246"/>
      <c r="BA464" s="246"/>
      <c r="BB464" s="246"/>
      <c r="BC464" s="246"/>
    </row>
    <row r="465" spans="1:55" x14ac:dyDescent="0.2">
      <c r="A465" s="301"/>
      <c r="B465" s="246"/>
      <c r="C465" s="246"/>
      <c r="D465" s="246"/>
      <c r="E465" s="246"/>
      <c r="F465" s="246"/>
      <c r="G465" s="246"/>
      <c r="H465" s="246"/>
      <c r="I465" s="246"/>
      <c r="J465" s="246"/>
      <c r="K465" s="246"/>
      <c r="L465" s="246"/>
      <c r="M465" s="246"/>
      <c r="N465" s="246"/>
      <c r="O465" s="246"/>
      <c r="P465" s="246"/>
      <c r="Q465" s="246"/>
      <c r="R465" s="246"/>
      <c r="S465" s="246"/>
      <c r="T465" s="246"/>
      <c r="U465" s="246"/>
      <c r="V465" s="246"/>
      <c r="W465" s="246"/>
      <c r="X465" s="246"/>
      <c r="Y465" s="246"/>
      <c r="Z465" s="246"/>
      <c r="AA465" s="246"/>
      <c r="AB465" s="246"/>
      <c r="AC465" s="246"/>
      <c r="AD465" s="246"/>
      <c r="AE465" s="246"/>
      <c r="AF465" s="246"/>
      <c r="AG465" s="246"/>
      <c r="AH465" s="246"/>
      <c r="AI465" s="246"/>
      <c r="AJ465" s="246"/>
      <c r="AK465" s="246"/>
      <c r="AL465" s="246"/>
      <c r="AM465" s="246"/>
      <c r="AN465" s="246"/>
      <c r="AO465" s="246"/>
      <c r="AP465" s="246"/>
      <c r="AQ465" s="246"/>
      <c r="AR465" s="246"/>
      <c r="AS465" s="246"/>
      <c r="AT465" s="246"/>
      <c r="AU465" s="246"/>
      <c r="AV465" s="246"/>
      <c r="AW465" s="246"/>
      <c r="AX465" s="246"/>
      <c r="AY465" s="246"/>
      <c r="AZ465" s="246"/>
      <c r="BA465" s="246"/>
      <c r="BB465" s="246"/>
      <c r="BC465" s="246"/>
    </row>
    <row r="466" spans="1:55" x14ac:dyDescent="0.2">
      <c r="A466" s="301"/>
      <c r="B466" s="246"/>
      <c r="C466" s="246"/>
      <c r="D466" s="246"/>
      <c r="E466" s="246"/>
      <c r="F466" s="246"/>
      <c r="G466" s="246"/>
      <c r="H466" s="246"/>
      <c r="I466" s="246"/>
      <c r="J466" s="246"/>
      <c r="K466" s="246"/>
      <c r="L466" s="246"/>
      <c r="M466" s="246"/>
      <c r="N466" s="246"/>
      <c r="O466" s="246"/>
      <c r="P466" s="246"/>
      <c r="Q466" s="246"/>
      <c r="R466" s="246"/>
      <c r="S466" s="246"/>
      <c r="T466" s="246"/>
      <c r="U466" s="246"/>
      <c r="V466" s="246"/>
      <c r="W466" s="246"/>
      <c r="X466" s="246"/>
      <c r="Y466" s="246"/>
      <c r="Z466" s="246"/>
      <c r="AA466" s="246"/>
      <c r="AB466" s="246"/>
      <c r="AC466" s="246"/>
      <c r="AD466" s="246"/>
      <c r="AE466" s="246"/>
      <c r="AF466" s="246"/>
      <c r="AG466" s="246"/>
      <c r="AH466" s="246"/>
      <c r="AI466" s="246"/>
      <c r="AJ466" s="246"/>
      <c r="AK466" s="246"/>
      <c r="AL466" s="246"/>
      <c r="AM466" s="246"/>
      <c r="AN466" s="246"/>
      <c r="AO466" s="246"/>
      <c r="AP466" s="246"/>
      <c r="AQ466" s="246"/>
      <c r="AR466" s="246"/>
      <c r="AS466" s="246"/>
      <c r="AT466" s="246"/>
      <c r="AU466" s="246"/>
      <c r="AV466" s="246"/>
      <c r="AW466" s="246"/>
      <c r="AX466" s="246"/>
      <c r="AY466" s="246"/>
      <c r="AZ466" s="246"/>
      <c r="BA466" s="246"/>
      <c r="BB466" s="246"/>
      <c r="BC466" s="246"/>
    </row>
    <row r="467" spans="1:55" x14ac:dyDescent="0.2">
      <c r="A467" s="301"/>
      <c r="B467" s="246"/>
      <c r="C467" s="246"/>
      <c r="D467" s="246"/>
      <c r="E467" s="246"/>
      <c r="F467" s="246"/>
      <c r="G467" s="246"/>
      <c r="H467" s="246"/>
      <c r="I467" s="246"/>
      <c r="J467" s="246"/>
      <c r="K467" s="246"/>
      <c r="L467" s="246"/>
      <c r="M467" s="246"/>
      <c r="N467" s="246"/>
      <c r="O467" s="246"/>
      <c r="P467" s="246"/>
      <c r="Q467" s="246"/>
      <c r="R467" s="246"/>
      <c r="S467" s="246"/>
      <c r="T467" s="246"/>
      <c r="U467" s="246"/>
      <c r="V467" s="246"/>
      <c r="W467" s="246"/>
      <c r="X467" s="246"/>
      <c r="Y467" s="246"/>
      <c r="Z467" s="246"/>
      <c r="AA467" s="246"/>
      <c r="AB467" s="246"/>
      <c r="AC467" s="246"/>
      <c r="AD467" s="246"/>
      <c r="AE467" s="246"/>
      <c r="AF467" s="246"/>
      <c r="AG467" s="246"/>
      <c r="AH467" s="246"/>
      <c r="AI467" s="246"/>
      <c r="AJ467" s="246"/>
      <c r="AK467" s="246"/>
      <c r="AL467" s="246"/>
      <c r="AM467" s="246"/>
      <c r="AN467" s="246"/>
      <c r="AO467" s="246"/>
      <c r="AP467" s="246"/>
      <c r="AQ467" s="246"/>
      <c r="AR467" s="246"/>
      <c r="AS467" s="246"/>
      <c r="AT467" s="246"/>
      <c r="AU467" s="246"/>
      <c r="AV467" s="246"/>
      <c r="AW467" s="246"/>
      <c r="AX467" s="246"/>
      <c r="AY467" s="246"/>
      <c r="AZ467" s="246"/>
      <c r="BA467" s="246"/>
      <c r="BB467" s="246"/>
      <c r="BC467" s="246"/>
    </row>
    <row r="468" spans="1:55" x14ac:dyDescent="0.2">
      <c r="A468" s="301"/>
      <c r="B468" s="246"/>
      <c r="C468" s="246"/>
      <c r="D468" s="246"/>
      <c r="E468" s="246"/>
      <c r="F468" s="246"/>
      <c r="G468" s="246"/>
      <c r="H468" s="246"/>
      <c r="I468" s="246"/>
      <c r="J468" s="246"/>
      <c r="K468" s="246"/>
      <c r="L468" s="246"/>
      <c r="M468" s="246"/>
      <c r="N468" s="246"/>
      <c r="O468" s="246"/>
      <c r="P468" s="246"/>
      <c r="Q468" s="246"/>
      <c r="R468" s="246"/>
      <c r="S468" s="246"/>
      <c r="T468" s="246"/>
      <c r="U468" s="246"/>
      <c r="V468" s="246"/>
      <c r="W468" s="246"/>
      <c r="X468" s="246"/>
      <c r="Y468" s="246"/>
      <c r="Z468" s="246"/>
      <c r="AA468" s="246"/>
      <c r="AB468" s="246"/>
      <c r="AC468" s="246"/>
      <c r="AD468" s="246"/>
      <c r="AE468" s="246"/>
      <c r="AF468" s="246"/>
      <c r="AG468" s="246"/>
      <c r="AH468" s="246"/>
      <c r="AI468" s="246"/>
      <c r="AJ468" s="246"/>
      <c r="AK468" s="246"/>
      <c r="AL468" s="246"/>
      <c r="AM468" s="246"/>
      <c r="AN468" s="246"/>
      <c r="AO468" s="246"/>
      <c r="AP468" s="246"/>
      <c r="AQ468" s="246"/>
      <c r="AR468" s="246"/>
      <c r="AS468" s="246"/>
      <c r="AT468" s="246"/>
      <c r="AU468" s="246"/>
      <c r="AV468" s="246"/>
      <c r="AW468" s="246"/>
      <c r="AX468" s="246"/>
      <c r="AY468" s="246"/>
      <c r="AZ468" s="246"/>
      <c r="BA468" s="246"/>
      <c r="BB468" s="246"/>
      <c r="BC468" s="246"/>
    </row>
    <row r="469" spans="1:55" x14ac:dyDescent="0.2">
      <c r="A469" s="301"/>
      <c r="B469" s="246"/>
      <c r="C469" s="246"/>
      <c r="D469" s="246"/>
      <c r="E469" s="246"/>
      <c r="F469" s="246"/>
      <c r="G469" s="246"/>
      <c r="H469" s="246"/>
      <c r="I469" s="246"/>
      <c r="J469" s="246"/>
      <c r="K469" s="246"/>
      <c r="L469" s="246"/>
      <c r="M469" s="246"/>
      <c r="N469" s="246"/>
      <c r="O469" s="246"/>
      <c r="P469" s="246"/>
      <c r="Q469" s="246"/>
      <c r="R469" s="246"/>
      <c r="S469" s="246"/>
      <c r="T469" s="246"/>
      <c r="U469" s="246"/>
      <c r="V469" s="246"/>
      <c r="W469" s="246"/>
      <c r="X469" s="246"/>
      <c r="Y469" s="246"/>
      <c r="Z469" s="246"/>
      <c r="AA469" s="246"/>
      <c r="AB469" s="246"/>
      <c r="AC469" s="246"/>
      <c r="AD469" s="246"/>
      <c r="AE469" s="246"/>
      <c r="AF469" s="246"/>
      <c r="AG469" s="246"/>
      <c r="AH469" s="246"/>
      <c r="AI469" s="246"/>
      <c r="AJ469" s="246"/>
      <c r="AK469" s="246"/>
      <c r="AL469" s="246"/>
      <c r="AM469" s="246"/>
      <c r="AN469" s="246"/>
      <c r="AO469" s="246"/>
      <c r="AP469" s="246"/>
      <c r="AQ469" s="246"/>
      <c r="AR469" s="246"/>
      <c r="AS469" s="246"/>
      <c r="AT469" s="246"/>
      <c r="AU469" s="246"/>
      <c r="AV469" s="246"/>
      <c r="AW469" s="246"/>
      <c r="AX469" s="246"/>
      <c r="AY469" s="246"/>
      <c r="AZ469" s="246"/>
      <c r="BA469" s="246"/>
      <c r="BB469" s="246"/>
      <c r="BC469" s="246"/>
    </row>
    <row r="470" spans="1:55" x14ac:dyDescent="0.2">
      <c r="A470" s="301"/>
      <c r="B470" s="246"/>
      <c r="C470" s="246"/>
      <c r="D470" s="246"/>
      <c r="E470" s="246"/>
      <c r="F470" s="246"/>
      <c r="G470" s="246"/>
      <c r="H470" s="246"/>
      <c r="I470" s="246"/>
      <c r="J470" s="246"/>
      <c r="K470" s="246"/>
      <c r="L470" s="246"/>
      <c r="M470" s="246"/>
      <c r="N470" s="246"/>
      <c r="O470" s="246"/>
      <c r="P470" s="246"/>
      <c r="Q470" s="246"/>
      <c r="R470" s="246"/>
      <c r="S470" s="246"/>
      <c r="T470" s="246"/>
      <c r="U470" s="246"/>
      <c r="V470" s="246"/>
      <c r="W470" s="246"/>
      <c r="X470" s="246"/>
      <c r="Y470" s="246"/>
      <c r="Z470" s="246"/>
      <c r="AA470" s="246"/>
      <c r="AB470" s="246"/>
      <c r="AC470" s="246"/>
      <c r="AD470" s="246"/>
      <c r="AE470" s="246"/>
      <c r="AF470" s="246"/>
      <c r="AG470" s="246"/>
      <c r="AH470" s="246"/>
      <c r="AI470" s="246"/>
      <c r="AJ470" s="246"/>
      <c r="AK470" s="246"/>
      <c r="AL470" s="246"/>
      <c r="AM470" s="246"/>
      <c r="AN470" s="246"/>
      <c r="AO470" s="246"/>
      <c r="AP470" s="246"/>
      <c r="AQ470" s="246"/>
      <c r="AR470" s="246"/>
      <c r="AS470" s="246"/>
      <c r="AT470" s="246"/>
      <c r="AU470" s="246"/>
      <c r="AV470" s="246"/>
      <c r="AW470" s="246"/>
      <c r="AX470" s="246"/>
      <c r="AY470" s="246"/>
      <c r="AZ470" s="246"/>
      <c r="BA470" s="246"/>
      <c r="BB470" s="246"/>
      <c r="BC470" s="246"/>
    </row>
    <row r="471" spans="1:55" x14ac:dyDescent="0.2">
      <c r="A471" s="301"/>
      <c r="B471" s="246"/>
      <c r="C471" s="246"/>
      <c r="D471" s="246"/>
      <c r="E471" s="246"/>
      <c r="F471" s="246"/>
      <c r="G471" s="246"/>
      <c r="H471" s="246"/>
      <c r="I471" s="246"/>
      <c r="J471" s="246"/>
      <c r="K471" s="246"/>
      <c r="L471" s="246"/>
      <c r="M471" s="246"/>
      <c r="N471" s="246"/>
      <c r="O471" s="246"/>
      <c r="P471" s="246"/>
      <c r="Q471" s="246"/>
      <c r="R471" s="246"/>
      <c r="S471" s="246"/>
      <c r="T471" s="246"/>
      <c r="U471" s="246"/>
      <c r="V471" s="246"/>
      <c r="W471" s="246"/>
      <c r="X471" s="246"/>
      <c r="Y471" s="246"/>
      <c r="Z471" s="246"/>
      <c r="AA471" s="246"/>
      <c r="AB471" s="246"/>
      <c r="AC471" s="246"/>
      <c r="AD471" s="246"/>
      <c r="AE471" s="246"/>
      <c r="AF471" s="246"/>
      <c r="AG471" s="246"/>
      <c r="AH471" s="246"/>
      <c r="AI471" s="246"/>
      <c r="AJ471" s="246"/>
      <c r="AK471" s="246"/>
      <c r="AL471" s="246"/>
      <c r="AM471" s="246"/>
      <c r="AN471" s="246"/>
      <c r="AO471" s="246"/>
      <c r="AP471" s="246"/>
      <c r="AQ471" s="246"/>
      <c r="AR471" s="246"/>
      <c r="AS471" s="246"/>
      <c r="AT471" s="246"/>
      <c r="AU471" s="246"/>
      <c r="AV471" s="246"/>
      <c r="AW471" s="246"/>
      <c r="AX471" s="246"/>
      <c r="AY471" s="246"/>
      <c r="AZ471" s="246"/>
      <c r="BA471" s="246"/>
      <c r="BB471" s="246"/>
      <c r="BC471" s="246"/>
    </row>
    <row r="472" spans="1:55" x14ac:dyDescent="0.2">
      <c r="A472" s="301"/>
      <c r="B472" s="246"/>
      <c r="C472" s="246"/>
      <c r="D472" s="246"/>
      <c r="E472" s="246"/>
      <c r="F472" s="246"/>
      <c r="G472" s="246"/>
      <c r="H472" s="246"/>
      <c r="I472" s="246"/>
      <c r="J472" s="246"/>
      <c r="K472" s="246"/>
      <c r="L472" s="246"/>
      <c r="M472" s="246"/>
      <c r="N472" s="246"/>
      <c r="O472" s="246"/>
      <c r="P472" s="246"/>
      <c r="Q472" s="246"/>
      <c r="R472" s="246"/>
      <c r="S472" s="246"/>
      <c r="T472" s="246"/>
      <c r="U472" s="246"/>
      <c r="V472" s="246"/>
      <c r="W472" s="246"/>
      <c r="X472" s="246"/>
      <c r="Y472" s="246"/>
      <c r="Z472" s="246"/>
      <c r="AA472" s="246"/>
      <c r="AB472" s="246"/>
      <c r="AC472" s="246"/>
      <c r="AD472" s="246"/>
      <c r="AE472" s="246"/>
      <c r="AF472" s="246"/>
      <c r="AG472" s="246"/>
      <c r="AH472" s="246"/>
      <c r="AI472" s="246"/>
      <c r="AJ472" s="246"/>
      <c r="AK472" s="246"/>
      <c r="AL472" s="246"/>
      <c r="AM472" s="246"/>
      <c r="AN472" s="246"/>
      <c r="AO472" s="246"/>
      <c r="AP472" s="246"/>
      <c r="AQ472" s="246"/>
      <c r="AR472" s="246"/>
      <c r="AS472" s="246"/>
      <c r="AT472" s="246"/>
      <c r="AU472" s="246"/>
      <c r="AV472" s="246"/>
      <c r="AW472" s="246"/>
      <c r="AX472" s="246"/>
      <c r="AY472" s="246"/>
      <c r="AZ472" s="246"/>
      <c r="BA472" s="246"/>
      <c r="BB472" s="246"/>
      <c r="BC472" s="246"/>
    </row>
    <row r="473" spans="1:55" x14ac:dyDescent="0.2">
      <c r="A473" s="301"/>
      <c r="B473" s="246"/>
      <c r="C473" s="246"/>
      <c r="D473" s="246"/>
      <c r="E473" s="246"/>
      <c r="F473" s="246"/>
      <c r="G473" s="246"/>
      <c r="H473" s="246"/>
      <c r="I473" s="246"/>
      <c r="J473" s="246"/>
      <c r="K473" s="246"/>
      <c r="L473" s="246"/>
      <c r="M473" s="246"/>
      <c r="N473" s="246"/>
      <c r="O473" s="246"/>
      <c r="P473" s="246"/>
      <c r="Q473" s="246"/>
      <c r="R473" s="246"/>
      <c r="S473" s="246"/>
      <c r="T473" s="246"/>
      <c r="U473" s="246"/>
      <c r="V473" s="246"/>
      <c r="W473" s="246"/>
      <c r="X473" s="246"/>
      <c r="Y473" s="246"/>
      <c r="Z473" s="246"/>
      <c r="AA473" s="246"/>
      <c r="AB473" s="246"/>
      <c r="AC473" s="246"/>
      <c r="AD473" s="246"/>
      <c r="AE473" s="246"/>
      <c r="AF473" s="246"/>
      <c r="AG473" s="246"/>
      <c r="AH473" s="246"/>
      <c r="AI473" s="246"/>
      <c r="AJ473" s="246"/>
      <c r="AK473" s="246"/>
      <c r="AL473" s="246"/>
      <c r="AM473" s="246"/>
      <c r="AN473" s="246"/>
      <c r="AO473" s="246"/>
      <c r="AP473" s="246"/>
      <c r="AQ473" s="246"/>
      <c r="AR473" s="246"/>
      <c r="AS473" s="246"/>
      <c r="AT473" s="246"/>
      <c r="AU473" s="246"/>
      <c r="AV473" s="246"/>
      <c r="AW473" s="246"/>
      <c r="AX473" s="246"/>
      <c r="AY473" s="246"/>
      <c r="AZ473" s="246"/>
      <c r="BA473" s="246"/>
      <c r="BB473" s="246"/>
      <c r="BC473" s="246"/>
    </row>
    <row r="474" spans="1:55" x14ac:dyDescent="0.2">
      <c r="A474" s="301"/>
      <c r="B474" s="246"/>
      <c r="C474" s="246"/>
      <c r="D474" s="246"/>
      <c r="E474" s="246"/>
      <c r="F474" s="246"/>
      <c r="G474" s="246"/>
      <c r="H474" s="246"/>
      <c r="I474" s="246"/>
      <c r="J474" s="246"/>
      <c r="K474" s="246"/>
      <c r="L474" s="246"/>
      <c r="M474" s="246"/>
      <c r="N474" s="246"/>
      <c r="O474" s="246"/>
      <c r="P474" s="246"/>
      <c r="Q474" s="246"/>
      <c r="R474" s="246"/>
      <c r="S474" s="246"/>
      <c r="T474" s="246"/>
      <c r="U474" s="246"/>
      <c r="V474" s="246"/>
      <c r="W474" s="246"/>
      <c r="X474" s="246"/>
      <c r="Y474" s="246"/>
      <c r="Z474" s="246"/>
      <c r="AA474" s="246"/>
      <c r="AB474" s="246"/>
      <c r="AC474" s="246"/>
      <c r="AD474" s="246"/>
      <c r="AE474" s="246"/>
      <c r="AF474" s="246"/>
      <c r="AG474" s="246"/>
      <c r="AH474" s="246"/>
      <c r="AI474" s="246"/>
      <c r="AJ474" s="246"/>
      <c r="AK474" s="246"/>
      <c r="AL474" s="246"/>
      <c r="AM474" s="246"/>
      <c r="AN474" s="246"/>
      <c r="AO474" s="246"/>
      <c r="AP474" s="246"/>
      <c r="AQ474" s="246"/>
      <c r="AR474" s="246"/>
      <c r="AS474" s="246"/>
      <c r="AT474" s="246"/>
      <c r="AU474" s="246"/>
      <c r="AV474" s="246"/>
      <c r="AW474" s="246"/>
      <c r="AX474" s="246"/>
      <c r="AY474" s="246"/>
      <c r="AZ474" s="246"/>
      <c r="BA474" s="246"/>
      <c r="BB474" s="246"/>
      <c r="BC474" s="246"/>
    </row>
    <row r="475" spans="1:55" x14ac:dyDescent="0.2">
      <c r="A475" s="301"/>
      <c r="B475" s="246"/>
      <c r="C475" s="246"/>
      <c r="D475" s="246"/>
      <c r="E475" s="246"/>
      <c r="F475" s="246"/>
      <c r="G475" s="246"/>
      <c r="H475" s="246"/>
      <c r="I475" s="246"/>
      <c r="J475" s="246"/>
      <c r="K475" s="246"/>
      <c r="L475" s="246"/>
      <c r="M475" s="246"/>
      <c r="N475" s="246"/>
      <c r="O475" s="246"/>
      <c r="P475" s="246"/>
      <c r="Q475" s="246"/>
      <c r="R475" s="246"/>
      <c r="S475" s="246"/>
      <c r="T475" s="246"/>
      <c r="U475" s="246"/>
      <c r="V475" s="246"/>
      <c r="W475" s="246"/>
      <c r="X475" s="246"/>
      <c r="Y475" s="246"/>
      <c r="Z475" s="246"/>
      <c r="AA475" s="246"/>
      <c r="AB475" s="246"/>
      <c r="AC475" s="246"/>
      <c r="AD475" s="246"/>
      <c r="AE475" s="246"/>
      <c r="AF475" s="246"/>
      <c r="AG475" s="246"/>
      <c r="AH475" s="246"/>
      <c r="AI475" s="246"/>
      <c r="AJ475" s="246"/>
      <c r="AK475" s="246"/>
      <c r="AL475" s="246"/>
      <c r="AM475" s="246"/>
      <c r="AN475" s="246"/>
      <c r="AO475" s="246"/>
      <c r="AP475" s="246"/>
      <c r="AQ475" s="246"/>
      <c r="AR475" s="246"/>
      <c r="AS475" s="246"/>
      <c r="AT475" s="246"/>
      <c r="AU475" s="246"/>
      <c r="AV475" s="246"/>
      <c r="AW475" s="246"/>
      <c r="AX475" s="246"/>
      <c r="AY475" s="246"/>
      <c r="AZ475" s="246"/>
      <c r="BA475" s="246"/>
      <c r="BB475" s="246"/>
      <c r="BC475" s="246"/>
    </row>
    <row r="476" spans="1:55" x14ac:dyDescent="0.2">
      <c r="A476" s="301"/>
      <c r="B476" s="246"/>
      <c r="C476" s="246"/>
      <c r="D476" s="246"/>
      <c r="E476" s="246"/>
      <c r="F476" s="246"/>
      <c r="G476" s="246"/>
      <c r="H476" s="246"/>
      <c r="I476" s="246"/>
      <c r="J476" s="246"/>
      <c r="K476" s="246"/>
      <c r="L476" s="246"/>
      <c r="M476" s="246"/>
      <c r="N476" s="246"/>
      <c r="O476" s="246"/>
      <c r="P476" s="246"/>
      <c r="Q476" s="246"/>
      <c r="R476" s="246"/>
      <c r="S476" s="246"/>
      <c r="T476" s="246"/>
      <c r="U476" s="246"/>
      <c r="V476" s="246"/>
      <c r="W476" s="246"/>
      <c r="X476" s="246"/>
      <c r="Y476" s="246"/>
      <c r="Z476" s="246"/>
      <c r="AA476" s="246"/>
      <c r="AB476" s="246"/>
      <c r="AC476" s="246"/>
      <c r="AD476" s="246"/>
      <c r="AE476" s="246"/>
      <c r="AF476" s="246"/>
      <c r="AG476" s="246"/>
      <c r="AH476" s="246"/>
      <c r="AI476" s="246"/>
      <c r="AJ476" s="246"/>
      <c r="AK476" s="246"/>
      <c r="AL476" s="246"/>
      <c r="AM476" s="246"/>
      <c r="AN476" s="246"/>
      <c r="AO476" s="246"/>
      <c r="AP476" s="246"/>
      <c r="AQ476" s="246"/>
      <c r="AR476" s="246"/>
      <c r="AS476" s="246"/>
      <c r="AT476" s="246"/>
      <c r="AU476" s="246"/>
      <c r="AV476" s="246"/>
      <c r="AW476" s="246"/>
      <c r="AX476" s="246"/>
      <c r="AY476" s="246"/>
      <c r="AZ476" s="246"/>
      <c r="BA476" s="246"/>
      <c r="BB476" s="246"/>
      <c r="BC476" s="246"/>
    </row>
    <row r="477" spans="1:55" x14ac:dyDescent="0.2">
      <c r="A477" s="301"/>
      <c r="B477" s="246"/>
      <c r="C477" s="246"/>
      <c r="D477" s="246"/>
      <c r="E477" s="246"/>
      <c r="F477" s="246"/>
      <c r="G477" s="246"/>
      <c r="H477" s="246"/>
      <c r="I477" s="246"/>
      <c r="J477" s="246"/>
      <c r="K477" s="246"/>
      <c r="L477" s="246"/>
      <c r="M477" s="246"/>
      <c r="N477" s="246"/>
      <c r="O477" s="246"/>
      <c r="P477" s="246"/>
      <c r="Q477" s="246"/>
      <c r="R477" s="246"/>
      <c r="S477" s="246"/>
      <c r="T477" s="246"/>
      <c r="U477" s="246"/>
      <c r="V477" s="246"/>
      <c r="W477" s="246"/>
      <c r="X477" s="246"/>
      <c r="Y477" s="246"/>
      <c r="Z477" s="246"/>
      <c r="AA477" s="246"/>
      <c r="AB477" s="246"/>
      <c r="AC477" s="246"/>
      <c r="AD477" s="246"/>
      <c r="AE477" s="246"/>
      <c r="AF477" s="246"/>
      <c r="AG477" s="246"/>
      <c r="AH477" s="246"/>
      <c r="AI477" s="246"/>
      <c r="AJ477" s="246"/>
      <c r="AK477" s="246"/>
      <c r="AL477" s="246"/>
      <c r="AM477" s="246"/>
      <c r="AN477" s="246"/>
      <c r="AO477" s="246"/>
      <c r="AP477" s="246"/>
      <c r="AQ477" s="246"/>
      <c r="AR477" s="246"/>
      <c r="AS477" s="246"/>
      <c r="AT477" s="246"/>
      <c r="AU477" s="246"/>
      <c r="AV477" s="246"/>
      <c r="AW477" s="246"/>
      <c r="AX477" s="246"/>
      <c r="AY477" s="246"/>
      <c r="AZ477" s="246"/>
      <c r="BA477" s="246"/>
      <c r="BB477" s="246"/>
      <c r="BC477" s="246"/>
    </row>
    <row r="478" spans="1:55" x14ac:dyDescent="0.2">
      <c r="A478" s="301"/>
      <c r="B478" s="246"/>
      <c r="C478" s="246"/>
      <c r="D478" s="246"/>
      <c r="E478" s="246"/>
      <c r="F478" s="246"/>
      <c r="G478" s="246"/>
      <c r="H478" s="246"/>
      <c r="I478" s="246"/>
      <c r="J478" s="246"/>
      <c r="K478" s="246"/>
      <c r="L478" s="246"/>
      <c r="M478" s="246"/>
      <c r="N478" s="246"/>
      <c r="O478" s="246"/>
      <c r="P478" s="246"/>
      <c r="Q478" s="246"/>
      <c r="R478" s="246"/>
      <c r="S478" s="246"/>
      <c r="T478" s="246"/>
      <c r="U478" s="246"/>
      <c r="V478" s="246"/>
      <c r="W478" s="246"/>
      <c r="X478" s="246"/>
      <c r="Y478" s="246"/>
      <c r="Z478" s="246"/>
      <c r="AA478" s="246"/>
      <c r="AB478" s="246"/>
      <c r="AC478" s="246"/>
      <c r="AD478" s="246"/>
      <c r="AE478" s="246"/>
      <c r="AF478" s="246"/>
      <c r="AG478" s="246"/>
      <c r="AH478" s="246"/>
      <c r="AI478" s="246"/>
      <c r="AJ478" s="246"/>
      <c r="AK478" s="246"/>
      <c r="AL478" s="246"/>
      <c r="AM478" s="246"/>
      <c r="AN478" s="246"/>
      <c r="AO478" s="246"/>
      <c r="AP478" s="246"/>
      <c r="AQ478" s="246"/>
      <c r="AR478" s="246"/>
      <c r="AS478" s="246"/>
      <c r="AT478" s="246"/>
      <c r="AU478" s="246"/>
      <c r="AV478" s="246"/>
      <c r="AW478" s="246"/>
      <c r="AX478" s="246"/>
      <c r="AY478" s="246"/>
      <c r="AZ478" s="246"/>
      <c r="BA478" s="246"/>
      <c r="BB478" s="246"/>
      <c r="BC478" s="246"/>
    </row>
    <row r="479" spans="1:55" x14ac:dyDescent="0.2">
      <c r="A479" s="301"/>
      <c r="B479" s="246"/>
      <c r="C479" s="246"/>
      <c r="D479" s="246"/>
      <c r="E479" s="246"/>
      <c r="F479" s="246"/>
      <c r="G479" s="246"/>
      <c r="H479" s="246"/>
      <c r="I479" s="246"/>
      <c r="J479" s="246"/>
      <c r="K479" s="246"/>
      <c r="L479" s="246"/>
      <c r="M479" s="246"/>
      <c r="N479" s="246"/>
      <c r="O479" s="246"/>
      <c r="P479" s="246"/>
      <c r="Q479" s="246"/>
      <c r="R479" s="246"/>
      <c r="S479" s="246"/>
      <c r="T479" s="246"/>
      <c r="U479" s="246"/>
      <c r="V479" s="246"/>
      <c r="W479" s="246"/>
      <c r="X479" s="246"/>
      <c r="Y479" s="246"/>
      <c r="Z479" s="246"/>
      <c r="AA479" s="246"/>
      <c r="AB479" s="246"/>
      <c r="AC479" s="246"/>
      <c r="AD479" s="246"/>
      <c r="AE479" s="246"/>
      <c r="AF479" s="246"/>
      <c r="AG479" s="246"/>
      <c r="AH479" s="246"/>
      <c r="AI479" s="246"/>
      <c r="AJ479" s="246"/>
      <c r="AK479" s="246"/>
      <c r="AL479" s="246"/>
      <c r="AM479" s="246"/>
      <c r="AN479" s="246"/>
      <c r="AO479" s="246"/>
      <c r="AP479" s="246"/>
      <c r="AQ479" s="246"/>
      <c r="AR479" s="246"/>
      <c r="AS479" s="246"/>
      <c r="AT479" s="246"/>
      <c r="AU479" s="246"/>
      <c r="AV479" s="246"/>
      <c r="AW479" s="246"/>
      <c r="AX479" s="246"/>
      <c r="AY479" s="246"/>
      <c r="AZ479" s="246"/>
      <c r="BA479" s="246"/>
      <c r="BB479" s="246"/>
      <c r="BC479" s="246"/>
    </row>
    <row r="480" spans="1:55" x14ac:dyDescent="0.2">
      <c r="A480" s="301"/>
      <c r="B480" s="246"/>
      <c r="C480" s="246"/>
      <c r="D480" s="246"/>
      <c r="E480" s="246"/>
      <c r="F480" s="246"/>
      <c r="G480" s="246"/>
      <c r="H480" s="246"/>
      <c r="I480" s="246"/>
      <c r="J480" s="246"/>
      <c r="K480" s="246"/>
      <c r="L480" s="246"/>
      <c r="M480" s="246"/>
      <c r="N480" s="246"/>
      <c r="O480" s="246"/>
      <c r="P480" s="246"/>
      <c r="Q480" s="246"/>
      <c r="R480" s="246"/>
      <c r="S480" s="246"/>
      <c r="T480" s="246"/>
      <c r="U480" s="246"/>
      <c r="V480" s="246"/>
      <c r="W480" s="246"/>
      <c r="X480" s="246"/>
      <c r="Y480" s="246"/>
      <c r="Z480" s="246"/>
      <c r="AA480" s="246"/>
      <c r="AB480" s="246"/>
      <c r="AC480" s="246"/>
      <c r="AD480" s="246"/>
      <c r="AE480" s="246"/>
      <c r="AF480" s="246"/>
      <c r="AG480" s="246"/>
      <c r="AH480" s="246"/>
      <c r="AI480" s="246"/>
      <c r="AJ480" s="246"/>
      <c r="AK480" s="246"/>
      <c r="AL480" s="246"/>
      <c r="AM480" s="246"/>
      <c r="AN480" s="246"/>
      <c r="AO480" s="246"/>
      <c r="AP480" s="246"/>
      <c r="AQ480" s="246"/>
      <c r="AR480" s="246"/>
      <c r="AS480" s="246"/>
      <c r="AT480" s="246"/>
      <c r="AU480" s="246"/>
      <c r="AV480" s="246"/>
      <c r="AW480" s="246"/>
      <c r="AX480" s="246"/>
      <c r="AY480" s="246"/>
      <c r="AZ480" s="246"/>
      <c r="BA480" s="246"/>
      <c r="BB480" s="246"/>
      <c r="BC480" s="246"/>
    </row>
    <row r="481" spans="1:55" x14ac:dyDescent="0.2">
      <c r="A481" s="301"/>
      <c r="B481" s="246"/>
      <c r="C481" s="246"/>
      <c r="D481" s="246"/>
      <c r="E481" s="246"/>
      <c r="F481" s="246"/>
      <c r="G481" s="246"/>
      <c r="H481" s="246"/>
      <c r="I481" s="246"/>
      <c r="J481" s="246"/>
      <c r="K481" s="246"/>
      <c r="L481" s="246"/>
      <c r="M481" s="246"/>
      <c r="N481" s="246"/>
      <c r="O481" s="246"/>
      <c r="P481" s="246"/>
      <c r="Q481" s="246"/>
      <c r="R481" s="246"/>
      <c r="S481" s="246"/>
      <c r="T481" s="246"/>
      <c r="U481" s="246"/>
      <c r="V481" s="246"/>
      <c r="W481" s="246"/>
      <c r="X481" s="246"/>
      <c r="Y481" s="246"/>
      <c r="Z481" s="246"/>
      <c r="AA481" s="246"/>
      <c r="AB481" s="246"/>
      <c r="AC481" s="246"/>
      <c r="AD481" s="246"/>
      <c r="AE481" s="246"/>
      <c r="AF481" s="246"/>
      <c r="AG481" s="246"/>
      <c r="AH481" s="246"/>
      <c r="AI481" s="246"/>
      <c r="AJ481" s="246"/>
      <c r="AK481" s="246"/>
      <c r="AL481" s="246"/>
      <c r="AM481" s="246"/>
      <c r="AN481" s="246"/>
      <c r="AO481" s="246"/>
      <c r="AP481" s="246"/>
      <c r="AQ481" s="246"/>
      <c r="AR481" s="246"/>
      <c r="AS481" s="246"/>
      <c r="AT481" s="246"/>
      <c r="AU481" s="246"/>
      <c r="AV481" s="246"/>
      <c r="AW481" s="246"/>
      <c r="AX481" s="246"/>
      <c r="AY481" s="246"/>
      <c r="AZ481" s="246"/>
      <c r="BA481" s="246"/>
      <c r="BB481" s="246"/>
      <c r="BC481" s="246"/>
    </row>
    <row r="482" spans="1:55" x14ac:dyDescent="0.2">
      <c r="A482" s="301"/>
      <c r="B482" s="246"/>
      <c r="C482" s="246"/>
      <c r="D482" s="246"/>
      <c r="E482" s="246"/>
      <c r="F482" s="246"/>
      <c r="G482" s="246"/>
      <c r="H482" s="246"/>
      <c r="I482" s="246"/>
      <c r="J482" s="246"/>
      <c r="K482" s="246"/>
      <c r="L482" s="246"/>
      <c r="M482" s="246"/>
      <c r="N482" s="246"/>
      <c r="O482" s="246"/>
      <c r="P482" s="246"/>
      <c r="Q482" s="246"/>
      <c r="R482" s="246"/>
      <c r="S482" s="246"/>
      <c r="T482" s="246"/>
      <c r="U482" s="246"/>
      <c r="V482" s="246"/>
      <c r="W482" s="246"/>
      <c r="X482" s="246"/>
      <c r="Y482" s="246"/>
      <c r="Z482" s="246"/>
      <c r="AA482" s="246"/>
      <c r="AB482" s="246"/>
      <c r="AC482" s="246"/>
      <c r="AD482" s="246"/>
      <c r="AE482" s="246"/>
      <c r="AF482" s="246"/>
      <c r="AG482" s="246"/>
      <c r="AH482" s="246"/>
      <c r="AI482" s="246"/>
      <c r="AJ482" s="246"/>
      <c r="AK482" s="246"/>
      <c r="AL482" s="246"/>
      <c r="AM482" s="246"/>
      <c r="AN482" s="246"/>
      <c r="AO482" s="246"/>
      <c r="AP482" s="246"/>
      <c r="AQ482" s="246"/>
      <c r="AR482" s="246"/>
      <c r="AS482" s="246"/>
      <c r="AT482" s="246"/>
      <c r="AU482" s="246"/>
      <c r="AV482" s="246"/>
      <c r="AW482" s="246"/>
      <c r="AX482" s="246"/>
      <c r="AY482" s="246"/>
      <c r="AZ482" s="246"/>
      <c r="BA482" s="246"/>
      <c r="BB482" s="246"/>
      <c r="BC482" s="246"/>
    </row>
    <row r="483" spans="1:55" x14ac:dyDescent="0.2">
      <c r="A483" s="301"/>
      <c r="B483" s="246"/>
      <c r="C483" s="246"/>
      <c r="D483" s="246"/>
      <c r="E483" s="246"/>
      <c r="F483" s="246"/>
      <c r="G483" s="246"/>
      <c r="H483" s="246"/>
      <c r="I483" s="246"/>
      <c r="J483" s="246"/>
      <c r="K483" s="246"/>
      <c r="L483" s="246"/>
      <c r="M483" s="246"/>
      <c r="N483" s="246"/>
      <c r="O483" s="246"/>
      <c r="P483" s="246"/>
      <c r="Q483" s="246"/>
      <c r="R483" s="246"/>
      <c r="S483" s="246"/>
      <c r="T483" s="246"/>
      <c r="U483" s="246"/>
      <c r="V483" s="246"/>
      <c r="W483" s="246"/>
      <c r="X483" s="246"/>
      <c r="Y483" s="246"/>
      <c r="Z483" s="246"/>
      <c r="AA483" s="246"/>
      <c r="AB483" s="246"/>
      <c r="AC483" s="246"/>
      <c r="AD483" s="246"/>
      <c r="AE483" s="246"/>
      <c r="AF483" s="246"/>
      <c r="AG483" s="246"/>
      <c r="AH483" s="246"/>
      <c r="AI483" s="246"/>
      <c r="AJ483" s="246"/>
      <c r="AK483" s="246"/>
      <c r="AL483" s="246"/>
      <c r="AM483" s="246"/>
      <c r="AN483" s="246"/>
      <c r="AO483" s="246"/>
      <c r="AP483" s="246"/>
      <c r="AQ483" s="246"/>
      <c r="AR483" s="246"/>
      <c r="AS483" s="246"/>
      <c r="AT483" s="246"/>
      <c r="AU483" s="246"/>
      <c r="AV483" s="246"/>
      <c r="AW483" s="246"/>
      <c r="AX483" s="246"/>
      <c r="AY483" s="246"/>
      <c r="AZ483" s="246"/>
      <c r="BA483" s="246"/>
      <c r="BB483" s="246"/>
      <c r="BC483" s="246"/>
    </row>
    <row r="484" spans="1:55" x14ac:dyDescent="0.2">
      <c r="A484" s="301"/>
      <c r="B484" s="246"/>
      <c r="C484" s="246"/>
      <c r="D484" s="246"/>
      <c r="E484" s="246"/>
      <c r="F484" s="246"/>
      <c r="G484" s="246"/>
      <c r="H484" s="246"/>
      <c r="I484" s="246"/>
      <c r="J484" s="246"/>
      <c r="K484" s="246"/>
      <c r="L484" s="246"/>
      <c r="M484" s="246"/>
      <c r="N484" s="246"/>
      <c r="O484" s="246"/>
      <c r="P484" s="246"/>
      <c r="Q484" s="246"/>
      <c r="R484" s="246"/>
      <c r="S484" s="246"/>
      <c r="T484" s="246"/>
      <c r="U484" s="246"/>
      <c r="V484" s="246"/>
      <c r="W484" s="246"/>
      <c r="X484" s="246"/>
      <c r="Y484" s="246"/>
      <c r="Z484" s="246"/>
      <c r="AA484" s="246"/>
      <c r="AB484" s="246"/>
      <c r="AC484" s="246"/>
      <c r="AD484" s="246"/>
      <c r="AE484" s="246"/>
      <c r="AF484" s="246"/>
      <c r="AG484" s="246"/>
      <c r="AH484" s="246"/>
      <c r="AI484" s="246"/>
      <c r="AJ484" s="246"/>
      <c r="AK484" s="246"/>
      <c r="AL484" s="246"/>
      <c r="AM484" s="246"/>
      <c r="AN484" s="246"/>
      <c r="AO484" s="246"/>
      <c r="AP484" s="246"/>
      <c r="AQ484" s="246"/>
      <c r="AR484" s="246"/>
      <c r="AS484" s="246"/>
      <c r="AT484" s="246"/>
      <c r="AU484" s="246"/>
      <c r="AV484" s="246"/>
      <c r="AW484" s="246"/>
      <c r="AX484" s="246"/>
      <c r="AY484" s="246"/>
      <c r="AZ484" s="246"/>
      <c r="BA484" s="246"/>
      <c r="BB484" s="246"/>
      <c r="BC484" s="246"/>
    </row>
    <row r="485" spans="1:55" x14ac:dyDescent="0.2">
      <c r="A485" s="301"/>
      <c r="B485" s="246"/>
      <c r="C485" s="246"/>
      <c r="D485" s="246"/>
      <c r="E485" s="246"/>
      <c r="F485" s="246"/>
      <c r="G485" s="246"/>
      <c r="H485" s="246"/>
      <c r="I485" s="246"/>
      <c r="J485" s="246"/>
      <c r="K485" s="246"/>
      <c r="L485" s="246"/>
      <c r="M485" s="246"/>
      <c r="N485" s="246"/>
      <c r="O485" s="246"/>
      <c r="P485" s="246"/>
      <c r="Q485" s="246"/>
      <c r="R485" s="246"/>
      <c r="S485" s="246"/>
      <c r="T485" s="246"/>
      <c r="U485" s="246"/>
      <c r="V485" s="246"/>
      <c r="W485" s="246"/>
      <c r="X485" s="246"/>
      <c r="Y485" s="246"/>
      <c r="Z485" s="246"/>
      <c r="AA485" s="246"/>
      <c r="AB485" s="246"/>
      <c r="AC485" s="246"/>
      <c r="AD485" s="246"/>
      <c r="AE485" s="246"/>
      <c r="AF485" s="246"/>
      <c r="AG485" s="246"/>
      <c r="AH485" s="246"/>
      <c r="AI485" s="246"/>
      <c r="AJ485" s="246"/>
      <c r="AK485" s="246"/>
      <c r="AL485" s="246"/>
      <c r="AM485" s="246"/>
      <c r="AN485" s="246"/>
      <c r="AO485" s="246"/>
      <c r="AP485" s="246"/>
      <c r="AQ485" s="246"/>
      <c r="AR485" s="246"/>
      <c r="AS485" s="246"/>
      <c r="AT485" s="246"/>
      <c r="AU485" s="246"/>
      <c r="AV485" s="246"/>
      <c r="AW485" s="246"/>
      <c r="AX485" s="246"/>
      <c r="AY485" s="246"/>
      <c r="AZ485" s="246"/>
      <c r="BA485" s="246"/>
      <c r="BB485" s="246"/>
      <c r="BC485" s="246"/>
    </row>
    <row r="486" spans="1:55" x14ac:dyDescent="0.2">
      <c r="A486" s="301"/>
      <c r="B486" s="246"/>
      <c r="C486" s="246"/>
      <c r="D486" s="246"/>
      <c r="E486" s="246"/>
      <c r="F486" s="246"/>
      <c r="G486" s="246"/>
      <c r="H486" s="246"/>
      <c r="I486" s="246"/>
      <c r="J486" s="246"/>
      <c r="K486" s="246"/>
      <c r="L486" s="246"/>
      <c r="M486" s="246"/>
      <c r="N486" s="246"/>
      <c r="O486" s="246"/>
      <c r="P486" s="246"/>
      <c r="Q486" s="246"/>
      <c r="R486" s="246"/>
      <c r="S486" s="246"/>
      <c r="T486" s="246"/>
      <c r="U486" s="246"/>
      <c r="V486" s="246"/>
      <c r="W486" s="246"/>
      <c r="X486" s="246"/>
      <c r="Y486" s="246"/>
      <c r="Z486" s="246"/>
      <c r="AA486" s="246"/>
      <c r="AB486" s="246"/>
      <c r="AC486" s="246"/>
      <c r="AD486" s="246"/>
      <c r="AE486" s="246"/>
      <c r="AF486" s="246"/>
      <c r="AG486" s="246"/>
      <c r="AH486" s="246"/>
      <c r="AI486" s="246"/>
      <c r="AJ486" s="246"/>
      <c r="AK486" s="246"/>
      <c r="AL486" s="246"/>
      <c r="AM486" s="246"/>
      <c r="AN486" s="246"/>
      <c r="AO486" s="246"/>
      <c r="AP486" s="246"/>
      <c r="AQ486" s="246"/>
      <c r="AR486" s="246"/>
      <c r="AS486" s="246"/>
      <c r="AT486" s="246"/>
      <c r="AU486" s="246"/>
      <c r="AV486" s="246"/>
      <c r="AW486" s="246"/>
      <c r="AX486" s="246"/>
      <c r="AY486" s="246"/>
      <c r="AZ486" s="246"/>
      <c r="BA486" s="246"/>
      <c r="BB486" s="246"/>
      <c r="BC486" s="246"/>
    </row>
    <row r="487" spans="1:55" x14ac:dyDescent="0.2">
      <c r="A487" s="301"/>
      <c r="B487" s="246"/>
      <c r="C487" s="246"/>
      <c r="D487" s="246"/>
      <c r="E487" s="246"/>
      <c r="F487" s="246"/>
      <c r="G487" s="246"/>
      <c r="H487" s="246"/>
      <c r="I487" s="246"/>
      <c r="J487" s="246"/>
      <c r="K487" s="246"/>
      <c r="L487" s="246"/>
      <c r="M487" s="246"/>
      <c r="N487" s="246"/>
      <c r="O487" s="246"/>
      <c r="P487" s="246"/>
      <c r="Q487" s="246"/>
      <c r="R487" s="246"/>
      <c r="S487" s="246"/>
      <c r="T487" s="246"/>
      <c r="U487" s="246"/>
      <c r="V487" s="246"/>
      <c r="W487" s="246"/>
      <c r="X487" s="246"/>
      <c r="Y487" s="246"/>
      <c r="Z487" s="246"/>
      <c r="AA487" s="246"/>
      <c r="AB487" s="246"/>
      <c r="AC487" s="246"/>
      <c r="AD487" s="246"/>
      <c r="AE487" s="246"/>
      <c r="AF487" s="246"/>
      <c r="AG487" s="246"/>
      <c r="AH487" s="246"/>
      <c r="AI487" s="246"/>
      <c r="AJ487" s="246"/>
      <c r="AK487" s="246"/>
      <c r="AL487" s="246"/>
      <c r="AM487" s="246"/>
      <c r="AN487" s="246"/>
      <c r="AO487" s="246"/>
      <c r="AP487" s="246"/>
      <c r="AQ487" s="246"/>
      <c r="AR487" s="246"/>
      <c r="AS487" s="246"/>
      <c r="AT487" s="246"/>
      <c r="AU487" s="246"/>
      <c r="AV487" s="246"/>
      <c r="AW487" s="246"/>
      <c r="AX487" s="246"/>
      <c r="AY487" s="246"/>
      <c r="AZ487" s="246"/>
      <c r="BA487" s="246"/>
      <c r="BB487" s="246"/>
      <c r="BC487" s="246"/>
    </row>
    <row r="488" spans="1:55" x14ac:dyDescent="0.2">
      <c r="A488" s="301"/>
      <c r="B488" s="246"/>
      <c r="C488" s="246"/>
      <c r="D488" s="246"/>
      <c r="E488" s="246"/>
      <c r="F488" s="246"/>
      <c r="G488" s="246"/>
      <c r="H488" s="246"/>
      <c r="I488" s="246"/>
      <c r="J488" s="246"/>
      <c r="K488" s="246"/>
      <c r="L488" s="246"/>
      <c r="M488" s="246"/>
      <c r="N488" s="246"/>
      <c r="O488" s="246"/>
      <c r="P488" s="246"/>
      <c r="Q488" s="246"/>
      <c r="R488" s="246"/>
      <c r="S488" s="246"/>
      <c r="T488" s="246"/>
      <c r="U488" s="246"/>
      <c r="V488" s="246"/>
      <c r="W488" s="246"/>
      <c r="X488" s="246"/>
      <c r="Y488" s="246"/>
      <c r="Z488" s="246"/>
      <c r="AA488" s="246"/>
      <c r="AB488" s="246"/>
      <c r="AC488" s="246"/>
      <c r="AD488" s="246"/>
      <c r="AE488" s="246"/>
      <c r="AF488" s="246"/>
      <c r="AG488" s="246"/>
      <c r="AH488" s="246"/>
      <c r="AI488" s="246"/>
      <c r="AJ488" s="246"/>
      <c r="AK488" s="246"/>
      <c r="AL488" s="246"/>
      <c r="AM488" s="246"/>
      <c r="AN488" s="246"/>
      <c r="AO488" s="246"/>
      <c r="AP488" s="246"/>
      <c r="AQ488" s="246"/>
      <c r="AR488" s="246"/>
      <c r="AS488" s="246"/>
      <c r="AT488" s="246"/>
      <c r="AU488" s="246"/>
      <c r="AV488" s="246"/>
      <c r="AW488" s="246"/>
      <c r="AX488" s="246"/>
      <c r="AY488" s="246"/>
      <c r="AZ488" s="246"/>
      <c r="BA488" s="246"/>
      <c r="BB488" s="246"/>
      <c r="BC488" s="246"/>
    </row>
    <row r="489" spans="1:55" x14ac:dyDescent="0.2">
      <c r="A489" s="301"/>
      <c r="B489" s="246"/>
      <c r="C489" s="246"/>
      <c r="D489" s="246"/>
      <c r="E489" s="246"/>
      <c r="F489" s="246"/>
      <c r="G489" s="246"/>
      <c r="H489" s="246"/>
      <c r="I489" s="246"/>
      <c r="J489" s="246"/>
      <c r="K489" s="246"/>
      <c r="L489" s="246"/>
      <c r="M489" s="246"/>
      <c r="N489" s="246"/>
      <c r="O489" s="246"/>
      <c r="P489" s="246"/>
      <c r="Q489" s="246"/>
      <c r="R489" s="246"/>
      <c r="S489" s="246"/>
      <c r="T489" s="246"/>
      <c r="U489" s="246"/>
      <c r="V489" s="246"/>
      <c r="W489" s="246"/>
      <c r="X489" s="246"/>
      <c r="Y489" s="246"/>
      <c r="Z489" s="246"/>
      <c r="AA489" s="246"/>
      <c r="AB489" s="246"/>
      <c r="AC489" s="246"/>
      <c r="AD489" s="246"/>
      <c r="AE489" s="246"/>
      <c r="AF489" s="246"/>
      <c r="AG489" s="246"/>
      <c r="AH489" s="246"/>
      <c r="AI489" s="246"/>
      <c r="AJ489" s="246"/>
      <c r="AK489" s="246"/>
      <c r="AL489" s="246"/>
      <c r="AM489" s="246"/>
      <c r="AN489" s="246"/>
      <c r="AO489" s="246"/>
      <c r="AP489" s="246"/>
      <c r="AQ489" s="246"/>
      <c r="AR489" s="246"/>
      <c r="AS489" s="246"/>
      <c r="AT489" s="246"/>
      <c r="AU489" s="246"/>
      <c r="AV489" s="246"/>
      <c r="AW489" s="246"/>
      <c r="AX489" s="246"/>
      <c r="AY489" s="246"/>
      <c r="AZ489" s="246"/>
      <c r="BA489" s="246"/>
      <c r="BB489" s="246"/>
      <c r="BC489" s="246"/>
    </row>
    <row r="490" spans="1:55" x14ac:dyDescent="0.2">
      <c r="A490" s="301"/>
      <c r="B490" s="246"/>
      <c r="C490" s="246"/>
      <c r="D490" s="246"/>
      <c r="E490" s="246"/>
      <c r="F490" s="246"/>
      <c r="G490" s="246"/>
      <c r="H490" s="246"/>
      <c r="I490" s="246"/>
      <c r="J490" s="246"/>
      <c r="K490" s="246"/>
      <c r="L490" s="246"/>
      <c r="M490" s="246"/>
      <c r="N490" s="246"/>
      <c r="O490" s="246"/>
      <c r="P490" s="246"/>
      <c r="Q490" s="246"/>
      <c r="R490" s="246"/>
      <c r="S490" s="246"/>
      <c r="T490" s="246"/>
      <c r="U490" s="246"/>
      <c r="V490" s="246"/>
      <c r="W490" s="246"/>
      <c r="X490" s="246"/>
      <c r="Y490" s="246"/>
      <c r="Z490" s="246"/>
      <c r="AA490" s="246"/>
      <c r="AB490" s="246"/>
      <c r="AC490" s="246"/>
      <c r="AD490" s="246"/>
      <c r="AE490" s="246"/>
      <c r="AF490" s="246"/>
      <c r="AG490" s="246"/>
      <c r="AH490" s="246"/>
      <c r="AI490" s="246"/>
      <c r="AJ490" s="246"/>
      <c r="AK490" s="246"/>
      <c r="AL490" s="246"/>
      <c r="AM490" s="246"/>
      <c r="AN490" s="246"/>
      <c r="AO490" s="246"/>
      <c r="AP490" s="246"/>
      <c r="AQ490" s="246"/>
      <c r="AR490" s="246"/>
      <c r="AS490" s="246"/>
      <c r="AT490" s="246"/>
      <c r="AU490" s="246"/>
      <c r="AV490" s="246"/>
      <c r="AW490" s="246"/>
      <c r="AX490" s="246"/>
      <c r="AY490" s="246"/>
      <c r="AZ490" s="246"/>
      <c r="BA490" s="246"/>
      <c r="BB490" s="246"/>
      <c r="BC490" s="246"/>
    </row>
    <row r="491" spans="1:55" x14ac:dyDescent="0.2">
      <c r="A491" s="301"/>
      <c r="B491" s="246"/>
      <c r="C491" s="246"/>
      <c r="D491" s="246"/>
      <c r="E491" s="246"/>
      <c r="F491" s="246"/>
      <c r="G491" s="246"/>
      <c r="H491" s="246"/>
      <c r="I491" s="246"/>
      <c r="J491" s="246"/>
      <c r="K491" s="246"/>
      <c r="L491" s="246"/>
      <c r="M491" s="246"/>
      <c r="N491" s="246"/>
      <c r="O491" s="246"/>
      <c r="P491" s="246"/>
      <c r="Q491" s="246"/>
      <c r="R491" s="246"/>
      <c r="S491" s="246"/>
      <c r="T491" s="246"/>
      <c r="U491" s="246"/>
      <c r="V491" s="246"/>
      <c r="W491" s="246"/>
      <c r="X491" s="246"/>
      <c r="Y491" s="246"/>
      <c r="Z491" s="246"/>
      <c r="AA491" s="246"/>
      <c r="AB491" s="246"/>
      <c r="AC491" s="246"/>
      <c r="AD491" s="246"/>
      <c r="AE491" s="246"/>
      <c r="AF491" s="246"/>
      <c r="AG491" s="246"/>
      <c r="AH491" s="246"/>
      <c r="AI491" s="246"/>
      <c r="AJ491" s="246"/>
      <c r="AK491" s="246"/>
      <c r="AL491" s="246"/>
      <c r="AM491" s="246"/>
      <c r="AN491" s="246"/>
      <c r="AO491" s="246"/>
      <c r="AP491" s="246"/>
      <c r="AQ491" s="246"/>
      <c r="AR491" s="246"/>
      <c r="AS491" s="246"/>
      <c r="AT491" s="246"/>
      <c r="AU491" s="246"/>
      <c r="AV491" s="246"/>
      <c r="AW491" s="246"/>
      <c r="AX491" s="246"/>
      <c r="AY491" s="246"/>
      <c r="AZ491" s="246"/>
      <c r="BA491" s="246"/>
      <c r="BB491" s="246"/>
      <c r="BC491" s="246"/>
    </row>
    <row r="492" spans="1:55" x14ac:dyDescent="0.2">
      <c r="A492" s="301"/>
      <c r="B492" s="246"/>
      <c r="C492" s="246"/>
      <c r="D492" s="246"/>
      <c r="E492" s="246"/>
      <c r="F492" s="246"/>
      <c r="G492" s="246"/>
      <c r="H492" s="246"/>
      <c r="I492" s="246"/>
      <c r="J492" s="246"/>
      <c r="K492" s="246"/>
      <c r="L492" s="246"/>
      <c r="M492" s="246"/>
      <c r="N492" s="246"/>
      <c r="O492" s="246"/>
      <c r="P492" s="246"/>
      <c r="Q492" s="246"/>
      <c r="R492" s="246"/>
      <c r="S492" s="246"/>
      <c r="T492" s="246"/>
      <c r="U492" s="246"/>
      <c r="V492" s="246"/>
      <c r="W492" s="246"/>
      <c r="X492" s="246"/>
      <c r="Y492" s="246"/>
      <c r="Z492" s="246"/>
      <c r="AA492" s="246"/>
      <c r="AB492" s="246"/>
      <c r="AC492" s="246"/>
      <c r="AD492" s="246"/>
      <c r="AE492" s="246"/>
      <c r="AF492" s="246"/>
      <c r="AG492" s="246"/>
      <c r="AH492" s="246"/>
      <c r="AI492" s="246"/>
      <c r="AJ492" s="246"/>
      <c r="AK492" s="246"/>
      <c r="AL492" s="246"/>
      <c r="AM492" s="246"/>
      <c r="AN492" s="246"/>
      <c r="AO492" s="246"/>
      <c r="AP492" s="246"/>
      <c r="AQ492" s="246"/>
      <c r="AR492" s="246"/>
      <c r="AS492" s="246"/>
      <c r="AT492" s="246"/>
      <c r="AU492" s="246"/>
      <c r="AV492" s="246"/>
      <c r="AW492" s="246"/>
      <c r="AX492" s="246"/>
      <c r="AY492" s="246"/>
      <c r="AZ492" s="246"/>
      <c r="BA492" s="246"/>
      <c r="BB492" s="246"/>
      <c r="BC492" s="246"/>
    </row>
    <row r="493" spans="1:55" x14ac:dyDescent="0.2">
      <c r="A493" s="301"/>
      <c r="B493" s="246"/>
      <c r="C493" s="246"/>
      <c r="D493" s="246"/>
      <c r="E493" s="246"/>
      <c r="F493" s="246"/>
      <c r="G493" s="246"/>
      <c r="H493" s="246"/>
      <c r="I493" s="246"/>
      <c r="J493" s="246"/>
      <c r="K493" s="246"/>
      <c r="L493" s="246"/>
      <c r="M493" s="246"/>
      <c r="N493" s="246"/>
      <c r="O493" s="246"/>
      <c r="P493" s="246"/>
      <c r="Q493" s="246"/>
      <c r="R493" s="246"/>
      <c r="S493" s="246"/>
      <c r="T493" s="246"/>
      <c r="U493" s="246"/>
      <c r="V493" s="246"/>
      <c r="W493" s="246"/>
      <c r="X493" s="246"/>
      <c r="Y493" s="246"/>
      <c r="Z493" s="246"/>
      <c r="AA493" s="246"/>
      <c r="AB493" s="246"/>
      <c r="AC493" s="246"/>
      <c r="AD493" s="246"/>
      <c r="AE493" s="246"/>
      <c r="AF493" s="246"/>
      <c r="AG493" s="246"/>
      <c r="AH493" s="246"/>
      <c r="AI493" s="246"/>
      <c r="AJ493" s="246"/>
      <c r="AK493" s="246"/>
      <c r="AL493" s="246"/>
      <c r="AM493" s="246"/>
      <c r="AN493" s="246"/>
      <c r="AO493" s="246"/>
      <c r="AP493" s="246"/>
      <c r="AQ493" s="246"/>
      <c r="AR493" s="246"/>
      <c r="AS493" s="246"/>
      <c r="AT493" s="246"/>
      <c r="AU493" s="246"/>
      <c r="AV493" s="246"/>
      <c r="AW493" s="246"/>
      <c r="AX493" s="246"/>
      <c r="AY493" s="246"/>
      <c r="AZ493" s="246"/>
      <c r="BA493" s="246"/>
      <c r="BB493" s="246"/>
      <c r="BC493" s="246"/>
    </row>
    <row r="494" spans="1:55" x14ac:dyDescent="0.2">
      <c r="A494" s="301"/>
      <c r="B494" s="246"/>
      <c r="C494" s="246"/>
      <c r="D494" s="246"/>
      <c r="E494" s="246"/>
      <c r="F494" s="246"/>
      <c r="G494" s="246"/>
      <c r="H494" s="246"/>
      <c r="I494" s="246"/>
      <c r="J494" s="246"/>
      <c r="K494" s="246"/>
      <c r="L494" s="246"/>
      <c r="M494" s="246"/>
      <c r="N494" s="246"/>
      <c r="O494" s="246"/>
      <c r="P494" s="246"/>
      <c r="Q494" s="246"/>
      <c r="R494" s="246"/>
      <c r="S494" s="246"/>
      <c r="T494" s="246"/>
      <c r="U494" s="246"/>
      <c r="V494" s="246"/>
      <c r="W494" s="246"/>
      <c r="X494" s="246"/>
      <c r="Y494" s="246"/>
      <c r="Z494" s="246"/>
      <c r="AA494" s="246"/>
      <c r="AB494" s="246"/>
      <c r="AC494" s="246"/>
      <c r="AD494" s="246"/>
      <c r="AE494" s="246"/>
      <c r="AF494" s="246"/>
      <c r="AG494" s="246"/>
      <c r="AH494" s="246"/>
      <c r="AI494" s="246"/>
      <c r="AJ494" s="246"/>
      <c r="AK494" s="246"/>
      <c r="AL494" s="246"/>
      <c r="AM494" s="246"/>
      <c r="AN494" s="246"/>
      <c r="AO494" s="246"/>
      <c r="AP494" s="246"/>
      <c r="AQ494" s="246"/>
      <c r="AR494" s="246"/>
      <c r="AS494" s="246"/>
      <c r="AT494" s="246"/>
      <c r="AU494" s="246"/>
      <c r="AV494" s="246"/>
      <c r="AW494" s="246"/>
      <c r="AX494" s="246"/>
      <c r="AY494" s="246"/>
      <c r="AZ494" s="246"/>
      <c r="BA494" s="246"/>
      <c r="BB494" s="246"/>
      <c r="BC494" s="246"/>
    </row>
    <row r="495" spans="1:55" x14ac:dyDescent="0.2">
      <c r="A495" s="301"/>
      <c r="B495" s="246"/>
      <c r="C495" s="246"/>
      <c r="D495" s="246"/>
      <c r="E495" s="246"/>
      <c r="F495" s="246"/>
      <c r="G495" s="246"/>
      <c r="H495" s="246"/>
      <c r="I495" s="246"/>
      <c r="J495" s="246"/>
      <c r="K495" s="246"/>
      <c r="L495" s="246"/>
      <c r="M495" s="246"/>
      <c r="N495" s="246"/>
      <c r="O495" s="246"/>
      <c r="P495" s="246"/>
      <c r="Q495" s="246"/>
      <c r="R495" s="246"/>
      <c r="S495" s="246"/>
      <c r="T495" s="246"/>
      <c r="U495" s="246"/>
      <c r="V495" s="246"/>
      <c r="W495" s="246"/>
      <c r="X495" s="246"/>
      <c r="Y495" s="246"/>
      <c r="Z495" s="246"/>
      <c r="AA495" s="246"/>
      <c r="AB495" s="246"/>
      <c r="AC495" s="246"/>
      <c r="AD495" s="246"/>
      <c r="AE495" s="246"/>
      <c r="AF495" s="246"/>
      <c r="AG495" s="246"/>
      <c r="AH495" s="246"/>
      <c r="AI495" s="246"/>
      <c r="AJ495" s="246"/>
      <c r="AK495" s="246"/>
      <c r="AL495" s="246"/>
      <c r="AM495" s="246"/>
      <c r="AN495" s="246"/>
      <c r="AO495" s="246"/>
      <c r="AP495" s="246"/>
      <c r="AQ495" s="246"/>
      <c r="AR495" s="246"/>
      <c r="AS495" s="246"/>
      <c r="AT495" s="246"/>
      <c r="AU495" s="246"/>
      <c r="AV495" s="246"/>
      <c r="AW495" s="246"/>
      <c r="AX495" s="246"/>
      <c r="AY495" s="246"/>
      <c r="AZ495" s="246"/>
      <c r="BA495" s="246"/>
      <c r="BB495" s="246"/>
      <c r="BC495" s="246"/>
    </row>
    <row r="496" spans="1:55" x14ac:dyDescent="0.2">
      <c r="A496" s="301"/>
      <c r="B496" s="246"/>
      <c r="C496" s="246"/>
      <c r="D496" s="246"/>
      <c r="E496" s="246"/>
      <c r="F496" s="246"/>
      <c r="G496" s="246"/>
      <c r="H496" s="246"/>
      <c r="I496" s="246"/>
      <c r="J496" s="246"/>
      <c r="K496" s="246"/>
      <c r="L496" s="246"/>
      <c r="M496" s="246"/>
      <c r="N496" s="246"/>
      <c r="O496" s="246"/>
      <c r="P496" s="246"/>
      <c r="Q496" s="246"/>
      <c r="R496" s="246"/>
      <c r="S496" s="246"/>
      <c r="T496" s="246"/>
      <c r="U496" s="246"/>
      <c r="V496" s="246"/>
      <c r="W496" s="246"/>
      <c r="X496" s="246"/>
      <c r="Y496" s="246"/>
      <c r="Z496" s="246"/>
      <c r="AA496" s="246"/>
      <c r="AB496" s="246"/>
      <c r="AC496" s="246"/>
      <c r="AD496" s="246"/>
      <c r="AE496" s="246"/>
      <c r="AF496" s="246"/>
      <c r="AG496" s="246"/>
      <c r="AH496" s="246"/>
      <c r="AI496" s="246"/>
      <c r="AJ496" s="246"/>
      <c r="AK496" s="246"/>
      <c r="AL496" s="246"/>
      <c r="AM496" s="246"/>
      <c r="AN496" s="246"/>
      <c r="AO496" s="246"/>
      <c r="AP496" s="246"/>
      <c r="AQ496" s="246"/>
      <c r="AR496" s="246"/>
      <c r="AS496" s="246"/>
      <c r="AT496" s="246"/>
      <c r="AU496" s="246"/>
      <c r="AV496" s="246"/>
      <c r="AW496" s="246"/>
      <c r="AX496" s="246"/>
      <c r="AY496" s="246"/>
      <c r="AZ496" s="246"/>
      <c r="BA496" s="246"/>
      <c r="BB496" s="246"/>
      <c r="BC496" s="246"/>
    </row>
    <row r="497" spans="1:55" x14ac:dyDescent="0.2">
      <c r="A497" s="301"/>
      <c r="B497" s="246"/>
      <c r="C497" s="246"/>
      <c r="D497" s="246"/>
      <c r="E497" s="246"/>
      <c r="F497" s="246"/>
      <c r="G497" s="246"/>
      <c r="H497" s="246"/>
      <c r="I497" s="246"/>
      <c r="J497" s="246"/>
      <c r="K497" s="246"/>
      <c r="L497" s="246"/>
      <c r="M497" s="246"/>
      <c r="N497" s="246"/>
      <c r="O497" s="246"/>
      <c r="P497" s="246"/>
      <c r="Q497" s="246"/>
      <c r="R497" s="246"/>
      <c r="S497" s="246"/>
      <c r="T497" s="246"/>
      <c r="U497" s="246"/>
      <c r="V497" s="246"/>
      <c r="W497" s="246"/>
      <c r="X497" s="246"/>
      <c r="Y497" s="246"/>
      <c r="Z497" s="246"/>
      <c r="AA497" s="246"/>
      <c r="AB497" s="246"/>
      <c r="AC497" s="246"/>
      <c r="AD497" s="246"/>
      <c r="AE497" s="246"/>
      <c r="AF497" s="246"/>
      <c r="AG497" s="246"/>
      <c r="AH497" s="246"/>
      <c r="AI497" s="246"/>
      <c r="AJ497" s="246"/>
      <c r="AK497" s="246"/>
      <c r="AL497" s="246"/>
      <c r="AM497" s="246"/>
      <c r="AN497" s="246"/>
      <c r="AO497" s="246"/>
      <c r="AP497" s="246"/>
      <c r="AQ497" s="246"/>
      <c r="AR497" s="246"/>
      <c r="AS497" s="246"/>
      <c r="AT497" s="246"/>
      <c r="AU497" s="246"/>
      <c r="AV497" s="246"/>
      <c r="AW497" s="246"/>
      <c r="AX497" s="246"/>
      <c r="AY497" s="246"/>
      <c r="AZ497" s="246"/>
      <c r="BA497" s="246"/>
      <c r="BB497" s="246"/>
      <c r="BC497" s="246"/>
    </row>
    <row r="498" spans="1:55" x14ac:dyDescent="0.2">
      <c r="A498" s="301"/>
      <c r="B498" s="246"/>
      <c r="C498" s="246"/>
      <c r="D498" s="246"/>
      <c r="E498" s="246"/>
      <c r="F498" s="246"/>
      <c r="G498" s="246"/>
      <c r="H498" s="246"/>
      <c r="I498" s="246"/>
      <c r="J498" s="246"/>
      <c r="K498" s="246"/>
      <c r="L498" s="246"/>
      <c r="M498" s="246"/>
      <c r="N498" s="246"/>
      <c r="O498" s="246"/>
      <c r="P498" s="246"/>
      <c r="Q498" s="246"/>
      <c r="R498" s="246"/>
      <c r="S498" s="246"/>
      <c r="T498" s="246"/>
      <c r="U498" s="246"/>
      <c r="V498" s="246"/>
      <c r="W498" s="246"/>
      <c r="X498" s="246"/>
      <c r="Y498" s="246"/>
      <c r="Z498" s="246"/>
      <c r="AA498" s="246"/>
      <c r="AB498" s="246"/>
      <c r="AC498" s="246"/>
      <c r="AD498" s="246"/>
      <c r="AE498" s="246"/>
      <c r="AF498" s="246"/>
      <c r="AG498" s="246"/>
      <c r="AH498" s="246"/>
      <c r="AI498" s="246"/>
      <c r="AJ498" s="246"/>
      <c r="AK498" s="246"/>
      <c r="AL498" s="246"/>
      <c r="AM498" s="246"/>
      <c r="AN498" s="246"/>
      <c r="AO498" s="246"/>
      <c r="AP498" s="246"/>
      <c r="AQ498" s="246"/>
      <c r="AR498" s="246"/>
      <c r="AS498" s="246"/>
      <c r="AT498" s="246"/>
      <c r="AU498" s="246"/>
      <c r="AV498" s="246"/>
      <c r="AW498" s="246"/>
      <c r="AX498" s="246"/>
      <c r="AY498" s="246"/>
      <c r="AZ498" s="246"/>
      <c r="BA498" s="246"/>
      <c r="BB498" s="246"/>
      <c r="BC498" s="246"/>
    </row>
    <row r="499" spans="1:55" x14ac:dyDescent="0.2">
      <c r="A499" s="301"/>
      <c r="B499" s="246"/>
      <c r="C499" s="246"/>
      <c r="D499" s="246"/>
      <c r="E499" s="246"/>
      <c r="F499" s="246"/>
      <c r="G499" s="246"/>
      <c r="H499" s="246"/>
      <c r="I499" s="246"/>
      <c r="J499" s="246"/>
      <c r="K499" s="246"/>
      <c r="L499" s="246"/>
      <c r="M499" s="246"/>
      <c r="N499" s="246"/>
      <c r="O499" s="246"/>
      <c r="P499" s="246"/>
      <c r="Q499" s="246"/>
      <c r="R499" s="246"/>
      <c r="S499" s="246"/>
      <c r="T499" s="246"/>
      <c r="U499" s="246"/>
      <c r="V499" s="246"/>
      <c r="W499" s="246"/>
      <c r="X499" s="246"/>
      <c r="Y499" s="246"/>
      <c r="Z499" s="246"/>
      <c r="AA499" s="246"/>
      <c r="AB499" s="246"/>
      <c r="AC499" s="246"/>
      <c r="AD499" s="246"/>
      <c r="AE499" s="246"/>
      <c r="AF499" s="246"/>
      <c r="AG499" s="246"/>
      <c r="AH499" s="246"/>
      <c r="AI499" s="246"/>
      <c r="AJ499" s="246"/>
      <c r="AK499" s="246"/>
      <c r="AL499" s="246"/>
      <c r="AM499" s="246"/>
      <c r="AN499" s="246"/>
      <c r="AO499" s="246"/>
      <c r="AP499" s="246"/>
      <c r="AQ499" s="246"/>
      <c r="AR499" s="246"/>
      <c r="AS499" s="246"/>
      <c r="AT499" s="246"/>
      <c r="AU499" s="246"/>
      <c r="AV499" s="246"/>
      <c r="AW499" s="246"/>
      <c r="AX499" s="246"/>
      <c r="AY499" s="246"/>
      <c r="AZ499" s="246"/>
      <c r="BA499" s="246"/>
      <c r="BB499" s="246"/>
      <c r="BC499" s="246"/>
    </row>
    <row r="500" spans="1:55" x14ac:dyDescent="0.2">
      <c r="A500" s="301"/>
      <c r="B500" s="246"/>
      <c r="C500" s="246"/>
      <c r="D500" s="246"/>
      <c r="E500" s="246"/>
      <c r="F500" s="246"/>
      <c r="G500" s="246"/>
      <c r="H500" s="246"/>
      <c r="I500" s="246"/>
      <c r="J500" s="246"/>
      <c r="K500" s="246"/>
      <c r="L500" s="246"/>
      <c r="M500" s="246"/>
      <c r="N500" s="246"/>
      <c r="O500" s="246"/>
      <c r="P500" s="246"/>
      <c r="Q500" s="246"/>
      <c r="R500" s="246"/>
      <c r="S500" s="246"/>
      <c r="T500" s="246"/>
      <c r="U500" s="246"/>
      <c r="V500" s="246"/>
      <c r="W500" s="246"/>
      <c r="X500" s="246"/>
      <c r="Y500" s="246"/>
      <c r="Z500" s="246"/>
      <c r="AA500" s="246"/>
      <c r="AB500" s="246"/>
      <c r="AC500" s="246"/>
      <c r="AD500" s="246"/>
      <c r="AE500" s="246"/>
      <c r="AF500" s="246"/>
      <c r="AG500" s="246"/>
      <c r="AH500" s="246"/>
      <c r="AI500" s="246"/>
      <c r="AJ500" s="246"/>
      <c r="AK500" s="246"/>
      <c r="AL500" s="246"/>
      <c r="AM500" s="246"/>
      <c r="AN500" s="246"/>
      <c r="AO500" s="246"/>
      <c r="AP500" s="246"/>
      <c r="AQ500" s="246"/>
      <c r="AR500" s="246"/>
      <c r="AS500" s="246"/>
      <c r="AT500" s="246"/>
      <c r="AU500" s="246"/>
      <c r="AV500" s="246"/>
      <c r="AW500" s="246"/>
      <c r="AX500" s="246"/>
      <c r="AY500" s="246"/>
      <c r="AZ500" s="246"/>
      <c r="BA500" s="246"/>
      <c r="BB500" s="246"/>
      <c r="BC500" s="246"/>
    </row>
    <row r="501" spans="1:55" x14ac:dyDescent="0.2">
      <c r="A501" s="301"/>
      <c r="B501" s="246"/>
      <c r="C501" s="246"/>
      <c r="D501" s="246"/>
      <c r="E501" s="246"/>
      <c r="F501" s="246"/>
      <c r="G501" s="246"/>
      <c r="H501" s="246"/>
      <c r="I501" s="246"/>
      <c r="J501" s="246"/>
      <c r="K501" s="246"/>
      <c r="L501" s="246"/>
      <c r="M501" s="246"/>
      <c r="N501" s="246"/>
      <c r="O501" s="246"/>
      <c r="P501" s="246"/>
      <c r="Q501" s="246"/>
      <c r="R501" s="246"/>
      <c r="S501" s="246"/>
      <c r="T501" s="246"/>
      <c r="U501" s="246"/>
      <c r="V501" s="246"/>
      <c r="W501" s="246"/>
      <c r="X501" s="246"/>
      <c r="Y501" s="246"/>
      <c r="Z501" s="246"/>
      <c r="AA501" s="246"/>
      <c r="AB501" s="246"/>
      <c r="AC501" s="246"/>
      <c r="AD501" s="246"/>
      <c r="AE501" s="246"/>
      <c r="AF501" s="246"/>
      <c r="AG501" s="246"/>
      <c r="AH501" s="246"/>
      <c r="AI501" s="246"/>
      <c r="AJ501" s="246"/>
      <c r="AK501" s="246"/>
      <c r="AL501" s="246"/>
      <c r="AM501" s="246"/>
      <c r="AN501" s="246"/>
      <c r="AO501" s="246"/>
      <c r="AP501" s="246"/>
      <c r="AQ501" s="246"/>
      <c r="AR501" s="246"/>
      <c r="AS501" s="246"/>
      <c r="AT501" s="246"/>
      <c r="AU501" s="246"/>
      <c r="AV501" s="246"/>
      <c r="AW501" s="246"/>
      <c r="AX501" s="246"/>
      <c r="AY501" s="246"/>
      <c r="AZ501" s="246"/>
      <c r="BA501" s="246"/>
      <c r="BB501" s="246"/>
      <c r="BC501" s="246"/>
    </row>
    <row r="502" spans="1:55" x14ac:dyDescent="0.2">
      <c r="A502" s="301"/>
      <c r="B502" s="246"/>
      <c r="C502" s="246"/>
      <c r="D502" s="246"/>
      <c r="E502" s="246"/>
      <c r="F502" s="246"/>
      <c r="G502" s="246"/>
      <c r="H502" s="246"/>
      <c r="I502" s="246"/>
      <c r="J502" s="246"/>
      <c r="K502" s="246"/>
      <c r="L502" s="246"/>
      <c r="M502" s="246"/>
      <c r="N502" s="246"/>
      <c r="O502" s="246"/>
      <c r="P502" s="246"/>
      <c r="Q502" s="246"/>
      <c r="R502" s="246"/>
      <c r="S502" s="246"/>
      <c r="T502" s="246"/>
      <c r="U502" s="246"/>
      <c r="V502" s="246"/>
      <c r="W502" s="246"/>
      <c r="X502" s="246"/>
      <c r="Y502" s="246"/>
      <c r="Z502" s="246"/>
      <c r="AA502" s="246"/>
      <c r="AB502" s="246"/>
      <c r="AC502" s="246"/>
      <c r="AD502" s="246"/>
      <c r="AE502" s="246"/>
      <c r="AF502" s="246"/>
      <c r="AG502" s="246"/>
      <c r="AH502" s="246"/>
      <c r="AI502" s="246"/>
      <c r="AJ502" s="246"/>
      <c r="AK502" s="246"/>
      <c r="AL502" s="246"/>
      <c r="AM502" s="246"/>
      <c r="AN502" s="246"/>
      <c r="AO502" s="246"/>
      <c r="AP502" s="246"/>
      <c r="AQ502" s="246"/>
      <c r="AR502" s="246"/>
      <c r="AS502" s="246"/>
      <c r="AT502" s="246"/>
      <c r="AU502" s="246"/>
      <c r="AV502" s="246"/>
      <c r="AW502" s="246"/>
      <c r="AX502" s="246"/>
      <c r="AY502" s="246"/>
      <c r="AZ502" s="246"/>
      <c r="BA502" s="246"/>
      <c r="BB502" s="246"/>
      <c r="BC502" s="246"/>
    </row>
    <row r="503" spans="1:55" x14ac:dyDescent="0.2">
      <c r="A503" s="301"/>
      <c r="B503" s="246"/>
      <c r="C503" s="246"/>
      <c r="D503" s="246"/>
      <c r="E503" s="246"/>
      <c r="F503" s="246"/>
      <c r="G503" s="246"/>
      <c r="H503" s="246"/>
      <c r="I503" s="246"/>
      <c r="J503" s="246"/>
      <c r="K503" s="246"/>
      <c r="L503" s="246"/>
      <c r="M503" s="246"/>
      <c r="N503" s="246"/>
      <c r="O503" s="246"/>
      <c r="P503" s="246"/>
      <c r="Q503" s="246"/>
      <c r="R503" s="246"/>
      <c r="S503" s="246"/>
      <c r="T503" s="246"/>
      <c r="U503" s="246"/>
      <c r="V503" s="246"/>
      <c r="W503" s="246"/>
      <c r="X503" s="246"/>
      <c r="Y503" s="246"/>
      <c r="Z503" s="246"/>
      <c r="AA503" s="246"/>
      <c r="AB503" s="246"/>
      <c r="AC503" s="246"/>
      <c r="AD503" s="246"/>
      <c r="AE503" s="246"/>
      <c r="AF503" s="246"/>
      <c r="AG503" s="246"/>
      <c r="AH503" s="246"/>
      <c r="AI503" s="246"/>
      <c r="AJ503" s="246"/>
      <c r="AK503" s="246"/>
      <c r="AL503" s="246"/>
      <c r="AM503" s="246"/>
      <c r="AN503" s="246"/>
      <c r="AO503" s="246"/>
      <c r="AP503" s="246"/>
      <c r="AQ503" s="246"/>
      <c r="AR503" s="246"/>
      <c r="AS503" s="246"/>
      <c r="AT503" s="246"/>
      <c r="AU503" s="246"/>
      <c r="AV503" s="246"/>
      <c r="AW503" s="246"/>
      <c r="AX503" s="246"/>
      <c r="AY503" s="246"/>
      <c r="AZ503" s="246"/>
      <c r="BA503" s="246"/>
      <c r="BB503" s="246"/>
      <c r="BC503" s="246"/>
    </row>
    <row r="504" spans="1:55" x14ac:dyDescent="0.2">
      <c r="A504" s="301"/>
      <c r="B504" s="246"/>
      <c r="C504" s="246"/>
      <c r="D504" s="246"/>
      <c r="E504" s="246"/>
      <c r="F504" s="246"/>
      <c r="G504" s="246"/>
      <c r="H504" s="246"/>
      <c r="I504" s="246"/>
      <c r="J504" s="246"/>
      <c r="K504" s="246"/>
      <c r="L504" s="246"/>
      <c r="M504" s="246"/>
      <c r="N504" s="246"/>
      <c r="O504" s="246"/>
      <c r="P504" s="246"/>
      <c r="Q504" s="246"/>
      <c r="R504" s="246"/>
      <c r="S504" s="246"/>
      <c r="T504" s="246"/>
      <c r="U504" s="246"/>
      <c r="V504" s="246"/>
      <c r="W504" s="246"/>
      <c r="X504" s="246"/>
      <c r="Y504" s="246"/>
      <c r="Z504" s="246"/>
      <c r="AA504" s="246"/>
      <c r="AB504" s="246"/>
      <c r="AC504" s="246"/>
      <c r="AD504" s="246"/>
      <c r="AE504" s="246"/>
      <c r="AF504" s="246"/>
      <c r="AG504" s="246"/>
      <c r="AH504" s="246"/>
      <c r="AI504" s="246"/>
      <c r="AJ504" s="246"/>
      <c r="AK504" s="246"/>
      <c r="AL504" s="246"/>
      <c r="AM504" s="246"/>
      <c r="AN504" s="246"/>
      <c r="AO504" s="246"/>
      <c r="AP504" s="246"/>
      <c r="AQ504" s="246"/>
      <c r="AR504" s="246"/>
      <c r="AS504" s="246"/>
      <c r="AT504" s="246"/>
      <c r="AU504" s="246"/>
      <c r="AV504" s="246"/>
      <c r="AW504" s="246"/>
      <c r="AX504" s="246"/>
      <c r="AY504" s="246"/>
      <c r="AZ504" s="246"/>
      <c r="BA504" s="246"/>
      <c r="BB504" s="246"/>
      <c r="BC504" s="246"/>
    </row>
    <row r="505" spans="1:55" x14ac:dyDescent="0.2">
      <c r="A505" s="301"/>
      <c r="B505" s="246"/>
      <c r="C505" s="246"/>
      <c r="D505" s="246"/>
      <c r="E505" s="246"/>
      <c r="F505" s="246"/>
      <c r="G505" s="246"/>
      <c r="H505" s="246"/>
      <c r="I505" s="246"/>
      <c r="J505" s="246"/>
      <c r="K505" s="246"/>
      <c r="L505" s="246"/>
      <c r="M505" s="246"/>
      <c r="N505" s="246"/>
      <c r="O505" s="246"/>
      <c r="P505" s="246"/>
      <c r="Q505" s="246"/>
      <c r="R505" s="246"/>
      <c r="S505" s="246"/>
      <c r="T505" s="246"/>
      <c r="U505" s="246"/>
      <c r="V505" s="246"/>
      <c r="W505" s="246"/>
      <c r="X505" s="246"/>
      <c r="Y505" s="246"/>
      <c r="Z505" s="246"/>
      <c r="AA505" s="246"/>
      <c r="AB505" s="246"/>
      <c r="AC505" s="246"/>
      <c r="AD505" s="246"/>
      <c r="AE505" s="246"/>
      <c r="AF505" s="246"/>
      <c r="AG505" s="246"/>
      <c r="AH505" s="246"/>
      <c r="AI505" s="246"/>
      <c r="AJ505" s="246"/>
      <c r="AK505" s="246"/>
      <c r="AL505" s="246"/>
      <c r="AM505" s="246"/>
      <c r="AN505" s="246"/>
      <c r="AO505" s="246"/>
      <c r="AP505" s="246"/>
      <c r="AQ505" s="246"/>
      <c r="AR505" s="246"/>
      <c r="AS505" s="246"/>
      <c r="AT505" s="246"/>
      <c r="AU505" s="246"/>
      <c r="AV505" s="246"/>
      <c r="AW505" s="246"/>
      <c r="AX505" s="246"/>
      <c r="AY505" s="246"/>
      <c r="AZ505" s="246"/>
      <c r="BA505" s="246"/>
      <c r="BB505" s="246"/>
      <c r="BC505" s="246"/>
    </row>
    <row r="506" spans="1:55" x14ac:dyDescent="0.2">
      <c r="A506" s="301"/>
      <c r="B506" s="246"/>
      <c r="C506" s="246"/>
      <c r="D506" s="246"/>
      <c r="E506" s="246"/>
      <c r="F506" s="246"/>
      <c r="G506" s="246"/>
      <c r="H506" s="246"/>
      <c r="I506" s="246"/>
      <c r="J506" s="246"/>
      <c r="K506" s="246"/>
      <c r="L506" s="246"/>
      <c r="M506" s="246"/>
      <c r="N506" s="246"/>
      <c r="O506" s="246"/>
      <c r="P506" s="246"/>
      <c r="Q506" s="246"/>
      <c r="R506" s="246"/>
      <c r="S506" s="246"/>
      <c r="T506" s="246"/>
      <c r="U506" s="246"/>
      <c r="V506" s="246"/>
      <c r="W506" s="246"/>
      <c r="X506" s="246"/>
      <c r="Y506" s="246"/>
      <c r="Z506" s="246"/>
      <c r="AA506" s="246"/>
      <c r="AB506" s="246"/>
      <c r="AC506" s="246"/>
      <c r="AD506" s="246"/>
      <c r="AE506" s="246"/>
      <c r="AF506" s="246"/>
      <c r="AG506" s="246"/>
      <c r="AH506" s="246"/>
      <c r="AI506" s="246"/>
      <c r="AJ506" s="246"/>
      <c r="AK506" s="246"/>
      <c r="AL506" s="246"/>
      <c r="AM506" s="246"/>
      <c r="AN506" s="246"/>
      <c r="AO506" s="246"/>
      <c r="AP506" s="246"/>
      <c r="AQ506" s="246"/>
      <c r="AR506" s="246"/>
      <c r="AS506" s="246"/>
      <c r="AT506" s="246"/>
      <c r="AU506" s="246"/>
      <c r="AV506" s="246"/>
      <c r="AW506" s="246"/>
      <c r="AX506" s="246"/>
      <c r="AY506" s="246"/>
      <c r="AZ506" s="246"/>
      <c r="BA506" s="246"/>
      <c r="BB506" s="246"/>
      <c r="BC506" s="246"/>
    </row>
    <row r="507" spans="1:55" x14ac:dyDescent="0.2">
      <c r="A507" s="301"/>
      <c r="B507" s="246"/>
      <c r="C507" s="246"/>
      <c r="D507" s="246"/>
      <c r="E507" s="246"/>
      <c r="F507" s="246"/>
      <c r="G507" s="246"/>
      <c r="H507" s="246"/>
      <c r="I507" s="246"/>
      <c r="J507" s="246"/>
      <c r="K507" s="246"/>
      <c r="L507" s="246"/>
      <c r="M507" s="246"/>
      <c r="N507" s="246"/>
      <c r="O507" s="246"/>
      <c r="P507" s="246"/>
      <c r="Q507" s="246"/>
      <c r="R507" s="246"/>
      <c r="S507" s="246"/>
      <c r="T507" s="246"/>
      <c r="U507" s="246"/>
      <c r="V507" s="246"/>
      <c r="W507" s="246"/>
      <c r="X507" s="246"/>
      <c r="Y507" s="246"/>
      <c r="Z507" s="246"/>
      <c r="AA507" s="246"/>
      <c r="AB507" s="246"/>
      <c r="AC507" s="246"/>
      <c r="AD507" s="246"/>
      <c r="AE507" s="246"/>
      <c r="AF507" s="246"/>
      <c r="AG507" s="246"/>
      <c r="AH507" s="246"/>
      <c r="AI507" s="246"/>
      <c r="AJ507" s="246"/>
      <c r="AK507" s="246"/>
      <c r="AL507" s="246"/>
      <c r="AM507" s="246"/>
      <c r="AN507" s="246"/>
      <c r="AO507" s="246"/>
      <c r="AP507" s="246"/>
      <c r="AQ507" s="246"/>
      <c r="AR507" s="246"/>
      <c r="AS507" s="246"/>
      <c r="AT507" s="246"/>
      <c r="AU507" s="246"/>
      <c r="AV507" s="246"/>
      <c r="AW507" s="246"/>
      <c r="AX507" s="246"/>
      <c r="AY507" s="246"/>
      <c r="AZ507" s="246"/>
      <c r="BA507" s="246"/>
      <c r="BB507" s="246"/>
      <c r="BC507" s="246"/>
    </row>
    <row r="508" spans="1:55" x14ac:dyDescent="0.2">
      <c r="A508" s="301"/>
      <c r="B508" s="246"/>
      <c r="C508" s="246"/>
      <c r="D508" s="246"/>
      <c r="E508" s="246"/>
      <c r="F508" s="246"/>
      <c r="G508" s="246"/>
      <c r="H508" s="246"/>
      <c r="I508" s="246"/>
      <c r="J508" s="246"/>
      <c r="K508" s="246"/>
      <c r="L508" s="246"/>
      <c r="M508" s="246"/>
      <c r="N508" s="246"/>
      <c r="O508" s="246"/>
      <c r="P508" s="246"/>
      <c r="Q508" s="246"/>
      <c r="R508" s="246"/>
      <c r="S508" s="246"/>
      <c r="T508" s="246"/>
      <c r="U508" s="246"/>
      <c r="V508" s="246"/>
      <c r="W508" s="246"/>
      <c r="X508" s="246"/>
      <c r="Y508" s="246"/>
      <c r="Z508" s="246"/>
      <c r="AA508" s="246"/>
      <c r="AB508" s="246"/>
      <c r="AC508" s="246"/>
      <c r="AD508" s="246"/>
      <c r="AE508" s="246"/>
      <c r="AF508" s="246"/>
      <c r="AG508" s="246"/>
      <c r="AH508" s="246"/>
      <c r="AI508" s="246"/>
      <c r="AJ508" s="246"/>
      <c r="AK508" s="246"/>
      <c r="AL508" s="246"/>
      <c r="AM508" s="246"/>
      <c r="AN508" s="246"/>
      <c r="AO508" s="246"/>
      <c r="AP508" s="246"/>
      <c r="AQ508" s="246"/>
      <c r="AR508" s="246"/>
      <c r="AS508" s="246"/>
      <c r="AT508" s="246"/>
      <c r="AU508" s="246"/>
      <c r="AV508" s="246"/>
      <c r="AW508" s="246"/>
      <c r="AX508" s="246"/>
      <c r="AY508" s="246"/>
      <c r="AZ508" s="246"/>
      <c r="BA508" s="246"/>
      <c r="BB508" s="246"/>
      <c r="BC508" s="246"/>
    </row>
    <row r="509" spans="1:55" x14ac:dyDescent="0.2">
      <c r="A509" s="301"/>
      <c r="B509" s="246"/>
      <c r="C509" s="246"/>
      <c r="D509" s="246"/>
      <c r="E509" s="246"/>
      <c r="F509" s="246"/>
      <c r="G509" s="246"/>
      <c r="H509" s="246"/>
      <c r="I509" s="246"/>
      <c r="J509" s="246"/>
      <c r="K509" s="246"/>
      <c r="L509" s="246"/>
      <c r="M509" s="246"/>
      <c r="N509" s="246"/>
      <c r="O509" s="246"/>
      <c r="P509" s="246"/>
      <c r="Q509" s="246"/>
      <c r="R509" s="246"/>
      <c r="S509" s="246"/>
      <c r="T509" s="246"/>
      <c r="U509" s="246"/>
      <c r="V509" s="246"/>
      <c r="W509" s="246"/>
      <c r="X509" s="246"/>
      <c r="Y509" s="246"/>
      <c r="Z509" s="246"/>
      <c r="AA509" s="246"/>
      <c r="AB509" s="246"/>
      <c r="AC509" s="246"/>
      <c r="AD509" s="246"/>
      <c r="AE509" s="246"/>
      <c r="AF509" s="246"/>
      <c r="AG509" s="246"/>
      <c r="AH509" s="246"/>
      <c r="AI509" s="246"/>
      <c r="AJ509" s="246"/>
      <c r="AK509" s="246"/>
      <c r="AL509" s="246"/>
      <c r="AM509" s="246"/>
      <c r="AN509" s="246"/>
      <c r="AO509" s="246"/>
      <c r="AP509" s="246"/>
      <c r="AQ509" s="246"/>
      <c r="AR509" s="246"/>
      <c r="AS509" s="246"/>
      <c r="AT509" s="246"/>
      <c r="AU509" s="246"/>
      <c r="AV509" s="246"/>
      <c r="AW509" s="246"/>
      <c r="AX509" s="246"/>
      <c r="AY509" s="246"/>
      <c r="AZ509" s="246"/>
      <c r="BA509" s="246"/>
      <c r="BB509" s="246"/>
      <c r="BC509" s="246"/>
    </row>
    <row r="510" spans="1:55" x14ac:dyDescent="0.2">
      <c r="A510" s="301"/>
      <c r="B510" s="246"/>
      <c r="C510" s="246"/>
      <c r="D510" s="246"/>
      <c r="E510" s="246"/>
      <c r="F510" s="246"/>
      <c r="G510" s="246"/>
      <c r="H510" s="246"/>
      <c r="I510" s="246"/>
      <c r="J510" s="246"/>
      <c r="K510" s="246"/>
      <c r="L510" s="246"/>
      <c r="M510" s="246"/>
      <c r="N510" s="246"/>
      <c r="O510" s="246"/>
      <c r="P510" s="246"/>
      <c r="Q510" s="246"/>
      <c r="R510" s="246"/>
      <c r="S510" s="246"/>
      <c r="T510" s="246"/>
      <c r="U510" s="246"/>
      <c r="V510" s="246"/>
      <c r="W510" s="246"/>
      <c r="X510" s="246"/>
      <c r="Y510" s="246"/>
      <c r="Z510" s="246"/>
      <c r="AA510" s="246"/>
      <c r="AB510" s="246"/>
      <c r="AC510" s="246"/>
      <c r="AD510" s="246"/>
      <c r="AE510" s="246"/>
      <c r="AF510" s="246"/>
      <c r="AG510" s="246"/>
      <c r="AH510" s="246"/>
      <c r="AI510" s="246"/>
      <c r="AJ510" s="246"/>
      <c r="AK510" s="246"/>
      <c r="AL510" s="246"/>
      <c r="AM510" s="246"/>
      <c r="AN510" s="246"/>
      <c r="AO510" s="246"/>
      <c r="AP510" s="246"/>
      <c r="AQ510" s="246"/>
      <c r="AR510" s="246"/>
      <c r="AS510" s="246"/>
      <c r="AT510" s="246"/>
      <c r="AU510" s="246"/>
      <c r="AV510" s="246"/>
      <c r="AW510" s="246"/>
      <c r="AX510" s="246"/>
      <c r="AY510" s="246"/>
      <c r="AZ510" s="246"/>
      <c r="BA510" s="246"/>
      <c r="BB510" s="246"/>
      <c r="BC510" s="246"/>
    </row>
    <row r="511" spans="1:55" x14ac:dyDescent="0.2">
      <c r="A511" s="301"/>
      <c r="B511" s="246"/>
      <c r="C511" s="246"/>
      <c r="D511" s="246"/>
      <c r="E511" s="246"/>
      <c r="F511" s="246"/>
      <c r="G511" s="246"/>
      <c r="H511" s="246"/>
      <c r="I511" s="246"/>
      <c r="J511" s="246"/>
      <c r="K511" s="246"/>
      <c r="L511" s="246"/>
      <c r="M511" s="246"/>
      <c r="N511" s="246"/>
      <c r="O511" s="246"/>
      <c r="P511" s="246"/>
      <c r="Q511" s="246"/>
      <c r="R511" s="246"/>
      <c r="S511" s="246"/>
      <c r="T511" s="246"/>
      <c r="U511" s="246"/>
      <c r="V511" s="246"/>
      <c r="W511" s="246"/>
      <c r="X511" s="246"/>
      <c r="Y511" s="246"/>
      <c r="Z511" s="246"/>
      <c r="AA511" s="246"/>
      <c r="AB511" s="246"/>
      <c r="AC511" s="246"/>
      <c r="AD511" s="246"/>
      <c r="AE511" s="246"/>
      <c r="AF511" s="246"/>
      <c r="AG511" s="246"/>
      <c r="AH511" s="246"/>
      <c r="AI511" s="246"/>
      <c r="AJ511" s="246"/>
      <c r="AK511" s="246"/>
      <c r="AL511" s="246"/>
      <c r="AM511" s="246"/>
      <c r="AN511" s="246"/>
      <c r="AO511" s="246"/>
      <c r="AP511" s="246"/>
      <c r="AQ511" s="246"/>
      <c r="AR511" s="246"/>
      <c r="AS511" s="246"/>
      <c r="AT511" s="246"/>
      <c r="AU511" s="246"/>
      <c r="AV511" s="246"/>
      <c r="AW511" s="246"/>
      <c r="AX511" s="246"/>
      <c r="AY511" s="246"/>
      <c r="AZ511" s="246"/>
      <c r="BA511" s="246"/>
      <c r="BB511" s="246"/>
      <c r="BC511" s="246"/>
    </row>
    <row r="512" spans="1:55" x14ac:dyDescent="0.2">
      <c r="A512" s="301"/>
      <c r="B512" s="246"/>
      <c r="C512" s="246"/>
      <c r="D512" s="246"/>
      <c r="E512" s="246"/>
      <c r="F512" s="246"/>
      <c r="G512" s="246"/>
      <c r="H512" s="246"/>
      <c r="I512" s="246"/>
      <c r="J512" s="246"/>
      <c r="K512" s="246"/>
      <c r="L512" s="246"/>
      <c r="M512" s="246"/>
      <c r="N512" s="246"/>
      <c r="O512" s="246"/>
      <c r="P512" s="246"/>
      <c r="Q512" s="246"/>
      <c r="R512" s="246"/>
      <c r="S512" s="246"/>
      <c r="T512" s="246"/>
      <c r="U512" s="246"/>
      <c r="V512" s="246"/>
      <c r="W512" s="246"/>
      <c r="X512" s="246"/>
      <c r="Y512" s="246"/>
      <c r="Z512" s="246"/>
      <c r="AA512" s="246"/>
      <c r="AB512" s="246"/>
      <c r="AC512" s="246"/>
      <c r="AD512" s="246"/>
      <c r="AE512" s="246"/>
      <c r="AF512" s="246"/>
      <c r="AG512" s="246"/>
      <c r="AH512" s="246"/>
      <c r="AI512" s="246"/>
      <c r="AJ512" s="246"/>
      <c r="AK512" s="246"/>
      <c r="AL512" s="246"/>
      <c r="AM512" s="246"/>
      <c r="AN512" s="246"/>
      <c r="AO512" s="246"/>
      <c r="AP512" s="246"/>
      <c r="AQ512" s="246"/>
      <c r="AR512" s="246"/>
      <c r="AS512" s="246"/>
      <c r="AT512" s="246"/>
      <c r="AU512" s="246"/>
      <c r="AV512" s="246"/>
      <c r="AW512" s="246"/>
      <c r="AX512" s="246"/>
      <c r="AY512" s="246"/>
      <c r="AZ512" s="246"/>
      <c r="BA512" s="246"/>
      <c r="BB512" s="246"/>
      <c r="BC512" s="246"/>
    </row>
    <row r="513" spans="1:55" x14ac:dyDescent="0.2">
      <c r="A513" s="301"/>
      <c r="B513" s="246"/>
      <c r="C513" s="246"/>
      <c r="D513" s="246"/>
      <c r="E513" s="246"/>
      <c r="F513" s="246"/>
      <c r="G513" s="246"/>
      <c r="H513" s="246"/>
      <c r="I513" s="246"/>
      <c r="J513" s="246"/>
      <c r="K513" s="246"/>
      <c r="L513" s="246"/>
      <c r="M513" s="246"/>
      <c r="N513" s="246"/>
      <c r="O513" s="246"/>
      <c r="P513" s="246"/>
      <c r="Q513" s="246"/>
      <c r="R513" s="246"/>
      <c r="S513" s="246"/>
      <c r="T513" s="246"/>
      <c r="U513" s="246"/>
      <c r="V513" s="246"/>
      <c r="W513" s="246"/>
      <c r="X513" s="246"/>
      <c r="Y513" s="246"/>
      <c r="Z513" s="246"/>
      <c r="AA513" s="246"/>
      <c r="AB513" s="246"/>
      <c r="AC513" s="246"/>
      <c r="AD513" s="246"/>
      <c r="AE513" s="246"/>
      <c r="AF513" s="246"/>
      <c r="AG513" s="246"/>
      <c r="AH513" s="246"/>
      <c r="AI513" s="246"/>
      <c r="AJ513" s="246"/>
      <c r="AK513" s="246"/>
      <c r="AL513" s="246"/>
      <c r="AM513" s="246"/>
      <c r="AN513" s="246"/>
      <c r="AO513" s="246"/>
      <c r="AP513" s="246"/>
      <c r="AQ513" s="246"/>
      <c r="AR513" s="246"/>
      <c r="AS513" s="246"/>
      <c r="AT513" s="246"/>
      <c r="AU513" s="246"/>
      <c r="AV513" s="246"/>
      <c r="AW513" s="246"/>
      <c r="AX513" s="246"/>
      <c r="AY513" s="246"/>
      <c r="AZ513" s="246"/>
      <c r="BA513" s="246"/>
      <c r="BB513" s="246"/>
      <c r="BC513" s="246"/>
    </row>
    <row r="514" spans="1:55" x14ac:dyDescent="0.2">
      <c r="A514" s="301"/>
      <c r="B514" s="246"/>
      <c r="C514" s="246"/>
      <c r="D514" s="246"/>
      <c r="E514" s="246"/>
      <c r="F514" s="246"/>
      <c r="G514" s="246"/>
      <c r="H514" s="246"/>
      <c r="I514" s="246"/>
      <c r="J514" s="246"/>
      <c r="K514" s="246"/>
      <c r="L514" s="246"/>
      <c r="M514" s="246"/>
      <c r="N514" s="246"/>
      <c r="O514" s="246"/>
      <c r="P514" s="246"/>
      <c r="Q514" s="246"/>
      <c r="R514" s="246"/>
      <c r="S514" s="246"/>
      <c r="T514" s="246"/>
      <c r="U514" s="246"/>
      <c r="V514" s="246"/>
      <c r="W514" s="246"/>
      <c r="X514" s="246"/>
      <c r="Y514" s="246"/>
      <c r="Z514" s="246"/>
      <c r="AA514" s="246"/>
      <c r="AB514" s="246"/>
      <c r="AC514" s="246"/>
      <c r="AD514" s="246"/>
      <c r="AE514" s="246"/>
      <c r="AF514" s="246"/>
      <c r="AG514" s="246"/>
      <c r="AH514" s="246"/>
      <c r="AI514" s="246"/>
      <c r="AJ514" s="246"/>
      <c r="AK514" s="246"/>
      <c r="AL514" s="246"/>
      <c r="AM514" s="246"/>
      <c r="AN514" s="246"/>
      <c r="AO514" s="246"/>
      <c r="AP514" s="246"/>
      <c r="AQ514" s="246"/>
      <c r="AR514" s="246"/>
      <c r="AS514" s="246"/>
      <c r="AT514" s="246"/>
      <c r="AU514" s="246"/>
      <c r="AV514" s="246"/>
      <c r="AW514" s="246"/>
      <c r="AX514" s="246"/>
      <c r="AY514" s="246"/>
      <c r="AZ514" s="246"/>
      <c r="BA514" s="246"/>
      <c r="BB514" s="246"/>
      <c r="BC514" s="246"/>
    </row>
    <row r="515" spans="1:55" x14ac:dyDescent="0.2">
      <c r="A515" s="301"/>
      <c r="B515" s="246"/>
      <c r="C515" s="246"/>
      <c r="D515" s="246"/>
      <c r="E515" s="246"/>
      <c r="F515" s="246"/>
      <c r="G515" s="246"/>
      <c r="H515" s="246"/>
      <c r="I515" s="246"/>
      <c r="J515" s="246"/>
      <c r="K515" s="246"/>
      <c r="L515" s="246"/>
      <c r="M515" s="246"/>
      <c r="N515" s="246"/>
      <c r="O515" s="246"/>
      <c r="P515" s="246"/>
      <c r="Q515" s="246"/>
      <c r="R515" s="246"/>
      <c r="S515" s="246"/>
      <c r="T515" s="246"/>
      <c r="U515" s="246"/>
      <c r="V515" s="246"/>
      <c r="W515" s="246"/>
      <c r="X515" s="246"/>
      <c r="Y515" s="246"/>
      <c r="Z515" s="246"/>
      <c r="AA515" s="246"/>
      <c r="AB515" s="246"/>
      <c r="AC515" s="246"/>
      <c r="AD515" s="246"/>
      <c r="AE515" s="246"/>
      <c r="AF515" s="246"/>
      <c r="AG515" s="246"/>
      <c r="AH515" s="246"/>
      <c r="AI515" s="246"/>
      <c r="AJ515" s="246"/>
      <c r="AK515" s="246"/>
      <c r="AL515" s="246"/>
      <c r="AM515" s="246"/>
      <c r="AN515" s="246"/>
      <c r="AO515" s="246"/>
      <c r="AP515" s="246"/>
      <c r="AQ515" s="246"/>
      <c r="AR515" s="246"/>
      <c r="AS515" s="246"/>
      <c r="AT515" s="246"/>
      <c r="AU515" s="246"/>
      <c r="AV515" s="246"/>
      <c r="AW515" s="246"/>
      <c r="AX515" s="246"/>
      <c r="AY515" s="246"/>
      <c r="AZ515" s="246"/>
      <c r="BA515" s="246"/>
      <c r="BB515" s="246"/>
      <c r="BC515" s="246"/>
    </row>
    <row r="516" spans="1:55" x14ac:dyDescent="0.2">
      <c r="A516" s="301"/>
      <c r="B516" s="246"/>
      <c r="C516" s="246"/>
      <c r="D516" s="246"/>
      <c r="E516" s="246"/>
      <c r="F516" s="246"/>
      <c r="G516" s="246"/>
      <c r="H516" s="246"/>
      <c r="I516" s="246"/>
      <c r="J516" s="246"/>
      <c r="K516" s="246"/>
      <c r="L516" s="246"/>
      <c r="M516" s="246"/>
      <c r="N516" s="246"/>
      <c r="O516" s="246"/>
      <c r="P516" s="246"/>
      <c r="Q516" s="246"/>
      <c r="R516" s="246"/>
      <c r="S516" s="246"/>
      <c r="T516" s="246"/>
      <c r="U516" s="246"/>
      <c r="V516" s="246"/>
      <c r="W516" s="246"/>
      <c r="X516" s="246"/>
      <c r="Y516" s="246"/>
      <c r="Z516" s="246"/>
      <c r="AA516" s="246"/>
      <c r="AB516" s="246"/>
      <c r="AC516" s="246"/>
      <c r="AD516" s="246"/>
      <c r="AE516" s="246"/>
      <c r="AF516" s="246"/>
      <c r="AG516" s="246"/>
      <c r="AH516" s="246"/>
      <c r="AI516" s="246"/>
      <c r="AJ516" s="246"/>
      <c r="AK516" s="246"/>
      <c r="AL516" s="246"/>
      <c r="AM516" s="246"/>
      <c r="AN516" s="246"/>
      <c r="AO516" s="246"/>
      <c r="AP516" s="246"/>
      <c r="AQ516" s="246"/>
      <c r="AR516" s="246"/>
      <c r="AS516" s="246"/>
      <c r="AT516" s="246"/>
      <c r="AU516" s="246"/>
      <c r="AV516" s="246"/>
      <c r="AW516" s="246"/>
      <c r="AX516" s="246"/>
      <c r="AY516" s="246"/>
      <c r="AZ516" s="246"/>
      <c r="BA516" s="246"/>
      <c r="BB516" s="246"/>
      <c r="BC516" s="246"/>
    </row>
    <row r="517" spans="1:55" x14ac:dyDescent="0.2">
      <c r="A517" s="301"/>
      <c r="B517" s="246"/>
      <c r="C517" s="246"/>
      <c r="D517" s="246"/>
      <c r="E517" s="246"/>
      <c r="F517" s="246"/>
      <c r="G517" s="246"/>
      <c r="H517" s="246"/>
      <c r="I517" s="246"/>
      <c r="J517" s="246"/>
      <c r="K517" s="246"/>
      <c r="L517" s="246"/>
      <c r="M517" s="246"/>
      <c r="N517" s="246"/>
      <c r="O517" s="246"/>
      <c r="P517" s="246"/>
      <c r="Q517" s="246"/>
      <c r="R517" s="246"/>
      <c r="S517" s="246"/>
      <c r="T517" s="246"/>
      <c r="U517" s="246"/>
      <c r="V517" s="246"/>
      <c r="W517" s="246"/>
      <c r="X517" s="246"/>
      <c r="Y517" s="246"/>
      <c r="Z517" s="246"/>
      <c r="AA517" s="246"/>
      <c r="AB517" s="246"/>
      <c r="AC517" s="246"/>
      <c r="AD517" s="246"/>
      <c r="AE517" s="246"/>
      <c r="AF517" s="246"/>
      <c r="AG517" s="246"/>
      <c r="AH517" s="246"/>
      <c r="AI517" s="246"/>
      <c r="AJ517" s="246"/>
      <c r="AK517" s="246"/>
      <c r="AL517" s="246"/>
      <c r="AM517" s="246"/>
      <c r="AN517" s="246"/>
      <c r="AO517" s="246"/>
      <c r="AP517" s="246"/>
      <c r="AQ517" s="246"/>
      <c r="AR517" s="246"/>
      <c r="AS517" s="246"/>
      <c r="AT517" s="246"/>
      <c r="AU517" s="246"/>
      <c r="AV517" s="246"/>
      <c r="AW517" s="246"/>
      <c r="AX517" s="246"/>
      <c r="AY517" s="246"/>
      <c r="AZ517" s="246"/>
      <c r="BA517" s="246"/>
      <c r="BB517" s="246"/>
      <c r="BC517" s="246"/>
    </row>
    <row r="518" spans="1:55" x14ac:dyDescent="0.2">
      <c r="A518" s="301"/>
      <c r="B518" s="246"/>
      <c r="C518" s="246"/>
      <c r="D518" s="246"/>
      <c r="E518" s="246"/>
      <c r="F518" s="246"/>
      <c r="G518" s="246"/>
      <c r="H518" s="246"/>
      <c r="I518" s="246"/>
      <c r="J518" s="246"/>
      <c r="K518" s="246"/>
      <c r="L518" s="246"/>
      <c r="M518" s="246"/>
      <c r="N518" s="246"/>
      <c r="O518" s="246"/>
      <c r="P518" s="246"/>
      <c r="Q518" s="246"/>
      <c r="R518" s="246"/>
      <c r="S518" s="246"/>
      <c r="T518" s="246"/>
      <c r="U518" s="246"/>
      <c r="V518" s="246"/>
      <c r="W518" s="246"/>
      <c r="X518" s="246"/>
      <c r="Y518" s="246"/>
      <c r="Z518" s="246"/>
      <c r="AA518" s="246"/>
      <c r="AB518" s="246"/>
      <c r="AC518" s="246"/>
      <c r="AD518" s="246"/>
      <c r="AE518" s="246"/>
      <c r="AF518" s="246"/>
      <c r="AG518" s="246"/>
      <c r="AH518" s="246"/>
      <c r="AI518" s="246"/>
      <c r="AJ518" s="246"/>
      <c r="AK518" s="246"/>
      <c r="AL518" s="246"/>
      <c r="AM518" s="246"/>
      <c r="AN518" s="246"/>
      <c r="AO518" s="246"/>
      <c r="AP518" s="246"/>
      <c r="AQ518" s="246"/>
      <c r="AR518" s="246"/>
      <c r="AS518" s="246"/>
      <c r="AT518" s="246"/>
      <c r="AU518" s="246"/>
      <c r="AV518" s="246"/>
      <c r="AW518" s="246"/>
      <c r="AX518" s="246"/>
      <c r="AY518" s="246"/>
      <c r="AZ518" s="246"/>
      <c r="BA518" s="246"/>
      <c r="BB518" s="246"/>
      <c r="BC518" s="246"/>
    </row>
    <row r="519" spans="1:55" x14ac:dyDescent="0.2">
      <c r="A519" s="301"/>
      <c r="B519" s="246"/>
      <c r="C519" s="246"/>
      <c r="D519" s="246"/>
      <c r="E519" s="246"/>
      <c r="F519" s="246"/>
      <c r="G519" s="246"/>
      <c r="H519" s="246"/>
      <c r="I519" s="246"/>
      <c r="J519" s="246"/>
      <c r="K519" s="246"/>
      <c r="L519" s="246"/>
      <c r="M519" s="246"/>
      <c r="N519" s="246"/>
      <c r="O519" s="246"/>
      <c r="P519" s="246"/>
      <c r="Q519" s="246"/>
      <c r="R519" s="246"/>
      <c r="S519" s="246"/>
      <c r="T519" s="246"/>
      <c r="U519" s="246"/>
      <c r="V519" s="246"/>
      <c r="W519" s="246"/>
      <c r="X519" s="246"/>
      <c r="Y519" s="246"/>
      <c r="Z519" s="246"/>
      <c r="AA519" s="246"/>
      <c r="AB519" s="246"/>
      <c r="AC519" s="246"/>
      <c r="AD519" s="246"/>
      <c r="AE519" s="246"/>
      <c r="AF519" s="246"/>
      <c r="AG519" s="246"/>
      <c r="AH519" s="246"/>
      <c r="AI519" s="246"/>
      <c r="AJ519" s="246"/>
      <c r="AK519" s="246"/>
      <c r="AL519" s="246"/>
      <c r="AM519" s="246"/>
      <c r="AN519" s="246"/>
      <c r="AO519" s="246"/>
      <c r="AP519" s="246"/>
      <c r="AQ519" s="246"/>
      <c r="AR519" s="246"/>
      <c r="AS519" s="246"/>
      <c r="AT519" s="246"/>
      <c r="AU519" s="246"/>
      <c r="AV519" s="246"/>
      <c r="AW519" s="246"/>
      <c r="AX519" s="246"/>
      <c r="AY519" s="246"/>
      <c r="AZ519" s="246"/>
      <c r="BA519" s="246"/>
      <c r="BB519" s="246"/>
      <c r="BC519" s="246"/>
    </row>
    <row r="520" spans="1:55" x14ac:dyDescent="0.2">
      <c r="A520" s="301"/>
      <c r="B520" s="246"/>
      <c r="C520" s="246"/>
      <c r="D520" s="246"/>
      <c r="E520" s="246"/>
      <c r="F520" s="246"/>
      <c r="G520" s="246"/>
      <c r="H520" s="246"/>
      <c r="I520" s="246"/>
      <c r="J520" s="246"/>
      <c r="K520" s="246"/>
      <c r="L520" s="246"/>
      <c r="M520" s="246"/>
      <c r="N520" s="246"/>
      <c r="O520" s="246"/>
      <c r="P520" s="246"/>
      <c r="Q520" s="246"/>
      <c r="R520" s="246"/>
      <c r="S520" s="246"/>
      <c r="T520" s="246"/>
      <c r="U520" s="246"/>
      <c r="V520" s="246"/>
      <c r="W520" s="246"/>
      <c r="X520" s="246"/>
      <c r="Y520" s="246"/>
      <c r="Z520" s="246"/>
      <c r="AA520" s="246"/>
      <c r="AB520" s="246"/>
      <c r="AC520" s="246"/>
      <c r="AD520" s="246"/>
      <c r="AE520" s="246"/>
      <c r="AF520" s="246"/>
      <c r="AG520" s="246"/>
      <c r="AH520" s="246"/>
      <c r="AI520" s="246"/>
      <c r="AJ520" s="246"/>
      <c r="AK520" s="246"/>
      <c r="AL520" s="246"/>
      <c r="AM520" s="246"/>
      <c r="AN520" s="246"/>
      <c r="AO520" s="246"/>
      <c r="AP520" s="246"/>
      <c r="AQ520" s="246"/>
      <c r="AR520" s="246"/>
      <c r="AS520" s="246"/>
      <c r="AT520" s="246"/>
      <c r="AU520" s="246"/>
      <c r="AV520" s="246"/>
      <c r="AW520" s="246"/>
      <c r="AX520" s="246"/>
      <c r="AY520" s="246"/>
      <c r="AZ520" s="246"/>
      <c r="BA520" s="246"/>
      <c r="BB520" s="246"/>
      <c r="BC520" s="246"/>
    </row>
    <row r="521" spans="1:55" x14ac:dyDescent="0.2">
      <c r="A521" s="301"/>
      <c r="B521" s="246"/>
      <c r="C521" s="246"/>
      <c r="D521" s="246"/>
      <c r="E521" s="246"/>
      <c r="F521" s="246"/>
      <c r="G521" s="246"/>
      <c r="H521" s="246"/>
      <c r="I521" s="246"/>
      <c r="J521" s="246"/>
      <c r="K521" s="246"/>
      <c r="L521" s="246"/>
      <c r="M521" s="246"/>
      <c r="N521" s="246"/>
      <c r="O521" s="246"/>
      <c r="P521" s="246"/>
      <c r="Q521" s="246"/>
      <c r="R521" s="246"/>
      <c r="S521" s="246"/>
      <c r="T521" s="246"/>
      <c r="U521" s="246"/>
      <c r="V521" s="246"/>
      <c r="W521" s="246"/>
      <c r="X521" s="246"/>
      <c r="Y521" s="246"/>
      <c r="Z521" s="246"/>
      <c r="AA521" s="246"/>
      <c r="AB521" s="246"/>
      <c r="AC521" s="246"/>
      <c r="AD521" s="246"/>
      <c r="AE521" s="246"/>
      <c r="AF521" s="246"/>
      <c r="AG521" s="246"/>
      <c r="AH521" s="246"/>
      <c r="AI521" s="246"/>
      <c r="AJ521" s="246"/>
      <c r="AK521" s="246"/>
      <c r="AL521" s="246"/>
      <c r="AM521" s="246"/>
      <c r="AN521" s="246"/>
      <c r="AO521" s="246"/>
      <c r="AP521" s="246"/>
      <c r="AQ521" s="246"/>
      <c r="AR521" s="246"/>
      <c r="AS521" s="246"/>
      <c r="AT521" s="246"/>
      <c r="AU521" s="246"/>
      <c r="AV521" s="246"/>
      <c r="AW521" s="246"/>
      <c r="AX521" s="246"/>
      <c r="AY521" s="246"/>
      <c r="AZ521" s="246"/>
      <c r="BA521" s="246"/>
      <c r="BB521" s="246"/>
      <c r="BC521" s="246"/>
    </row>
    <row r="522" spans="1:55" x14ac:dyDescent="0.2">
      <c r="A522" s="301"/>
      <c r="B522" s="246"/>
      <c r="C522" s="246"/>
      <c r="D522" s="246"/>
      <c r="E522" s="246"/>
      <c r="F522" s="246"/>
      <c r="G522" s="246"/>
      <c r="H522" s="246"/>
      <c r="I522" s="246"/>
      <c r="J522" s="246"/>
      <c r="K522" s="246"/>
      <c r="L522" s="246"/>
      <c r="M522" s="246"/>
      <c r="N522" s="246"/>
      <c r="O522" s="246"/>
      <c r="P522" s="246"/>
      <c r="Q522" s="246"/>
      <c r="R522" s="246"/>
      <c r="S522" s="246"/>
      <c r="T522" s="246"/>
      <c r="U522" s="246"/>
      <c r="V522" s="246"/>
      <c r="W522" s="246"/>
      <c r="X522" s="246"/>
      <c r="Y522" s="246"/>
      <c r="Z522" s="246"/>
      <c r="AA522" s="246"/>
      <c r="AB522" s="246"/>
      <c r="AC522" s="246"/>
      <c r="AD522" s="246"/>
      <c r="AE522" s="246"/>
      <c r="AF522" s="246"/>
      <c r="AG522" s="246"/>
      <c r="AH522" s="246"/>
      <c r="AI522" s="246"/>
      <c r="AJ522" s="246"/>
      <c r="AK522" s="246"/>
      <c r="AL522" s="246"/>
      <c r="AM522" s="246"/>
      <c r="AN522" s="246"/>
      <c r="AO522" s="246"/>
      <c r="AP522" s="246"/>
      <c r="AQ522" s="246"/>
      <c r="AR522" s="246"/>
      <c r="AS522" s="246"/>
      <c r="AT522" s="246"/>
      <c r="AU522" s="246"/>
      <c r="AV522" s="246"/>
      <c r="AW522" s="246"/>
      <c r="AX522" s="246"/>
      <c r="AY522" s="246"/>
      <c r="AZ522" s="246"/>
      <c r="BA522" s="246"/>
      <c r="BB522" s="246"/>
      <c r="BC522" s="246"/>
    </row>
    <row r="523" spans="1:55" x14ac:dyDescent="0.2">
      <c r="A523" s="301"/>
      <c r="B523" s="246"/>
      <c r="C523" s="246"/>
      <c r="D523" s="246"/>
      <c r="E523" s="246"/>
      <c r="F523" s="246"/>
      <c r="G523" s="246"/>
      <c r="H523" s="246"/>
      <c r="I523" s="246"/>
      <c r="J523" s="246"/>
      <c r="K523" s="246"/>
      <c r="L523" s="246"/>
      <c r="M523" s="246"/>
      <c r="N523" s="246"/>
      <c r="O523" s="246"/>
      <c r="P523" s="246"/>
      <c r="Q523" s="246"/>
      <c r="R523" s="246"/>
      <c r="S523" s="246"/>
      <c r="T523" s="246"/>
      <c r="U523" s="246"/>
      <c r="V523" s="246"/>
      <c r="W523" s="246"/>
      <c r="X523" s="246"/>
      <c r="Y523" s="246"/>
      <c r="Z523" s="246"/>
      <c r="AA523" s="246"/>
      <c r="AB523" s="246"/>
      <c r="AC523" s="246"/>
      <c r="AD523" s="246"/>
      <c r="AE523" s="246"/>
      <c r="AF523" s="246"/>
      <c r="AG523" s="246"/>
      <c r="AH523" s="246"/>
      <c r="AI523" s="246"/>
      <c r="AJ523" s="246"/>
      <c r="AK523" s="246"/>
      <c r="AL523" s="246"/>
      <c r="AM523" s="246"/>
      <c r="AN523" s="246"/>
      <c r="AO523" s="246"/>
      <c r="AP523" s="246"/>
      <c r="AQ523" s="246"/>
      <c r="AR523" s="246"/>
      <c r="AS523" s="246"/>
      <c r="AT523" s="246"/>
      <c r="AU523" s="246"/>
      <c r="AV523" s="246"/>
      <c r="AW523" s="246"/>
      <c r="AX523" s="246"/>
      <c r="AY523" s="246"/>
      <c r="AZ523" s="246"/>
      <c r="BA523" s="246"/>
      <c r="BB523" s="246"/>
      <c r="BC523" s="246"/>
    </row>
    <row r="524" spans="1:55" x14ac:dyDescent="0.2">
      <c r="A524" s="301"/>
      <c r="B524" s="246"/>
      <c r="C524" s="246"/>
      <c r="D524" s="246"/>
      <c r="E524" s="246"/>
      <c r="F524" s="246"/>
      <c r="G524" s="246"/>
      <c r="H524" s="246"/>
      <c r="I524" s="246"/>
      <c r="J524" s="246"/>
      <c r="K524" s="246"/>
      <c r="L524" s="246"/>
      <c r="M524" s="246"/>
      <c r="N524" s="246"/>
      <c r="O524" s="246"/>
      <c r="P524" s="246"/>
      <c r="Q524" s="246"/>
      <c r="R524" s="246"/>
      <c r="S524" s="246"/>
      <c r="T524" s="246"/>
      <c r="U524" s="246"/>
      <c r="V524" s="246"/>
      <c r="W524" s="246"/>
      <c r="X524" s="246"/>
      <c r="Y524" s="246"/>
      <c r="Z524" s="246"/>
      <c r="AA524" s="246"/>
      <c r="AB524" s="246"/>
      <c r="AC524" s="246"/>
      <c r="AD524" s="246"/>
      <c r="AE524" s="246"/>
      <c r="AF524" s="246"/>
      <c r="AG524" s="246"/>
      <c r="AH524" s="246"/>
      <c r="AI524" s="246"/>
      <c r="AJ524" s="246"/>
      <c r="AK524" s="246"/>
      <c r="AL524" s="246"/>
      <c r="AM524" s="246"/>
      <c r="AN524" s="246"/>
      <c r="AO524" s="246"/>
      <c r="AP524" s="246"/>
      <c r="AQ524" s="246"/>
      <c r="AR524" s="246"/>
      <c r="AS524" s="246"/>
      <c r="AT524" s="246"/>
      <c r="AU524" s="246"/>
      <c r="AV524" s="246"/>
      <c r="AW524" s="246"/>
      <c r="AX524" s="246"/>
      <c r="AY524" s="246"/>
      <c r="AZ524" s="246"/>
      <c r="BA524" s="246"/>
      <c r="BB524" s="246"/>
      <c r="BC524" s="246"/>
    </row>
    <row r="525" spans="1:55" x14ac:dyDescent="0.2">
      <c r="A525" s="301"/>
      <c r="B525" s="246"/>
      <c r="C525" s="246"/>
      <c r="D525" s="246"/>
      <c r="E525" s="246"/>
      <c r="F525" s="246"/>
      <c r="G525" s="246"/>
      <c r="H525" s="246"/>
      <c r="I525" s="246"/>
      <c r="J525" s="246"/>
      <c r="K525" s="246"/>
      <c r="L525" s="246"/>
      <c r="M525" s="246"/>
      <c r="N525" s="246"/>
      <c r="O525" s="246"/>
      <c r="P525" s="246"/>
      <c r="Q525" s="246"/>
      <c r="R525" s="246"/>
      <c r="S525" s="246"/>
      <c r="T525" s="246"/>
      <c r="U525" s="246"/>
      <c r="V525" s="246"/>
      <c r="W525" s="246"/>
      <c r="X525" s="246"/>
      <c r="Y525" s="246"/>
      <c r="Z525" s="246"/>
      <c r="AA525" s="246"/>
      <c r="AB525" s="246"/>
      <c r="AC525" s="246"/>
      <c r="AD525" s="246"/>
      <c r="AE525" s="246"/>
      <c r="AF525" s="246"/>
      <c r="AG525" s="246"/>
      <c r="AH525" s="246"/>
      <c r="AI525" s="246"/>
      <c r="AJ525" s="246"/>
      <c r="AK525" s="246"/>
      <c r="AL525" s="246"/>
      <c r="AM525" s="246"/>
      <c r="AN525" s="246"/>
      <c r="AO525" s="246"/>
      <c r="AP525" s="246"/>
      <c r="AQ525" s="246"/>
      <c r="AR525" s="246"/>
      <c r="AS525" s="246"/>
      <c r="AT525" s="246"/>
      <c r="AU525" s="246"/>
      <c r="AV525" s="246"/>
      <c r="AW525" s="246"/>
      <c r="AX525" s="246"/>
      <c r="AY525" s="246"/>
      <c r="AZ525" s="246"/>
      <c r="BA525" s="246"/>
      <c r="BB525" s="246"/>
      <c r="BC525" s="246"/>
    </row>
    <row r="526" spans="1:55" x14ac:dyDescent="0.2">
      <c r="A526" s="301"/>
      <c r="B526" s="246"/>
      <c r="C526" s="246"/>
      <c r="D526" s="246"/>
      <c r="E526" s="246"/>
      <c r="F526" s="246"/>
      <c r="G526" s="246"/>
      <c r="H526" s="246"/>
      <c r="I526" s="246"/>
      <c r="J526" s="246"/>
      <c r="K526" s="246"/>
      <c r="L526" s="246"/>
      <c r="M526" s="246"/>
      <c r="N526" s="246"/>
      <c r="O526" s="246"/>
      <c r="P526" s="246"/>
      <c r="Q526" s="246"/>
      <c r="R526" s="246"/>
      <c r="S526" s="246"/>
      <c r="T526" s="246"/>
      <c r="U526" s="246"/>
      <c r="V526" s="246"/>
      <c r="W526" s="246"/>
      <c r="X526" s="246"/>
      <c r="Y526" s="246"/>
      <c r="Z526" s="246"/>
      <c r="AA526" s="246"/>
      <c r="AB526" s="246"/>
      <c r="AC526" s="246"/>
      <c r="AD526" s="246"/>
      <c r="AE526" s="246"/>
      <c r="AF526" s="246"/>
      <c r="AG526" s="246"/>
      <c r="AH526" s="246"/>
      <c r="AI526" s="246"/>
      <c r="AJ526" s="246"/>
      <c r="AK526" s="246"/>
      <c r="AL526" s="246"/>
      <c r="AM526" s="246"/>
      <c r="AN526" s="246"/>
      <c r="AO526" s="246"/>
      <c r="AP526" s="246"/>
      <c r="AQ526" s="246"/>
      <c r="AR526" s="246"/>
      <c r="AS526" s="246"/>
      <c r="AT526" s="246"/>
      <c r="AU526" s="246"/>
      <c r="AV526" s="246"/>
      <c r="AW526" s="246"/>
      <c r="AX526" s="246"/>
      <c r="AY526" s="246"/>
      <c r="AZ526" s="246"/>
      <c r="BA526" s="246"/>
      <c r="BB526" s="246"/>
      <c r="BC526" s="246"/>
    </row>
    <row r="527" spans="1:55" x14ac:dyDescent="0.2">
      <c r="A527" s="301"/>
      <c r="B527" s="246"/>
      <c r="C527" s="246"/>
      <c r="D527" s="246"/>
      <c r="E527" s="246"/>
      <c r="F527" s="246"/>
      <c r="G527" s="246"/>
      <c r="H527" s="246"/>
      <c r="I527" s="246"/>
      <c r="J527" s="246"/>
      <c r="K527" s="246"/>
      <c r="L527" s="246"/>
      <c r="M527" s="246"/>
      <c r="N527" s="246"/>
      <c r="O527" s="246"/>
      <c r="P527" s="246"/>
      <c r="Q527" s="246"/>
      <c r="R527" s="246"/>
      <c r="S527" s="246"/>
      <c r="T527" s="246"/>
      <c r="U527" s="246"/>
      <c r="V527" s="246"/>
      <c r="W527" s="246"/>
      <c r="X527" s="246"/>
      <c r="Y527" s="246"/>
      <c r="Z527" s="246"/>
      <c r="AA527" s="246"/>
      <c r="AB527" s="246"/>
      <c r="AC527" s="246"/>
      <c r="AD527" s="246"/>
      <c r="AE527" s="246"/>
      <c r="AF527" s="246"/>
      <c r="AG527" s="246"/>
      <c r="AH527" s="246"/>
      <c r="AI527" s="246"/>
      <c r="AJ527" s="246"/>
      <c r="AK527" s="246"/>
      <c r="AL527" s="246"/>
      <c r="AM527" s="246"/>
      <c r="AN527" s="246"/>
      <c r="AO527" s="246"/>
      <c r="AP527" s="246"/>
      <c r="AQ527" s="246"/>
      <c r="AR527" s="246"/>
      <c r="AS527" s="246"/>
      <c r="AT527" s="246"/>
      <c r="AU527" s="246"/>
      <c r="AV527" s="246"/>
      <c r="AW527" s="246"/>
      <c r="AX527" s="246"/>
      <c r="AY527" s="246"/>
      <c r="AZ527" s="246"/>
      <c r="BA527" s="246"/>
      <c r="BB527" s="246"/>
      <c r="BC527" s="246"/>
    </row>
    <row r="528" spans="1:55" x14ac:dyDescent="0.2">
      <c r="A528" s="301"/>
      <c r="B528" s="246"/>
      <c r="C528" s="246"/>
      <c r="D528" s="246"/>
      <c r="E528" s="246"/>
      <c r="F528" s="246"/>
      <c r="G528" s="246"/>
      <c r="H528" s="246"/>
      <c r="I528" s="246"/>
      <c r="J528" s="246"/>
      <c r="K528" s="246"/>
      <c r="L528" s="246"/>
      <c r="M528" s="246"/>
      <c r="N528" s="246"/>
      <c r="O528" s="246"/>
      <c r="P528" s="246"/>
      <c r="Q528" s="246"/>
      <c r="R528" s="246"/>
      <c r="S528" s="246"/>
      <c r="T528" s="246"/>
      <c r="U528" s="246"/>
      <c r="V528" s="246"/>
      <c r="W528" s="246"/>
      <c r="X528" s="246"/>
      <c r="Y528" s="246"/>
      <c r="Z528" s="246"/>
      <c r="AA528" s="246"/>
      <c r="AB528" s="246"/>
      <c r="AC528" s="246"/>
      <c r="AD528" s="246"/>
      <c r="AE528" s="246"/>
      <c r="AF528" s="246"/>
      <c r="AG528" s="246"/>
      <c r="AH528" s="246"/>
      <c r="AI528" s="246"/>
      <c r="AJ528" s="246"/>
      <c r="AK528" s="246"/>
      <c r="AL528" s="246"/>
      <c r="AM528" s="246"/>
      <c r="AN528" s="246"/>
      <c r="AO528" s="246"/>
      <c r="AP528" s="246"/>
      <c r="AQ528" s="246"/>
      <c r="AR528" s="246"/>
      <c r="AS528" s="246"/>
      <c r="AT528" s="246"/>
      <c r="AU528" s="246"/>
      <c r="AV528" s="246"/>
      <c r="AW528" s="246"/>
      <c r="AX528" s="246"/>
      <c r="AY528" s="246"/>
      <c r="AZ528" s="246"/>
      <c r="BA528" s="246"/>
      <c r="BB528" s="246"/>
      <c r="BC528" s="246"/>
    </row>
    <row r="529" spans="1:55" x14ac:dyDescent="0.2">
      <c r="A529" s="301"/>
      <c r="B529" s="246"/>
      <c r="C529" s="246"/>
      <c r="D529" s="246"/>
      <c r="E529" s="246"/>
      <c r="F529" s="246"/>
      <c r="G529" s="246"/>
      <c r="H529" s="246"/>
      <c r="I529" s="246"/>
      <c r="J529" s="246"/>
      <c r="K529" s="246"/>
      <c r="L529" s="246"/>
      <c r="M529" s="246"/>
      <c r="N529" s="246"/>
      <c r="O529" s="246"/>
      <c r="P529" s="246"/>
      <c r="Q529" s="246"/>
      <c r="R529" s="246"/>
      <c r="S529" s="246"/>
      <c r="T529" s="246"/>
      <c r="U529" s="246"/>
      <c r="V529" s="246"/>
      <c r="W529" s="246"/>
      <c r="X529" s="246"/>
      <c r="Y529" s="246"/>
      <c r="Z529" s="246"/>
      <c r="AA529" s="246"/>
      <c r="AB529" s="246"/>
      <c r="AC529" s="246"/>
      <c r="AD529" s="246"/>
      <c r="AE529" s="246"/>
      <c r="AF529" s="246"/>
      <c r="AG529" s="246"/>
      <c r="AH529" s="246"/>
      <c r="AI529" s="246"/>
      <c r="AJ529" s="246"/>
      <c r="AK529" s="246"/>
      <c r="AL529" s="246"/>
      <c r="AM529" s="246"/>
      <c r="AN529" s="246"/>
      <c r="AO529" s="246"/>
      <c r="AP529" s="246"/>
      <c r="AQ529" s="246"/>
      <c r="AR529" s="246"/>
      <c r="AS529" s="246"/>
      <c r="AT529" s="246"/>
      <c r="AU529" s="246"/>
      <c r="AV529" s="246"/>
      <c r="AW529" s="246"/>
      <c r="AX529" s="246"/>
      <c r="AY529" s="246"/>
      <c r="AZ529" s="246"/>
      <c r="BA529" s="246"/>
      <c r="BB529" s="246"/>
      <c r="BC529" s="246"/>
    </row>
    <row r="530" spans="1:55" x14ac:dyDescent="0.2">
      <c r="A530" s="301"/>
      <c r="B530" s="246"/>
      <c r="C530" s="246"/>
      <c r="D530" s="246"/>
      <c r="E530" s="246"/>
      <c r="F530" s="246"/>
      <c r="G530" s="246"/>
      <c r="H530" s="246"/>
      <c r="I530" s="246"/>
      <c r="J530" s="246"/>
      <c r="K530" s="246"/>
      <c r="L530" s="246"/>
      <c r="M530" s="246"/>
      <c r="N530" s="246"/>
      <c r="O530" s="246"/>
      <c r="P530" s="246"/>
      <c r="Q530" s="246"/>
      <c r="R530" s="246"/>
      <c r="S530" s="246"/>
      <c r="T530" s="246"/>
      <c r="U530" s="246"/>
      <c r="V530" s="246"/>
      <c r="W530" s="246"/>
      <c r="X530" s="246"/>
      <c r="Y530" s="246"/>
      <c r="Z530" s="246"/>
      <c r="AA530" s="246"/>
      <c r="AB530" s="246"/>
      <c r="AC530" s="246"/>
      <c r="AD530" s="246"/>
      <c r="AE530" s="246"/>
      <c r="AF530" s="246"/>
      <c r="AG530" s="246"/>
      <c r="AH530" s="246"/>
      <c r="AI530" s="246"/>
      <c r="AJ530" s="246"/>
      <c r="AK530" s="246"/>
      <c r="AL530" s="246"/>
      <c r="AM530" s="246"/>
      <c r="AN530" s="246"/>
      <c r="AO530" s="246"/>
      <c r="AP530" s="246"/>
      <c r="AQ530" s="246"/>
      <c r="AR530" s="246"/>
      <c r="AS530" s="246"/>
      <c r="AT530" s="246"/>
      <c r="AU530" s="246"/>
      <c r="AV530" s="246"/>
      <c r="AW530" s="246"/>
      <c r="AX530" s="246"/>
      <c r="AY530" s="246"/>
      <c r="AZ530" s="246"/>
      <c r="BA530" s="246"/>
      <c r="BB530" s="246"/>
      <c r="BC530" s="246"/>
    </row>
    <row r="531" spans="1:55" x14ac:dyDescent="0.2">
      <c r="A531" s="301"/>
      <c r="B531" s="246"/>
      <c r="C531" s="246"/>
      <c r="D531" s="246"/>
      <c r="E531" s="246"/>
      <c r="F531" s="246"/>
      <c r="G531" s="246"/>
      <c r="H531" s="246"/>
      <c r="I531" s="246"/>
      <c r="J531" s="246"/>
      <c r="K531" s="246"/>
      <c r="L531" s="246"/>
      <c r="M531" s="246"/>
      <c r="N531" s="246"/>
      <c r="O531" s="246"/>
      <c r="P531" s="246"/>
      <c r="Q531" s="246"/>
      <c r="R531" s="246"/>
      <c r="S531" s="246"/>
      <c r="T531" s="246"/>
      <c r="U531" s="246"/>
      <c r="V531" s="246"/>
      <c r="W531" s="246"/>
      <c r="X531" s="246"/>
      <c r="Y531" s="246"/>
      <c r="Z531" s="246"/>
      <c r="AA531" s="246"/>
      <c r="AB531" s="246"/>
      <c r="AC531" s="246"/>
      <c r="AD531" s="246"/>
      <c r="AE531" s="246"/>
      <c r="AF531" s="246"/>
      <c r="AG531" s="246"/>
      <c r="AH531" s="246"/>
      <c r="AI531" s="246"/>
      <c r="AJ531" s="246"/>
      <c r="AK531" s="246"/>
      <c r="AL531" s="246"/>
      <c r="AM531" s="246"/>
      <c r="AN531" s="246"/>
      <c r="AO531" s="246"/>
      <c r="AP531" s="246"/>
      <c r="AQ531" s="246"/>
      <c r="AR531" s="246"/>
      <c r="AS531" s="246"/>
      <c r="AT531" s="246"/>
      <c r="AU531" s="246"/>
      <c r="AV531" s="246"/>
      <c r="AW531" s="246"/>
      <c r="AX531" s="246"/>
      <c r="AY531" s="246"/>
      <c r="AZ531" s="246"/>
      <c r="BA531" s="246"/>
      <c r="BB531" s="246"/>
      <c r="BC531" s="246"/>
    </row>
    <row r="532" spans="1:55" x14ac:dyDescent="0.2">
      <c r="A532" s="301"/>
      <c r="B532" s="246"/>
      <c r="C532" s="246"/>
      <c r="D532" s="246"/>
      <c r="E532" s="246"/>
      <c r="F532" s="246"/>
      <c r="G532" s="246"/>
      <c r="H532" s="246"/>
      <c r="I532" s="246"/>
      <c r="J532" s="246"/>
      <c r="K532" s="246"/>
      <c r="L532" s="246"/>
      <c r="M532" s="246"/>
      <c r="N532" s="246"/>
      <c r="O532" s="246"/>
      <c r="P532" s="246"/>
      <c r="Q532" s="246"/>
      <c r="R532" s="246"/>
      <c r="S532" s="246"/>
      <c r="T532" s="246"/>
      <c r="U532" s="246"/>
      <c r="V532" s="246"/>
      <c r="W532" s="246"/>
      <c r="X532" s="246"/>
      <c r="Y532" s="246"/>
      <c r="Z532" s="246"/>
      <c r="AA532" s="246"/>
      <c r="AB532" s="246"/>
      <c r="AC532" s="246"/>
      <c r="AD532" s="246"/>
      <c r="AE532" s="246"/>
      <c r="AF532" s="246"/>
      <c r="AG532" s="246"/>
      <c r="AH532" s="246"/>
      <c r="AI532" s="246"/>
      <c r="AJ532" s="246"/>
      <c r="AK532" s="246"/>
      <c r="AL532" s="246"/>
      <c r="AM532" s="246"/>
      <c r="AN532" s="246"/>
      <c r="AO532" s="246"/>
      <c r="AP532" s="246"/>
      <c r="AQ532" s="246"/>
      <c r="AR532" s="246"/>
      <c r="AS532" s="246"/>
      <c r="AT532" s="246"/>
      <c r="AU532" s="246"/>
      <c r="AV532" s="246"/>
      <c r="AW532" s="246"/>
      <c r="AX532" s="246"/>
      <c r="AY532" s="246"/>
      <c r="AZ532" s="246"/>
      <c r="BA532" s="246"/>
      <c r="BB532" s="246"/>
      <c r="BC532" s="246"/>
    </row>
    <row r="533" spans="1:55" x14ac:dyDescent="0.2">
      <c r="A533" s="301"/>
      <c r="B533" s="246"/>
      <c r="C533" s="246"/>
      <c r="D533" s="246"/>
      <c r="E533" s="246"/>
      <c r="F533" s="246"/>
      <c r="G533" s="246"/>
      <c r="H533" s="246"/>
      <c r="I533" s="246"/>
      <c r="J533" s="246"/>
      <c r="K533" s="246"/>
      <c r="L533" s="246"/>
      <c r="M533" s="246"/>
      <c r="N533" s="246"/>
      <c r="O533" s="246"/>
      <c r="P533" s="246"/>
      <c r="Q533" s="246"/>
      <c r="R533" s="246"/>
      <c r="S533" s="246"/>
      <c r="T533" s="246"/>
      <c r="U533" s="246"/>
      <c r="V533" s="246"/>
      <c r="W533" s="246"/>
      <c r="X533" s="246"/>
      <c r="Y533" s="246"/>
      <c r="Z533" s="246"/>
      <c r="AA533" s="246"/>
      <c r="AB533" s="246"/>
      <c r="AC533" s="246"/>
      <c r="AD533" s="246"/>
      <c r="AE533" s="246"/>
      <c r="AF533" s="246"/>
      <c r="AG533" s="246"/>
      <c r="AH533" s="246"/>
      <c r="AI533" s="246"/>
      <c r="AJ533" s="246"/>
      <c r="AK533" s="246"/>
      <c r="AL533" s="246"/>
      <c r="AM533" s="246"/>
      <c r="AN533" s="246"/>
      <c r="AO533" s="246"/>
      <c r="AP533" s="246"/>
      <c r="AQ533" s="246"/>
      <c r="AR533" s="246"/>
      <c r="AS533" s="246"/>
      <c r="AT533" s="246"/>
      <c r="AU533" s="246"/>
      <c r="AV533" s="246"/>
      <c r="AW533" s="246"/>
      <c r="AX533" s="246"/>
      <c r="AY533" s="246"/>
      <c r="AZ533" s="246"/>
      <c r="BA533" s="246"/>
      <c r="BB533" s="246"/>
      <c r="BC533" s="246"/>
    </row>
    <row r="534" spans="1:55" x14ac:dyDescent="0.2">
      <c r="A534" s="301"/>
      <c r="B534" s="246"/>
      <c r="C534" s="246"/>
      <c r="D534" s="246"/>
      <c r="E534" s="246"/>
      <c r="F534" s="246"/>
      <c r="G534" s="246"/>
      <c r="H534" s="246"/>
      <c r="I534" s="246"/>
      <c r="J534" s="246"/>
      <c r="K534" s="246"/>
      <c r="L534" s="246"/>
      <c r="M534" s="246"/>
      <c r="N534" s="246"/>
      <c r="O534" s="246"/>
      <c r="P534" s="246"/>
      <c r="Q534" s="246"/>
      <c r="R534" s="246"/>
      <c r="S534" s="246"/>
      <c r="T534" s="246"/>
      <c r="U534" s="246"/>
      <c r="V534" s="246"/>
      <c r="W534" s="246"/>
      <c r="X534" s="246"/>
      <c r="Y534" s="246"/>
      <c r="Z534" s="246"/>
      <c r="AA534" s="246"/>
      <c r="AB534" s="246"/>
      <c r="AC534" s="246"/>
      <c r="AD534" s="246"/>
      <c r="AE534" s="246"/>
      <c r="AF534" s="246"/>
      <c r="AG534" s="246"/>
      <c r="AH534" s="246"/>
      <c r="AI534" s="246"/>
      <c r="AJ534" s="246"/>
      <c r="AK534" s="246"/>
      <c r="AL534" s="246"/>
      <c r="AM534" s="246"/>
      <c r="AN534" s="246"/>
      <c r="AO534" s="246"/>
      <c r="AP534" s="246"/>
      <c r="AQ534" s="246"/>
      <c r="AR534" s="246"/>
      <c r="AS534" s="246"/>
      <c r="AT534" s="246"/>
      <c r="AU534" s="246"/>
      <c r="AV534" s="246"/>
      <c r="AW534" s="246"/>
      <c r="AX534" s="246"/>
      <c r="AY534" s="246"/>
      <c r="AZ534" s="246"/>
      <c r="BA534" s="246"/>
      <c r="BB534" s="246"/>
      <c r="BC534" s="246"/>
    </row>
    <row r="535" spans="1:55" x14ac:dyDescent="0.2">
      <c r="A535" s="301"/>
      <c r="B535" s="246"/>
      <c r="C535" s="246"/>
      <c r="D535" s="246"/>
      <c r="E535" s="246"/>
      <c r="F535" s="246"/>
      <c r="G535" s="246"/>
      <c r="H535" s="246"/>
      <c r="I535" s="246"/>
      <c r="J535" s="246"/>
      <c r="K535" s="246"/>
      <c r="L535" s="246"/>
      <c r="M535" s="246"/>
      <c r="N535" s="246"/>
      <c r="O535" s="246"/>
      <c r="P535" s="246"/>
      <c r="Q535" s="246"/>
      <c r="R535" s="246"/>
      <c r="S535" s="246"/>
      <c r="T535" s="246"/>
      <c r="U535" s="246"/>
      <c r="V535" s="246"/>
      <c r="W535" s="246"/>
      <c r="X535" s="246"/>
      <c r="Y535" s="246"/>
      <c r="Z535" s="246"/>
      <c r="AA535" s="246"/>
      <c r="AB535" s="246"/>
      <c r="AC535" s="246"/>
      <c r="AD535" s="246"/>
      <c r="AE535" s="246"/>
      <c r="AF535" s="246"/>
      <c r="AG535" s="246"/>
      <c r="AH535" s="246"/>
      <c r="AI535" s="246"/>
      <c r="AJ535" s="246"/>
      <c r="AK535" s="246"/>
      <c r="AL535" s="246"/>
      <c r="AM535" s="246"/>
      <c r="AN535" s="246"/>
      <c r="AO535" s="246"/>
      <c r="AP535" s="246"/>
      <c r="AQ535" s="246"/>
      <c r="AR535" s="246"/>
      <c r="AS535" s="246"/>
      <c r="AT535" s="246"/>
      <c r="AU535" s="246"/>
      <c r="AV535" s="246"/>
      <c r="AW535" s="246"/>
      <c r="AX535" s="246"/>
      <c r="AY535" s="246"/>
      <c r="AZ535" s="246"/>
      <c r="BA535" s="246"/>
      <c r="BB535" s="246"/>
      <c r="BC535" s="246"/>
    </row>
    <row r="536" spans="1:55" x14ac:dyDescent="0.2">
      <c r="A536" s="301"/>
      <c r="B536" s="246"/>
      <c r="C536" s="246"/>
      <c r="D536" s="246"/>
      <c r="E536" s="246"/>
      <c r="F536" s="246"/>
      <c r="G536" s="246"/>
      <c r="H536" s="246"/>
      <c r="I536" s="246"/>
      <c r="J536" s="246"/>
      <c r="K536" s="246"/>
      <c r="L536" s="246"/>
      <c r="M536" s="246"/>
      <c r="N536" s="246"/>
      <c r="O536" s="246"/>
      <c r="P536" s="246"/>
      <c r="Q536" s="246"/>
      <c r="R536" s="246"/>
      <c r="S536" s="246"/>
      <c r="T536" s="246"/>
      <c r="U536" s="246"/>
      <c r="V536" s="246"/>
      <c r="W536" s="246"/>
      <c r="X536" s="246"/>
      <c r="Y536" s="246"/>
      <c r="Z536" s="246"/>
      <c r="AA536" s="246"/>
      <c r="AB536" s="246"/>
      <c r="AC536" s="246"/>
      <c r="AD536" s="246"/>
      <c r="AE536" s="246"/>
      <c r="AF536" s="246"/>
      <c r="AG536" s="246"/>
      <c r="AH536" s="246"/>
      <c r="AI536" s="246"/>
      <c r="AJ536" s="246"/>
      <c r="AK536" s="246"/>
      <c r="AL536" s="246"/>
      <c r="AM536" s="246"/>
      <c r="AN536" s="246"/>
      <c r="AO536" s="246"/>
      <c r="AP536" s="246"/>
      <c r="AQ536" s="246"/>
      <c r="AR536" s="246"/>
      <c r="AS536" s="246"/>
      <c r="AT536" s="246"/>
      <c r="AU536" s="246"/>
      <c r="AV536" s="246"/>
      <c r="AW536" s="246"/>
      <c r="AX536" s="246"/>
      <c r="AY536" s="246"/>
      <c r="AZ536" s="246"/>
      <c r="BA536" s="246"/>
      <c r="BB536" s="246"/>
      <c r="BC536" s="246"/>
    </row>
    <row r="537" spans="1:55" x14ac:dyDescent="0.2">
      <c r="A537" s="301"/>
      <c r="B537" s="246"/>
      <c r="C537" s="246"/>
      <c r="D537" s="246"/>
      <c r="E537" s="246"/>
      <c r="F537" s="246"/>
      <c r="G537" s="246"/>
      <c r="H537" s="246"/>
      <c r="I537" s="246"/>
      <c r="J537" s="246"/>
      <c r="K537" s="246"/>
      <c r="L537" s="246"/>
      <c r="M537" s="246"/>
      <c r="N537" s="246"/>
      <c r="O537" s="246"/>
      <c r="P537" s="246"/>
      <c r="Q537" s="246"/>
      <c r="R537" s="246"/>
      <c r="S537" s="246"/>
      <c r="T537" s="246"/>
      <c r="U537" s="246"/>
      <c r="V537" s="246"/>
      <c r="W537" s="246"/>
      <c r="X537" s="246"/>
      <c r="Y537" s="246"/>
      <c r="Z537" s="246"/>
      <c r="AA537" s="246"/>
      <c r="AB537" s="246"/>
      <c r="AC537" s="246"/>
      <c r="AD537" s="246"/>
      <c r="AE537" s="246"/>
      <c r="AF537" s="246"/>
      <c r="AG537" s="246"/>
      <c r="AH537" s="246"/>
      <c r="AI537" s="246"/>
      <c r="AJ537" s="246"/>
      <c r="AK537" s="246"/>
      <c r="AL537" s="246"/>
      <c r="AM537" s="246"/>
      <c r="AN537" s="246"/>
      <c r="AO537" s="246"/>
      <c r="AP537" s="246"/>
      <c r="AQ537" s="246"/>
      <c r="AR537" s="246"/>
      <c r="AS537" s="246"/>
      <c r="AT537" s="246"/>
      <c r="AU537" s="246"/>
      <c r="AV537" s="246"/>
      <c r="AW537" s="246"/>
      <c r="AX537" s="246"/>
      <c r="AY537" s="246"/>
      <c r="AZ537" s="246"/>
      <c r="BA537" s="246"/>
      <c r="BB537" s="246"/>
      <c r="BC537" s="246"/>
    </row>
    <row r="538" spans="1:55" x14ac:dyDescent="0.2">
      <c r="A538" s="301"/>
      <c r="B538" s="246"/>
      <c r="C538" s="246"/>
      <c r="D538" s="246"/>
      <c r="E538" s="246"/>
      <c r="F538" s="246"/>
      <c r="G538" s="246"/>
      <c r="H538" s="246"/>
      <c r="I538" s="246"/>
      <c r="J538" s="246"/>
      <c r="K538" s="246"/>
      <c r="L538" s="246"/>
      <c r="M538" s="246"/>
      <c r="N538" s="246"/>
      <c r="O538" s="246"/>
      <c r="P538" s="246"/>
      <c r="Q538" s="246"/>
      <c r="R538" s="246"/>
      <c r="S538" s="246"/>
      <c r="T538" s="246"/>
      <c r="U538" s="246"/>
      <c r="V538" s="246"/>
      <c r="W538" s="246"/>
      <c r="X538" s="246"/>
      <c r="Y538" s="246"/>
      <c r="Z538" s="246"/>
      <c r="AA538" s="246"/>
      <c r="AB538" s="246"/>
      <c r="AC538" s="246"/>
      <c r="AD538" s="246"/>
      <c r="AE538" s="246"/>
      <c r="AF538" s="246"/>
      <c r="AG538" s="246"/>
      <c r="AH538" s="246"/>
      <c r="AI538" s="246"/>
      <c r="AJ538" s="246"/>
      <c r="AK538" s="246"/>
      <c r="AL538" s="246"/>
      <c r="AM538" s="246"/>
      <c r="AN538" s="246"/>
      <c r="AO538" s="246"/>
      <c r="AP538" s="246"/>
      <c r="AQ538" s="246"/>
      <c r="AR538" s="246"/>
      <c r="AS538" s="246"/>
      <c r="AT538" s="246"/>
      <c r="AU538" s="246"/>
      <c r="AV538" s="246"/>
      <c r="AW538" s="246"/>
      <c r="AX538" s="246"/>
      <c r="AY538" s="246"/>
      <c r="AZ538" s="246"/>
      <c r="BA538" s="246"/>
      <c r="BB538" s="246"/>
      <c r="BC538" s="246"/>
    </row>
    <row r="539" spans="1:55" x14ac:dyDescent="0.2">
      <c r="A539" s="301"/>
      <c r="B539" s="246"/>
      <c r="C539" s="246"/>
      <c r="D539" s="246"/>
      <c r="E539" s="246"/>
      <c r="F539" s="246"/>
      <c r="G539" s="246"/>
      <c r="H539" s="246"/>
      <c r="I539" s="246"/>
      <c r="J539" s="246"/>
      <c r="K539" s="246"/>
      <c r="L539" s="246"/>
      <c r="M539" s="246"/>
      <c r="N539" s="246"/>
      <c r="O539" s="246"/>
      <c r="P539" s="246"/>
      <c r="Q539" s="246"/>
      <c r="R539" s="246"/>
      <c r="S539" s="246"/>
      <c r="T539" s="246"/>
      <c r="U539" s="246"/>
      <c r="V539" s="246"/>
      <c r="W539" s="246"/>
      <c r="X539" s="246"/>
      <c r="Y539" s="246"/>
      <c r="Z539" s="246"/>
      <c r="AA539" s="246"/>
      <c r="AB539" s="246"/>
      <c r="AC539" s="246"/>
      <c r="AD539" s="246"/>
      <c r="AE539" s="246"/>
      <c r="AF539" s="246"/>
      <c r="AG539" s="246"/>
      <c r="AH539" s="246"/>
      <c r="AI539" s="246"/>
      <c r="AJ539" s="246"/>
      <c r="AK539" s="246"/>
      <c r="AL539" s="246"/>
      <c r="AM539" s="246"/>
      <c r="AN539" s="246"/>
      <c r="AO539" s="246"/>
      <c r="AP539" s="246"/>
      <c r="AQ539" s="246"/>
      <c r="AR539" s="246"/>
      <c r="AS539" s="246"/>
      <c r="AT539" s="246"/>
      <c r="AU539" s="246"/>
      <c r="AV539" s="246"/>
      <c r="AW539" s="246"/>
      <c r="AX539" s="246"/>
      <c r="AY539" s="246"/>
      <c r="AZ539" s="246"/>
      <c r="BA539" s="246"/>
      <c r="BB539" s="246"/>
      <c r="BC539" s="246"/>
    </row>
    <row r="540" spans="1:55" x14ac:dyDescent="0.2">
      <c r="A540" s="301"/>
      <c r="B540" s="246"/>
      <c r="C540" s="246"/>
      <c r="D540" s="246"/>
      <c r="E540" s="246"/>
      <c r="F540" s="246"/>
      <c r="G540" s="246"/>
      <c r="H540" s="246"/>
      <c r="I540" s="246"/>
      <c r="J540" s="246"/>
      <c r="K540" s="246"/>
      <c r="L540" s="246"/>
      <c r="M540" s="246"/>
      <c r="N540" s="246"/>
      <c r="O540" s="246"/>
      <c r="P540" s="246"/>
      <c r="Q540" s="246"/>
      <c r="R540" s="246"/>
      <c r="S540" s="246"/>
      <c r="T540" s="246"/>
      <c r="U540" s="246"/>
      <c r="V540" s="246"/>
      <c r="W540" s="246"/>
      <c r="X540" s="246"/>
      <c r="Y540" s="246"/>
      <c r="Z540" s="246"/>
      <c r="AA540" s="246"/>
      <c r="AB540" s="246"/>
      <c r="AC540" s="246"/>
      <c r="AD540" s="246"/>
      <c r="AE540" s="246"/>
      <c r="AF540" s="246"/>
      <c r="AG540" s="246"/>
      <c r="AH540" s="246"/>
      <c r="AI540" s="246"/>
      <c r="AJ540" s="246"/>
      <c r="AK540" s="246"/>
      <c r="AL540" s="246"/>
      <c r="AM540" s="246"/>
      <c r="AN540" s="246"/>
      <c r="AO540" s="246"/>
      <c r="AP540" s="246"/>
      <c r="AQ540" s="246"/>
      <c r="AR540" s="246"/>
      <c r="AS540" s="246"/>
      <c r="AT540" s="246"/>
      <c r="AU540" s="246"/>
      <c r="AV540" s="246"/>
      <c r="AW540" s="246"/>
      <c r="AX540" s="246"/>
      <c r="AY540" s="246"/>
      <c r="AZ540" s="246"/>
      <c r="BA540" s="246"/>
      <c r="BB540" s="246"/>
      <c r="BC540" s="246"/>
    </row>
    <row r="541" spans="1:55" x14ac:dyDescent="0.2">
      <c r="A541" s="301"/>
      <c r="B541" s="246"/>
      <c r="C541" s="246"/>
      <c r="D541" s="246"/>
      <c r="E541" s="246"/>
      <c r="F541" s="246"/>
      <c r="G541" s="246"/>
      <c r="H541" s="246"/>
      <c r="I541" s="246"/>
      <c r="J541" s="246"/>
      <c r="K541" s="246"/>
      <c r="L541" s="246"/>
      <c r="M541" s="246"/>
      <c r="N541" s="246"/>
      <c r="O541" s="246"/>
      <c r="P541" s="246"/>
      <c r="Q541" s="246"/>
      <c r="R541" s="246"/>
      <c r="S541" s="246"/>
      <c r="T541" s="246"/>
      <c r="U541" s="246"/>
      <c r="V541" s="246"/>
      <c r="W541" s="246"/>
      <c r="X541" s="246"/>
      <c r="Y541" s="246"/>
      <c r="Z541" s="246"/>
      <c r="AA541" s="246"/>
      <c r="AB541" s="246"/>
      <c r="AC541" s="246"/>
      <c r="AD541" s="246"/>
      <c r="AE541" s="246"/>
      <c r="AF541" s="246"/>
      <c r="AG541" s="246"/>
      <c r="AH541" s="246"/>
      <c r="AI541" s="246"/>
      <c r="AJ541" s="246"/>
      <c r="AK541" s="246"/>
      <c r="AL541" s="246"/>
      <c r="AM541" s="246"/>
      <c r="AN541" s="246"/>
      <c r="AO541" s="246"/>
      <c r="AP541" s="246"/>
      <c r="AQ541" s="246"/>
      <c r="AR541" s="246"/>
      <c r="AS541" s="246"/>
      <c r="AT541" s="246"/>
      <c r="AU541" s="246"/>
      <c r="AV541" s="246"/>
      <c r="AW541" s="246"/>
      <c r="AX541" s="246"/>
      <c r="AY541" s="246"/>
      <c r="AZ541" s="246"/>
      <c r="BA541" s="246"/>
      <c r="BB541" s="246"/>
      <c r="BC541" s="246"/>
    </row>
    <row r="542" spans="1:55" x14ac:dyDescent="0.2">
      <c r="A542" s="301"/>
      <c r="B542" s="246"/>
      <c r="C542" s="246"/>
      <c r="D542" s="246"/>
      <c r="E542" s="246"/>
      <c r="F542" s="246"/>
      <c r="G542" s="246"/>
      <c r="H542" s="246"/>
      <c r="I542" s="246"/>
      <c r="J542" s="246"/>
      <c r="K542" s="246"/>
      <c r="L542" s="246"/>
      <c r="M542" s="246"/>
      <c r="N542" s="246"/>
      <c r="O542" s="246"/>
      <c r="P542" s="246"/>
      <c r="Q542" s="246"/>
      <c r="R542" s="246"/>
      <c r="S542" s="246"/>
      <c r="T542" s="246"/>
      <c r="U542" s="246"/>
      <c r="V542" s="246"/>
      <c r="W542" s="246"/>
      <c r="X542" s="246"/>
      <c r="Y542" s="246"/>
      <c r="Z542" s="246"/>
      <c r="AA542" s="246"/>
      <c r="AB542" s="246"/>
      <c r="AC542" s="246"/>
      <c r="AD542" s="246"/>
      <c r="AE542" s="246"/>
      <c r="AF542" s="246"/>
      <c r="AG542" s="246"/>
      <c r="AH542" s="246"/>
      <c r="AI542" s="246"/>
      <c r="AJ542" s="246"/>
      <c r="AK542" s="246"/>
      <c r="AL542" s="246"/>
      <c r="AM542" s="246"/>
      <c r="AN542" s="246"/>
      <c r="AO542" s="246"/>
      <c r="AP542" s="246"/>
      <c r="AQ542" s="246"/>
      <c r="AR542" s="246"/>
      <c r="AS542" s="246"/>
      <c r="AT542" s="246"/>
      <c r="AU542" s="246"/>
      <c r="AV542" s="246"/>
      <c r="AW542" s="246"/>
      <c r="AX542" s="246"/>
      <c r="AY542" s="246"/>
      <c r="AZ542" s="246"/>
      <c r="BA542" s="246"/>
      <c r="BB542" s="246"/>
      <c r="BC542" s="246"/>
    </row>
    <row r="543" spans="1:55" x14ac:dyDescent="0.2">
      <c r="A543" s="301"/>
      <c r="B543" s="246"/>
      <c r="C543" s="246"/>
      <c r="D543" s="246"/>
      <c r="E543" s="246"/>
      <c r="F543" s="246"/>
      <c r="G543" s="246"/>
      <c r="H543" s="246"/>
      <c r="I543" s="246"/>
      <c r="J543" s="246"/>
      <c r="K543" s="246"/>
      <c r="L543" s="246"/>
      <c r="M543" s="246"/>
      <c r="N543" s="246"/>
      <c r="O543" s="246"/>
      <c r="P543" s="246"/>
      <c r="Q543" s="246"/>
      <c r="R543" s="246"/>
      <c r="S543" s="246"/>
      <c r="T543" s="246"/>
      <c r="U543" s="246"/>
      <c r="V543" s="246"/>
      <c r="W543" s="246"/>
      <c r="X543" s="246"/>
      <c r="Y543" s="246"/>
      <c r="Z543" s="246"/>
      <c r="AA543" s="246"/>
      <c r="AB543" s="246"/>
      <c r="AC543" s="246"/>
      <c r="AD543" s="246"/>
      <c r="AE543" s="246"/>
      <c r="AF543" s="246"/>
      <c r="AG543" s="246"/>
      <c r="AH543" s="246"/>
      <c r="AI543" s="246"/>
      <c r="AJ543" s="246"/>
      <c r="AK543" s="246"/>
      <c r="AL543" s="246"/>
      <c r="AM543" s="246"/>
      <c r="AN543" s="246"/>
      <c r="AO543" s="246"/>
      <c r="AP543" s="246"/>
      <c r="AQ543" s="246"/>
      <c r="AR543" s="246"/>
      <c r="AS543" s="246"/>
      <c r="AT543" s="246"/>
      <c r="AU543" s="246"/>
      <c r="AV543" s="246"/>
      <c r="AW543" s="246"/>
      <c r="AX543" s="246"/>
      <c r="AY543" s="246"/>
      <c r="AZ543" s="246"/>
      <c r="BA543" s="246"/>
      <c r="BB543" s="246"/>
      <c r="BC543" s="246"/>
    </row>
    <row r="544" spans="1:55" x14ac:dyDescent="0.2">
      <c r="A544" s="301"/>
      <c r="B544" s="246"/>
      <c r="C544" s="246"/>
      <c r="D544" s="246"/>
      <c r="E544" s="246"/>
      <c r="F544" s="246"/>
      <c r="G544" s="246"/>
      <c r="H544" s="246"/>
      <c r="I544" s="246"/>
      <c r="J544" s="246"/>
      <c r="K544" s="246"/>
      <c r="L544" s="246"/>
      <c r="M544" s="246"/>
      <c r="N544" s="246"/>
      <c r="O544" s="246"/>
      <c r="P544" s="246"/>
      <c r="Q544" s="246"/>
      <c r="R544" s="246"/>
      <c r="S544" s="246"/>
      <c r="T544" s="246"/>
      <c r="U544" s="246"/>
      <c r="V544" s="246"/>
      <c r="W544" s="246"/>
      <c r="X544" s="246"/>
      <c r="Y544" s="246"/>
      <c r="Z544" s="246"/>
      <c r="AA544" s="246"/>
      <c r="AB544" s="246"/>
      <c r="AC544" s="246"/>
      <c r="AD544" s="246"/>
      <c r="AE544" s="246"/>
      <c r="AF544" s="246"/>
      <c r="AG544" s="246"/>
      <c r="AH544" s="246"/>
      <c r="AI544" s="246"/>
      <c r="AJ544" s="246"/>
      <c r="AK544" s="246"/>
      <c r="AL544" s="246"/>
      <c r="AM544" s="246"/>
      <c r="AN544" s="246"/>
      <c r="AO544" s="246"/>
      <c r="AP544" s="246"/>
      <c r="AQ544" s="246"/>
      <c r="AR544" s="246"/>
      <c r="AS544" s="246"/>
      <c r="AT544" s="246"/>
      <c r="AU544" s="246"/>
      <c r="AV544" s="246"/>
      <c r="AW544" s="246"/>
      <c r="AX544" s="246"/>
      <c r="AY544" s="246"/>
      <c r="AZ544" s="246"/>
      <c r="BA544" s="246"/>
      <c r="BB544" s="246"/>
      <c r="BC544" s="246"/>
    </row>
    <row r="545" spans="1:55" x14ac:dyDescent="0.2">
      <c r="A545" s="301"/>
      <c r="B545" s="246"/>
      <c r="C545" s="246"/>
      <c r="D545" s="246"/>
      <c r="E545" s="246"/>
      <c r="F545" s="246"/>
      <c r="G545" s="246"/>
      <c r="H545" s="246"/>
      <c r="I545" s="246"/>
      <c r="J545" s="246"/>
      <c r="K545" s="246"/>
      <c r="L545" s="246"/>
      <c r="M545" s="246"/>
      <c r="N545" s="246"/>
      <c r="O545" s="246"/>
      <c r="P545" s="246"/>
      <c r="Q545" s="246"/>
      <c r="R545" s="246"/>
      <c r="S545" s="246"/>
      <c r="T545" s="246"/>
      <c r="U545" s="246"/>
      <c r="V545" s="246"/>
      <c r="W545" s="246"/>
      <c r="X545" s="246"/>
      <c r="Y545" s="246"/>
      <c r="Z545" s="246"/>
      <c r="AA545" s="246"/>
      <c r="AB545" s="246"/>
      <c r="AC545" s="246"/>
      <c r="AD545" s="246"/>
      <c r="AE545" s="246"/>
      <c r="AF545" s="246"/>
      <c r="AG545" s="246"/>
      <c r="AH545" s="246"/>
      <c r="AI545" s="246"/>
      <c r="AJ545" s="246"/>
      <c r="AK545" s="246"/>
      <c r="AL545" s="246"/>
      <c r="AM545" s="246"/>
      <c r="AN545" s="246"/>
      <c r="AO545" s="246"/>
      <c r="AP545" s="246"/>
      <c r="AQ545" s="246"/>
      <c r="AR545" s="246"/>
      <c r="AS545" s="246"/>
      <c r="AT545" s="246"/>
      <c r="AU545" s="246"/>
      <c r="AV545" s="246"/>
      <c r="AW545" s="246"/>
      <c r="AX545" s="246"/>
      <c r="AY545" s="246"/>
      <c r="AZ545" s="246"/>
      <c r="BA545" s="246"/>
      <c r="BB545" s="246"/>
      <c r="BC545" s="246"/>
    </row>
    <row r="546" spans="1:55" x14ac:dyDescent="0.2">
      <c r="A546" s="301"/>
      <c r="B546" s="246"/>
      <c r="C546" s="246"/>
      <c r="D546" s="246"/>
      <c r="E546" s="246"/>
      <c r="F546" s="246"/>
      <c r="G546" s="246"/>
      <c r="H546" s="246"/>
      <c r="I546" s="246"/>
      <c r="J546" s="246"/>
      <c r="K546" s="246"/>
      <c r="L546" s="246"/>
      <c r="M546" s="246"/>
      <c r="N546" s="246"/>
      <c r="O546" s="246"/>
      <c r="P546" s="246"/>
      <c r="Q546" s="246"/>
      <c r="R546" s="246"/>
      <c r="S546" s="246"/>
      <c r="T546" s="246"/>
      <c r="U546" s="246"/>
      <c r="V546" s="246"/>
      <c r="W546" s="246"/>
      <c r="X546" s="246"/>
      <c r="Y546" s="246"/>
      <c r="Z546" s="246"/>
      <c r="AA546" s="246"/>
      <c r="AB546" s="246"/>
      <c r="AC546" s="246"/>
      <c r="AD546" s="246"/>
      <c r="AE546" s="246"/>
      <c r="AF546" s="246"/>
      <c r="AG546" s="246"/>
      <c r="AH546" s="246"/>
      <c r="AI546" s="246"/>
      <c r="AJ546" s="246"/>
      <c r="AK546" s="246"/>
      <c r="AL546" s="246"/>
      <c r="AM546" s="246"/>
      <c r="AN546" s="246"/>
      <c r="AO546" s="246"/>
      <c r="AP546" s="246"/>
      <c r="AQ546" s="246"/>
      <c r="AR546" s="246"/>
      <c r="AS546" s="246"/>
      <c r="AT546" s="246"/>
      <c r="AU546" s="246"/>
      <c r="AV546" s="246"/>
      <c r="AW546" s="246"/>
      <c r="AX546" s="246"/>
      <c r="AY546" s="246"/>
      <c r="AZ546" s="246"/>
      <c r="BA546" s="246"/>
      <c r="BB546" s="246"/>
      <c r="BC546" s="246"/>
    </row>
    <row r="547" spans="1:55" x14ac:dyDescent="0.2">
      <c r="A547" s="301"/>
      <c r="B547" s="246"/>
      <c r="C547" s="246"/>
      <c r="D547" s="246"/>
      <c r="E547" s="246"/>
      <c r="F547" s="246"/>
      <c r="G547" s="246"/>
      <c r="H547" s="246"/>
      <c r="I547" s="246"/>
      <c r="J547" s="246"/>
      <c r="K547" s="246"/>
      <c r="L547" s="246"/>
      <c r="M547" s="246"/>
      <c r="N547" s="246"/>
      <c r="O547" s="246"/>
      <c r="P547" s="246"/>
      <c r="Q547" s="246"/>
      <c r="R547" s="246"/>
      <c r="S547" s="246"/>
      <c r="T547" s="246"/>
      <c r="U547" s="246"/>
      <c r="V547" s="246"/>
      <c r="W547" s="246"/>
      <c r="X547" s="246"/>
      <c r="Y547" s="246"/>
      <c r="Z547" s="246"/>
      <c r="AA547" s="246"/>
      <c r="AB547" s="246"/>
      <c r="AC547" s="246"/>
      <c r="AD547" s="246"/>
      <c r="AE547" s="246"/>
      <c r="AF547" s="246"/>
      <c r="AG547" s="246"/>
      <c r="AH547" s="246"/>
      <c r="AI547" s="246"/>
      <c r="AJ547" s="246"/>
      <c r="AK547" s="246"/>
      <c r="AL547" s="246"/>
      <c r="AM547" s="246"/>
      <c r="AN547" s="246"/>
      <c r="AO547" s="246"/>
      <c r="AP547" s="246"/>
      <c r="AQ547" s="246"/>
      <c r="AR547" s="246"/>
      <c r="AS547" s="246"/>
      <c r="AT547" s="246"/>
      <c r="AU547" s="246"/>
      <c r="AV547" s="246"/>
      <c r="AW547" s="246"/>
      <c r="AX547" s="246"/>
      <c r="AY547" s="246"/>
      <c r="AZ547" s="246"/>
      <c r="BA547" s="246"/>
      <c r="BB547" s="246"/>
      <c r="BC547" s="246"/>
    </row>
    <row r="548" spans="1:55" x14ac:dyDescent="0.2">
      <c r="A548" s="301"/>
      <c r="B548" s="246"/>
      <c r="C548" s="246"/>
      <c r="D548" s="246"/>
      <c r="E548" s="246"/>
      <c r="F548" s="246"/>
      <c r="G548" s="246"/>
      <c r="H548" s="246"/>
      <c r="I548" s="246"/>
      <c r="J548" s="246"/>
      <c r="K548" s="246"/>
      <c r="L548" s="246"/>
      <c r="M548" s="246"/>
      <c r="N548" s="246"/>
      <c r="O548" s="246"/>
      <c r="P548" s="246"/>
      <c r="Q548" s="246"/>
      <c r="R548" s="246"/>
      <c r="S548" s="246"/>
      <c r="T548" s="246"/>
      <c r="U548" s="246"/>
      <c r="V548" s="246"/>
      <c r="W548" s="246"/>
      <c r="X548" s="246"/>
      <c r="Y548" s="246"/>
      <c r="Z548" s="246"/>
      <c r="AA548" s="246"/>
      <c r="AB548" s="246"/>
      <c r="AC548" s="246"/>
      <c r="AD548" s="246"/>
      <c r="AE548" s="246"/>
      <c r="AF548" s="246"/>
      <c r="AG548" s="246"/>
      <c r="AH548" s="246"/>
      <c r="AI548" s="246"/>
      <c r="AJ548" s="246"/>
      <c r="AK548" s="246"/>
      <c r="AL548" s="246"/>
      <c r="AM548" s="246"/>
      <c r="AN548" s="246"/>
      <c r="AO548" s="246"/>
      <c r="AP548" s="246"/>
      <c r="AQ548" s="246"/>
      <c r="AR548" s="246"/>
      <c r="AS548" s="246"/>
      <c r="AT548" s="246"/>
      <c r="AU548" s="246"/>
      <c r="AV548" s="246"/>
      <c r="AW548" s="246"/>
      <c r="AX548" s="246"/>
      <c r="AY548" s="246"/>
      <c r="AZ548" s="246"/>
      <c r="BA548" s="246"/>
      <c r="BB548" s="246"/>
      <c r="BC548" s="246"/>
    </row>
    <row r="549" spans="1:55" x14ac:dyDescent="0.2">
      <c r="A549" s="301"/>
      <c r="B549" s="246"/>
      <c r="C549" s="246"/>
      <c r="D549" s="246"/>
      <c r="E549" s="246"/>
      <c r="F549" s="246"/>
      <c r="G549" s="246"/>
      <c r="H549" s="246"/>
      <c r="I549" s="246"/>
      <c r="J549" s="246"/>
      <c r="K549" s="246"/>
      <c r="L549" s="246"/>
      <c r="M549" s="246"/>
      <c r="N549" s="246"/>
      <c r="O549" s="246"/>
      <c r="P549" s="246"/>
      <c r="Q549" s="246"/>
      <c r="R549" s="246"/>
      <c r="S549" s="246"/>
      <c r="T549" s="246"/>
      <c r="U549" s="246"/>
      <c r="V549" s="246"/>
      <c r="W549" s="246"/>
      <c r="X549" s="246"/>
      <c r="Y549" s="246"/>
      <c r="Z549" s="246"/>
      <c r="AA549" s="246"/>
      <c r="AB549" s="246"/>
      <c r="AC549" s="246"/>
      <c r="AD549" s="246"/>
      <c r="AE549" s="246"/>
      <c r="AF549" s="246"/>
      <c r="AG549" s="246"/>
      <c r="AH549" s="246"/>
      <c r="AI549" s="246"/>
      <c r="AJ549" s="246"/>
      <c r="AK549" s="246"/>
      <c r="AL549" s="246"/>
      <c r="AM549" s="246"/>
      <c r="AN549" s="246"/>
      <c r="AO549" s="246"/>
      <c r="AP549" s="246"/>
      <c r="AQ549" s="246"/>
      <c r="AR549" s="246"/>
      <c r="AS549" s="246"/>
      <c r="AT549" s="246"/>
      <c r="AU549" s="246"/>
      <c r="AV549" s="246"/>
      <c r="AW549" s="246"/>
      <c r="AX549" s="246"/>
      <c r="AY549" s="246"/>
      <c r="AZ549" s="246"/>
      <c r="BA549" s="246"/>
      <c r="BB549" s="246"/>
      <c r="BC549" s="246"/>
    </row>
    <row r="550" spans="1:55" x14ac:dyDescent="0.2">
      <c r="A550" s="301"/>
      <c r="B550" s="246"/>
      <c r="C550" s="246"/>
      <c r="D550" s="246"/>
      <c r="E550" s="246"/>
      <c r="F550" s="246"/>
      <c r="G550" s="246"/>
      <c r="H550" s="246"/>
      <c r="I550" s="246"/>
      <c r="J550" s="246"/>
      <c r="K550" s="246"/>
      <c r="L550" s="246"/>
      <c r="M550" s="246"/>
      <c r="N550" s="246"/>
      <c r="O550" s="246"/>
      <c r="P550" s="246"/>
      <c r="Q550" s="246"/>
      <c r="R550" s="246"/>
      <c r="S550" s="246"/>
      <c r="T550" s="246"/>
      <c r="U550" s="246"/>
      <c r="V550" s="246"/>
      <c r="W550" s="246"/>
      <c r="X550" s="246"/>
      <c r="Y550" s="246"/>
      <c r="Z550" s="246"/>
      <c r="AA550" s="246"/>
      <c r="AB550" s="246"/>
      <c r="AC550" s="246"/>
      <c r="AD550" s="246"/>
      <c r="AE550" s="246"/>
      <c r="AF550" s="246"/>
      <c r="AG550" s="246"/>
      <c r="AH550" s="246"/>
      <c r="AI550" s="246"/>
      <c r="AJ550" s="246"/>
      <c r="AK550" s="246"/>
      <c r="AL550" s="246"/>
      <c r="AM550" s="246"/>
      <c r="AN550" s="246"/>
      <c r="AO550" s="246"/>
      <c r="AP550" s="246"/>
      <c r="AQ550" s="246"/>
      <c r="AR550" s="246"/>
      <c r="AS550" s="246"/>
      <c r="AT550" s="246"/>
      <c r="AU550" s="246"/>
      <c r="AV550" s="246"/>
      <c r="AW550" s="246"/>
      <c r="AX550" s="246"/>
      <c r="AY550" s="246"/>
      <c r="AZ550" s="246"/>
      <c r="BA550" s="246"/>
      <c r="BB550" s="246"/>
      <c r="BC550" s="246"/>
    </row>
    <row r="551" spans="1:55" x14ac:dyDescent="0.2">
      <c r="A551" s="301"/>
      <c r="B551" s="246"/>
      <c r="C551" s="246"/>
      <c r="D551" s="246"/>
      <c r="E551" s="246"/>
      <c r="F551" s="246"/>
      <c r="G551" s="246"/>
      <c r="H551" s="246"/>
      <c r="I551" s="246"/>
      <c r="J551" s="246"/>
      <c r="K551" s="246"/>
      <c r="L551" s="246"/>
      <c r="M551" s="246"/>
      <c r="N551" s="246"/>
      <c r="O551" s="246"/>
      <c r="P551" s="246"/>
      <c r="Q551" s="246"/>
      <c r="R551" s="246"/>
      <c r="S551" s="246"/>
      <c r="T551" s="246"/>
      <c r="U551" s="246"/>
      <c r="V551" s="246"/>
      <c r="W551" s="246"/>
      <c r="X551" s="246"/>
      <c r="Y551" s="246"/>
      <c r="Z551" s="246"/>
      <c r="AA551" s="246"/>
      <c r="AB551" s="246"/>
      <c r="AC551" s="246"/>
      <c r="AD551" s="246"/>
      <c r="AE551" s="246"/>
      <c r="AF551" s="246"/>
      <c r="AG551" s="246"/>
      <c r="AH551" s="246"/>
      <c r="AI551" s="246"/>
      <c r="AJ551" s="246"/>
      <c r="AK551" s="246"/>
      <c r="AL551" s="246"/>
      <c r="AM551" s="246"/>
      <c r="AN551" s="246"/>
      <c r="AO551" s="246"/>
      <c r="AP551" s="246"/>
      <c r="AQ551" s="246"/>
      <c r="AR551" s="246"/>
      <c r="AS551" s="246"/>
      <c r="AT551" s="246"/>
      <c r="AU551" s="246"/>
      <c r="AV551" s="246"/>
      <c r="AW551" s="246"/>
      <c r="AX551" s="246"/>
      <c r="AY551" s="246"/>
      <c r="AZ551" s="246"/>
      <c r="BA551" s="246"/>
      <c r="BB551" s="246"/>
      <c r="BC551" s="246"/>
    </row>
    <row r="552" spans="1:55" x14ac:dyDescent="0.2">
      <c r="A552" s="301"/>
      <c r="B552" s="246"/>
      <c r="C552" s="246"/>
      <c r="D552" s="246"/>
      <c r="E552" s="246"/>
      <c r="F552" s="246"/>
      <c r="G552" s="246"/>
      <c r="H552" s="246"/>
      <c r="I552" s="246"/>
      <c r="J552" s="246"/>
      <c r="K552" s="246"/>
      <c r="L552" s="246"/>
      <c r="M552" s="246"/>
      <c r="N552" s="246"/>
      <c r="O552" s="246"/>
      <c r="P552" s="246"/>
      <c r="Q552" s="246"/>
      <c r="R552" s="246"/>
      <c r="S552" s="246"/>
      <c r="T552" s="246"/>
      <c r="U552" s="246"/>
      <c r="V552" s="246"/>
      <c r="W552" s="246"/>
      <c r="X552" s="246"/>
      <c r="Y552" s="246"/>
      <c r="Z552" s="246"/>
      <c r="AA552" s="246"/>
      <c r="AB552" s="246"/>
      <c r="AC552" s="246"/>
      <c r="AD552" s="246"/>
      <c r="AE552" s="246"/>
      <c r="AF552" s="246"/>
      <c r="AG552" s="246"/>
      <c r="AH552" s="246"/>
      <c r="AI552" s="246"/>
      <c r="AJ552" s="246"/>
      <c r="AK552" s="246"/>
      <c r="AL552" s="246"/>
      <c r="AM552" s="246"/>
      <c r="AN552" s="246"/>
      <c r="AO552" s="246"/>
      <c r="AP552" s="246"/>
      <c r="AQ552" s="246"/>
      <c r="AR552" s="246"/>
      <c r="AS552" s="246"/>
      <c r="AT552" s="246"/>
      <c r="AU552" s="246"/>
      <c r="AV552" s="246"/>
      <c r="AW552" s="246"/>
      <c r="AX552" s="246"/>
      <c r="AY552" s="246"/>
      <c r="AZ552" s="246"/>
      <c r="BA552" s="246"/>
      <c r="BB552" s="246"/>
      <c r="BC552" s="246"/>
    </row>
    <row r="553" spans="1:55" x14ac:dyDescent="0.2">
      <c r="A553" s="301"/>
      <c r="B553" s="246"/>
      <c r="C553" s="246"/>
      <c r="D553" s="246"/>
      <c r="E553" s="246"/>
      <c r="F553" s="246"/>
      <c r="G553" s="246"/>
      <c r="H553" s="246"/>
      <c r="I553" s="246"/>
      <c r="J553" s="246"/>
      <c r="K553" s="246"/>
      <c r="L553" s="246"/>
      <c r="M553" s="246"/>
      <c r="N553" s="246"/>
      <c r="O553" s="246"/>
      <c r="P553" s="246"/>
      <c r="Q553" s="246"/>
      <c r="R553" s="246"/>
      <c r="S553" s="246"/>
      <c r="T553" s="246"/>
      <c r="U553" s="246"/>
      <c r="V553" s="246"/>
      <c r="W553" s="246"/>
      <c r="X553" s="246"/>
      <c r="Y553" s="246"/>
      <c r="Z553" s="246"/>
      <c r="AA553" s="246"/>
      <c r="AB553" s="246"/>
      <c r="AC553" s="246"/>
      <c r="AD553" s="246"/>
      <c r="AE553" s="246"/>
      <c r="AF553" s="246"/>
      <c r="AG553" s="246"/>
      <c r="AH553" s="246"/>
      <c r="AI553" s="246"/>
      <c r="AJ553" s="246"/>
      <c r="AK553" s="246"/>
      <c r="AL553" s="246"/>
      <c r="AM553" s="246"/>
      <c r="AN553" s="246"/>
      <c r="AO553" s="246"/>
      <c r="AP553" s="246"/>
      <c r="AQ553" s="246"/>
      <c r="AR553" s="246"/>
      <c r="AS553" s="246"/>
      <c r="AT553" s="246"/>
      <c r="AU553" s="246"/>
      <c r="AV553" s="246"/>
      <c r="AW553" s="246"/>
      <c r="AX553" s="246"/>
      <c r="AY553" s="246"/>
      <c r="AZ553" s="246"/>
      <c r="BA553" s="246"/>
      <c r="BB553" s="246"/>
      <c r="BC553" s="246"/>
    </row>
    <row r="554" spans="1:55" x14ac:dyDescent="0.2">
      <c r="A554" s="301"/>
      <c r="B554" s="246"/>
      <c r="C554" s="246"/>
      <c r="D554" s="246"/>
      <c r="E554" s="246"/>
      <c r="F554" s="246"/>
      <c r="G554" s="246"/>
      <c r="H554" s="246"/>
      <c r="I554" s="246"/>
      <c r="J554" s="246"/>
      <c r="K554" s="246"/>
      <c r="L554" s="246"/>
      <c r="M554" s="246"/>
      <c r="N554" s="246"/>
      <c r="O554" s="246"/>
      <c r="P554" s="246"/>
      <c r="Q554" s="246"/>
      <c r="R554" s="246"/>
      <c r="S554" s="246"/>
      <c r="T554" s="246"/>
      <c r="U554" s="246"/>
      <c r="V554" s="246"/>
      <c r="W554" s="246"/>
      <c r="X554" s="246"/>
      <c r="Y554" s="246"/>
      <c r="Z554" s="246"/>
      <c r="AA554" s="246"/>
      <c r="AB554" s="246"/>
      <c r="AC554" s="246"/>
      <c r="AD554" s="246"/>
      <c r="AE554" s="246"/>
      <c r="AF554" s="246"/>
      <c r="AG554" s="246"/>
      <c r="AH554" s="246"/>
      <c r="AI554" s="246"/>
      <c r="AJ554" s="246"/>
      <c r="AK554" s="246"/>
      <c r="AL554" s="246"/>
      <c r="AM554" s="246"/>
      <c r="AN554" s="246"/>
      <c r="AO554" s="246"/>
      <c r="AP554" s="246"/>
      <c r="AQ554" s="246"/>
      <c r="AR554" s="246"/>
      <c r="AS554" s="246"/>
      <c r="AT554" s="246"/>
      <c r="AU554" s="246"/>
      <c r="AV554" s="246"/>
      <c r="AW554" s="246"/>
      <c r="AX554" s="246"/>
      <c r="AY554" s="246"/>
      <c r="AZ554" s="246"/>
      <c r="BA554" s="246"/>
      <c r="BB554" s="246"/>
      <c r="BC554" s="246"/>
    </row>
    <row r="555" spans="1:55" x14ac:dyDescent="0.2">
      <c r="A555" s="301"/>
      <c r="B555" s="246"/>
      <c r="C555" s="246"/>
      <c r="D555" s="246"/>
      <c r="E555" s="246"/>
      <c r="F555" s="246"/>
      <c r="G555" s="246"/>
      <c r="H555" s="246"/>
      <c r="I555" s="246"/>
      <c r="J555" s="246"/>
      <c r="K555" s="246"/>
      <c r="L555" s="246"/>
      <c r="M555" s="246"/>
      <c r="N555" s="246"/>
      <c r="O555" s="246"/>
      <c r="P555" s="246"/>
      <c r="Q555" s="246"/>
      <c r="R555" s="246"/>
      <c r="S555" s="246"/>
      <c r="T555" s="246"/>
      <c r="U555" s="246"/>
      <c r="V555" s="246"/>
      <c r="W555" s="246"/>
      <c r="X555" s="246"/>
      <c r="Y555" s="246"/>
      <c r="Z555" s="246"/>
      <c r="AA555" s="246"/>
      <c r="AB555" s="246"/>
      <c r="AC555" s="246"/>
      <c r="AD555" s="246"/>
      <c r="AE555" s="246"/>
      <c r="AF555" s="246"/>
      <c r="AG555" s="246"/>
      <c r="AH555" s="246"/>
      <c r="AI555" s="246"/>
      <c r="AJ555" s="246"/>
      <c r="AK555" s="246"/>
      <c r="AL555" s="246"/>
      <c r="AM555" s="246"/>
      <c r="AN555" s="246"/>
      <c r="AO555" s="246"/>
      <c r="AP555" s="246"/>
      <c r="AQ555" s="246"/>
      <c r="AR555" s="246"/>
      <c r="AS555" s="246"/>
      <c r="AT555" s="246"/>
      <c r="AU555" s="246"/>
      <c r="AV555" s="246"/>
      <c r="AW555" s="246"/>
      <c r="AX555" s="246"/>
      <c r="AY555" s="246"/>
      <c r="AZ555" s="246"/>
      <c r="BA555" s="246"/>
      <c r="BB555" s="246"/>
      <c r="BC555" s="246"/>
    </row>
    <row r="556" spans="1:55" x14ac:dyDescent="0.2">
      <c r="A556" s="301"/>
      <c r="B556" s="246"/>
      <c r="C556" s="246"/>
      <c r="D556" s="246"/>
      <c r="E556" s="246"/>
      <c r="F556" s="246"/>
      <c r="G556" s="246"/>
      <c r="H556" s="246"/>
      <c r="I556" s="246"/>
      <c r="J556" s="246"/>
      <c r="K556" s="246"/>
      <c r="L556" s="246"/>
      <c r="M556" s="246"/>
      <c r="N556" s="246"/>
      <c r="O556" s="246"/>
      <c r="P556" s="246"/>
      <c r="Q556" s="246"/>
      <c r="R556" s="246"/>
      <c r="S556" s="246"/>
      <c r="T556" s="246"/>
      <c r="U556" s="246"/>
      <c r="V556" s="246"/>
      <c r="W556" s="246"/>
      <c r="X556" s="246"/>
      <c r="Y556" s="246"/>
      <c r="Z556" s="246"/>
      <c r="AA556" s="246"/>
      <c r="AB556" s="246"/>
      <c r="AC556" s="246"/>
      <c r="AD556" s="246"/>
      <c r="AE556" s="246"/>
      <c r="AF556" s="246"/>
      <c r="AG556" s="246"/>
      <c r="AH556" s="246"/>
      <c r="AI556" s="246"/>
      <c r="AJ556" s="246"/>
      <c r="AK556" s="246"/>
      <c r="AL556" s="246"/>
      <c r="AM556" s="246"/>
      <c r="AN556" s="246"/>
      <c r="AO556" s="246"/>
      <c r="AP556" s="246"/>
      <c r="AQ556" s="246"/>
      <c r="AR556" s="246"/>
      <c r="AS556" s="246"/>
      <c r="AT556" s="246"/>
      <c r="AU556" s="246"/>
      <c r="AV556" s="246"/>
      <c r="AW556" s="246"/>
      <c r="AX556" s="246"/>
      <c r="AY556" s="246"/>
      <c r="AZ556" s="246"/>
      <c r="BA556" s="246"/>
      <c r="BB556" s="246"/>
      <c r="BC556" s="246"/>
    </row>
    <row r="557" spans="1:55" x14ac:dyDescent="0.2">
      <c r="A557" s="301"/>
      <c r="B557" s="246"/>
      <c r="C557" s="246"/>
      <c r="D557" s="246"/>
      <c r="E557" s="246"/>
      <c r="F557" s="246"/>
      <c r="G557" s="246"/>
      <c r="H557" s="246"/>
      <c r="I557" s="246"/>
      <c r="J557" s="246"/>
      <c r="K557" s="246"/>
      <c r="L557" s="246"/>
      <c r="M557" s="246"/>
      <c r="N557" s="246"/>
      <c r="O557" s="246"/>
      <c r="P557" s="246"/>
      <c r="Q557" s="246"/>
      <c r="R557" s="246"/>
      <c r="S557" s="246"/>
      <c r="T557" s="246"/>
      <c r="U557" s="246"/>
      <c r="V557" s="246"/>
      <c r="W557" s="246"/>
      <c r="X557" s="246"/>
      <c r="Y557" s="246"/>
      <c r="Z557" s="246"/>
      <c r="AA557" s="246"/>
      <c r="AB557" s="246"/>
      <c r="AC557" s="246"/>
      <c r="AD557" s="246"/>
      <c r="AE557" s="246"/>
      <c r="AF557" s="246"/>
      <c r="AG557" s="246"/>
      <c r="AH557" s="246"/>
      <c r="AI557" s="246"/>
      <c r="AJ557" s="246"/>
      <c r="AK557" s="246"/>
      <c r="AL557" s="246"/>
      <c r="AM557" s="246"/>
      <c r="AN557" s="246"/>
      <c r="AO557" s="246"/>
      <c r="AP557" s="246"/>
      <c r="AQ557" s="246"/>
      <c r="AR557" s="246"/>
      <c r="AS557" s="246"/>
      <c r="AT557" s="246"/>
      <c r="AU557" s="246"/>
      <c r="AV557" s="246"/>
      <c r="AW557" s="246"/>
      <c r="AX557" s="246"/>
      <c r="AY557" s="246"/>
      <c r="AZ557" s="246"/>
      <c r="BA557" s="246"/>
      <c r="BB557" s="246"/>
      <c r="BC557" s="246"/>
    </row>
    <row r="558" spans="1:55" x14ac:dyDescent="0.2">
      <c r="A558" s="301"/>
      <c r="B558" s="246"/>
      <c r="C558" s="246"/>
      <c r="D558" s="246"/>
      <c r="E558" s="246"/>
      <c r="F558" s="246"/>
      <c r="G558" s="246"/>
      <c r="H558" s="246"/>
      <c r="I558" s="246"/>
      <c r="J558" s="246"/>
      <c r="K558" s="246"/>
      <c r="L558" s="246"/>
      <c r="M558" s="246"/>
      <c r="N558" s="246"/>
      <c r="O558" s="246"/>
      <c r="P558" s="246"/>
      <c r="Q558" s="246"/>
      <c r="R558" s="246"/>
      <c r="S558" s="246"/>
      <c r="T558" s="246"/>
      <c r="U558" s="246"/>
      <c r="V558" s="246"/>
      <c r="W558" s="246"/>
      <c r="X558" s="246"/>
      <c r="Y558" s="246"/>
      <c r="Z558" s="246"/>
      <c r="AA558" s="246"/>
      <c r="AB558" s="246"/>
      <c r="AC558" s="246"/>
      <c r="AD558" s="246"/>
      <c r="AE558" s="246"/>
      <c r="AF558" s="246"/>
      <c r="AG558" s="246"/>
      <c r="AH558" s="246"/>
      <c r="AI558" s="246"/>
      <c r="AJ558" s="246"/>
      <c r="AK558" s="246"/>
      <c r="AL558" s="246"/>
      <c r="AM558" s="246"/>
      <c r="AN558" s="246"/>
      <c r="AO558" s="246"/>
      <c r="AP558" s="246"/>
      <c r="AQ558" s="246"/>
      <c r="AR558" s="246"/>
      <c r="AS558" s="246"/>
      <c r="AT558" s="246"/>
      <c r="AU558" s="246"/>
      <c r="AV558" s="246"/>
      <c r="AW558" s="246"/>
      <c r="AX558" s="246"/>
      <c r="AY558" s="246"/>
      <c r="AZ558" s="246"/>
      <c r="BA558" s="246"/>
      <c r="BB558" s="246"/>
      <c r="BC558" s="246"/>
    </row>
    <row r="559" spans="1:55" x14ac:dyDescent="0.2">
      <c r="A559" s="301"/>
      <c r="B559" s="246"/>
      <c r="C559" s="246"/>
      <c r="D559" s="246"/>
      <c r="E559" s="246"/>
      <c r="F559" s="246"/>
      <c r="G559" s="246"/>
      <c r="H559" s="246"/>
      <c r="I559" s="246"/>
      <c r="J559" s="246"/>
      <c r="K559" s="246"/>
      <c r="L559" s="246"/>
      <c r="M559" s="246"/>
      <c r="N559" s="246"/>
      <c r="O559" s="246"/>
      <c r="P559" s="246"/>
      <c r="Q559" s="246"/>
      <c r="R559" s="246"/>
      <c r="S559" s="246"/>
      <c r="T559" s="246"/>
      <c r="U559" s="246"/>
      <c r="V559" s="246"/>
      <c r="W559" s="246"/>
      <c r="X559" s="246"/>
      <c r="Y559" s="246"/>
      <c r="Z559" s="246"/>
      <c r="AA559" s="246"/>
      <c r="AB559" s="246"/>
      <c r="AC559" s="246"/>
      <c r="AD559" s="246"/>
      <c r="AE559" s="246"/>
      <c r="AF559" s="246"/>
      <c r="AG559" s="246"/>
      <c r="AH559" s="246"/>
      <c r="AI559" s="246"/>
      <c r="AJ559" s="246"/>
      <c r="AK559" s="246"/>
      <c r="AL559" s="246"/>
      <c r="AM559" s="246"/>
      <c r="AN559" s="246"/>
      <c r="AO559" s="246"/>
      <c r="AP559" s="246"/>
      <c r="AQ559" s="246"/>
      <c r="AR559" s="246"/>
      <c r="AS559" s="246"/>
      <c r="AT559" s="246"/>
      <c r="AU559" s="246"/>
      <c r="AV559" s="246"/>
      <c r="AW559" s="246"/>
      <c r="AX559" s="246"/>
      <c r="AY559" s="246"/>
      <c r="AZ559" s="246"/>
      <c r="BA559" s="246"/>
      <c r="BB559" s="246"/>
      <c r="BC559" s="246"/>
    </row>
    <row r="560" spans="1:55" x14ac:dyDescent="0.2">
      <c r="A560" s="301"/>
      <c r="B560" s="246"/>
      <c r="C560" s="246"/>
      <c r="D560" s="246"/>
      <c r="E560" s="246"/>
      <c r="F560" s="246"/>
      <c r="G560" s="246"/>
      <c r="H560" s="246"/>
      <c r="I560" s="246"/>
      <c r="J560" s="246"/>
      <c r="K560" s="246"/>
      <c r="L560" s="246"/>
      <c r="M560" s="246"/>
      <c r="N560" s="246"/>
      <c r="O560" s="246"/>
      <c r="P560" s="246"/>
      <c r="Q560" s="246"/>
      <c r="R560" s="246"/>
      <c r="S560" s="246"/>
      <c r="T560" s="246"/>
      <c r="U560" s="246"/>
      <c r="V560" s="246"/>
      <c r="W560" s="246"/>
      <c r="X560" s="246"/>
      <c r="Y560" s="246"/>
      <c r="Z560" s="246"/>
      <c r="AA560" s="246"/>
      <c r="AB560" s="246"/>
      <c r="AC560" s="246"/>
      <c r="AD560" s="246"/>
      <c r="AE560" s="246"/>
      <c r="AF560" s="246"/>
      <c r="AG560" s="246"/>
      <c r="AH560" s="246"/>
      <c r="AI560" s="246"/>
      <c r="AJ560" s="246"/>
      <c r="AK560" s="246"/>
      <c r="AL560" s="246"/>
      <c r="AM560" s="246"/>
      <c r="AN560" s="246"/>
      <c r="AO560" s="246"/>
      <c r="AP560" s="246"/>
      <c r="AQ560" s="246"/>
      <c r="AR560" s="246"/>
      <c r="AS560" s="246"/>
      <c r="AT560" s="246"/>
      <c r="AU560" s="246"/>
      <c r="AV560" s="246"/>
      <c r="AW560" s="246"/>
      <c r="AX560" s="246"/>
      <c r="AY560" s="246"/>
      <c r="AZ560" s="246"/>
      <c r="BA560" s="246"/>
      <c r="BB560" s="246"/>
      <c r="BC560" s="246"/>
    </row>
    <row r="561" spans="1:55" x14ac:dyDescent="0.2">
      <c r="A561" s="301"/>
      <c r="B561" s="246"/>
      <c r="C561" s="246"/>
      <c r="D561" s="246"/>
      <c r="E561" s="246"/>
      <c r="F561" s="246"/>
      <c r="G561" s="246"/>
      <c r="H561" s="246"/>
      <c r="I561" s="246"/>
      <c r="J561" s="246"/>
      <c r="K561" s="246"/>
      <c r="L561" s="246"/>
      <c r="M561" s="246"/>
      <c r="N561" s="246"/>
      <c r="O561" s="246"/>
      <c r="P561" s="246"/>
      <c r="Q561" s="246"/>
      <c r="R561" s="246"/>
      <c r="S561" s="246"/>
      <c r="T561" s="246"/>
      <c r="U561" s="246"/>
      <c r="V561" s="246"/>
      <c r="W561" s="246"/>
      <c r="X561" s="246"/>
      <c r="Y561" s="246"/>
      <c r="Z561" s="246"/>
      <c r="AA561" s="246"/>
      <c r="AB561" s="246"/>
      <c r="AC561" s="246"/>
      <c r="AD561" s="246"/>
      <c r="AE561" s="246"/>
      <c r="AF561" s="246"/>
      <c r="AG561" s="246"/>
      <c r="AH561" s="246"/>
      <c r="AI561" s="246"/>
      <c r="AJ561" s="246"/>
      <c r="AK561" s="246"/>
      <c r="AL561" s="246"/>
      <c r="AM561" s="246"/>
      <c r="AN561" s="246"/>
      <c r="AO561" s="246"/>
      <c r="AP561" s="246"/>
      <c r="AQ561" s="246"/>
      <c r="AR561" s="246"/>
      <c r="AS561" s="246"/>
      <c r="AT561" s="246"/>
      <c r="AU561" s="246"/>
      <c r="AV561" s="246"/>
      <c r="AW561" s="246"/>
      <c r="AX561" s="246"/>
      <c r="AY561" s="246"/>
      <c r="AZ561" s="246"/>
      <c r="BA561" s="246"/>
      <c r="BB561" s="246"/>
      <c r="BC561" s="246"/>
    </row>
    <row r="562" spans="1:55" x14ac:dyDescent="0.2">
      <c r="A562" s="301"/>
      <c r="B562" s="246"/>
      <c r="C562" s="246"/>
      <c r="D562" s="246"/>
      <c r="E562" s="246"/>
      <c r="F562" s="246"/>
      <c r="G562" s="246"/>
      <c r="H562" s="246"/>
      <c r="I562" s="246"/>
      <c r="J562" s="246"/>
      <c r="K562" s="246"/>
      <c r="L562" s="246"/>
      <c r="M562" s="246"/>
      <c r="N562" s="246"/>
      <c r="O562" s="246"/>
      <c r="P562" s="246"/>
      <c r="Q562" s="246"/>
      <c r="R562" s="246"/>
      <c r="S562" s="246"/>
      <c r="T562" s="246"/>
      <c r="U562" s="246"/>
      <c r="V562" s="246"/>
      <c r="W562" s="246"/>
      <c r="X562" s="246"/>
      <c r="Y562" s="246"/>
      <c r="Z562" s="246"/>
      <c r="AA562" s="246"/>
      <c r="AB562" s="246"/>
      <c r="AC562" s="246"/>
      <c r="AD562" s="246"/>
      <c r="AE562" s="246"/>
      <c r="AF562" s="246"/>
      <c r="AG562" s="246"/>
      <c r="AH562" s="246"/>
      <c r="AI562" s="246"/>
      <c r="AJ562" s="246"/>
      <c r="AK562" s="246"/>
      <c r="AL562" s="246"/>
      <c r="AM562" s="246"/>
      <c r="AN562" s="246"/>
      <c r="AO562" s="246"/>
      <c r="AP562" s="246"/>
      <c r="AQ562" s="246"/>
      <c r="AR562" s="246"/>
      <c r="AS562" s="246"/>
      <c r="AT562" s="246"/>
      <c r="AU562" s="246"/>
      <c r="AV562" s="246"/>
      <c r="AW562" s="246"/>
      <c r="AX562" s="246"/>
      <c r="AY562" s="246"/>
      <c r="AZ562" s="246"/>
      <c r="BA562" s="246"/>
      <c r="BB562" s="246"/>
      <c r="BC562" s="246"/>
    </row>
    <row r="563" spans="1:55" x14ac:dyDescent="0.2">
      <c r="A563" s="301"/>
      <c r="B563" s="246"/>
      <c r="C563" s="246"/>
      <c r="D563" s="246"/>
      <c r="E563" s="246"/>
      <c r="F563" s="246"/>
      <c r="G563" s="246"/>
      <c r="H563" s="246"/>
      <c r="I563" s="246"/>
      <c r="J563" s="246"/>
      <c r="K563" s="246"/>
      <c r="L563" s="246"/>
      <c r="M563" s="246"/>
      <c r="N563" s="246"/>
      <c r="O563" s="246"/>
      <c r="P563" s="246"/>
      <c r="Q563" s="246"/>
      <c r="R563" s="246"/>
      <c r="S563" s="246"/>
      <c r="T563" s="246"/>
      <c r="U563" s="246"/>
      <c r="V563" s="246"/>
      <c r="W563" s="246"/>
      <c r="X563" s="246"/>
      <c r="Y563" s="246"/>
      <c r="Z563" s="246"/>
      <c r="AA563" s="246"/>
      <c r="AB563" s="246"/>
      <c r="AC563" s="246"/>
      <c r="AD563" s="246"/>
      <c r="AE563" s="246"/>
      <c r="AF563" s="246"/>
      <c r="AG563" s="246"/>
      <c r="AH563" s="246"/>
      <c r="AI563" s="246"/>
      <c r="AJ563" s="246"/>
      <c r="AK563" s="246"/>
      <c r="AL563" s="246"/>
      <c r="AM563" s="246"/>
      <c r="AN563" s="246"/>
      <c r="AO563" s="246"/>
      <c r="AP563" s="246"/>
      <c r="AQ563" s="246"/>
      <c r="AR563" s="246"/>
      <c r="AS563" s="246"/>
      <c r="AT563" s="246"/>
      <c r="AU563" s="246"/>
      <c r="AV563" s="246"/>
      <c r="AW563" s="246"/>
      <c r="AX563" s="246"/>
      <c r="AY563" s="246"/>
      <c r="AZ563" s="246"/>
      <c r="BA563" s="246"/>
      <c r="BB563" s="246"/>
      <c r="BC563" s="246"/>
    </row>
    <row r="564" spans="1:55" x14ac:dyDescent="0.2">
      <c r="A564" s="301"/>
      <c r="B564" s="246"/>
      <c r="C564" s="246"/>
      <c r="D564" s="246"/>
      <c r="E564" s="246"/>
      <c r="F564" s="246"/>
      <c r="G564" s="246"/>
      <c r="H564" s="246"/>
      <c r="I564" s="246"/>
      <c r="J564" s="246"/>
      <c r="K564" s="246"/>
      <c r="L564" s="246"/>
      <c r="M564" s="246"/>
      <c r="N564" s="246"/>
      <c r="O564" s="246"/>
      <c r="P564" s="246"/>
      <c r="Q564" s="246"/>
      <c r="R564" s="246"/>
      <c r="S564" s="246"/>
      <c r="T564" s="246"/>
      <c r="U564" s="246"/>
      <c r="V564" s="246"/>
      <c r="W564" s="246"/>
      <c r="X564" s="246"/>
      <c r="Y564" s="246"/>
      <c r="Z564" s="246"/>
      <c r="AA564" s="246"/>
      <c r="AB564" s="246"/>
      <c r="AC564" s="246"/>
      <c r="AD564" s="246"/>
      <c r="AE564" s="246"/>
      <c r="AF564" s="246"/>
      <c r="AG564" s="246"/>
      <c r="AH564" s="246"/>
      <c r="AI564" s="246"/>
      <c r="AJ564" s="246"/>
      <c r="AK564" s="246"/>
      <c r="AL564" s="246"/>
      <c r="AM564" s="246"/>
      <c r="AN564" s="246"/>
      <c r="AO564" s="246"/>
      <c r="AP564" s="246"/>
      <c r="AQ564" s="246"/>
      <c r="AR564" s="246"/>
      <c r="AS564" s="246"/>
      <c r="AT564" s="246"/>
      <c r="AU564" s="246"/>
      <c r="AV564" s="246"/>
      <c r="AW564" s="246"/>
      <c r="AX564" s="246"/>
      <c r="AY564" s="246"/>
      <c r="AZ564" s="246"/>
      <c r="BA564" s="246"/>
      <c r="BB564" s="246"/>
      <c r="BC564" s="246"/>
    </row>
    <row r="565" spans="1:55" x14ac:dyDescent="0.2">
      <c r="A565" s="301"/>
      <c r="B565" s="246"/>
      <c r="C565" s="246"/>
      <c r="D565" s="246"/>
      <c r="E565" s="246"/>
      <c r="F565" s="246"/>
      <c r="G565" s="246"/>
      <c r="H565" s="246"/>
      <c r="I565" s="246"/>
      <c r="J565" s="246"/>
      <c r="K565" s="246"/>
      <c r="L565" s="246"/>
      <c r="M565" s="246"/>
      <c r="N565" s="246"/>
      <c r="O565" s="246"/>
      <c r="P565" s="246"/>
      <c r="Q565" s="246"/>
      <c r="R565" s="246"/>
      <c r="S565" s="246"/>
      <c r="T565" s="246"/>
      <c r="U565" s="246"/>
      <c r="V565" s="246"/>
      <c r="W565" s="246"/>
      <c r="X565" s="246"/>
      <c r="Y565" s="246"/>
      <c r="Z565" s="246"/>
      <c r="AA565" s="246"/>
      <c r="AB565" s="246"/>
      <c r="AC565" s="246"/>
      <c r="AD565" s="246"/>
      <c r="AE565" s="246"/>
      <c r="AF565" s="246"/>
      <c r="AG565" s="246"/>
      <c r="AH565" s="246"/>
      <c r="AI565" s="246"/>
      <c r="AJ565" s="246"/>
      <c r="AK565" s="246"/>
      <c r="AL565" s="246"/>
      <c r="AM565" s="246"/>
      <c r="AN565" s="246"/>
      <c r="AO565" s="246"/>
      <c r="AP565" s="246"/>
      <c r="AQ565" s="246"/>
      <c r="AR565" s="246"/>
      <c r="AS565" s="246"/>
      <c r="AT565" s="246"/>
      <c r="AU565" s="246"/>
      <c r="AV565" s="246"/>
      <c r="AW565" s="246"/>
      <c r="AX565" s="246"/>
      <c r="AY565" s="246"/>
      <c r="AZ565" s="246"/>
      <c r="BA565" s="246"/>
      <c r="BB565" s="246"/>
      <c r="BC565" s="246"/>
    </row>
    <row r="566" spans="1:55" x14ac:dyDescent="0.2">
      <c r="A566" s="301"/>
      <c r="B566" s="246"/>
      <c r="C566" s="246"/>
      <c r="D566" s="246"/>
      <c r="E566" s="246"/>
      <c r="F566" s="246"/>
      <c r="G566" s="246"/>
      <c r="H566" s="246"/>
      <c r="I566" s="246"/>
      <c r="J566" s="246"/>
      <c r="K566" s="246"/>
      <c r="L566" s="246"/>
      <c r="M566" s="246"/>
      <c r="N566" s="246"/>
      <c r="O566" s="246"/>
      <c r="P566" s="246"/>
      <c r="Q566" s="246"/>
      <c r="R566" s="246"/>
      <c r="S566" s="246"/>
      <c r="T566" s="246"/>
      <c r="U566" s="246"/>
      <c r="V566" s="246"/>
      <c r="W566" s="246"/>
      <c r="X566" s="246"/>
      <c r="Y566" s="246"/>
      <c r="Z566" s="246"/>
      <c r="AA566" s="246"/>
      <c r="AB566" s="246"/>
      <c r="AC566" s="246"/>
      <c r="AD566" s="246"/>
      <c r="AE566" s="246"/>
      <c r="AF566" s="246"/>
      <c r="AG566" s="246"/>
      <c r="AH566" s="246"/>
      <c r="AI566" s="246"/>
      <c r="AJ566" s="246"/>
      <c r="AK566" s="246"/>
      <c r="AL566" s="246"/>
      <c r="AM566" s="246"/>
      <c r="AN566" s="246"/>
      <c r="AO566" s="246"/>
      <c r="AP566" s="246"/>
      <c r="AQ566" s="246"/>
      <c r="AR566" s="246"/>
      <c r="AS566" s="246"/>
      <c r="AT566" s="246"/>
      <c r="AU566" s="246"/>
      <c r="AV566" s="246"/>
      <c r="AW566" s="246"/>
      <c r="AX566" s="246"/>
      <c r="AY566" s="246"/>
      <c r="AZ566" s="246"/>
      <c r="BA566" s="246"/>
      <c r="BB566" s="246"/>
      <c r="BC566" s="246"/>
    </row>
    <row r="567" spans="1:55" x14ac:dyDescent="0.2">
      <c r="A567" s="301"/>
      <c r="B567" s="246"/>
      <c r="C567" s="246"/>
      <c r="D567" s="246"/>
      <c r="E567" s="246"/>
      <c r="F567" s="246"/>
      <c r="G567" s="246"/>
      <c r="H567" s="246"/>
      <c r="I567" s="246"/>
      <c r="J567" s="246"/>
      <c r="K567" s="246"/>
      <c r="L567" s="246"/>
      <c r="M567" s="246"/>
      <c r="N567" s="246"/>
      <c r="O567" s="246"/>
      <c r="P567" s="246"/>
      <c r="Q567" s="246"/>
      <c r="R567" s="246"/>
      <c r="S567" s="246"/>
      <c r="T567" s="246"/>
      <c r="U567" s="246"/>
      <c r="V567" s="246"/>
      <c r="W567" s="246"/>
      <c r="X567" s="246"/>
      <c r="Y567" s="246"/>
      <c r="Z567" s="246"/>
      <c r="AA567" s="246"/>
      <c r="AB567" s="246"/>
      <c r="AC567" s="246"/>
      <c r="AD567" s="246"/>
      <c r="AE567" s="246"/>
      <c r="AF567" s="246"/>
      <c r="AG567" s="246"/>
      <c r="AH567" s="246"/>
      <c r="AI567" s="246"/>
      <c r="AJ567" s="246"/>
      <c r="AK567" s="246"/>
      <c r="AL567" s="246"/>
      <c r="AM567" s="246"/>
      <c r="AN567" s="246"/>
      <c r="AO567" s="246"/>
      <c r="AP567" s="246"/>
      <c r="AQ567" s="246"/>
      <c r="AR567" s="246"/>
      <c r="AS567" s="246"/>
      <c r="AT567" s="246"/>
      <c r="AU567" s="246"/>
      <c r="AV567" s="246"/>
      <c r="AW567" s="246"/>
      <c r="AX567" s="246"/>
      <c r="AY567" s="246"/>
      <c r="AZ567" s="246"/>
      <c r="BA567" s="246"/>
      <c r="BB567" s="246"/>
      <c r="BC567" s="246"/>
    </row>
    <row r="568" spans="1:55" x14ac:dyDescent="0.2">
      <c r="A568" s="301"/>
      <c r="B568" s="246"/>
      <c r="C568" s="246"/>
      <c r="D568" s="246"/>
      <c r="E568" s="246"/>
      <c r="F568" s="246"/>
      <c r="G568" s="246"/>
      <c r="H568" s="246"/>
      <c r="I568" s="246"/>
      <c r="J568" s="246"/>
      <c r="K568" s="246"/>
      <c r="L568" s="246"/>
      <c r="M568" s="246"/>
      <c r="N568" s="246"/>
      <c r="O568" s="246"/>
      <c r="P568" s="246"/>
      <c r="Q568" s="246"/>
      <c r="R568" s="246"/>
      <c r="S568" s="246"/>
      <c r="T568" s="246"/>
      <c r="U568" s="246"/>
      <c r="V568" s="246"/>
      <c r="W568" s="246"/>
      <c r="X568" s="246"/>
      <c r="Y568" s="246"/>
      <c r="Z568" s="246"/>
      <c r="AA568" s="246"/>
      <c r="AB568" s="246"/>
      <c r="AC568" s="246"/>
      <c r="AD568" s="246"/>
      <c r="AE568" s="246"/>
      <c r="AF568" s="246"/>
      <c r="AG568" s="246"/>
      <c r="AH568" s="246"/>
      <c r="AI568" s="246"/>
      <c r="AJ568" s="246"/>
      <c r="AK568" s="246"/>
      <c r="AL568" s="246"/>
      <c r="AM568" s="246"/>
      <c r="AN568" s="246"/>
      <c r="AO568" s="246"/>
      <c r="AP568" s="246"/>
      <c r="AQ568" s="246"/>
      <c r="AR568" s="246"/>
      <c r="AS568" s="246"/>
      <c r="AT568" s="246"/>
      <c r="AU568" s="246"/>
      <c r="AV568" s="246"/>
      <c r="AW568" s="246"/>
      <c r="AX568" s="246"/>
      <c r="AY568" s="246"/>
      <c r="AZ568" s="246"/>
      <c r="BA568" s="246"/>
      <c r="BB568" s="246"/>
      <c r="BC568" s="246"/>
    </row>
    <row r="569" spans="1:55" x14ac:dyDescent="0.2">
      <c r="A569" s="301"/>
      <c r="B569" s="246"/>
      <c r="C569" s="246"/>
      <c r="D569" s="246"/>
      <c r="E569" s="246"/>
      <c r="F569" s="246"/>
      <c r="G569" s="246"/>
      <c r="H569" s="246"/>
      <c r="I569" s="246"/>
      <c r="J569" s="246"/>
      <c r="K569" s="246"/>
      <c r="L569" s="246"/>
      <c r="M569" s="246"/>
      <c r="N569" s="246"/>
      <c r="O569" s="246"/>
      <c r="P569" s="246"/>
      <c r="Q569" s="246"/>
      <c r="R569" s="246"/>
      <c r="S569" s="246"/>
      <c r="T569" s="246"/>
      <c r="U569" s="246"/>
      <c r="V569" s="246"/>
      <c r="W569" s="246"/>
      <c r="X569" s="246"/>
      <c r="Y569" s="246"/>
      <c r="Z569" s="246"/>
      <c r="AA569" s="246"/>
      <c r="AB569" s="246"/>
      <c r="AC569" s="246"/>
      <c r="AD569" s="246"/>
      <c r="AE569" s="246"/>
      <c r="AF569" s="246"/>
      <c r="AG569" s="246"/>
      <c r="AH569" s="246"/>
      <c r="AI569" s="246"/>
      <c r="AJ569" s="246"/>
      <c r="AK569" s="246"/>
      <c r="AL569" s="246"/>
      <c r="AM569" s="246"/>
      <c r="AN569" s="246"/>
      <c r="AO569" s="246"/>
      <c r="AP569" s="246"/>
      <c r="AQ569" s="246"/>
      <c r="AR569" s="246"/>
      <c r="AS569" s="246"/>
      <c r="AT569" s="246"/>
      <c r="AU569" s="246"/>
      <c r="AV569" s="246"/>
      <c r="AW569" s="246"/>
      <c r="AX569" s="246"/>
      <c r="AY569" s="246"/>
      <c r="AZ569" s="246"/>
      <c r="BA569" s="246"/>
      <c r="BB569" s="246"/>
      <c r="BC569" s="246"/>
    </row>
    <row r="570" spans="1:55" x14ac:dyDescent="0.2">
      <c r="A570" s="301"/>
      <c r="B570" s="246"/>
      <c r="C570" s="246"/>
      <c r="D570" s="246"/>
      <c r="E570" s="246"/>
      <c r="F570" s="246"/>
      <c r="G570" s="246"/>
      <c r="H570" s="246"/>
      <c r="I570" s="246"/>
      <c r="J570" s="246"/>
      <c r="K570" s="246"/>
      <c r="L570" s="246"/>
      <c r="M570" s="246"/>
      <c r="N570" s="246"/>
      <c r="O570" s="246"/>
      <c r="P570" s="246"/>
      <c r="Q570" s="246"/>
      <c r="R570" s="246"/>
      <c r="S570" s="246"/>
      <c r="T570" s="246"/>
      <c r="U570" s="246"/>
      <c r="V570" s="246"/>
      <c r="W570" s="246"/>
      <c r="X570" s="246"/>
      <c r="Y570" s="246"/>
      <c r="Z570" s="246"/>
      <c r="AA570" s="246"/>
      <c r="AB570" s="246"/>
      <c r="AC570" s="246"/>
      <c r="AD570" s="246"/>
      <c r="AE570" s="246"/>
      <c r="AF570" s="246"/>
      <c r="AG570" s="246"/>
      <c r="AH570" s="246"/>
      <c r="AI570" s="246"/>
      <c r="AJ570" s="246"/>
      <c r="AK570" s="246"/>
      <c r="AL570" s="246"/>
      <c r="AM570" s="246"/>
      <c r="AN570" s="246"/>
      <c r="AO570" s="246"/>
      <c r="AP570" s="246"/>
      <c r="AQ570" s="246"/>
      <c r="AR570" s="246"/>
      <c r="AS570" s="246"/>
      <c r="AT570" s="246"/>
      <c r="AU570" s="246"/>
      <c r="AV570" s="246"/>
      <c r="AW570" s="246"/>
      <c r="AX570" s="246"/>
      <c r="AY570" s="246"/>
      <c r="AZ570" s="246"/>
      <c r="BA570" s="246"/>
      <c r="BB570" s="246"/>
      <c r="BC570" s="246"/>
    </row>
    <row r="571" spans="1:55" x14ac:dyDescent="0.2">
      <c r="A571" s="301"/>
      <c r="B571" s="246"/>
      <c r="C571" s="246"/>
      <c r="D571" s="246"/>
      <c r="E571" s="246"/>
      <c r="F571" s="246"/>
      <c r="G571" s="246"/>
      <c r="H571" s="246"/>
      <c r="I571" s="246"/>
      <c r="J571" s="246"/>
      <c r="K571" s="246"/>
      <c r="L571" s="246"/>
      <c r="M571" s="246"/>
      <c r="N571" s="246"/>
      <c r="O571" s="246"/>
      <c r="P571" s="246"/>
      <c r="Q571" s="246"/>
      <c r="R571" s="246"/>
      <c r="S571" s="246"/>
      <c r="T571" s="246"/>
      <c r="U571" s="246"/>
      <c r="V571" s="246"/>
      <c r="W571" s="246"/>
      <c r="X571" s="246"/>
      <c r="Y571" s="246"/>
      <c r="Z571" s="246"/>
      <c r="AA571" s="246"/>
      <c r="AB571" s="246"/>
      <c r="AC571" s="246"/>
      <c r="AD571" s="246"/>
      <c r="AE571" s="246"/>
      <c r="AF571" s="246"/>
      <c r="AG571" s="246"/>
      <c r="AH571" s="246"/>
      <c r="AI571" s="246"/>
      <c r="AJ571" s="246"/>
      <c r="AK571" s="246"/>
      <c r="AL571" s="246"/>
      <c r="AM571" s="246"/>
      <c r="AN571" s="246"/>
      <c r="AO571" s="246"/>
      <c r="AP571" s="246"/>
      <c r="AQ571" s="246"/>
      <c r="AR571" s="246"/>
      <c r="AS571" s="246"/>
      <c r="AT571" s="246"/>
      <c r="AU571" s="246"/>
      <c r="AV571" s="246"/>
      <c r="AW571" s="246"/>
      <c r="AX571" s="246"/>
      <c r="AY571" s="246"/>
      <c r="AZ571" s="246"/>
      <c r="BA571" s="246"/>
      <c r="BB571" s="246"/>
      <c r="BC571" s="246"/>
    </row>
    <row r="572" spans="1:55" x14ac:dyDescent="0.2">
      <c r="A572" s="301"/>
      <c r="B572" s="246"/>
      <c r="C572" s="246"/>
      <c r="D572" s="246"/>
      <c r="E572" s="246"/>
      <c r="F572" s="246"/>
      <c r="G572" s="246"/>
      <c r="H572" s="246"/>
      <c r="I572" s="246"/>
      <c r="J572" s="246"/>
      <c r="K572" s="246"/>
      <c r="L572" s="246"/>
      <c r="M572" s="246"/>
      <c r="N572" s="246"/>
      <c r="O572" s="246"/>
      <c r="P572" s="246"/>
      <c r="Q572" s="246"/>
      <c r="R572" s="246"/>
      <c r="S572" s="246"/>
      <c r="T572" s="246"/>
      <c r="U572" s="246"/>
      <c r="V572" s="246"/>
      <c r="W572" s="246"/>
      <c r="X572" s="246"/>
      <c r="Y572" s="246"/>
      <c r="Z572" s="246"/>
      <c r="AA572" s="246"/>
      <c r="AB572" s="246"/>
      <c r="AC572" s="246"/>
      <c r="AD572" s="246"/>
      <c r="AE572" s="246"/>
      <c r="AF572" s="246"/>
      <c r="AG572" s="246"/>
      <c r="AH572" s="246"/>
      <c r="AI572" s="246"/>
      <c r="AJ572" s="246"/>
      <c r="AK572" s="246"/>
      <c r="AL572" s="246"/>
      <c r="AM572" s="246"/>
      <c r="AN572" s="246"/>
      <c r="AO572" s="246"/>
      <c r="AP572" s="246"/>
      <c r="AQ572" s="246"/>
      <c r="AR572" s="246"/>
      <c r="AS572" s="246"/>
      <c r="AT572" s="246"/>
      <c r="AU572" s="246"/>
      <c r="AV572" s="246"/>
      <c r="AW572" s="246"/>
      <c r="AX572" s="246"/>
      <c r="AY572" s="246"/>
      <c r="AZ572" s="246"/>
      <c r="BA572" s="246"/>
      <c r="BB572" s="246"/>
      <c r="BC572" s="246"/>
    </row>
    <row r="573" spans="1:55" x14ac:dyDescent="0.2">
      <c r="A573" s="301"/>
      <c r="B573" s="246"/>
      <c r="C573" s="246"/>
      <c r="D573" s="246"/>
      <c r="E573" s="246"/>
      <c r="F573" s="246"/>
      <c r="G573" s="246"/>
      <c r="H573" s="246"/>
      <c r="I573" s="246"/>
      <c r="J573" s="246"/>
      <c r="K573" s="246"/>
      <c r="L573" s="246"/>
      <c r="M573" s="246"/>
      <c r="N573" s="246"/>
      <c r="O573" s="246"/>
      <c r="P573" s="246"/>
      <c r="Q573" s="246"/>
      <c r="R573" s="246"/>
      <c r="S573" s="246"/>
      <c r="T573" s="246"/>
      <c r="U573" s="246"/>
      <c r="V573" s="246"/>
      <c r="W573" s="246"/>
      <c r="X573" s="246"/>
      <c r="Y573" s="246"/>
      <c r="Z573" s="246"/>
      <c r="AA573" s="246"/>
      <c r="AB573" s="246"/>
      <c r="AC573" s="246"/>
      <c r="AD573" s="246"/>
      <c r="AE573" s="246"/>
      <c r="AF573" s="246"/>
      <c r="AG573" s="246"/>
      <c r="AH573" s="246"/>
      <c r="AI573" s="246"/>
      <c r="AJ573" s="246"/>
      <c r="AK573" s="246"/>
      <c r="AL573" s="246"/>
      <c r="AM573" s="246"/>
      <c r="AN573" s="246"/>
      <c r="AO573" s="246"/>
      <c r="AP573" s="246"/>
      <c r="AQ573" s="246"/>
      <c r="AR573" s="246"/>
      <c r="AS573" s="246"/>
      <c r="AT573" s="246"/>
      <c r="AU573" s="246"/>
      <c r="AV573" s="246"/>
      <c r="AW573" s="246"/>
      <c r="AX573" s="246"/>
      <c r="AY573" s="246"/>
      <c r="AZ573" s="246"/>
      <c r="BA573" s="246"/>
      <c r="BB573" s="246"/>
      <c r="BC573" s="246"/>
    </row>
    <row r="574" spans="1:55" x14ac:dyDescent="0.2">
      <c r="A574" s="301"/>
      <c r="B574" s="246"/>
      <c r="C574" s="246"/>
      <c r="D574" s="246"/>
      <c r="E574" s="246"/>
      <c r="F574" s="246"/>
      <c r="G574" s="246"/>
      <c r="H574" s="246"/>
      <c r="I574" s="246"/>
      <c r="J574" s="246"/>
      <c r="K574" s="246"/>
      <c r="L574" s="246"/>
      <c r="M574" s="246"/>
      <c r="N574" s="246"/>
      <c r="O574" s="246"/>
      <c r="P574" s="246"/>
      <c r="Q574" s="246"/>
      <c r="R574" s="246"/>
      <c r="S574" s="246"/>
      <c r="T574" s="246"/>
      <c r="U574" s="246"/>
      <c r="V574" s="246"/>
      <c r="W574" s="246"/>
      <c r="X574" s="246"/>
      <c r="Y574" s="246"/>
      <c r="Z574" s="246"/>
      <c r="AA574" s="246"/>
      <c r="AB574" s="246"/>
      <c r="AC574" s="246"/>
      <c r="AD574" s="246"/>
      <c r="AE574" s="246"/>
      <c r="AF574" s="246"/>
      <c r="AG574" s="246"/>
      <c r="AH574" s="246"/>
      <c r="AI574" s="246"/>
      <c r="AJ574" s="246"/>
      <c r="AK574" s="246"/>
      <c r="AL574" s="246"/>
      <c r="AM574" s="246"/>
      <c r="AN574" s="246"/>
      <c r="AO574" s="246"/>
      <c r="AP574" s="246"/>
      <c r="AQ574" s="246"/>
      <c r="AR574" s="246"/>
      <c r="AS574" s="246"/>
      <c r="AT574" s="246"/>
      <c r="AU574" s="246"/>
      <c r="AV574" s="246"/>
      <c r="AW574" s="246"/>
      <c r="AX574" s="246"/>
      <c r="AY574" s="246"/>
      <c r="AZ574" s="246"/>
      <c r="BA574" s="246"/>
      <c r="BB574" s="246"/>
      <c r="BC574" s="246"/>
    </row>
    <row r="575" spans="1:55" x14ac:dyDescent="0.2">
      <c r="A575" s="301"/>
      <c r="B575" s="246"/>
      <c r="C575" s="246"/>
      <c r="D575" s="246"/>
      <c r="E575" s="246"/>
      <c r="F575" s="246"/>
      <c r="G575" s="246"/>
      <c r="H575" s="246"/>
      <c r="I575" s="246"/>
      <c r="J575" s="246"/>
      <c r="K575" s="246"/>
      <c r="L575" s="246"/>
      <c r="M575" s="246"/>
      <c r="N575" s="246"/>
      <c r="O575" s="246"/>
      <c r="P575" s="246"/>
      <c r="Q575" s="246"/>
      <c r="R575" s="246"/>
      <c r="S575" s="246"/>
      <c r="T575" s="246"/>
      <c r="U575" s="246"/>
      <c r="V575" s="246"/>
      <c r="W575" s="246"/>
      <c r="X575" s="246"/>
      <c r="Y575" s="246"/>
      <c r="Z575" s="246"/>
      <c r="AA575" s="246"/>
      <c r="AB575" s="246"/>
      <c r="AC575" s="246"/>
      <c r="AD575" s="246"/>
      <c r="AE575" s="246"/>
      <c r="AF575" s="246"/>
      <c r="AG575" s="246"/>
      <c r="AH575" s="246"/>
      <c r="AI575" s="246"/>
      <c r="AJ575" s="246"/>
      <c r="AK575" s="246"/>
      <c r="AL575" s="246"/>
      <c r="AM575" s="246"/>
      <c r="AN575" s="246"/>
      <c r="AO575" s="246"/>
      <c r="AP575" s="246"/>
      <c r="AQ575" s="246"/>
      <c r="AR575" s="246"/>
      <c r="AS575" s="246"/>
      <c r="AT575" s="246"/>
      <c r="AU575" s="246"/>
      <c r="AV575" s="246"/>
      <c r="AW575" s="246"/>
      <c r="AX575" s="246"/>
      <c r="AY575" s="246"/>
      <c r="AZ575" s="246"/>
      <c r="BA575" s="246"/>
      <c r="BB575" s="246"/>
      <c r="BC575" s="246"/>
    </row>
    <row r="576" spans="1:55" x14ac:dyDescent="0.2">
      <c r="A576" s="301"/>
      <c r="B576" s="246"/>
      <c r="C576" s="246"/>
      <c r="D576" s="246"/>
      <c r="E576" s="246"/>
      <c r="F576" s="246"/>
      <c r="G576" s="246"/>
      <c r="H576" s="246"/>
      <c r="I576" s="246"/>
      <c r="J576" s="246"/>
      <c r="K576" s="246"/>
      <c r="L576" s="246"/>
      <c r="M576" s="246"/>
      <c r="N576" s="246"/>
      <c r="O576" s="246"/>
      <c r="P576" s="246"/>
      <c r="Q576" s="246"/>
      <c r="R576" s="246"/>
      <c r="S576" s="246"/>
      <c r="T576" s="246"/>
      <c r="U576" s="246"/>
      <c r="V576" s="246"/>
      <c r="W576" s="246"/>
      <c r="X576" s="246"/>
      <c r="Y576" s="246"/>
      <c r="Z576" s="246"/>
      <c r="AA576" s="246"/>
      <c r="AB576" s="246"/>
      <c r="AC576" s="246"/>
      <c r="AD576" s="246"/>
      <c r="AE576" s="246"/>
      <c r="AF576" s="246"/>
      <c r="AG576" s="246"/>
      <c r="AH576" s="246"/>
      <c r="AI576" s="246"/>
      <c r="AJ576" s="246"/>
      <c r="AK576" s="246"/>
      <c r="AL576" s="246"/>
      <c r="AM576" s="246"/>
      <c r="AN576" s="246"/>
      <c r="AO576" s="246"/>
      <c r="AP576" s="246"/>
      <c r="AQ576" s="246"/>
      <c r="AR576" s="246"/>
      <c r="AS576" s="246"/>
      <c r="AT576" s="246"/>
      <c r="AU576" s="246"/>
      <c r="AV576" s="246"/>
      <c r="AW576" s="246"/>
      <c r="AX576" s="246"/>
      <c r="AY576" s="246"/>
      <c r="AZ576" s="246"/>
      <c r="BA576" s="246"/>
      <c r="BB576" s="246"/>
      <c r="BC576" s="246"/>
    </row>
    <row r="577" spans="1:55" x14ac:dyDescent="0.2">
      <c r="A577" s="301"/>
      <c r="B577" s="246"/>
      <c r="C577" s="246"/>
      <c r="D577" s="246"/>
      <c r="E577" s="246"/>
      <c r="F577" s="246"/>
      <c r="G577" s="246"/>
      <c r="H577" s="246"/>
      <c r="I577" s="246"/>
      <c r="J577" s="246"/>
      <c r="K577" s="246"/>
      <c r="L577" s="246"/>
      <c r="M577" s="246"/>
      <c r="N577" s="246"/>
      <c r="O577" s="246"/>
      <c r="P577" s="246"/>
      <c r="Q577" s="246"/>
      <c r="R577" s="246"/>
      <c r="S577" s="246"/>
      <c r="T577" s="246"/>
      <c r="U577" s="246"/>
      <c r="V577" s="246"/>
      <c r="W577" s="246"/>
      <c r="X577" s="246"/>
      <c r="Y577" s="246"/>
      <c r="Z577" s="246"/>
      <c r="AA577" s="246"/>
      <c r="AB577" s="246"/>
      <c r="AC577" s="246"/>
      <c r="AD577" s="246"/>
      <c r="AE577" s="246"/>
      <c r="AF577" s="246"/>
      <c r="AG577" s="246"/>
      <c r="AH577" s="246"/>
      <c r="AI577" s="246"/>
      <c r="AJ577" s="246"/>
      <c r="AK577" s="246"/>
      <c r="AL577" s="246"/>
      <c r="AM577" s="246"/>
      <c r="AN577" s="246"/>
      <c r="AO577" s="246"/>
      <c r="AP577" s="246"/>
      <c r="AQ577" s="246"/>
      <c r="AR577" s="246"/>
      <c r="AS577" s="246"/>
      <c r="AT577" s="246"/>
      <c r="AU577" s="246"/>
      <c r="AV577" s="246"/>
      <c r="AW577" s="246"/>
      <c r="AX577" s="246"/>
      <c r="AY577" s="246"/>
      <c r="AZ577" s="246"/>
      <c r="BA577" s="246"/>
      <c r="BB577" s="246"/>
      <c r="BC577" s="246"/>
    </row>
    <row r="578" spans="1:55" x14ac:dyDescent="0.2">
      <c r="A578" s="301"/>
      <c r="B578" s="246"/>
      <c r="C578" s="246"/>
      <c r="D578" s="246"/>
      <c r="E578" s="246"/>
      <c r="F578" s="246"/>
      <c r="G578" s="246"/>
      <c r="H578" s="246"/>
      <c r="I578" s="246"/>
      <c r="J578" s="246"/>
      <c r="K578" s="246"/>
      <c r="L578" s="246"/>
      <c r="M578" s="246"/>
      <c r="N578" s="246"/>
      <c r="O578" s="246"/>
      <c r="P578" s="246"/>
      <c r="Q578" s="246"/>
      <c r="R578" s="246"/>
      <c r="S578" s="246"/>
      <c r="T578" s="246"/>
      <c r="U578" s="246"/>
      <c r="V578" s="246"/>
      <c r="W578" s="246"/>
      <c r="X578" s="246"/>
      <c r="Y578" s="246"/>
      <c r="Z578" s="246"/>
      <c r="AA578" s="246"/>
      <c r="AB578" s="246"/>
      <c r="AC578" s="246"/>
      <c r="AD578" s="246"/>
      <c r="AE578" s="246"/>
      <c r="AF578" s="246"/>
      <c r="AG578" s="246"/>
      <c r="AH578" s="246"/>
      <c r="AI578" s="246"/>
      <c r="AJ578" s="246"/>
      <c r="AK578" s="246"/>
      <c r="AL578" s="246"/>
      <c r="AM578" s="246"/>
      <c r="AN578" s="246"/>
      <c r="AO578" s="246"/>
      <c r="AP578" s="246"/>
      <c r="AQ578" s="246"/>
      <c r="AR578" s="246"/>
      <c r="AS578" s="246"/>
      <c r="AT578" s="246"/>
      <c r="AU578" s="246"/>
      <c r="AV578" s="246"/>
      <c r="AW578" s="246"/>
      <c r="AX578" s="246"/>
      <c r="AY578" s="246"/>
      <c r="AZ578" s="246"/>
      <c r="BA578" s="246"/>
      <c r="BB578" s="246"/>
      <c r="BC578" s="246"/>
    </row>
    <row r="579" spans="1:55" x14ac:dyDescent="0.2">
      <c r="A579" s="301"/>
      <c r="B579" s="246"/>
      <c r="C579" s="246"/>
      <c r="D579" s="246"/>
      <c r="E579" s="246"/>
      <c r="F579" s="246"/>
      <c r="G579" s="246"/>
      <c r="H579" s="246"/>
      <c r="I579" s="246"/>
      <c r="J579" s="246"/>
      <c r="K579" s="246"/>
      <c r="L579" s="246"/>
      <c r="M579" s="246"/>
      <c r="N579" s="246"/>
      <c r="O579" s="246"/>
      <c r="P579" s="246"/>
      <c r="Q579" s="246"/>
      <c r="R579" s="246"/>
      <c r="S579" s="246"/>
      <c r="T579" s="246"/>
      <c r="U579" s="246"/>
      <c r="V579" s="246"/>
      <c r="W579" s="246"/>
      <c r="X579" s="246"/>
      <c r="Y579" s="246"/>
      <c r="Z579" s="246"/>
      <c r="AA579" s="246"/>
      <c r="AB579" s="246"/>
      <c r="AC579" s="246"/>
      <c r="AD579" s="246"/>
      <c r="AE579" s="246"/>
      <c r="AF579" s="246"/>
      <c r="AG579" s="246"/>
      <c r="AH579" s="246"/>
      <c r="AI579" s="246"/>
      <c r="AJ579" s="246"/>
      <c r="AK579" s="246"/>
      <c r="AL579" s="246"/>
      <c r="AM579" s="246"/>
      <c r="AN579" s="246"/>
      <c r="AO579" s="246"/>
      <c r="AP579" s="246"/>
      <c r="AQ579" s="246"/>
      <c r="AR579" s="246"/>
      <c r="AS579" s="246"/>
      <c r="AT579" s="246"/>
      <c r="AU579" s="246"/>
      <c r="AV579" s="246"/>
      <c r="AW579" s="246"/>
      <c r="AX579" s="246"/>
      <c r="AY579" s="246"/>
      <c r="AZ579" s="246"/>
      <c r="BA579" s="246"/>
      <c r="BB579" s="246"/>
      <c r="BC579" s="246"/>
    </row>
    <row r="580" spans="1:55" x14ac:dyDescent="0.2">
      <c r="A580" s="301"/>
      <c r="B580" s="246"/>
      <c r="C580" s="246"/>
      <c r="D580" s="246"/>
      <c r="E580" s="246"/>
      <c r="F580" s="246"/>
      <c r="G580" s="246"/>
      <c r="H580" s="246"/>
      <c r="I580" s="246"/>
      <c r="J580" s="246"/>
      <c r="K580" s="246"/>
      <c r="L580" s="246"/>
      <c r="M580" s="246"/>
      <c r="N580" s="246"/>
      <c r="O580" s="246"/>
      <c r="P580" s="246"/>
      <c r="Q580" s="246"/>
      <c r="R580" s="246"/>
      <c r="S580" s="246"/>
      <c r="T580" s="246"/>
      <c r="U580" s="246"/>
      <c r="V580" s="246"/>
      <c r="W580" s="246"/>
      <c r="X580" s="246"/>
      <c r="Y580" s="246"/>
      <c r="Z580" s="246"/>
      <c r="AA580" s="246"/>
      <c r="AB580" s="246"/>
      <c r="AC580" s="246"/>
      <c r="AD580" s="246"/>
      <c r="AE580" s="246"/>
      <c r="AF580" s="246"/>
      <c r="AG580" s="246"/>
      <c r="AH580" s="246"/>
      <c r="AI580" s="246"/>
      <c r="AJ580" s="246"/>
      <c r="AK580" s="246"/>
      <c r="AL580" s="246"/>
      <c r="AM580" s="246"/>
      <c r="AN580" s="246"/>
      <c r="AO580" s="246"/>
      <c r="AP580" s="246"/>
      <c r="AQ580" s="246"/>
      <c r="AR580" s="246"/>
      <c r="AS580" s="246"/>
      <c r="AT580" s="246"/>
      <c r="AU580" s="246"/>
      <c r="AV580" s="246"/>
      <c r="AW580" s="246"/>
      <c r="AX580" s="246"/>
      <c r="AY580" s="246"/>
      <c r="AZ580" s="246"/>
      <c r="BA580" s="246"/>
      <c r="BB580" s="246"/>
      <c r="BC580" s="246"/>
    </row>
    <row r="581" spans="1:55" x14ac:dyDescent="0.2">
      <c r="A581" s="301"/>
      <c r="B581" s="246"/>
      <c r="C581" s="246"/>
      <c r="D581" s="246"/>
      <c r="E581" s="246"/>
      <c r="F581" s="246"/>
      <c r="G581" s="246"/>
      <c r="H581" s="246"/>
      <c r="I581" s="246"/>
      <c r="J581" s="246"/>
      <c r="K581" s="246"/>
      <c r="L581" s="246"/>
      <c r="M581" s="246"/>
      <c r="N581" s="246"/>
      <c r="O581" s="246"/>
      <c r="P581" s="246"/>
      <c r="Q581" s="246"/>
      <c r="R581" s="246"/>
      <c r="S581" s="246"/>
      <c r="T581" s="246"/>
      <c r="U581" s="246"/>
      <c r="V581" s="246"/>
      <c r="W581" s="246"/>
      <c r="X581" s="246"/>
      <c r="Y581" s="246"/>
      <c r="Z581" s="246"/>
      <c r="AA581" s="246"/>
      <c r="AB581" s="246"/>
      <c r="AC581" s="246"/>
      <c r="AD581" s="246"/>
      <c r="AE581" s="246"/>
      <c r="AF581" s="246"/>
      <c r="AG581" s="246"/>
      <c r="AH581" s="246"/>
      <c r="AI581" s="246"/>
      <c r="AJ581" s="246"/>
      <c r="AK581" s="246"/>
      <c r="AL581" s="246"/>
      <c r="AM581" s="246"/>
      <c r="AN581" s="246"/>
      <c r="AO581" s="246"/>
      <c r="AP581" s="246"/>
      <c r="AQ581" s="246"/>
      <c r="AR581" s="246"/>
      <c r="AS581" s="246"/>
      <c r="AT581" s="246"/>
      <c r="AU581" s="246"/>
      <c r="AV581" s="246"/>
      <c r="AW581" s="246"/>
      <c r="AX581" s="246"/>
      <c r="AY581" s="246"/>
      <c r="AZ581" s="246"/>
      <c r="BA581" s="246"/>
      <c r="BB581" s="246"/>
      <c r="BC581" s="246"/>
    </row>
    <row r="582" spans="1:55" x14ac:dyDescent="0.2">
      <c r="A582" s="301"/>
      <c r="B582" s="246"/>
      <c r="C582" s="246"/>
      <c r="D582" s="246"/>
      <c r="E582" s="246"/>
      <c r="F582" s="246"/>
      <c r="G582" s="246"/>
      <c r="H582" s="246"/>
      <c r="I582" s="246"/>
      <c r="J582" s="246"/>
      <c r="K582" s="246"/>
      <c r="L582" s="246"/>
      <c r="M582" s="246"/>
      <c r="N582" s="246"/>
      <c r="O582" s="246"/>
      <c r="P582" s="246"/>
      <c r="Q582" s="246"/>
      <c r="R582" s="246"/>
      <c r="S582" s="246"/>
      <c r="T582" s="246"/>
      <c r="U582" s="246"/>
      <c r="V582" s="246"/>
      <c r="W582" s="246"/>
      <c r="X582" s="246"/>
      <c r="Y582" s="246"/>
      <c r="Z582" s="246"/>
      <c r="AA582" s="246"/>
      <c r="AB582" s="246"/>
      <c r="AC582" s="246"/>
      <c r="AD582" s="246"/>
      <c r="AE582" s="246"/>
      <c r="AF582" s="246"/>
      <c r="AG582" s="246"/>
      <c r="AH582" s="246"/>
      <c r="AI582" s="246"/>
      <c r="AJ582" s="246"/>
      <c r="AK582" s="246"/>
      <c r="AL582" s="246"/>
      <c r="AM582" s="246"/>
      <c r="AN582" s="246"/>
      <c r="AO582" s="246"/>
      <c r="AP582" s="246"/>
      <c r="AQ582" s="246"/>
      <c r="AR582" s="246"/>
      <c r="AS582" s="246"/>
      <c r="AT582" s="246"/>
      <c r="AU582" s="246"/>
      <c r="AV582" s="246"/>
      <c r="AW582" s="246"/>
      <c r="AX582" s="246"/>
      <c r="AY582" s="246"/>
      <c r="AZ582" s="246"/>
      <c r="BA582" s="246"/>
      <c r="BB582" s="246"/>
      <c r="BC582" s="246"/>
    </row>
    <row r="583" spans="1:55" x14ac:dyDescent="0.2">
      <c r="A583" s="301"/>
      <c r="B583" s="246"/>
      <c r="C583" s="246"/>
      <c r="D583" s="246"/>
      <c r="E583" s="246"/>
      <c r="F583" s="246"/>
      <c r="G583" s="246"/>
      <c r="H583" s="246"/>
      <c r="I583" s="246"/>
      <c r="J583" s="246"/>
      <c r="K583" s="246"/>
      <c r="L583" s="246"/>
      <c r="M583" s="246"/>
      <c r="N583" s="246"/>
      <c r="O583" s="246"/>
      <c r="P583" s="246"/>
      <c r="Q583" s="246"/>
      <c r="R583" s="246"/>
      <c r="S583" s="246"/>
      <c r="T583" s="246"/>
      <c r="U583" s="246"/>
      <c r="V583" s="246"/>
      <c r="W583" s="246"/>
      <c r="X583" s="246"/>
      <c r="Y583" s="246"/>
      <c r="Z583" s="246"/>
      <c r="AA583" s="246"/>
      <c r="AB583" s="246"/>
      <c r="AC583" s="246"/>
      <c r="AD583" s="246"/>
      <c r="AE583" s="246"/>
      <c r="AF583" s="246"/>
      <c r="AG583" s="246"/>
      <c r="AH583" s="246"/>
      <c r="AI583" s="246"/>
      <c r="AJ583" s="246"/>
      <c r="AK583" s="246"/>
      <c r="AL583" s="246"/>
      <c r="AM583" s="246"/>
      <c r="AN583" s="246"/>
      <c r="AO583" s="246"/>
      <c r="AP583" s="246"/>
      <c r="AQ583" s="246"/>
      <c r="AR583" s="246"/>
      <c r="AS583" s="246"/>
      <c r="AT583" s="246"/>
      <c r="AU583" s="246"/>
      <c r="AV583" s="246"/>
      <c r="AW583" s="246"/>
      <c r="AX583" s="246"/>
      <c r="AY583" s="246"/>
      <c r="AZ583" s="246"/>
      <c r="BA583" s="246"/>
      <c r="BB583" s="246"/>
      <c r="BC583" s="246"/>
    </row>
    <row r="584" spans="1:55" x14ac:dyDescent="0.2">
      <c r="A584" s="301"/>
      <c r="B584" s="246"/>
      <c r="C584" s="246"/>
      <c r="D584" s="246"/>
      <c r="E584" s="246"/>
      <c r="F584" s="246"/>
      <c r="G584" s="246"/>
      <c r="H584" s="246"/>
      <c r="I584" s="246"/>
      <c r="J584" s="246"/>
      <c r="K584" s="246"/>
      <c r="L584" s="246"/>
      <c r="M584" s="246"/>
      <c r="N584" s="246"/>
      <c r="O584" s="246"/>
      <c r="P584" s="246"/>
      <c r="Q584" s="246"/>
      <c r="R584" s="246"/>
      <c r="S584" s="246"/>
      <c r="T584" s="246"/>
      <c r="U584" s="246"/>
      <c r="V584" s="246"/>
      <c r="W584" s="246"/>
      <c r="X584" s="246"/>
      <c r="Y584" s="246"/>
      <c r="Z584" s="246"/>
      <c r="AA584" s="246"/>
      <c r="AB584" s="246"/>
      <c r="AC584" s="246"/>
      <c r="AD584" s="246"/>
      <c r="AE584" s="246"/>
      <c r="AF584" s="246"/>
      <c r="AG584" s="246"/>
      <c r="AH584" s="246"/>
      <c r="AI584" s="246"/>
      <c r="AJ584" s="246"/>
      <c r="AK584" s="246"/>
      <c r="AL584" s="246"/>
      <c r="AM584" s="246"/>
      <c r="AN584" s="246"/>
      <c r="AO584" s="246"/>
      <c r="AP584" s="246"/>
      <c r="AQ584" s="246"/>
      <c r="AR584" s="246"/>
      <c r="AS584" s="246"/>
      <c r="AT584" s="246"/>
      <c r="AU584" s="246"/>
      <c r="AV584" s="246"/>
      <c r="AW584" s="246"/>
      <c r="AX584" s="246"/>
      <c r="AY584" s="246"/>
      <c r="AZ584" s="246"/>
      <c r="BA584" s="246"/>
      <c r="BB584" s="246"/>
      <c r="BC584" s="246"/>
    </row>
    <row r="585" spans="1:55" x14ac:dyDescent="0.2">
      <c r="A585" s="301"/>
      <c r="B585" s="246"/>
      <c r="C585" s="246"/>
      <c r="D585" s="246"/>
      <c r="E585" s="246"/>
      <c r="F585" s="246"/>
      <c r="G585" s="246"/>
      <c r="H585" s="246"/>
      <c r="I585" s="246"/>
      <c r="J585" s="246"/>
      <c r="K585" s="246"/>
      <c r="L585" s="246"/>
      <c r="M585" s="246"/>
      <c r="N585" s="246"/>
      <c r="O585" s="246"/>
      <c r="P585" s="246"/>
      <c r="Q585" s="246"/>
      <c r="R585" s="246"/>
      <c r="S585" s="246"/>
      <c r="T585" s="246"/>
      <c r="U585" s="246"/>
      <c r="V585" s="246"/>
      <c r="W585" s="246"/>
      <c r="X585" s="246"/>
      <c r="Y585" s="246"/>
      <c r="Z585" s="246"/>
      <c r="AA585" s="246"/>
      <c r="AB585" s="246"/>
      <c r="AC585" s="246"/>
      <c r="AD585" s="246"/>
      <c r="AE585" s="246"/>
      <c r="AF585" s="246"/>
      <c r="AG585" s="246"/>
      <c r="AH585" s="246"/>
      <c r="AI585" s="246"/>
      <c r="AJ585" s="246"/>
      <c r="AK585" s="246"/>
      <c r="AL585" s="246"/>
      <c r="AM585" s="246"/>
      <c r="AN585" s="246"/>
      <c r="AO585" s="246"/>
      <c r="AP585" s="246"/>
      <c r="AQ585" s="246"/>
      <c r="AR585" s="246"/>
      <c r="AS585" s="246"/>
      <c r="AT585" s="246"/>
      <c r="AU585" s="246"/>
      <c r="AV585" s="246"/>
      <c r="AW585" s="246"/>
      <c r="AX585" s="246"/>
      <c r="AY585" s="246"/>
      <c r="AZ585" s="246"/>
      <c r="BA585" s="246"/>
      <c r="BB585" s="246"/>
      <c r="BC585" s="246"/>
    </row>
    <row r="586" spans="1:55" x14ac:dyDescent="0.2">
      <c r="A586" s="301"/>
      <c r="B586" s="246"/>
      <c r="C586" s="246"/>
      <c r="D586" s="246"/>
      <c r="E586" s="246"/>
      <c r="F586" s="246"/>
      <c r="G586" s="246"/>
      <c r="H586" s="246"/>
      <c r="I586" s="246"/>
      <c r="J586" s="246"/>
      <c r="K586" s="246"/>
      <c r="L586" s="246"/>
      <c r="M586" s="246"/>
      <c r="N586" s="246"/>
      <c r="O586" s="246"/>
      <c r="P586" s="246"/>
      <c r="Q586" s="246"/>
      <c r="R586" s="246"/>
      <c r="S586" s="246"/>
      <c r="T586" s="246"/>
      <c r="U586" s="246"/>
      <c r="V586" s="246"/>
      <c r="W586" s="246"/>
      <c r="X586" s="246"/>
      <c r="Y586" s="246"/>
      <c r="Z586" s="246"/>
      <c r="AA586" s="246"/>
      <c r="AB586" s="246"/>
      <c r="AC586" s="246"/>
      <c r="AD586" s="246"/>
      <c r="AE586" s="246"/>
      <c r="AF586" s="246"/>
      <c r="AG586" s="246"/>
      <c r="AH586" s="246"/>
      <c r="AI586" s="246"/>
      <c r="AJ586" s="246"/>
      <c r="AK586" s="246"/>
      <c r="AL586" s="246"/>
      <c r="AM586" s="246"/>
      <c r="AN586" s="246"/>
      <c r="AO586" s="246"/>
      <c r="AP586" s="246"/>
      <c r="AQ586" s="246"/>
      <c r="AR586" s="246"/>
      <c r="AS586" s="246"/>
      <c r="AT586" s="246"/>
      <c r="AU586" s="246"/>
      <c r="AV586" s="246"/>
      <c r="AW586" s="246"/>
      <c r="AX586" s="246"/>
      <c r="AY586" s="246"/>
      <c r="AZ586" s="246"/>
      <c r="BA586" s="246"/>
      <c r="BB586" s="246"/>
      <c r="BC586" s="246"/>
    </row>
    <row r="587" spans="1:55" x14ac:dyDescent="0.2">
      <c r="A587" s="301"/>
      <c r="B587" s="246"/>
      <c r="C587" s="246"/>
      <c r="D587" s="246"/>
      <c r="E587" s="246"/>
      <c r="F587" s="246"/>
      <c r="G587" s="246"/>
      <c r="H587" s="246"/>
      <c r="I587" s="246"/>
      <c r="J587" s="246"/>
      <c r="K587" s="246"/>
      <c r="L587" s="246"/>
      <c r="M587" s="246"/>
      <c r="N587" s="246"/>
      <c r="O587" s="246"/>
      <c r="P587" s="246"/>
      <c r="Q587" s="246"/>
      <c r="R587" s="246"/>
      <c r="S587" s="246"/>
      <c r="T587" s="246"/>
      <c r="U587" s="246"/>
      <c r="V587" s="246"/>
      <c r="W587" s="246"/>
      <c r="X587" s="246"/>
      <c r="Y587" s="246"/>
      <c r="Z587" s="246"/>
      <c r="AA587" s="246"/>
      <c r="AB587" s="246"/>
      <c r="AC587" s="246"/>
      <c r="AD587" s="246"/>
      <c r="AE587" s="246"/>
      <c r="AF587" s="246"/>
      <c r="AG587" s="246"/>
      <c r="AH587" s="246"/>
      <c r="AI587" s="246"/>
      <c r="AJ587" s="246"/>
      <c r="AK587" s="246"/>
      <c r="AL587" s="246"/>
      <c r="AM587" s="246"/>
      <c r="AN587" s="246"/>
      <c r="AO587" s="246"/>
      <c r="AP587" s="246"/>
      <c r="AQ587" s="246"/>
      <c r="AR587" s="246"/>
      <c r="AS587" s="246"/>
      <c r="AT587" s="246"/>
      <c r="AU587" s="246"/>
      <c r="AV587" s="246"/>
      <c r="AW587" s="246"/>
      <c r="AX587" s="246"/>
      <c r="AY587" s="246"/>
      <c r="AZ587" s="246"/>
      <c r="BA587" s="246"/>
      <c r="BB587" s="246"/>
      <c r="BC587" s="246"/>
    </row>
    <row r="588" spans="1:55" x14ac:dyDescent="0.2">
      <c r="A588" s="301"/>
      <c r="B588" s="246"/>
      <c r="C588" s="246"/>
      <c r="D588" s="246"/>
      <c r="E588" s="246"/>
      <c r="F588" s="246"/>
      <c r="G588" s="246"/>
      <c r="H588" s="246"/>
      <c r="I588" s="246"/>
      <c r="J588" s="246"/>
      <c r="K588" s="246"/>
      <c r="L588" s="246"/>
      <c r="M588" s="246"/>
      <c r="N588" s="246"/>
      <c r="O588" s="246"/>
      <c r="P588" s="246"/>
      <c r="Q588" s="246"/>
      <c r="R588" s="246"/>
      <c r="S588" s="246"/>
      <c r="T588" s="246"/>
      <c r="U588" s="246"/>
      <c r="V588" s="246"/>
      <c r="W588" s="246"/>
      <c r="X588" s="246"/>
      <c r="Y588" s="246"/>
      <c r="Z588" s="246"/>
      <c r="AA588" s="246"/>
      <c r="AB588" s="246"/>
      <c r="AC588" s="246"/>
      <c r="AD588" s="246"/>
      <c r="AE588" s="246"/>
      <c r="AF588" s="246"/>
      <c r="AG588" s="246"/>
      <c r="AH588" s="246"/>
      <c r="AI588" s="246"/>
      <c r="AJ588" s="246"/>
      <c r="AK588" s="246"/>
      <c r="AL588" s="246"/>
      <c r="AM588" s="246"/>
      <c r="AN588" s="246"/>
      <c r="AO588" s="246"/>
      <c r="AP588" s="246"/>
      <c r="AQ588" s="246"/>
      <c r="AR588" s="246"/>
      <c r="AS588" s="246"/>
      <c r="AT588" s="246"/>
      <c r="AU588" s="246"/>
      <c r="AV588" s="246"/>
      <c r="AW588" s="246"/>
      <c r="AX588" s="246"/>
      <c r="AY588" s="246"/>
      <c r="AZ588" s="246"/>
      <c r="BA588" s="246"/>
      <c r="BB588" s="246"/>
      <c r="BC588" s="246"/>
    </row>
    <row r="589" spans="1:55" x14ac:dyDescent="0.2">
      <c r="A589" s="301"/>
      <c r="B589" s="246"/>
      <c r="C589" s="246"/>
      <c r="D589" s="246"/>
      <c r="E589" s="246"/>
      <c r="F589" s="246"/>
      <c r="G589" s="246"/>
      <c r="H589" s="246"/>
      <c r="I589" s="246"/>
      <c r="J589" s="246"/>
      <c r="K589" s="246"/>
      <c r="L589" s="246"/>
      <c r="M589" s="246"/>
      <c r="N589" s="246"/>
      <c r="O589" s="246"/>
      <c r="P589" s="246"/>
      <c r="Q589" s="246"/>
      <c r="R589" s="246"/>
      <c r="S589" s="246"/>
      <c r="T589" s="246"/>
      <c r="U589" s="246"/>
      <c r="V589" s="246"/>
      <c r="W589" s="246"/>
      <c r="X589" s="246"/>
      <c r="Y589" s="246"/>
      <c r="Z589" s="246"/>
      <c r="AA589" s="246"/>
      <c r="AB589" s="246"/>
      <c r="AC589" s="246"/>
      <c r="AD589" s="246"/>
      <c r="AE589" s="246"/>
      <c r="AF589" s="246"/>
      <c r="AG589" s="246"/>
      <c r="AH589" s="246"/>
      <c r="AI589" s="246"/>
      <c r="AJ589" s="246"/>
      <c r="AK589" s="246"/>
      <c r="AL589" s="246"/>
      <c r="AM589" s="246"/>
      <c r="AN589" s="246"/>
      <c r="AO589" s="246"/>
      <c r="AP589" s="246"/>
      <c r="AQ589" s="246"/>
      <c r="AR589" s="246"/>
      <c r="AS589" s="246"/>
      <c r="AT589" s="246"/>
      <c r="AU589" s="246"/>
      <c r="AV589" s="246"/>
      <c r="AW589" s="246"/>
      <c r="AX589" s="246"/>
      <c r="AY589" s="246"/>
      <c r="AZ589" s="246"/>
      <c r="BA589" s="246"/>
      <c r="BB589" s="246"/>
      <c r="BC589" s="246"/>
    </row>
    <row r="590" spans="1:55" x14ac:dyDescent="0.2">
      <c r="A590" s="301"/>
      <c r="B590" s="246"/>
      <c r="C590" s="246"/>
      <c r="D590" s="246"/>
      <c r="E590" s="246"/>
      <c r="F590" s="246"/>
      <c r="G590" s="246"/>
      <c r="H590" s="246"/>
      <c r="I590" s="246"/>
      <c r="J590" s="246"/>
      <c r="K590" s="246"/>
      <c r="L590" s="246"/>
      <c r="M590" s="246"/>
      <c r="N590" s="246"/>
      <c r="O590" s="246"/>
      <c r="P590" s="246"/>
      <c r="Q590" s="246"/>
      <c r="R590" s="246"/>
      <c r="S590" s="246"/>
      <c r="T590" s="246"/>
      <c r="U590" s="246"/>
      <c r="V590" s="246"/>
      <c r="W590" s="246"/>
      <c r="X590" s="246"/>
      <c r="Y590" s="246"/>
      <c r="Z590" s="246"/>
      <c r="AA590" s="246"/>
      <c r="AB590" s="246"/>
      <c r="AC590" s="246"/>
      <c r="AD590" s="246"/>
      <c r="AE590" s="246"/>
      <c r="AF590" s="246"/>
      <c r="AG590" s="246"/>
      <c r="AH590" s="246"/>
      <c r="AI590" s="246"/>
      <c r="AJ590" s="246"/>
      <c r="AK590" s="246"/>
      <c r="AL590" s="246"/>
      <c r="AM590" s="246"/>
      <c r="AN590" s="246"/>
      <c r="AO590" s="246"/>
      <c r="AP590" s="246"/>
      <c r="AQ590" s="246"/>
      <c r="AR590" s="246"/>
      <c r="AS590" s="246"/>
      <c r="AT590" s="246"/>
      <c r="AU590" s="246"/>
      <c r="AV590" s="246"/>
      <c r="AW590" s="246"/>
      <c r="AX590" s="246"/>
      <c r="AY590" s="246"/>
      <c r="AZ590" s="246"/>
      <c r="BA590" s="246"/>
      <c r="BB590" s="246"/>
      <c r="BC590" s="246"/>
    </row>
    <row r="591" spans="1:55" x14ac:dyDescent="0.2">
      <c r="A591" s="301"/>
      <c r="B591" s="246"/>
      <c r="C591" s="246"/>
      <c r="D591" s="246"/>
      <c r="E591" s="246"/>
      <c r="F591" s="246"/>
      <c r="G591" s="246"/>
      <c r="H591" s="246"/>
      <c r="I591" s="246"/>
      <c r="J591" s="246"/>
      <c r="K591" s="246"/>
      <c r="L591" s="246"/>
      <c r="M591" s="246"/>
      <c r="N591" s="246"/>
      <c r="O591" s="246"/>
      <c r="P591" s="246"/>
      <c r="Q591" s="246"/>
      <c r="R591" s="246"/>
      <c r="S591" s="246"/>
      <c r="T591" s="246"/>
      <c r="U591" s="246"/>
      <c r="V591" s="246"/>
      <c r="W591" s="246"/>
      <c r="X591" s="246"/>
      <c r="Y591" s="246"/>
      <c r="Z591" s="246"/>
      <c r="AA591" s="246"/>
      <c r="AB591" s="246"/>
      <c r="AC591" s="246"/>
      <c r="AD591" s="246"/>
      <c r="AE591" s="246"/>
      <c r="AF591" s="246"/>
      <c r="AG591" s="246"/>
      <c r="AH591" s="246"/>
      <c r="AI591" s="246"/>
      <c r="AJ591" s="246"/>
      <c r="AK591" s="246"/>
      <c r="AL591" s="246"/>
      <c r="AM591" s="246"/>
      <c r="AN591" s="246"/>
      <c r="AO591" s="246"/>
      <c r="AP591" s="246"/>
      <c r="AQ591" s="246"/>
      <c r="AR591" s="246"/>
      <c r="AS591" s="246"/>
      <c r="AT591" s="246"/>
      <c r="AU591" s="246"/>
      <c r="AV591" s="246"/>
      <c r="AW591" s="246"/>
      <c r="AX591" s="246"/>
      <c r="AY591" s="246"/>
      <c r="AZ591" s="246"/>
      <c r="BA591" s="246"/>
      <c r="BB591" s="246"/>
      <c r="BC591" s="246"/>
    </row>
    <row r="592" spans="1:55" x14ac:dyDescent="0.2">
      <c r="A592" s="301"/>
      <c r="B592" s="246"/>
      <c r="C592" s="246"/>
      <c r="D592" s="246"/>
      <c r="E592" s="246"/>
      <c r="F592" s="246"/>
      <c r="G592" s="246"/>
      <c r="H592" s="246"/>
      <c r="I592" s="246"/>
      <c r="J592" s="246"/>
      <c r="K592" s="246"/>
      <c r="L592" s="246"/>
      <c r="M592" s="246"/>
      <c r="N592" s="246"/>
      <c r="O592" s="246"/>
      <c r="P592" s="246"/>
      <c r="Q592" s="246"/>
      <c r="R592" s="246"/>
      <c r="S592" s="246"/>
      <c r="T592" s="246"/>
      <c r="U592" s="246"/>
      <c r="V592" s="246"/>
      <c r="W592" s="246"/>
      <c r="X592" s="246"/>
      <c r="Y592" s="246"/>
      <c r="Z592" s="246"/>
      <c r="AA592" s="246"/>
      <c r="AB592" s="246"/>
      <c r="AC592" s="246"/>
      <c r="AD592" s="246"/>
      <c r="AE592" s="246"/>
      <c r="AF592" s="246"/>
      <c r="AG592" s="246"/>
      <c r="AH592" s="246"/>
      <c r="AI592" s="246"/>
      <c r="AJ592" s="246"/>
      <c r="AK592" s="246"/>
      <c r="AL592" s="246"/>
      <c r="AM592" s="246"/>
      <c r="AN592" s="246"/>
      <c r="AO592" s="246"/>
      <c r="AP592" s="246"/>
      <c r="AQ592" s="246"/>
      <c r="AR592" s="246"/>
      <c r="AS592" s="246"/>
      <c r="AT592" s="246"/>
      <c r="AU592" s="246"/>
      <c r="AV592" s="246"/>
      <c r="AW592" s="246"/>
      <c r="AX592" s="246"/>
      <c r="AY592" s="246"/>
      <c r="AZ592" s="246"/>
      <c r="BA592" s="246"/>
      <c r="BB592" s="246"/>
      <c r="BC592" s="246"/>
    </row>
    <row r="593" spans="1:55" x14ac:dyDescent="0.2">
      <c r="A593" s="301"/>
      <c r="B593" s="246"/>
      <c r="C593" s="246"/>
      <c r="D593" s="246"/>
      <c r="E593" s="246"/>
      <c r="F593" s="246"/>
      <c r="G593" s="246"/>
      <c r="H593" s="246"/>
      <c r="I593" s="246"/>
      <c r="J593" s="246"/>
      <c r="K593" s="246"/>
      <c r="L593" s="246"/>
      <c r="M593" s="246"/>
      <c r="N593" s="246"/>
      <c r="O593" s="246"/>
      <c r="P593" s="246"/>
      <c r="Q593" s="246"/>
      <c r="R593" s="246"/>
      <c r="S593" s="246"/>
      <c r="T593" s="246"/>
      <c r="U593" s="246"/>
      <c r="V593" s="246"/>
      <c r="W593" s="246"/>
      <c r="X593" s="246"/>
      <c r="Y593" s="246"/>
      <c r="Z593" s="246"/>
      <c r="AA593" s="246"/>
      <c r="AB593" s="246"/>
      <c r="AC593" s="246"/>
      <c r="AD593" s="246"/>
      <c r="AE593" s="246"/>
      <c r="AF593" s="246"/>
      <c r="AG593" s="246"/>
      <c r="AH593" s="246"/>
      <c r="AI593" s="246"/>
      <c r="AJ593" s="246"/>
      <c r="AK593" s="246"/>
      <c r="AL593" s="246"/>
      <c r="AM593" s="246"/>
      <c r="AN593" s="246"/>
      <c r="AO593" s="246"/>
      <c r="AP593" s="246"/>
      <c r="AQ593" s="246"/>
      <c r="AR593" s="246"/>
      <c r="AS593" s="246"/>
      <c r="AT593" s="246"/>
      <c r="AU593" s="246"/>
      <c r="AV593" s="246"/>
      <c r="AW593" s="246"/>
      <c r="AX593" s="246"/>
      <c r="AY593" s="246"/>
      <c r="AZ593" s="246"/>
      <c r="BA593" s="246"/>
      <c r="BB593" s="246"/>
      <c r="BC593" s="246"/>
    </row>
    <row r="594" spans="1:55" x14ac:dyDescent="0.2">
      <c r="A594" s="301"/>
      <c r="B594" s="246"/>
      <c r="C594" s="246"/>
      <c r="D594" s="246"/>
      <c r="E594" s="246"/>
      <c r="F594" s="246"/>
      <c r="G594" s="246"/>
      <c r="H594" s="246"/>
      <c r="I594" s="246"/>
      <c r="J594" s="246"/>
      <c r="K594" s="246"/>
      <c r="L594" s="246"/>
      <c r="M594" s="246"/>
      <c r="N594" s="246"/>
      <c r="O594" s="246"/>
      <c r="P594" s="246"/>
      <c r="Q594" s="246"/>
      <c r="R594" s="246"/>
      <c r="S594" s="246"/>
      <c r="T594" s="246"/>
      <c r="U594" s="246"/>
      <c r="V594" s="246"/>
      <c r="W594" s="246"/>
      <c r="X594" s="246"/>
      <c r="Y594" s="246"/>
      <c r="Z594" s="246"/>
      <c r="AA594" s="246"/>
      <c r="AB594" s="246"/>
      <c r="AC594" s="246"/>
      <c r="AD594" s="246"/>
      <c r="AE594" s="246"/>
      <c r="AF594" s="246"/>
      <c r="AG594" s="246"/>
      <c r="AH594" s="246"/>
      <c r="AI594" s="246"/>
      <c r="AJ594" s="246"/>
      <c r="AK594" s="246"/>
      <c r="AL594" s="246"/>
      <c r="AM594" s="246"/>
      <c r="AN594" s="246"/>
      <c r="AO594" s="246"/>
      <c r="AP594" s="246"/>
      <c r="AQ594" s="246"/>
      <c r="AR594" s="246"/>
      <c r="AS594" s="246"/>
      <c r="AT594" s="246"/>
      <c r="AU594" s="246"/>
      <c r="AV594" s="246"/>
      <c r="AW594" s="246"/>
      <c r="AX594" s="246"/>
      <c r="AY594" s="246"/>
      <c r="AZ594" s="246"/>
      <c r="BA594" s="246"/>
      <c r="BB594" s="246"/>
      <c r="BC594" s="246"/>
    </row>
    <row r="595" spans="1:55" x14ac:dyDescent="0.2">
      <c r="A595" s="301"/>
      <c r="B595" s="246"/>
      <c r="C595" s="246"/>
      <c r="D595" s="246"/>
      <c r="E595" s="246"/>
      <c r="F595" s="246"/>
      <c r="G595" s="246"/>
      <c r="H595" s="246"/>
      <c r="I595" s="246"/>
      <c r="J595" s="246"/>
      <c r="K595" s="246"/>
      <c r="L595" s="246"/>
      <c r="M595" s="246"/>
      <c r="N595" s="246"/>
      <c r="O595" s="246"/>
      <c r="P595" s="246"/>
      <c r="Q595" s="246"/>
      <c r="R595" s="246"/>
      <c r="S595" s="246"/>
      <c r="T595" s="246"/>
      <c r="U595" s="246"/>
      <c r="V595" s="246"/>
      <c r="W595" s="246"/>
      <c r="X595" s="246"/>
      <c r="Y595" s="246"/>
      <c r="Z595" s="246"/>
      <c r="AA595" s="246"/>
      <c r="AB595" s="246"/>
      <c r="AC595" s="246"/>
      <c r="AD595" s="246"/>
      <c r="AE595" s="246"/>
      <c r="AF595" s="246"/>
      <c r="AG595" s="246"/>
      <c r="AH595" s="246"/>
      <c r="AI595" s="246"/>
      <c r="AJ595" s="246"/>
      <c r="AK595" s="246"/>
      <c r="AL595" s="246"/>
      <c r="AM595" s="246"/>
      <c r="AN595" s="246"/>
      <c r="AO595" s="246"/>
      <c r="AP595" s="246"/>
      <c r="AQ595" s="246"/>
      <c r="AR595" s="246"/>
      <c r="AS595" s="246"/>
      <c r="AT595" s="246"/>
      <c r="AU595" s="246"/>
      <c r="AV595" s="246"/>
      <c r="AW595" s="246"/>
      <c r="AX595" s="246"/>
      <c r="AY595" s="246"/>
      <c r="AZ595" s="246"/>
      <c r="BA595" s="246"/>
      <c r="BB595" s="246"/>
      <c r="BC595" s="246"/>
    </row>
    <row r="596" spans="1:55" x14ac:dyDescent="0.2">
      <c r="A596" s="301"/>
      <c r="B596" s="246"/>
      <c r="C596" s="246"/>
      <c r="D596" s="246"/>
      <c r="E596" s="246"/>
      <c r="F596" s="246"/>
      <c r="G596" s="246"/>
      <c r="H596" s="246"/>
      <c r="I596" s="246"/>
      <c r="J596" s="246"/>
      <c r="K596" s="246"/>
      <c r="L596" s="246"/>
      <c r="M596" s="246"/>
      <c r="N596" s="246"/>
      <c r="O596" s="246"/>
      <c r="P596" s="246"/>
      <c r="Q596" s="246"/>
      <c r="R596" s="246"/>
      <c r="S596" s="246"/>
      <c r="T596" s="246"/>
      <c r="U596" s="246"/>
      <c r="V596" s="246"/>
      <c r="W596" s="246"/>
      <c r="X596" s="246"/>
      <c r="Y596" s="246"/>
      <c r="Z596" s="246"/>
      <c r="AA596" s="246"/>
      <c r="AB596" s="246"/>
      <c r="AC596" s="246"/>
      <c r="AD596" s="246"/>
      <c r="AE596" s="246"/>
      <c r="AF596" s="246"/>
      <c r="AG596" s="246"/>
      <c r="AH596" s="246"/>
      <c r="AI596" s="246"/>
      <c r="AJ596" s="246"/>
      <c r="AK596" s="246"/>
      <c r="AL596" s="246"/>
      <c r="AM596" s="246"/>
      <c r="AN596" s="246"/>
      <c r="AO596" s="246"/>
      <c r="AP596" s="246"/>
      <c r="AQ596" s="246"/>
      <c r="AR596" s="246"/>
      <c r="AS596" s="246"/>
      <c r="AT596" s="246"/>
      <c r="AU596" s="246"/>
      <c r="AV596" s="246"/>
      <c r="AW596" s="246"/>
      <c r="AX596" s="246"/>
      <c r="AY596" s="246"/>
      <c r="AZ596" s="246"/>
      <c r="BA596" s="246"/>
      <c r="BB596" s="246"/>
      <c r="BC596" s="246"/>
    </row>
    <row r="597" spans="1:55" x14ac:dyDescent="0.2">
      <c r="A597" s="301"/>
      <c r="B597" s="246"/>
      <c r="C597" s="246"/>
      <c r="D597" s="246"/>
      <c r="E597" s="246"/>
      <c r="F597" s="246"/>
      <c r="G597" s="246"/>
      <c r="H597" s="246"/>
      <c r="I597" s="246"/>
      <c r="J597" s="246"/>
      <c r="K597" s="246"/>
      <c r="L597" s="246"/>
      <c r="M597" s="246"/>
      <c r="N597" s="246"/>
      <c r="O597" s="246"/>
      <c r="P597" s="246"/>
      <c r="Q597" s="246"/>
      <c r="R597" s="246"/>
      <c r="S597" s="246"/>
      <c r="T597" s="246"/>
      <c r="U597" s="246"/>
      <c r="V597" s="246"/>
      <c r="W597" s="246"/>
      <c r="X597" s="246"/>
      <c r="Y597" s="246"/>
      <c r="Z597" s="246"/>
      <c r="AA597" s="246"/>
      <c r="AB597" s="246"/>
      <c r="AC597" s="246"/>
      <c r="AD597" s="246"/>
      <c r="AE597" s="246"/>
      <c r="AF597" s="246"/>
      <c r="AG597" s="246"/>
      <c r="AH597" s="246"/>
      <c r="AI597" s="246"/>
      <c r="AJ597" s="246"/>
      <c r="AK597" s="246"/>
      <c r="AL597" s="246"/>
      <c r="AM597" s="246"/>
      <c r="AN597" s="246"/>
      <c r="AO597" s="246"/>
      <c r="AP597" s="246"/>
      <c r="AQ597" s="246"/>
      <c r="AR597" s="246"/>
      <c r="AS597" s="246"/>
      <c r="AT597" s="246"/>
      <c r="AU597" s="246"/>
      <c r="AV597" s="246"/>
      <c r="AW597" s="246"/>
      <c r="AX597" s="246"/>
      <c r="AY597" s="246"/>
      <c r="AZ597" s="246"/>
      <c r="BA597" s="246"/>
      <c r="BB597" s="246"/>
      <c r="BC597" s="246"/>
    </row>
    <row r="598" spans="1:55" x14ac:dyDescent="0.2">
      <c r="A598" s="301"/>
      <c r="B598" s="246"/>
      <c r="C598" s="246"/>
      <c r="D598" s="246"/>
      <c r="E598" s="246"/>
      <c r="F598" s="246"/>
      <c r="G598" s="246"/>
      <c r="H598" s="246"/>
      <c r="I598" s="246"/>
      <c r="J598" s="246"/>
      <c r="K598" s="246"/>
      <c r="L598" s="246"/>
      <c r="M598" s="246"/>
      <c r="N598" s="246"/>
      <c r="O598" s="246"/>
      <c r="P598" s="246"/>
      <c r="Q598" s="246"/>
      <c r="R598" s="246"/>
      <c r="S598" s="246"/>
      <c r="T598" s="246"/>
      <c r="U598" s="246"/>
      <c r="V598" s="246"/>
      <c r="W598" s="246"/>
      <c r="X598" s="246"/>
      <c r="Y598" s="246"/>
      <c r="Z598" s="246"/>
      <c r="AA598" s="246"/>
      <c r="AB598" s="246"/>
      <c r="AC598" s="246"/>
      <c r="AD598" s="246"/>
      <c r="AE598" s="246"/>
      <c r="AF598" s="246"/>
      <c r="AG598" s="246"/>
      <c r="AH598" s="246"/>
      <c r="AI598" s="246"/>
      <c r="AJ598" s="246"/>
      <c r="AK598" s="246"/>
      <c r="AL598" s="246"/>
      <c r="AM598" s="246"/>
      <c r="AN598" s="246"/>
      <c r="AO598" s="246"/>
      <c r="AP598" s="246"/>
      <c r="AQ598" s="246"/>
      <c r="AR598" s="246"/>
      <c r="AS598" s="246"/>
      <c r="AT598" s="246"/>
      <c r="AU598" s="246"/>
      <c r="AV598" s="246"/>
      <c r="AW598" s="246"/>
      <c r="AX598" s="246"/>
      <c r="AY598" s="246"/>
      <c r="AZ598" s="246"/>
      <c r="BA598" s="246"/>
      <c r="BB598" s="246"/>
      <c r="BC598" s="246"/>
    </row>
    <row r="599" spans="1:55" x14ac:dyDescent="0.2">
      <c r="A599" s="301"/>
      <c r="B599" s="246"/>
      <c r="C599" s="246"/>
      <c r="D599" s="246"/>
      <c r="E599" s="246"/>
      <c r="F599" s="246"/>
      <c r="G599" s="246"/>
      <c r="H599" s="246"/>
      <c r="I599" s="246"/>
      <c r="J599" s="246"/>
      <c r="K599" s="246"/>
      <c r="L599" s="246"/>
      <c r="M599" s="246"/>
      <c r="N599" s="246"/>
      <c r="O599" s="246"/>
      <c r="P599" s="246"/>
      <c r="Q599" s="246"/>
      <c r="R599" s="246"/>
      <c r="S599" s="246"/>
      <c r="T599" s="246"/>
      <c r="U599" s="246"/>
      <c r="V599" s="246"/>
      <c r="W599" s="246"/>
      <c r="X599" s="246"/>
      <c r="Y599" s="246"/>
      <c r="Z599" s="246"/>
      <c r="AA599" s="246"/>
      <c r="AB599" s="246"/>
      <c r="AC599" s="246"/>
      <c r="AD599" s="246"/>
      <c r="AE599" s="246"/>
      <c r="AF599" s="246"/>
      <c r="AG599" s="246"/>
      <c r="AH599" s="246"/>
      <c r="AI599" s="246"/>
      <c r="AJ599" s="246"/>
      <c r="AK599" s="246"/>
      <c r="AL599" s="246"/>
      <c r="AM599" s="246"/>
      <c r="AN599" s="246"/>
      <c r="AO599" s="246"/>
      <c r="AP599" s="246"/>
      <c r="AQ599" s="246"/>
      <c r="AR599" s="246"/>
      <c r="AS599" s="246"/>
      <c r="AT599" s="246"/>
      <c r="AU599" s="246"/>
      <c r="AV599" s="246"/>
      <c r="AW599" s="246"/>
      <c r="AX599" s="246"/>
      <c r="AY599" s="246"/>
      <c r="AZ599" s="246"/>
      <c r="BA599" s="246"/>
      <c r="BB599" s="246"/>
      <c r="BC599" s="246"/>
    </row>
    <row r="600" spans="1:55" x14ac:dyDescent="0.2">
      <c r="A600" s="301"/>
      <c r="B600" s="246"/>
      <c r="C600" s="246"/>
      <c r="D600" s="246"/>
      <c r="E600" s="246"/>
      <c r="F600" s="246"/>
      <c r="G600" s="246"/>
      <c r="H600" s="246"/>
      <c r="I600" s="246"/>
      <c r="J600" s="246"/>
      <c r="K600" s="246"/>
      <c r="L600" s="246"/>
      <c r="M600" s="246"/>
      <c r="N600" s="246"/>
      <c r="O600" s="246"/>
      <c r="P600" s="246"/>
      <c r="Q600" s="246"/>
      <c r="R600" s="246"/>
      <c r="S600" s="246"/>
      <c r="T600" s="246"/>
      <c r="U600" s="246"/>
      <c r="V600" s="246"/>
      <c r="W600" s="246"/>
      <c r="X600" s="246"/>
      <c r="Y600" s="246"/>
      <c r="Z600" s="246"/>
      <c r="AA600" s="246"/>
      <c r="AB600" s="246"/>
      <c r="AC600" s="246"/>
      <c r="AD600" s="246"/>
      <c r="AE600" s="246"/>
      <c r="AF600" s="246"/>
      <c r="AG600" s="246"/>
      <c r="AH600" s="246"/>
      <c r="AI600" s="246"/>
      <c r="AJ600" s="246"/>
      <c r="AK600" s="246"/>
      <c r="AL600" s="246"/>
      <c r="AM600" s="246"/>
      <c r="AN600" s="246"/>
      <c r="AO600" s="246"/>
      <c r="AP600" s="246"/>
      <c r="AQ600" s="246"/>
      <c r="AR600" s="246"/>
      <c r="AS600" s="246"/>
      <c r="AT600" s="246"/>
      <c r="AU600" s="246"/>
      <c r="AV600" s="246"/>
      <c r="AW600" s="246"/>
      <c r="AX600" s="246"/>
      <c r="AY600" s="246"/>
      <c r="AZ600" s="246"/>
      <c r="BA600" s="246"/>
      <c r="BB600" s="246"/>
      <c r="BC600" s="246"/>
    </row>
    <row r="601" spans="1:55" x14ac:dyDescent="0.2">
      <c r="A601" s="301"/>
      <c r="B601" s="246"/>
      <c r="C601" s="246"/>
      <c r="D601" s="246"/>
      <c r="E601" s="246"/>
      <c r="F601" s="246"/>
      <c r="G601" s="246"/>
      <c r="H601" s="246"/>
      <c r="I601" s="246"/>
      <c r="J601" s="246"/>
      <c r="K601" s="246"/>
      <c r="L601" s="246"/>
      <c r="M601" s="246"/>
      <c r="N601" s="246"/>
      <c r="O601" s="246"/>
      <c r="P601" s="246"/>
      <c r="Q601" s="246"/>
      <c r="R601" s="246"/>
      <c r="S601" s="246"/>
      <c r="T601" s="246"/>
      <c r="U601" s="246"/>
      <c r="V601" s="246"/>
      <c r="W601" s="246"/>
      <c r="X601" s="246"/>
      <c r="Y601" s="246"/>
      <c r="Z601" s="246"/>
      <c r="AA601" s="246"/>
      <c r="AB601" s="246"/>
      <c r="AC601" s="246"/>
      <c r="AD601" s="246"/>
      <c r="AE601" s="246"/>
      <c r="AF601" s="246"/>
      <c r="AG601" s="246"/>
      <c r="AH601" s="246"/>
      <c r="AI601" s="246"/>
      <c r="AJ601" s="246"/>
      <c r="AK601" s="246"/>
      <c r="AL601" s="246"/>
      <c r="AM601" s="246"/>
      <c r="AN601" s="246"/>
      <c r="AO601" s="246"/>
      <c r="AP601" s="246"/>
      <c r="AQ601" s="246"/>
      <c r="AR601" s="246"/>
      <c r="AS601" s="246"/>
      <c r="AT601" s="246"/>
      <c r="AU601" s="246"/>
      <c r="AV601" s="246"/>
      <c r="AW601" s="246"/>
      <c r="AX601" s="246"/>
      <c r="AY601" s="246"/>
      <c r="AZ601" s="246"/>
      <c r="BA601" s="246"/>
      <c r="BB601" s="246"/>
      <c r="BC601" s="246"/>
    </row>
    <row r="602" spans="1:55" x14ac:dyDescent="0.2">
      <c r="A602" s="301"/>
      <c r="B602" s="246"/>
      <c r="C602" s="246"/>
      <c r="D602" s="246"/>
      <c r="E602" s="246"/>
      <c r="F602" s="246"/>
      <c r="G602" s="246"/>
      <c r="H602" s="246"/>
      <c r="I602" s="246"/>
      <c r="J602" s="246"/>
      <c r="K602" s="246"/>
      <c r="L602" s="246"/>
      <c r="M602" s="246"/>
      <c r="N602" s="246"/>
      <c r="O602" s="246"/>
      <c r="P602" s="246"/>
      <c r="Q602" s="246"/>
      <c r="R602" s="246"/>
      <c r="S602" s="246"/>
      <c r="T602" s="246"/>
      <c r="U602" s="246"/>
      <c r="V602" s="246"/>
      <c r="W602" s="246"/>
      <c r="X602" s="246"/>
      <c r="Y602" s="246"/>
      <c r="Z602" s="246"/>
      <c r="AA602" s="246"/>
      <c r="AB602" s="246"/>
      <c r="AC602" s="246"/>
      <c r="AD602" s="246"/>
      <c r="AE602" s="246"/>
      <c r="AF602" s="246"/>
      <c r="AG602" s="246"/>
      <c r="AH602" s="246"/>
      <c r="AI602" s="246"/>
      <c r="AJ602" s="246"/>
      <c r="AK602" s="246"/>
      <c r="AL602" s="246"/>
      <c r="AM602" s="246"/>
      <c r="AN602" s="246"/>
      <c r="AO602" s="246"/>
      <c r="AP602" s="246"/>
      <c r="AQ602" s="246"/>
      <c r="AR602" s="246"/>
      <c r="AS602" s="246"/>
      <c r="AT602" s="246"/>
      <c r="AU602" s="246"/>
      <c r="AV602" s="246"/>
      <c r="AW602" s="246"/>
      <c r="AX602" s="246"/>
      <c r="AY602" s="246"/>
      <c r="AZ602" s="246"/>
      <c r="BA602" s="246"/>
      <c r="BB602" s="246"/>
      <c r="BC602" s="246"/>
    </row>
    <row r="603" spans="1:55" x14ac:dyDescent="0.2">
      <c r="A603" s="301"/>
      <c r="B603" s="246"/>
      <c r="C603" s="246"/>
      <c r="D603" s="246"/>
      <c r="E603" s="246"/>
      <c r="F603" s="246"/>
      <c r="G603" s="246"/>
      <c r="H603" s="246"/>
      <c r="I603" s="246"/>
      <c r="J603" s="246"/>
      <c r="K603" s="246"/>
      <c r="L603" s="246"/>
      <c r="M603" s="246"/>
      <c r="N603" s="246"/>
      <c r="O603" s="246"/>
      <c r="P603" s="246"/>
      <c r="Q603" s="246"/>
      <c r="R603" s="246"/>
      <c r="S603" s="246"/>
      <c r="T603" s="246"/>
      <c r="U603" s="246"/>
      <c r="V603" s="246"/>
      <c r="W603" s="246"/>
      <c r="X603" s="246"/>
      <c r="Y603" s="246"/>
      <c r="Z603" s="246"/>
      <c r="AA603" s="246"/>
      <c r="AB603" s="246"/>
      <c r="AC603" s="246"/>
      <c r="AD603" s="246"/>
      <c r="AE603" s="246"/>
      <c r="AF603" s="246"/>
      <c r="AG603" s="246"/>
      <c r="AH603" s="246"/>
      <c r="AI603" s="246"/>
      <c r="AJ603" s="246"/>
      <c r="AK603" s="246"/>
      <c r="AL603" s="246"/>
      <c r="AM603" s="246"/>
      <c r="AN603" s="246"/>
      <c r="AO603" s="246"/>
      <c r="AP603" s="246"/>
      <c r="AQ603" s="246"/>
      <c r="AR603" s="246"/>
      <c r="AS603" s="246"/>
      <c r="AT603" s="246"/>
      <c r="AU603" s="246"/>
      <c r="AV603" s="246"/>
      <c r="AW603" s="246"/>
      <c r="AX603" s="246"/>
      <c r="AY603" s="246"/>
      <c r="AZ603" s="246"/>
      <c r="BA603" s="246"/>
      <c r="BB603" s="246"/>
      <c r="BC603" s="246"/>
    </row>
    <row r="604" spans="1:55" x14ac:dyDescent="0.2">
      <c r="A604" s="301"/>
      <c r="B604" s="246"/>
      <c r="C604" s="246"/>
      <c r="D604" s="246"/>
      <c r="E604" s="246"/>
      <c r="F604" s="246"/>
      <c r="G604" s="246"/>
      <c r="H604" s="246"/>
      <c r="I604" s="246"/>
      <c r="J604" s="246"/>
      <c r="K604" s="246"/>
      <c r="L604" s="246"/>
      <c r="M604" s="246"/>
      <c r="N604" s="246"/>
      <c r="O604" s="246"/>
      <c r="P604" s="246"/>
      <c r="Q604" s="246"/>
      <c r="R604" s="246"/>
      <c r="S604" s="246"/>
      <c r="T604" s="246"/>
      <c r="U604" s="246"/>
      <c r="V604" s="246"/>
      <c r="W604" s="246"/>
      <c r="X604" s="246"/>
      <c r="Y604" s="246"/>
      <c r="Z604" s="246"/>
      <c r="AA604" s="246"/>
      <c r="AB604" s="246"/>
      <c r="AC604" s="246"/>
      <c r="AD604" s="246"/>
      <c r="AE604" s="246"/>
      <c r="AF604" s="246"/>
      <c r="AG604" s="246"/>
      <c r="AH604" s="246"/>
      <c r="AI604" s="246"/>
      <c r="AJ604" s="246"/>
      <c r="AK604" s="246"/>
      <c r="AL604" s="246"/>
      <c r="AM604" s="246"/>
      <c r="AN604" s="246"/>
      <c r="AO604" s="246"/>
      <c r="AP604" s="246"/>
      <c r="AQ604" s="246"/>
      <c r="AR604" s="246"/>
      <c r="AS604" s="246"/>
      <c r="AT604" s="246"/>
      <c r="AU604" s="246"/>
      <c r="AV604" s="246"/>
      <c r="AW604" s="246"/>
      <c r="AX604" s="246"/>
      <c r="AY604" s="246"/>
      <c r="AZ604" s="246"/>
      <c r="BA604" s="246"/>
      <c r="BB604" s="246"/>
      <c r="BC604" s="246"/>
    </row>
    <row r="605" spans="1:55" x14ac:dyDescent="0.2">
      <c r="A605" s="301"/>
      <c r="B605" s="246"/>
      <c r="C605" s="246"/>
      <c r="D605" s="246"/>
      <c r="E605" s="246"/>
      <c r="F605" s="246"/>
      <c r="G605" s="246"/>
      <c r="H605" s="246"/>
      <c r="I605" s="246"/>
      <c r="J605" s="246"/>
      <c r="K605" s="246"/>
      <c r="L605" s="246"/>
      <c r="M605" s="246"/>
      <c r="N605" s="246"/>
      <c r="O605" s="246"/>
      <c r="P605" s="246"/>
      <c r="Q605" s="246"/>
      <c r="R605" s="246"/>
      <c r="S605" s="246"/>
      <c r="T605" s="246"/>
      <c r="U605" s="246"/>
      <c r="V605" s="246"/>
      <c r="W605" s="246"/>
      <c r="X605" s="246"/>
      <c r="Y605" s="246"/>
      <c r="Z605" s="246"/>
      <c r="AA605" s="246"/>
      <c r="AB605" s="246"/>
      <c r="AC605" s="246"/>
      <c r="AD605" s="246"/>
      <c r="AE605" s="246"/>
      <c r="AF605" s="246"/>
      <c r="AG605" s="246"/>
      <c r="AH605" s="246"/>
      <c r="AI605" s="246"/>
      <c r="AJ605" s="246"/>
      <c r="AK605" s="246"/>
      <c r="AL605" s="246"/>
      <c r="AM605" s="246"/>
      <c r="AN605" s="246"/>
      <c r="AO605" s="246"/>
      <c r="AP605" s="246"/>
      <c r="AQ605" s="246"/>
      <c r="AR605" s="246"/>
      <c r="AS605" s="246"/>
      <c r="AT605" s="246"/>
      <c r="AU605" s="246"/>
      <c r="AV605" s="246"/>
      <c r="AW605" s="246"/>
      <c r="AX605" s="246"/>
      <c r="AY605" s="246"/>
      <c r="AZ605" s="246"/>
      <c r="BA605" s="246"/>
      <c r="BB605" s="246"/>
      <c r="BC605" s="246"/>
    </row>
    <row r="606" spans="1:55" x14ac:dyDescent="0.2">
      <c r="A606" s="301"/>
      <c r="B606" s="246"/>
      <c r="C606" s="246"/>
      <c r="D606" s="246"/>
      <c r="E606" s="246"/>
      <c r="F606" s="246"/>
      <c r="G606" s="246"/>
      <c r="H606" s="246"/>
      <c r="I606" s="246"/>
      <c r="J606" s="246"/>
      <c r="K606" s="246"/>
      <c r="L606" s="246"/>
      <c r="M606" s="246"/>
      <c r="N606" s="246"/>
      <c r="O606" s="246"/>
      <c r="P606" s="246"/>
      <c r="Q606" s="246"/>
      <c r="R606" s="246"/>
      <c r="S606" s="246"/>
      <c r="T606" s="246"/>
      <c r="U606" s="246"/>
      <c r="V606" s="246"/>
      <c r="W606" s="246"/>
      <c r="X606" s="246"/>
      <c r="Y606" s="246"/>
      <c r="Z606" s="246"/>
      <c r="AA606" s="246"/>
      <c r="AB606" s="246"/>
      <c r="AC606" s="246"/>
      <c r="AD606" s="246"/>
      <c r="AE606" s="246"/>
      <c r="AF606" s="246"/>
      <c r="AG606" s="246"/>
      <c r="AH606" s="246"/>
      <c r="AI606" s="246"/>
      <c r="AJ606" s="246"/>
      <c r="AK606" s="246"/>
      <c r="AL606" s="246"/>
      <c r="AM606" s="246"/>
      <c r="AN606" s="246"/>
      <c r="AO606" s="246"/>
      <c r="AP606" s="246"/>
      <c r="AQ606" s="246"/>
      <c r="AR606" s="246"/>
      <c r="AS606" s="246"/>
      <c r="AT606" s="246"/>
      <c r="AU606" s="246"/>
      <c r="AV606" s="246"/>
      <c r="AW606" s="246"/>
      <c r="AX606" s="246"/>
      <c r="AY606" s="246"/>
      <c r="AZ606" s="246"/>
      <c r="BA606" s="246"/>
      <c r="BB606" s="246"/>
      <c r="BC606" s="246"/>
    </row>
    <row r="607" spans="1:55" x14ac:dyDescent="0.2">
      <c r="A607" s="301"/>
      <c r="B607" s="246"/>
      <c r="C607" s="246"/>
      <c r="D607" s="246"/>
      <c r="E607" s="246"/>
      <c r="F607" s="246"/>
      <c r="G607" s="246"/>
      <c r="H607" s="246"/>
      <c r="I607" s="246"/>
      <c r="J607" s="246"/>
      <c r="K607" s="246"/>
      <c r="L607" s="246"/>
      <c r="M607" s="246"/>
      <c r="N607" s="246"/>
      <c r="O607" s="246"/>
      <c r="P607" s="246"/>
      <c r="Q607" s="246"/>
      <c r="R607" s="246"/>
      <c r="S607" s="246"/>
      <c r="T607" s="246"/>
      <c r="U607" s="246"/>
      <c r="V607" s="246"/>
      <c r="W607" s="246"/>
      <c r="X607" s="246"/>
      <c r="Y607" s="246"/>
      <c r="Z607" s="246"/>
      <c r="AA607" s="246"/>
      <c r="AB607" s="246"/>
      <c r="AC607" s="246"/>
      <c r="AD607" s="246"/>
      <c r="AE607" s="246"/>
      <c r="AF607" s="246"/>
      <c r="AG607" s="246"/>
      <c r="AH607" s="246"/>
      <c r="AI607" s="246"/>
      <c r="AJ607" s="246"/>
      <c r="AK607" s="246"/>
      <c r="AL607" s="246"/>
      <c r="AM607" s="246"/>
      <c r="AN607" s="246"/>
      <c r="AO607" s="246"/>
      <c r="AP607" s="246"/>
      <c r="AQ607" s="246"/>
      <c r="AR607" s="246"/>
      <c r="AS607" s="246"/>
      <c r="AT607" s="246"/>
      <c r="AU607" s="246"/>
      <c r="AV607" s="246"/>
      <c r="AW607" s="246"/>
      <c r="AX607" s="246"/>
      <c r="AY607" s="246"/>
      <c r="AZ607" s="246"/>
      <c r="BA607" s="246"/>
      <c r="BB607" s="246"/>
      <c r="BC607" s="246"/>
    </row>
    <row r="608" spans="1:55" x14ac:dyDescent="0.2">
      <c r="A608" s="301"/>
      <c r="B608" s="246"/>
      <c r="C608" s="246"/>
      <c r="D608" s="246"/>
      <c r="E608" s="246"/>
      <c r="F608" s="246"/>
      <c r="G608" s="246"/>
      <c r="H608" s="246"/>
      <c r="I608" s="246"/>
      <c r="J608" s="246"/>
      <c r="K608" s="246"/>
      <c r="L608" s="246"/>
      <c r="M608" s="246"/>
      <c r="N608" s="246"/>
      <c r="O608" s="246"/>
      <c r="P608" s="246"/>
      <c r="Q608" s="246"/>
      <c r="R608" s="246"/>
      <c r="S608" s="246"/>
      <c r="T608" s="246"/>
      <c r="U608" s="246"/>
      <c r="V608" s="246"/>
      <c r="W608" s="246"/>
      <c r="X608" s="246"/>
      <c r="Y608" s="246"/>
      <c r="Z608" s="246"/>
      <c r="AA608" s="246"/>
      <c r="AB608" s="246"/>
      <c r="AC608" s="246"/>
      <c r="AD608" s="246"/>
      <c r="AE608" s="246"/>
      <c r="AF608" s="246"/>
      <c r="AG608" s="246"/>
      <c r="AH608" s="246"/>
      <c r="AI608" s="246"/>
      <c r="AJ608" s="246"/>
      <c r="AK608" s="246"/>
      <c r="AL608" s="246"/>
      <c r="AM608" s="246"/>
      <c r="AN608" s="246"/>
      <c r="AO608" s="246"/>
      <c r="AP608" s="246"/>
      <c r="AQ608" s="246"/>
      <c r="AR608" s="246"/>
      <c r="AS608" s="246"/>
      <c r="AT608" s="246"/>
      <c r="AU608" s="246"/>
      <c r="AV608" s="246"/>
      <c r="AW608" s="246"/>
      <c r="AX608" s="246"/>
      <c r="AY608" s="246"/>
      <c r="AZ608" s="246"/>
      <c r="BA608" s="246"/>
      <c r="BB608" s="246"/>
      <c r="BC608" s="246"/>
    </row>
    <row r="609" spans="1:55" x14ac:dyDescent="0.2">
      <c r="A609" s="301"/>
      <c r="B609" s="246"/>
      <c r="C609" s="246"/>
      <c r="D609" s="246"/>
      <c r="E609" s="246"/>
      <c r="F609" s="246"/>
      <c r="G609" s="246"/>
      <c r="H609" s="246"/>
      <c r="I609" s="246"/>
      <c r="J609" s="246"/>
      <c r="K609" s="246"/>
      <c r="L609" s="246"/>
      <c r="M609" s="246"/>
      <c r="N609" s="246"/>
      <c r="O609" s="246"/>
      <c r="P609" s="246"/>
      <c r="Q609" s="246"/>
      <c r="R609" s="246"/>
      <c r="S609" s="246"/>
      <c r="T609" s="246"/>
      <c r="U609" s="246"/>
      <c r="V609" s="246"/>
      <c r="W609" s="246"/>
      <c r="X609" s="246"/>
      <c r="Y609" s="246"/>
      <c r="Z609" s="246"/>
      <c r="AA609" s="246"/>
      <c r="AB609" s="246"/>
      <c r="AC609" s="246"/>
      <c r="AD609" s="246"/>
      <c r="AE609" s="246"/>
      <c r="AF609" s="246"/>
      <c r="AG609" s="246"/>
      <c r="AH609" s="246"/>
      <c r="AI609" s="246"/>
      <c r="AJ609" s="246"/>
      <c r="AK609" s="246"/>
      <c r="AL609" s="246"/>
      <c r="AM609" s="246"/>
      <c r="AN609" s="246"/>
      <c r="AO609" s="246"/>
      <c r="AP609" s="246"/>
      <c r="AQ609" s="246"/>
      <c r="AR609" s="246"/>
      <c r="AS609" s="246"/>
      <c r="AT609" s="246"/>
      <c r="AU609" s="246"/>
      <c r="AV609" s="246"/>
      <c r="AW609" s="246"/>
      <c r="AX609" s="246"/>
      <c r="AY609" s="246"/>
      <c r="AZ609" s="246"/>
      <c r="BA609" s="246"/>
      <c r="BB609" s="246"/>
      <c r="BC609" s="246"/>
    </row>
    <row r="610" spans="1:55" x14ac:dyDescent="0.2">
      <c r="A610" s="301"/>
      <c r="B610" s="246"/>
      <c r="C610" s="246"/>
      <c r="D610" s="246"/>
      <c r="E610" s="246"/>
      <c r="F610" s="246"/>
      <c r="G610" s="246"/>
      <c r="H610" s="246"/>
      <c r="I610" s="246"/>
      <c r="J610" s="246"/>
      <c r="K610" s="246"/>
      <c r="L610" s="246"/>
      <c r="M610" s="246"/>
      <c r="N610" s="246"/>
      <c r="O610" s="246"/>
      <c r="P610" s="246"/>
      <c r="Q610" s="246"/>
      <c r="R610" s="246"/>
      <c r="S610" s="246"/>
      <c r="T610" s="246"/>
      <c r="U610" s="246"/>
      <c r="V610" s="246"/>
      <c r="W610" s="246"/>
      <c r="X610" s="246"/>
      <c r="Y610" s="246"/>
      <c r="Z610" s="246"/>
      <c r="AA610" s="246"/>
      <c r="AB610" s="246"/>
      <c r="AC610" s="246"/>
      <c r="AD610" s="246"/>
      <c r="AE610" s="246"/>
      <c r="AF610" s="246"/>
      <c r="AG610" s="246"/>
      <c r="AH610" s="246"/>
      <c r="AI610" s="246"/>
      <c r="AJ610" s="246"/>
      <c r="AK610" s="246"/>
      <c r="AL610" s="246"/>
      <c r="AM610" s="246"/>
      <c r="AN610" s="246"/>
      <c r="AO610" s="246"/>
      <c r="AP610" s="246"/>
      <c r="AQ610" s="246"/>
      <c r="AR610" s="246"/>
      <c r="AS610" s="246"/>
      <c r="AT610" s="246"/>
      <c r="AU610" s="246"/>
      <c r="AV610" s="246"/>
      <c r="AW610" s="246"/>
      <c r="AX610" s="246"/>
      <c r="AY610" s="246"/>
      <c r="AZ610" s="246"/>
      <c r="BA610" s="246"/>
      <c r="BB610" s="246"/>
      <c r="BC610" s="246"/>
    </row>
    <row r="611" spans="1:55" x14ac:dyDescent="0.2">
      <c r="A611" s="301"/>
      <c r="B611" s="246"/>
      <c r="C611" s="246"/>
      <c r="D611" s="246"/>
      <c r="E611" s="246"/>
      <c r="F611" s="246"/>
      <c r="G611" s="246"/>
      <c r="H611" s="246"/>
      <c r="I611" s="246"/>
      <c r="J611" s="246"/>
      <c r="K611" s="246"/>
      <c r="L611" s="246"/>
      <c r="M611" s="246"/>
      <c r="N611" s="246"/>
      <c r="O611" s="246"/>
      <c r="P611" s="246"/>
      <c r="Q611" s="246"/>
      <c r="R611" s="246"/>
      <c r="S611" s="246"/>
      <c r="T611" s="246"/>
      <c r="U611" s="246"/>
      <c r="V611" s="246"/>
      <c r="W611" s="246"/>
      <c r="X611" s="246"/>
      <c r="Y611" s="246"/>
      <c r="Z611" s="246"/>
      <c r="AA611" s="246"/>
      <c r="AB611" s="246"/>
      <c r="AC611" s="246"/>
      <c r="AD611" s="246"/>
      <c r="AE611" s="246"/>
      <c r="AF611" s="246"/>
      <c r="AG611" s="246"/>
      <c r="AH611" s="246"/>
      <c r="AI611" s="246"/>
      <c r="AJ611" s="246"/>
      <c r="AK611" s="246"/>
      <c r="AL611" s="246"/>
      <c r="AM611" s="246"/>
      <c r="AN611" s="246"/>
      <c r="AO611" s="246"/>
      <c r="AP611" s="246"/>
      <c r="AQ611" s="246"/>
      <c r="AR611" s="246"/>
      <c r="AS611" s="246"/>
      <c r="AT611" s="246"/>
      <c r="AU611" s="246"/>
      <c r="AV611" s="246"/>
      <c r="AW611" s="246"/>
      <c r="AX611" s="246"/>
      <c r="AY611" s="246"/>
      <c r="AZ611" s="246"/>
      <c r="BA611" s="246"/>
      <c r="BB611" s="246"/>
      <c r="BC611" s="246"/>
    </row>
    <row r="612" spans="1:55" x14ac:dyDescent="0.2">
      <c r="A612" s="301"/>
      <c r="B612" s="246"/>
      <c r="C612" s="246"/>
      <c r="D612" s="246"/>
      <c r="E612" s="246"/>
      <c r="F612" s="246"/>
      <c r="G612" s="246"/>
      <c r="H612" s="246"/>
      <c r="I612" s="246"/>
      <c r="J612" s="246"/>
      <c r="K612" s="246"/>
      <c r="L612" s="246"/>
      <c r="M612" s="246"/>
      <c r="N612" s="246"/>
      <c r="O612" s="246"/>
      <c r="P612" s="246"/>
      <c r="Q612" s="246"/>
      <c r="R612" s="246"/>
      <c r="S612" s="246"/>
      <c r="T612" s="246"/>
      <c r="U612" s="246"/>
      <c r="V612" s="246"/>
      <c r="W612" s="246"/>
      <c r="X612" s="246"/>
      <c r="Y612" s="246"/>
      <c r="Z612" s="246"/>
      <c r="AA612" s="246"/>
      <c r="AB612" s="246"/>
      <c r="AC612" s="246"/>
      <c r="AD612" s="246"/>
      <c r="AE612" s="246"/>
      <c r="AF612" s="246"/>
      <c r="AG612" s="246"/>
      <c r="AH612" s="246"/>
      <c r="AI612" s="246"/>
      <c r="AJ612" s="246"/>
      <c r="AK612" s="246"/>
      <c r="AL612" s="246"/>
      <c r="AM612" s="246"/>
      <c r="AN612" s="246"/>
      <c r="AO612" s="246"/>
      <c r="AP612" s="246"/>
      <c r="AQ612" s="246"/>
      <c r="AR612" s="246"/>
      <c r="AS612" s="246"/>
      <c r="AT612" s="246"/>
      <c r="AU612" s="246"/>
      <c r="AV612" s="246"/>
      <c r="AW612" s="246"/>
      <c r="AX612" s="246"/>
      <c r="AY612" s="246"/>
      <c r="AZ612" s="246"/>
      <c r="BA612" s="246"/>
      <c r="BB612" s="246"/>
      <c r="BC612" s="246"/>
    </row>
    <row r="613" spans="1:55" x14ac:dyDescent="0.2">
      <c r="A613" s="301"/>
      <c r="B613" s="246"/>
      <c r="C613" s="246"/>
      <c r="D613" s="246"/>
      <c r="E613" s="246"/>
      <c r="F613" s="246"/>
      <c r="G613" s="246"/>
      <c r="H613" s="246"/>
      <c r="I613" s="246"/>
      <c r="J613" s="246"/>
      <c r="K613" s="246"/>
      <c r="L613" s="246"/>
      <c r="M613" s="246"/>
      <c r="N613" s="246"/>
      <c r="O613" s="246"/>
      <c r="P613" s="246"/>
      <c r="Q613" s="246"/>
      <c r="R613" s="246"/>
      <c r="S613" s="246"/>
      <c r="T613" s="246"/>
      <c r="U613" s="246"/>
      <c r="V613" s="246"/>
      <c r="W613" s="246"/>
      <c r="X613" s="246"/>
      <c r="Y613" s="246"/>
      <c r="Z613" s="246"/>
      <c r="AA613" s="246"/>
      <c r="AB613" s="246"/>
      <c r="AC613" s="246"/>
      <c r="AD613" s="246"/>
      <c r="AE613" s="246"/>
      <c r="AF613" s="246"/>
      <c r="AG613" s="246"/>
      <c r="AH613" s="246"/>
      <c r="AI613" s="246"/>
      <c r="AJ613" s="246"/>
      <c r="AK613" s="246"/>
      <c r="AL613" s="246"/>
      <c r="AM613" s="246"/>
      <c r="AN613" s="246"/>
      <c r="AO613" s="246"/>
      <c r="AP613" s="246"/>
      <c r="AQ613" s="246"/>
      <c r="AR613" s="246"/>
      <c r="AS613" s="246"/>
      <c r="AT613" s="246"/>
      <c r="AU613" s="246"/>
      <c r="AV613" s="246"/>
      <c r="AW613" s="246"/>
      <c r="AX613" s="246"/>
      <c r="AY613" s="246"/>
      <c r="AZ613" s="246"/>
      <c r="BA613" s="246"/>
      <c r="BB613" s="246"/>
      <c r="BC613" s="246"/>
    </row>
    <row r="614" spans="1:55" x14ac:dyDescent="0.2">
      <c r="A614" s="301"/>
      <c r="B614" s="246"/>
      <c r="C614" s="246"/>
      <c r="D614" s="246"/>
      <c r="E614" s="246"/>
      <c r="F614" s="246"/>
      <c r="G614" s="246"/>
      <c r="H614" s="246"/>
      <c r="I614" s="246"/>
      <c r="J614" s="246"/>
      <c r="K614" s="246"/>
      <c r="L614" s="246"/>
      <c r="M614" s="246"/>
      <c r="N614" s="246"/>
      <c r="O614" s="246"/>
      <c r="P614" s="246"/>
      <c r="Q614" s="246"/>
      <c r="R614" s="246"/>
      <c r="S614" s="246"/>
      <c r="T614" s="246"/>
      <c r="U614" s="246"/>
      <c r="V614" s="246"/>
      <c r="W614" s="246"/>
      <c r="X614" s="246"/>
      <c r="Y614" s="246"/>
      <c r="Z614" s="246"/>
      <c r="AA614" s="246"/>
      <c r="AB614" s="246"/>
      <c r="AC614" s="246"/>
      <c r="AD614" s="246"/>
      <c r="AE614" s="246"/>
      <c r="AF614" s="246"/>
      <c r="AG614" s="246"/>
      <c r="AH614" s="246"/>
      <c r="AI614" s="246"/>
      <c r="AJ614" s="246"/>
      <c r="AK614" s="246"/>
      <c r="AL614" s="246"/>
      <c r="AM614" s="246"/>
      <c r="AN614" s="246"/>
      <c r="AO614" s="246"/>
      <c r="AP614" s="246"/>
      <c r="AQ614" s="246"/>
      <c r="AR614" s="246"/>
      <c r="AS614" s="246"/>
      <c r="AT614" s="246"/>
      <c r="AU614" s="246"/>
      <c r="AV614" s="246"/>
      <c r="AW614" s="246"/>
      <c r="AX614" s="246"/>
      <c r="AY614" s="246"/>
      <c r="AZ614" s="246"/>
      <c r="BA614" s="246"/>
      <c r="BB614" s="246"/>
      <c r="BC614" s="246"/>
    </row>
    <row r="615" spans="1:55" x14ac:dyDescent="0.2">
      <c r="A615" s="301"/>
      <c r="B615" s="246"/>
      <c r="C615" s="246"/>
      <c r="D615" s="246"/>
      <c r="E615" s="246"/>
      <c r="F615" s="246"/>
      <c r="G615" s="246"/>
      <c r="H615" s="246"/>
      <c r="I615" s="246"/>
      <c r="J615" s="246"/>
      <c r="K615" s="246"/>
      <c r="L615" s="246"/>
      <c r="M615" s="246"/>
      <c r="N615" s="246"/>
      <c r="O615" s="246"/>
      <c r="P615" s="246"/>
      <c r="Q615" s="246"/>
      <c r="R615" s="246"/>
      <c r="S615" s="246"/>
      <c r="T615" s="246"/>
      <c r="U615" s="246"/>
      <c r="V615" s="246"/>
      <c r="W615" s="246"/>
      <c r="X615" s="246"/>
      <c r="Y615" s="246"/>
      <c r="Z615" s="246"/>
      <c r="AA615" s="246"/>
      <c r="AB615" s="246"/>
      <c r="AC615" s="246"/>
      <c r="AD615" s="246"/>
      <c r="AE615" s="246"/>
      <c r="AF615" s="246"/>
      <c r="AG615" s="246"/>
      <c r="AH615" s="246"/>
      <c r="AI615" s="246"/>
      <c r="AJ615" s="246"/>
      <c r="AK615" s="246"/>
      <c r="AL615" s="246"/>
      <c r="AM615" s="246"/>
      <c r="AN615" s="246"/>
      <c r="AO615" s="246"/>
      <c r="AP615" s="246"/>
      <c r="AQ615" s="246"/>
      <c r="AR615" s="246"/>
      <c r="AS615" s="246"/>
      <c r="AT615" s="246"/>
      <c r="AU615" s="246"/>
      <c r="AV615" s="246"/>
      <c r="AW615" s="246"/>
      <c r="AX615" s="246"/>
      <c r="AY615" s="246"/>
      <c r="AZ615" s="246"/>
      <c r="BA615" s="246"/>
      <c r="BB615" s="246"/>
      <c r="BC615" s="246"/>
    </row>
    <row r="616" spans="1:55" x14ac:dyDescent="0.2">
      <c r="A616" s="301"/>
      <c r="B616" s="246"/>
      <c r="C616" s="246"/>
      <c r="D616" s="246"/>
      <c r="E616" s="246"/>
      <c r="F616" s="246"/>
      <c r="G616" s="246"/>
      <c r="H616" s="246"/>
      <c r="I616" s="246"/>
      <c r="J616" s="246"/>
      <c r="K616" s="246"/>
      <c r="L616" s="246"/>
      <c r="M616" s="246"/>
      <c r="N616" s="246"/>
      <c r="O616" s="246"/>
      <c r="P616" s="246"/>
      <c r="Q616" s="246"/>
      <c r="R616" s="246"/>
      <c r="S616" s="246"/>
      <c r="T616" s="246"/>
      <c r="U616" s="246"/>
      <c r="V616" s="246"/>
      <c r="W616" s="246"/>
      <c r="X616" s="246"/>
      <c r="Y616" s="246"/>
      <c r="Z616" s="246"/>
      <c r="AA616" s="246"/>
      <c r="AB616" s="246"/>
      <c r="AC616" s="246"/>
      <c r="AD616" s="246"/>
      <c r="AE616" s="246"/>
      <c r="AF616" s="246"/>
      <c r="AG616" s="246"/>
      <c r="AH616" s="246"/>
      <c r="AI616" s="246"/>
      <c r="AJ616" s="246"/>
      <c r="AK616" s="246"/>
      <c r="AL616" s="246"/>
      <c r="AM616" s="246"/>
      <c r="AN616" s="246"/>
      <c r="AO616" s="246"/>
      <c r="AP616" s="246"/>
      <c r="AQ616" s="246"/>
      <c r="AR616" s="246"/>
      <c r="AS616" s="246"/>
      <c r="AT616" s="246"/>
      <c r="AU616" s="246"/>
      <c r="AV616" s="246"/>
      <c r="AW616" s="246"/>
      <c r="AX616" s="246"/>
      <c r="AY616" s="246"/>
      <c r="AZ616" s="246"/>
      <c r="BA616" s="246"/>
      <c r="BB616" s="246"/>
      <c r="BC616" s="246"/>
    </row>
    <row r="617" spans="1:55" x14ac:dyDescent="0.2">
      <c r="A617" s="301"/>
      <c r="B617" s="246"/>
      <c r="C617" s="246"/>
      <c r="D617" s="246"/>
      <c r="E617" s="246"/>
      <c r="F617" s="246"/>
      <c r="G617" s="246"/>
      <c r="H617" s="246"/>
      <c r="I617" s="246"/>
      <c r="J617" s="246"/>
      <c r="K617" s="246"/>
      <c r="L617" s="246"/>
      <c r="M617" s="246"/>
      <c r="N617" s="246"/>
      <c r="O617" s="246"/>
      <c r="P617" s="246"/>
      <c r="Q617" s="246"/>
      <c r="R617" s="246"/>
      <c r="S617" s="246"/>
      <c r="T617" s="246"/>
      <c r="U617" s="246"/>
      <c r="V617" s="246"/>
      <c r="W617" s="246"/>
      <c r="X617" s="246"/>
      <c r="Y617" s="246"/>
      <c r="Z617" s="246"/>
      <c r="AA617" s="246"/>
      <c r="AB617" s="246"/>
      <c r="AC617" s="246"/>
      <c r="AD617" s="246"/>
      <c r="AE617" s="246"/>
      <c r="AF617" s="246"/>
      <c r="AG617" s="246"/>
      <c r="AH617" s="246"/>
      <c r="AI617" s="246"/>
      <c r="AJ617" s="246"/>
      <c r="AK617" s="246"/>
      <c r="AL617" s="246"/>
      <c r="AM617" s="246"/>
      <c r="AN617" s="246"/>
      <c r="AO617" s="246"/>
      <c r="AP617" s="246"/>
      <c r="AQ617" s="246"/>
      <c r="AR617" s="246"/>
      <c r="AS617" s="246"/>
      <c r="AT617" s="246"/>
      <c r="AU617" s="246"/>
      <c r="AV617" s="246"/>
      <c r="AW617" s="246"/>
      <c r="AX617" s="246"/>
      <c r="AY617" s="246"/>
      <c r="AZ617" s="246"/>
      <c r="BA617" s="246"/>
      <c r="BB617" s="246"/>
      <c r="BC617" s="246"/>
    </row>
    <row r="618" spans="1:55" x14ac:dyDescent="0.2">
      <c r="A618" s="301"/>
      <c r="B618" s="246"/>
      <c r="C618" s="246"/>
      <c r="D618" s="246"/>
      <c r="E618" s="246"/>
      <c r="F618" s="246"/>
      <c r="G618" s="246"/>
      <c r="H618" s="246"/>
      <c r="I618" s="246"/>
      <c r="J618" s="246"/>
      <c r="K618" s="246"/>
      <c r="L618" s="246"/>
      <c r="M618" s="246"/>
      <c r="N618" s="246"/>
      <c r="O618" s="246"/>
      <c r="P618" s="246"/>
      <c r="Q618" s="246"/>
      <c r="R618" s="246"/>
      <c r="S618" s="246"/>
      <c r="T618" s="246"/>
      <c r="U618" s="246"/>
      <c r="V618" s="246"/>
      <c r="W618" s="246"/>
      <c r="X618" s="246"/>
      <c r="Y618" s="246"/>
      <c r="Z618" s="246"/>
      <c r="AA618" s="246"/>
      <c r="AB618" s="246"/>
      <c r="AC618" s="246"/>
      <c r="AD618" s="246"/>
      <c r="AE618" s="246"/>
      <c r="AF618" s="246"/>
      <c r="AG618" s="246"/>
      <c r="AH618" s="246"/>
      <c r="AI618" s="246"/>
      <c r="AJ618" s="246"/>
      <c r="AK618" s="246"/>
      <c r="AL618" s="246"/>
      <c r="AM618" s="246"/>
      <c r="AN618" s="246"/>
      <c r="AO618" s="246"/>
      <c r="AP618" s="246"/>
      <c r="AQ618" s="246"/>
      <c r="AR618" s="246"/>
      <c r="AS618" s="246"/>
      <c r="AT618" s="246"/>
      <c r="AU618" s="246"/>
      <c r="AV618" s="246"/>
      <c r="AW618" s="246"/>
      <c r="AX618" s="246"/>
      <c r="AY618" s="246"/>
      <c r="AZ618" s="246"/>
      <c r="BA618" s="246"/>
      <c r="BB618" s="246"/>
      <c r="BC618" s="246"/>
    </row>
    <row r="619" spans="1:55" x14ac:dyDescent="0.2">
      <c r="A619" s="301"/>
      <c r="B619" s="246"/>
      <c r="C619" s="246"/>
      <c r="D619" s="246"/>
      <c r="E619" s="246"/>
      <c r="F619" s="246"/>
      <c r="G619" s="246"/>
      <c r="H619" s="246"/>
      <c r="I619" s="246"/>
      <c r="J619" s="246"/>
      <c r="K619" s="246"/>
      <c r="L619" s="246"/>
      <c r="M619" s="246"/>
      <c r="N619" s="246"/>
      <c r="O619" s="246"/>
      <c r="P619" s="246"/>
      <c r="Q619" s="246"/>
      <c r="R619" s="246"/>
      <c r="S619" s="246"/>
      <c r="T619" s="246"/>
      <c r="U619" s="246"/>
      <c r="V619" s="246"/>
      <c r="W619" s="246"/>
      <c r="X619" s="246"/>
      <c r="Y619" s="246"/>
      <c r="Z619" s="246"/>
      <c r="AA619" s="246"/>
      <c r="AB619" s="246"/>
      <c r="AC619" s="246"/>
      <c r="AD619" s="246"/>
      <c r="AE619" s="246"/>
      <c r="AF619" s="246"/>
      <c r="AG619" s="246"/>
      <c r="AH619" s="246"/>
      <c r="AI619" s="246"/>
      <c r="AJ619" s="246"/>
      <c r="AK619" s="246"/>
      <c r="AL619" s="246"/>
      <c r="AM619" s="246"/>
      <c r="AN619" s="246"/>
      <c r="AO619" s="246"/>
      <c r="AP619" s="246"/>
      <c r="AQ619" s="246"/>
      <c r="AR619" s="246"/>
      <c r="AS619" s="246"/>
      <c r="AT619" s="246"/>
      <c r="AU619" s="246"/>
      <c r="AV619" s="246"/>
      <c r="AW619" s="246"/>
      <c r="AX619" s="246"/>
      <c r="AY619" s="246"/>
      <c r="AZ619" s="246"/>
      <c r="BA619" s="246"/>
      <c r="BB619" s="246"/>
      <c r="BC619" s="246"/>
    </row>
    <row r="620" spans="1:55" x14ac:dyDescent="0.2">
      <c r="A620" s="301"/>
      <c r="B620" s="246"/>
      <c r="C620" s="246"/>
      <c r="D620" s="246"/>
      <c r="E620" s="246"/>
      <c r="F620" s="246"/>
      <c r="G620" s="246"/>
      <c r="H620" s="246"/>
      <c r="I620" s="246"/>
      <c r="J620" s="246"/>
      <c r="K620" s="246"/>
      <c r="L620" s="246"/>
      <c r="M620" s="246"/>
      <c r="N620" s="246"/>
      <c r="O620" s="246"/>
      <c r="P620" s="246"/>
      <c r="Q620" s="246"/>
      <c r="R620" s="246"/>
      <c r="S620" s="246"/>
      <c r="T620" s="246"/>
      <c r="U620" s="246"/>
      <c r="V620" s="246"/>
      <c r="W620" s="246"/>
      <c r="X620" s="246"/>
      <c r="Y620" s="246"/>
      <c r="Z620" s="246"/>
      <c r="AA620" s="246"/>
      <c r="AB620" s="246"/>
      <c r="AC620" s="246"/>
      <c r="AD620" s="246"/>
      <c r="AE620" s="246"/>
      <c r="AF620" s="246"/>
      <c r="AG620" s="246"/>
      <c r="AH620" s="246"/>
      <c r="AI620" s="246"/>
      <c r="AJ620" s="246"/>
      <c r="AK620" s="246"/>
      <c r="AL620" s="246"/>
      <c r="AM620" s="246"/>
      <c r="AN620" s="246"/>
      <c r="AO620" s="246"/>
      <c r="AP620" s="246"/>
      <c r="AQ620" s="246"/>
      <c r="AR620" s="246"/>
      <c r="AS620" s="246"/>
      <c r="AT620" s="246"/>
      <c r="AU620" s="246"/>
      <c r="AV620" s="246"/>
      <c r="AW620" s="246"/>
      <c r="AX620" s="246"/>
      <c r="AY620" s="246"/>
      <c r="AZ620" s="246"/>
      <c r="BA620" s="246"/>
      <c r="BB620" s="246"/>
      <c r="BC620" s="246"/>
    </row>
    <row r="621" spans="1:55" x14ac:dyDescent="0.2">
      <c r="A621" s="301"/>
      <c r="B621" s="246"/>
      <c r="C621" s="246"/>
      <c r="D621" s="246"/>
      <c r="E621" s="246"/>
      <c r="F621" s="246"/>
      <c r="G621" s="246"/>
      <c r="H621" s="246"/>
      <c r="I621" s="246"/>
      <c r="J621" s="246"/>
      <c r="K621" s="246"/>
      <c r="L621" s="246"/>
      <c r="M621" s="246"/>
      <c r="N621" s="246"/>
      <c r="O621" s="246"/>
      <c r="P621" s="246"/>
      <c r="Q621" s="246"/>
      <c r="R621" s="246"/>
      <c r="S621" s="246"/>
      <c r="T621" s="246"/>
      <c r="U621" s="246"/>
      <c r="V621" s="246"/>
      <c r="W621" s="246"/>
      <c r="X621" s="246"/>
      <c r="Y621" s="246"/>
      <c r="Z621" s="246"/>
      <c r="AA621" s="246"/>
      <c r="AB621" s="246"/>
      <c r="AC621" s="246"/>
      <c r="AD621" s="246"/>
      <c r="AE621" s="246"/>
      <c r="AF621" s="246"/>
      <c r="AG621" s="246"/>
      <c r="AH621" s="246"/>
      <c r="AI621" s="246"/>
      <c r="AJ621" s="246"/>
      <c r="AK621" s="246"/>
      <c r="AL621" s="246"/>
      <c r="AM621" s="246"/>
      <c r="AN621" s="246"/>
      <c r="AO621" s="246"/>
      <c r="AP621" s="246"/>
      <c r="AQ621" s="246"/>
      <c r="AR621" s="246"/>
      <c r="AS621" s="246"/>
      <c r="AT621" s="246"/>
      <c r="AU621" s="246"/>
      <c r="AV621" s="246"/>
      <c r="AW621" s="246"/>
      <c r="AX621" s="246"/>
      <c r="AY621" s="246"/>
      <c r="AZ621" s="246"/>
      <c r="BA621" s="246"/>
      <c r="BB621" s="246"/>
      <c r="BC621" s="246"/>
    </row>
    <row r="622" spans="1:55" x14ac:dyDescent="0.2">
      <c r="A622" s="301"/>
      <c r="B622" s="246"/>
      <c r="C622" s="246"/>
      <c r="D622" s="246"/>
      <c r="E622" s="246"/>
      <c r="F622" s="246"/>
      <c r="G622" s="246"/>
      <c r="H622" s="246"/>
      <c r="I622" s="246"/>
      <c r="J622" s="246"/>
      <c r="K622" s="246"/>
      <c r="L622" s="246"/>
      <c r="M622" s="246"/>
      <c r="N622" s="246"/>
      <c r="O622" s="246"/>
      <c r="P622" s="246"/>
      <c r="Q622" s="246"/>
      <c r="R622" s="246"/>
      <c r="S622" s="246"/>
      <c r="T622" s="246"/>
      <c r="U622" s="246"/>
      <c r="V622" s="246"/>
      <c r="W622" s="246"/>
      <c r="X622" s="246"/>
      <c r="Y622" s="246"/>
      <c r="Z622" s="246"/>
      <c r="AA622" s="246"/>
      <c r="AB622" s="246"/>
      <c r="AC622" s="246"/>
      <c r="AD622" s="246"/>
      <c r="AE622" s="246"/>
      <c r="AF622" s="246"/>
      <c r="AG622" s="246"/>
      <c r="AH622" s="246"/>
      <c r="AI622" s="246"/>
      <c r="AJ622" s="246"/>
      <c r="AK622" s="246"/>
      <c r="AL622" s="246"/>
      <c r="AM622" s="246"/>
      <c r="AN622" s="246"/>
      <c r="AO622" s="246"/>
      <c r="AP622" s="246"/>
      <c r="AQ622" s="246"/>
      <c r="AR622" s="246"/>
      <c r="AS622" s="246"/>
      <c r="AT622" s="246"/>
      <c r="AU622" s="246"/>
      <c r="AV622" s="246"/>
      <c r="AW622" s="246"/>
      <c r="AX622" s="246"/>
      <c r="AY622" s="246"/>
      <c r="AZ622" s="246"/>
      <c r="BA622" s="246"/>
      <c r="BB622" s="246"/>
      <c r="BC622" s="246"/>
    </row>
    <row r="623" spans="1:55" x14ac:dyDescent="0.2">
      <c r="A623" s="301"/>
      <c r="B623" s="246"/>
      <c r="C623" s="246"/>
      <c r="D623" s="246"/>
      <c r="E623" s="246"/>
      <c r="F623" s="246"/>
      <c r="G623" s="246"/>
      <c r="H623" s="246"/>
      <c r="I623" s="246"/>
      <c r="J623" s="246"/>
      <c r="K623" s="246"/>
      <c r="L623" s="246"/>
      <c r="M623" s="246"/>
      <c r="N623" s="246"/>
      <c r="O623" s="246"/>
      <c r="P623" s="246"/>
      <c r="Q623" s="246"/>
      <c r="R623" s="246"/>
      <c r="S623" s="246"/>
      <c r="T623" s="246"/>
      <c r="U623" s="246"/>
      <c r="V623" s="246"/>
      <c r="W623" s="246"/>
      <c r="X623" s="246"/>
      <c r="Y623" s="246"/>
      <c r="Z623" s="246"/>
      <c r="AA623" s="246"/>
      <c r="AB623" s="246"/>
      <c r="AC623" s="246"/>
      <c r="AD623" s="246"/>
      <c r="AE623" s="246"/>
      <c r="AF623" s="246"/>
      <c r="AG623" s="246"/>
      <c r="AH623" s="246"/>
      <c r="AI623" s="246"/>
      <c r="AJ623" s="246"/>
      <c r="AK623" s="246"/>
      <c r="AL623" s="246"/>
      <c r="AM623" s="246"/>
      <c r="AN623" s="246"/>
      <c r="AO623" s="246"/>
      <c r="AP623" s="246"/>
      <c r="AQ623" s="246"/>
      <c r="AR623" s="246"/>
      <c r="AS623" s="246"/>
      <c r="AT623" s="246"/>
      <c r="AU623" s="246"/>
      <c r="AV623" s="246"/>
      <c r="AW623" s="246"/>
      <c r="AX623" s="246"/>
      <c r="AY623" s="246"/>
      <c r="AZ623" s="246"/>
      <c r="BA623" s="246"/>
      <c r="BB623" s="246"/>
      <c r="BC623" s="246"/>
    </row>
    <row r="624" spans="1:55" x14ac:dyDescent="0.2">
      <c r="A624" s="301"/>
      <c r="B624" s="246"/>
      <c r="C624" s="246"/>
      <c r="D624" s="246"/>
      <c r="E624" s="246"/>
      <c r="F624" s="246"/>
      <c r="G624" s="246"/>
      <c r="H624" s="246"/>
      <c r="I624" s="246"/>
      <c r="J624" s="246"/>
      <c r="K624" s="246"/>
      <c r="L624" s="246"/>
      <c r="M624" s="246"/>
      <c r="N624" s="246"/>
      <c r="O624" s="246"/>
      <c r="P624" s="246"/>
      <c r="Q624" s="246"/>
      <c r="R624" s="246"/>
      <c r="S624" s="246"/>
      <c r="T624" s="246"/>
      <c r="U624" s="246"/>
      <c r="V624" s="246"/>
      <c r="W624" s="246"/>
      <c r="X624" s="246"/>
      <c r="Y624" s="246"/>
      <c r="Z624" s="246"/>
      <c r="AA624" s="246"/>
      <c r="AB624" s="246"/>
      <c r="AC624" s="246"/>
      <c r="AD624" s="246"/>
      <c r="AE624" s="246"/>
      <c r="AF624" s="246"/>
      <c r="AG624" s="246"/>
      <c r="AH624" s="246"/>
      <c r="AI624" s="246"/>
      <c r="AJ624" s="246"/>
      <c r="AK624" s="246"/>
      <c r="AL624" s="246"/>
      <c r="AM624" s="246"/>
      <c r="AN624" s="246"/>
      <c r="AO624" s="246"/>
      <c r="AP624" s="246"/>
      <c r="AQ624" s="246"/>
      <c r="AR624" s="246"/>
      <c r="AS624" s="246"/>
      <c r="AT624" s="246"/>
      <c r="AU624" s="246"/>
      <c r="AV624" s="246"/>
      <c r="AW624" s="246"/>
      <c r="AX624" s="246"/>
      <c r="AY624" s="246"/>
      <c r="AZ624" s="246"/>
      <c r="BA624" s="246"/>
      <c r="BB624" s="246"/>
      <c r="BC624" s="246"/>
    </row>
    <row r="625" spans="1:55" x14ac:dyDescent="0.2">
      <c r="A625" s="301"/>
      <c r="B625" s="246"/>
      <c r="C625" s="246"/>
      <c r="D625" s="246"/>
      <c r="E625" s="246"/>
      <c r="F625" s="246"/>
      <c r="G625" s="246"/>
      <c r="H625" s="246"/>
      <c r="I625" s="246"/>
      <c r="J625" s="246"/>
      <c r="K625" s="246"/>
      <c r="L625" s="246"/>
      <c r="M625" s="246"/>
      <c r="N625" s="246"/>
      <c r="O625" s="246"/>
      <c r="P625" s="246"/>
      <c r="Q625" s="246"/>
      <c r="R625" s="246"/>
      <c r="S625" s="246"/>
      <c r="T625" s="246"/>
      <c r="U625" s="246"/>
      <c r="V625" s="246"/>
      <c r="W625" s="246"/>
      <c r="X625" s="246"/>
      <c r="Y625" s="246"/>
      <c r="Z625" s="246"/>
      <c r="AA625" s="246"/>
      <c r="AB625" s="246"/>
      <c r="AC625" s="246"/>
      <c r="AD625" s="246"/>
      <c r="AE625" s="246"/>
      <c r="AF625" s="246"/>
      <c r="AG625" s="246"/>
      <c r="AH625" s="246"/>
      <c r="AI625" s="246"/>
      <c r="AJ625" s="246"/>
      <c r="AK625" s="246"/>
      <c r="AL625" s="246"/>
      <c r="AM625" s="246"/>
      <c r="AN625" s="246"/>
      <c r="AO625" s="246"/>
      <c r="AP625" s="246"/>
      <c r="AQ625" s="246"/>
      <c r="AR625" s="246"/>
      <c r="AS625" s="246"/>
      <c r="AT625" s="246"/>
      <c r="AU625" s="246"/>
      <c r="AV625" s="246"/>
      <c r="AW625" s="246"/>
      <c r="AX625" s="246"/>
      <c r="AY625" s="246"/>
      <c r="AZ625" s="246"/>
      <c r="BA625" s="246"/>
      <c r="BB625" s="246"/>
      <c r="BC625" s="246"/>
    </row>
    <row r="626" spans="1:55" x14ac:dyDescent="0.2">
      <c r="A626" s="301"/>
      <c r="B626" s="246"/>
      <c r="C626" s="246"/>
      <c r="D626" s="246"/>
      <c r="E626" s="246"/>
      <c r="F626" s="246"/>
      <c r="G626" s="246"/>
      <c r="H626" s="246"/>
      <c r="I626" s="246"/>
      <c r="J626" s="246"/>
      <c r="K626" s="246"/>
      <c r="L626" s="246"/>
      <c r="M626" s="246"/>
      <c r="N626" s="246"/>
      <c r="O626" s="246"/>
      <c r="P626" s="246"/>
      <c r="Q626" s="246"/>
      <c r="R626" s="246"/>
      <c r="S626" s="246"/>
      <c r="T626" s="246"/>
      <c r="U626" s="246"/>
      <c r="V626" s="246"/>
      <c r="W626" s="246"/>
      <c r="X626" s="246"/>
      <c r="Y626" s="246"/>
      <c r="Z626" s="246"/>
      <c r="AA626" s="246"/>
      <c r="AB626" s="246"/>
      <c r="AC626" s="246"/>
      <c r="AD626" s="246"/>
      <c r="AE626" s="246"/>
      <c r="AF626" s="246"/>
      <c r="AG626" s="246"/>
      <c r="AH626" s="246"/>
      <c r="AI626" s="246"/>
      <c r="AJ626" s="246"/>
      <c r="AK626" s="246"/>
      <c r="AL626" s="246"/>
      <c r="AM626" s="246"/>
      <c r="AN626" s="246"/>
      <c r="AO626" s="246"/>
      <c r="AP626" s="246"/>
      <c r="AQ626" s="246"/>
      <c r="AR626" s="246"/>
      <c r="AS626" s="246"/>
      <c r="AT626" s="246"/>
      <c r="AU626" s="246"/>
      <c r="AV626" s="246"/>
      <c r="AW626" s="246"/>
      <c r="AX626" s="246"/>
      <c r="AY626" s="246"/>
      <c r="AZ626" s="246"/>
      <c r="BA626" s="246"/>
      <c r="BB626" s="246"/>
      <c r="BC626" s="246"/>
    </row>
    <row r="627" spans="1:55" x14ac:dyDescent="0.2">
      <c r="A627" s="301"/>
      <c r="B627" s="246"/>
      <c r="C627" s="246"/>
      <c r="D627" s="246"/>
      <c r="E627" s="246"/>
      <c r="F627" s="246"/>
      <c r="G627" s="246"/>
      <c r="H627" s="246"/>
      <c r="I627" s="246"/>
      <c r="J627" s="246"/>
      <c r="K627" s="246"/>
      <c r="L627" s="246"/>
      <c r="M627" s="246"/>
      <c r="N627" s="246"/>
      <c r="O627" s="246"/>
      <c r="P627" s="246"/>
      <c r="Q627" s="246"/>
      <c r="R627" s="246"/>
      <c r="S627" s="246"/>
      <c r="T627" s="246"/>
      <c r="U627" s="246"/>
      <c r="V627" s="246"/>
      <c r="W627" s="246"/>
      <c r="X627" s="246"/>
      <c r="Y627" s="246"/>
      <c r="Z627" s="246"/>
      <c r="AA627" s="246"/>
      <c r="AB627" s="246"/>
      <c r="AC627" s="246"/>
      <c r="AD627" s="246"/>
      <c r="AE627" s="246"/>
      <c r="AF627" s="246"/>
      <c r="AG627" s="246"/>
      <c r="AH627" s="246"/>
      <c r="AI627" s="246"/>
      <c r="AJ627" s="246"/>
      <c r="AK627" s="246"/>
      <c r="AL627" s="246"/>
      <c r="AM627" s="246"/>
      <c r="AN627" s="246"/>
      <c r="AO627" s="246"/>
      <c r="AP627" s="246"/>
      <c r="AQ627" s="246"/>
      <c r="AR627" s="246"/>
      <c r="AS627" s="246"/>
      <c r="AT627" s="246"/>
      <c r="AU627" s="246"/>
      <c r="AV627" s="246"/>
      <c r="AW627" s="246"/>
      <c r="AX627" s="246"/>
      <c r="AY627" s="246"/>
      <c r="AZ627" s="246"/>
      <c r="BA627" s="246"/>
      <c r="BB627" s="246"/>
      <c r="BC627" s="246"/>
    </row>
    <row r="628" spans="1:55" x14ac:dyDescent="0.2">
      <c r="A628" s="301"/>
      <c r="B628" s="246"/>
      <c r="C628" s="246"/>
      <c r="D628" s="246"/>
      <c r="E628" s="246"/>
      <c r="F628" s="246"/>
      <c r="G628" s="246"/>
      <c r="H628" s="246"/>
      <c r="I628" s="246"/>
      <c r="J628" s="246"/>
      <c r="K628" s="246"/>
      <c r="L628" s="246"/>
      <c r="M628" s="246"/>
      <c r="N628" s="246"/>
      <c r="O628" s="246"/>
      <c r="P628" s="246"/>
      <c r="Q628" s="246"/>
      <c r="R628" s="246"/>
      <c r="S628" s="246"/>
      <c r="T628" s="246"/>
      <c r="U628" s="246"/>
      <c r="V628" s="246"/>
      <c r="W628" s="246"/>
      <c r="X628" s="246"/>
      <c r="Y628" s="246"/>
      <c r="Z628" s="246"/>
      <c r="AA628" s="246"/>
      <c r="AB628" s="246"/>
      <c r="AC628" s="246"/>
      <c r="AD628" s="246"/>
      <c r="AE628" s="246"/>
      <c r="AF628" s="246"/>
      <c r="AG628" s="246"/>
      <c r="AH628" s="246"/>
      <c r="AI628" s="246"/>
      <c r="AJ628" s="246"/>
      <c r="AK628" s="246"/>
      <c r="AL628" s="246"/>
      <c r="AM628" s="246"/>
      <c r="AN628" s="246"/>
      <c r="AO628" s="246"/>
      <c r="AP628" s="246"/>
      <c r="AQ628" s="246"/>
      <c r="AR628" s="246"/>
      <c r="AS628" s="246"/>
      <c r="AT628" s="246"/>
      <c r="AU628" s="246"/>
      <c r="AV628" s="246"/>
      <c r="AW628" s="246"/>
      <c r="AX628" s="246"/>
      <c r="AY628" s="246"/>
      <c r="AZ628" s="246"/>
      <c r="BA628" s="246"/>
      <c r="BB628" s="246"/>
      <c r="BC628" s="246"/>
    </row>
    <row r="629" spans="1:55" x14ac:dyDescent="0.2">
      <c r="A629" s="301"/>
      <c r="B629" s="246"/>
      <c r="C629" s="246"/>
      <c r="D629" s="246"/>
      <c r="E629" s="246"/>
      <c r="F629" s="246"/>
      <c r="G629" s="246"/>
      <c r="H629" s="246"/>
      <c r="I629" s="246"/>
      <c r="J629" s="246"/>
      <c r="K629" s="246"/>
      <c r="L629" s="246"/>
      <c r="M629" s="246"/>
      <c r="N629" s="246"/>
      <c r="O629" s="246"/>
      <c r="P629" s="246"/>
      <c r="Q629" s="246"/>
      <c r="R629" s="246"/>
      <c r="S629" s="246"/>
      <c r="T629" s="246"/>
      <c r="U629" s="246"/>
      <c r="V629" s="246"/>
      <c r="W629" s="246"/>
      <c r="X629" s="246"/>
      <c r="Y629" s="246"/>
      <c r="Z629" s="246"/>
      <c r="AA629" s="246"/>
      <c r="AB629" s="246"/>
      <c r="AC629" s="246"/>
      <c r="AD629" s="246"/>
      <c r="AE629" s="246"/>
      <c r="AF629" s="246"/>
      <c r="AG629" s="246"/>
      <c r="AH629" s="246"/>
      <c r="AI629" s="246"/>
      <c r="AJ629" s="246"/>
      <c r="AK629" s="246"/>
      <c r="AL629" s="246"/>
      <c r="AM629" s="246"/>
      <c r="AN629" s="246"/>
      <c r="AO629" s="246"/>
      <c r="AP629" s="246"/>
      <c r="AQ629" s="246"/>
      <c r="AR629" s="246"/>
      <c r="AS629" s="246"/>
      <c r="AT629" s="246"/>
      <c r="AU629" s="246"/>
      <c r="AV629" s="246"/>
      <c r="AW629" s="246"/>
      <c r="AX629" s="246"/>
      <c r="AY629" s="246"/>
      <c r="AZ629" s="246"/>
      <c r="BA629" s="246"/>
      <c r="BB629" s="246"/>
      <c r="BC629" s="246"/>
    </row>
    <row r="630" spans="1:55" x14ac:dyDescent="0.2">
      <c r="A630" s="301"/>
      <c r="B630" s="246"/>
      <c r="C630" s="246"/>
      <c r="D630" s="246"/>
      <c r="E630" s="246"/>
      <c r="F630" s="246"/>
      <c r="G630" s="246"/>
      <c r="H630" s="246"/>
      <c r="I630" s="246"/>
      <c r="J630" s="246"/>
      <c r="K630" s="246"/>
      <c r="L630" s="246"/>
      <c r="M630" s="246"/>
      <c r="N630" s="246"/>
      <c r="O630" s="246"/>
      <c r="P630" s="246"/>
      <c r="Q630" s="246"/>
      <c r="R630" s="246"/>
      <c r="S630" s="246"/>
      <c r="T630" s="246"/>
      <c r="U630" s="246"/>
      <c r="V630" s="246"/>
      <c r="W630" s="246"/>
      <c r="X630" s="246"/>
      <c r="Y630" s="246"/>
      <c r="Z630" s="246"/>
      <c r="AA630" s="246"/>
      <c r="AB630" s="246"/>
      <c r="AC630" s="246"/>
      <c r="AD630" s="246"/>
      <c r="AE630" s="246"/>
      <c r="AF630" s="246"/>
      <c r="AG630" s="246"/>
      <c r="AH630" s="246"/>
      <c r="AI630" s="246"/>
      <c r="AJ630" s="246"/>
      <c r="AK630" s="246"/>
      <c r="AL630" s="246"/>
      <c r="AM630" s="246"/>
      <c r="AN630" s="246"/>
      <c r="AO630" s="246"/>
      <c r="AP630" s="246"/>
      <c r="AQ630" s="246"/>
      <c r="AR630" s="246"/>
      <c r="AS630" s="246"/>
      <c r="AT630" s="246"/>
      <c r="AU630" s="246"/>
      <c r="AV630" s="246"/>
      <c r="AW630" s="246"/>
      <c r="AX630" s="246"/>
      <c r="AY630" s="246"/>
      <c r="AZ630" s="246"/>
      <c r="BA630" s="246"/>
      <c r="BB630" s="246"/>
      <c r="BC630" s="246"/>
    </row>
    <row r="631" spans="1:55" x14ac:dyDescent="0.2">
      <c r="A631" s="301"/>
      <c r="B631" s="246"/>
      <c r="C631" s="246"/>
      <c r="D631" s="246"/>
      <c r="E631" s="246"/>
      <c r="F631" s="246"/>
      <c r="G631" s="246"/>
      <c r="H631" s="246"/>
      <c r="I631" s="246"/>
      <c r="J631" s="246"/>
      <c r="K631" s="246"/>
      <c r="L631" s="246"/>
      <c r="M631" s="246"/>
      <c r="N631" s="246"/>
      <c r="O631" s="246"/>
      <c r="P631" s="246"/>
      <c r="Q631" s="246"/>
      <c r="R631" s="246"/>
      <c r="S631" s="246"/>
      <c r="T631" s="246"/>
      <c r="U631" s="246"/>
      <c r="V631" s="246"/>
      <c r="W631" s="246"/>
      <c r="X631" s="246"/>
      <c r="Y631" s="246"/>
      <c r="Z631" s="246"/>
      <c r="AA631" s="246"/>
      <c r="AB631" s="246"/>
      <c r="AC631" s="246"/>
      <c r="AD631" s="246"/>
      <c r="AE631" s="246"/>
      <c r="AF631" s="246"/>
      <c r="AG631" s="246"/>
      <c r="AH631" s="246"/>
      <c r="AI631" s="246"/>
      <c r="AJ631" s="246"/>
      <c r="AK631" s="246"/>
      <c r="AL631" s="246"/>
      <c r="AM631" s="246"/>
      <c r="AN631" s="246"/>
      <c r="AO631" s="246"/>
      <c r="AP631" s="246"/>
      <c r="AQ631" s="246"/>
      <c r="AR631" s="246"/>
      <c r="AS631" s="246"/>
      <c r="AT631" s="246"/>
      <c r="AU631" s="246"/>
      <c r="AV631" s="246"/>
      <c r="AW631" s="246"/>
      <c r="AX631" s="246"/>
      <c r="AY631" s="246"/>
      <c r="AZ631" s="246"/>
      <c r="BA631" s="246"/>
      <c r="BB631" s="246"/>
      <c r="BC631" s="246"/>
    </row>
    <row r="632" spans="1:55" x14ac:dyDescent="0.2">
      <c r="A632" s="301"/>
      <c r="B632" s="246"/>
      <c r="C632" s="246"/>
      <c r="D632" s="246"/>
      <c r="E632" s="246"/>
      <c r="F632" s="246"/>
      <c r="G632" s="246"/>
      <c r="H632" s="246"/>
      <c r="I632" s="246"/>
      <c r="J632" s="246"/>
      <c r="K632" s="246"/>
      <c r="L632" s="246"/>
      <c r="M632" s="246"/>
      <c r="N632" s="246"/>
      <c r="O632" s="246"/>
      <c r="P632" s="246"/>
      <c r="Q632" s="246"/>
      <c r="R632" s="246"/>
      <c r="S632" s="246"/>
      <c r="T632" s="246"/>
      <c r="U632" s="246"/>
      <c r="V632" s="246"/>
      <c r="W632" s="246"/>
      <c r="X632" s="246"/>
      <c r="Y632" s="246"/>
      <c r="Z632" s="246"/>
      <c r="AA632" s="246"/>
      <c r="AB632" s="246"/>
      <c r="AC632" s="246"/>
      <c r="AD632" s="246"/>
      <c r="AE632" s="246"/>
      <c r="AF632" s="246"/>
      <c r="AG632" s="246"/>
      <c r="AH632" s="246"/>
      <c r="AI632" s="246"/>
      <c r="AJ632" s="246"/>
      <c r="AK632" s="246"/>
      <c r="AL632" s="246"/>
      <c r="AM632" s="246"/>
      <c r="AN632" s="246"/>
      <c r="AO632" s="246"/>
      <c r="AP632" s="246"/>
      <c r="AQ632" s="246"/>
      <c r="AR632" s="246"/>
      <c r="AS632" s="246"/>
      <c r="AT632" s="246"/>
      <c r="AU632" s="246"/>
      <c r="AV632" s="246"/>
      <c r="AW632" s="246"/>
      <c r="AX632" s="246"/>
      <c r="AY632" s="246"/>
      <c r="AZ632" s="246"/>
      <c r="BA632" s="246"/>
      <c r="BB632" s="246"/>
      <c r="BC632" s="246"/>
    </row>
    <row r="633" spans="1:55" x14ac:dyDescent="0.2">
      <c r="A633" s="301"/>
      <c r="B633" s="246"/>
      <c r="C633" s="246"/>
      <c r="D633" s="246"/>
      <c r="E633" s="246"/>
      <c r="F633" s="246"/>
      <c r="G633" s="246"/>
      <c r="H633" s="246"/>
      <c r="I633" s="246"/>
      <c r="J633" s="246"/>
      <c r="K633" s="246"/>
      <c r="L633" s="246"/>
      <c r="M633" s="246"/>
      <c r="N633" s="246"/>
      <c r="O633" s="246"/>
      <c r="P633" s="246"/>
      <c r="Q633" s="246"/>
      <c r="R633" s="246"/>
      <c r="S633" s="246"/>
      <c r="T633" s="246"/>
      <c r="U633" s="246"/>
      <c r="V633" s="246"/>
      <c r="W633" s="246"/>
      <c r="X633" s="246"/>
      <c r="Y633" s="246"/>
      <c r="Z633" s="246"/>
      <c r="AA633" s="246"/>
      <c r="AB633" s="246"/>
      <c r="AC633" s="246"/>
      <c r="AD633" s="246"/>
      <c r="AE633" s="246"/>
      <c r="AF633" s="246"/>
      <c r="AG633" s="246"/>
      <c r="AH633" s="246"/>
      <c r="AI633" s="246"/>
      <c r="AJ633" s="246"/>
      <c r="AK633" s="246"/>
      <c r="AL633" s="246"/>
      <c r="AM633" s="246"/>
      <c r="AN633" s="246"/>
      <c r="AO633" s="246"/>
      <c r="AP633" s="246"/>
      <c r="AQ633" s="246"/>
      <c r="AR633" s="246"/>
      <c r="AS633" s="246"/>
      <c r="AT633" s="246"/>
      <c r="AU633" s="246"/>
      <c r="AV633" s="246"/>
      <c r="AW633" s="246"/>
      <c r="AX633" s="246"/>
      <c r="AY633" s="246"/>
      <c r="AZ633" s="246"/>
      <c r="BA633" s="246"/>
      <c r="BB633" s="246"/>
      <c r="BC633" s="246"/>
    </row>
    <row r="634" spans="1:55" x14ac:dyDescent="0.2">
      <c r="A634" s="301"/>
      <c r="B634" s="246"/>
      <c r="C634" s="246"/>
      <c r="D634" s="246"/>
      <c r="E634" s="246"/>
      <c r="F634" s="246"/>
      <c r="G634" s="246"/>
      <c r="H634" s="246"/>
      <c r="I634" s="246"/>
      <c r="J634" s="246"/>
      <c r="K634" s="246"/>
      <c r="L634" s="246"/>
      <c r="M634" s="246"/>
      <c r="N634" s="246"/>
      <c r="O634" s="246"/>
      <c r="P634" s="246"/>
      <c r="Q634" s="246"/>
      <c r="R634" s="246"/>
      <c r="S634" s="246"/>
      <c r="T634" s="246"/>
      <c r="U634" s="246"/>
      <c r="V634" s="246"/>
      <c r="W634" s="246"/>
      <c r="X634" s="246"/>
      <c r="Y634" s="246"/>
      <c r="Z634" s="246"/>
      <c r="AA634" s="246"/>
      <c r="AB634" s="246"/>
      <c r="AC634" s="246"/>
      <c r="AD634" s="246"/>
      <c r="AE634" s="246"/>
      <c r="AF634" s="246"/>
      <c r="AG634" s="246"/>
      <c r="AH634" s="246"/>
      <c r="AI634" s="246"/>
      <c r="AJ634" s="246"/>
      <c r="AK634" s="246"/>
      <c r="AL634" s="246"/>
      <c r="AM634" s="246"/>
      <c r="AN634" s="246"/>
      <c r="AO634" s="246"/>
      <c r="AP634" s="246"/>
      <c r="AQ634" s="246"/>
      <c r="AR634" s="246"/>
      <c r="AS634" s="246"/>
      <c r="AT634" s="246"/>
      <c r="AU634" s="246"/>
      <c r="AV634" s="246"/>
      <c r="AW634" s="246"/>
      <c r="AX634" s="246"/>
      <c r="AY634" s="246"/>
      <c r="AZ634" s="246"/>
      <c r="BA634" s="246"/>
      <c r="BB634" s="246"/>
      <c r="BC634" s="246"/>
    </row>
    <row r="635" spans="1:55" x14ac:dyDescent="0.2">
      <c r="A635" s="301"/>
      <c r="B635" s="246"/>
      <c r="C635" s="246"/>
      <c r="D635" s="246"/>
      <c r="E635" s="246"/>
      <c r="F635" s="246"/>
      <c r="G635" s="246"/>
      <c r="H635" s="246"/>
      <c r="I635" s="246"/>
      <c r="J635" s="246"/>
      <c r="K635" s="246"/>
      <c r="L635" s="246"/>
      <c r="M635" s="246"/>
      <c r="N635" s="246"/>
      <c r="O635" s="246"/>
      <c r="P635" s="246"/>
      <c r="Q635" s="246"/>
      <c r="R635" s="246"/>
      <c r="S635" s="246"/>
      <c r="T635" s="246"/>
      <c r="U635" s="246"/>
      <c r="V635" s="246"/>
      <c r="W635" s="246"/>
      <c r="X635" s="246"/>
      <c r="Y635" s="246"/>
      <c r="Z635" s="246"/>
      <c r="AA635" s="246"/>
      <c r="AB635" s="246"/>
      <c r="AC635" s="246"/>
      <c r="AD635" s="246"/>
      <c r="AE635" s="246"/>
      <c r="AF635" s="246"/>
      <c r="AG635" s="246"/>
      <c r="AH635" s="246"/>
      <c r="AI635" s="246"/>
      <c r="AJ635" s="246"/>
      <c r="AK635" s="246"/>
      <c r="AL635" s="246"/>
      <c r="AM635" s="246"/>
      <c r="AN635" s="246"/>
      <c r="AO635" s="246"/>
      <c r="AP635" s="246"/>
      <c r="AQ635" s="246"/>
      <c r="AR635" s="246"/>
      <c r="AS635" s="246"/>
      <c r="AT635" s="246"/>
      <c r="AU635" s="246"/>
      <c r="AV635" s="246"/>
      <c r="AW635" s="246"/>
      <c r="AX635" s="246"/>
      <c r="AY635" s="246"/>
      <c r="AZ635" s="246"/>
      <c r="BA635" s="246"/>
      <c r="BB635" s="246"/>
      <c r="BC635" s="246"/>
    </row>
    <row r="636" spans="1:55" x14ac:dyDescent="0.2">
      <c r="A636" s="301"/>
      <c r="B636" s="246"/>
      <c r="C636" s="246"/>
      <c r="D636" s="246"/>
      <c r="E636" s="246"/>
      <c r="F636" s="246"/>
      <c r="G636" s="246"/>
      <c r="H636" s="246"/>
      <c r="I636" s="246"/>
      <c r="J636" s="246"/>
      <c r="K636" s="246"/>
      <c r="L636" s="246"/>
      <c r="M636" s="246"/>
      <c r="N636" s="246"/>
      <c r="O636" s="246"/>
      <c r="P636" s="246"/>
      <c r="Q636" s="246"/>
      <c r="R636" s="246"/>
      <c r="S636" s="246"/>
      <c r="T636" s="246"/>
      <c r="U636" s="246"/>
      <c r="V636" s="246"/>
      <c r="W636" s="246"/>
      <c r="X636" s="246"/>
      <c r="Y636" s="246"/>
      <c r="Z636" s="246"/>
      <c r="AA636" s="246"/>
      <c r="AB636" s="246"/>
      <c r="AC636" s="246"/>
      <c r="AD636" s="246"/>
      <c r="AE636" s="246"/>
      <c r="AF636" s="246"/>
      <c r="AG636" s="246"/>
      <c r="AH636" s="246"/>
      <c r="AI636" s="246"/>
      <c r="AJ636" s="246"/>
      <c r="AK636" s="246"/>
      <c r="AL636" s="246"/>
      <c r="AM636" s="246"/>
      <c r="AN636" s="246"/>
      <c r="AO636" s="246"/>
      <c r="AP636" s="246"/>
      <c r="AQ636" s="246"/>
      <c r="AR636" s="246"/>
      <c r="AS636" s="246"/>
      <c r="AT636" s="246"/>
      <c r="AU636" s="246"/>
      <c r="AV636" s="246"/>
      <c r="AW636" s="246"/>
      <c r="AX636" s="246"/>
      <c r="AY636" s="246"/>
      <c r="AZ636" s="246"/>
      <c r="BA636" s="246"/>
      <c r="BB636" s="246"/>
      <c r="BC636" s="246"/>
    </row>
    <row r="637" spans="1:55" x14ac:dyDescent="0.2">
      <c r="A637" s="301"/>
      <c r="B637" s="246"/>
      <c r="C637" s="246"/>
      <c r="D637" s="246"/>
      <c r="E637" s="246"/>
      <c r="F637" s="246"/>
      <c r="G637" s="246"/>
      <c r="H637" s="246"/>
      <c r="I637" s="246"/>
      <c r="J637" s="246"/>
      <c r="K637" s="246"/>
      <c r="L637" s="246"/>
      <c r="M637" s="246"/>
      <c r="N637" s="246"/>
      <c r="O637" s="246"/>
      <c r="P637" s="246"/>
      <c r="Q637" s="246"/>
      <c r="R637" s="246"/>
      <c r="S637" s="246"/>
      <c r="T637" s="246"/>
      <c r="U637" s="246"/>
      <c r="V637" s="246"/>
      <c r="W637" s="246"/>
      <c r="X637" s="246"/>
      <c r="Y637" s="246"/>
      <c r="Z637" s="246"/>
      <c r="AA637" s="246"/>
      <c r="AB637" s="246"/>
      <c r="AC637" s="246"/>
      <c r="AD637" s="246"/>
      <c r="AE637" s="246"/>
      <c r="AF637" s="246"/>
      <c r="AG637" s="246"/>
      <c r="AH637" s="246"/>
      <c r="AI637" s="246"/>
      <c r="AJ637" s="246"/>
      <c r="AK637" s="246"/>
      <c r="AL637" s="246"/>
      <c r="AM637" s="246"/>
      <c r="AN637" s="246"/>
      <c r="AO637" s="246"/>
      <c r="AP637" s="246"/>
      <c r="AQ637" s="246"/>
      <c r="AR637" s="246"/>
      <c r="AS637" s="246"/>
      <c r="AT637" s="246"/>
      <c r="AU637" s="246"/>
      <c r="AV637" s="246"/>
      <c r="AW637" s="246"/>
      <c r="AX637" s="246"/>
      <c r="AY637" s="246"/>
      <c r="AZ637" s="246"/>
      <c r="BA637" s="246"/>
      <c r="BB637" s="246"/>
      <c r="BC637" s="246"/>
    </row>
    <row r="638" spans="1:55" x14ac:dyDescent="0.2">
      <c r="A638" s="301"/>
      <c r="B638" s="246"/>
      <c r="C638" s="246"/>
      <c r="D638" s="246"/>
      <c r="E638" s="246"/>
      <c r="F638" s="246"/>
      <c r="G638" s="246"/>
      <c r="H638" s="246"/>
      <c r="I638" s="246"/>
      <c r="J638" s="246"/>
      <c r="K638" s="246"/>
      <c r="L638" s="246"/>
      <c r="M638" s="246"/>
      <c r="N638" s="246"/>
      <c r="O638" s="246"/>
      <c r="P638" s="246"/>
      <c r="Q638" s="246"/>
      <c r="R638" s="246"/>
      <c r="S638" s="246"/>
      <c r="T638" s="246"/>
      <c r="U638" s="246"/>
      <c r="V638" s="246"/>
      <c r="W638" s="246"/>
      <c r="X638" s="246"/>
      <c r="Y638" s="246"/>
      <c r="Z638" s="246"/>
      <c r="AA638" s="246"/>
      <c r="AB638" s="246"/>
      <c r="AC638" s="246"/>
      <c r="AD638" s="246"/>
      <c r="AE638" s="246"/>
      <c r="AF638" s="246"/>
      <c r="AG638" s="246"/>
      <c r="AH638" s="246"/>
      <c r="AI638" s="246"/>
      <c r="AJ638" s="246"/>
      <c r="AK638" s="246"/>
      <c r="AL638" s="246"/>
      <c r="AM638" s="246"/>
      <c r="AN638" s="246"/>
      <c r="AO638" s="246"/>
      <c r="AP638" s="246"/>
      <c r="AQ638" s="246"/>
      <c r="AR638" s="246"/>
      <c r="AS638" s="246"/>
      <c r="AT638" s="246"/>
      <c r="AU638" s="246"/>
      <c r="AV638" s="246"/>
      <c r="AW638" s="246"/>
      <c r="AX638" s="246"/>
      <c r="AY638" s="246"/>
      <c r="AZ638" s="246"/>
      <c r="BA638" s="246"/>
      <c r="BB638" s="246"/>
      <c r="BC638" s="246"/>
    </row>
    <row r="639" spans="1:55" x14ac:dyDescent="0.2">
      <c r="A639" s="301"/>
      <c r="B639" s="246"/>
      <c r="C639" s="246"/>
      <c r="D639" s="246"/>
      <c r="E639" s="246"/>
      <c r="F639" s="246"/>
      <c r="G639" s="246"/>
      <c r="H639" s="246"/>
      <c r="I639" s="246"/>
      <c r="J639" s="246"/>
      <c r="K639" s="246"/>
      <c r="L639" s="246"/>
      <c r="M639" s="246"/>
      <c r="N639" s="246"/>
      <c r="O639" s="246"/>
      <c r="P639" s="246"/>
      <c r="Q639" s="246"/>
      <c r="R639" s="246"/>
      <c r="S639" s="246"/>
      <c r="T639" s="246"/>
      <c r="U639" s="246"/>
      <c r="V639" s="246"/>
      <c r="W639" s="246"/>
      <c r="X639" s="246"/>
      <c r="Y639" s="246"/>
      <c r="Z639" s="246"/>
      <c r="AA639" s="246"/>
      <c r="AB639" s="246"/>
      <c r="AC639" s="246"/>
      <c r="AD639" s="246"/>
      <c r="AE639" s="246"/>
      <c r="AF639" s="246"/>
      <c r="AG639" s="246"/>
      <c r="AH639" s="246"/>
      <c r="AI639" s="246"/>
      <c r="AJ639" s="246"/>
      <c r="AK639" s="246"/>
      <c r="AL639" s="246"/>
      <c r="AM639" s="246"/>
      <c r="AN639" s="246"/>
      <c r="AO639" s="246"/>
      <c r="AP639" s="246"/>
      <c r="AQ639" s="246"/>
      <c r="AR639" s="246"/>
      <c r="AS639" s="246"/>
      <c r="AT639" s="246"/>
      <c r="AU639" s="246"/>
      <c r="AV639" s="246"/>
      <c r="AW639" s="246"/>
      <c r="AX639" s="246"/>
      <c r="AY639" s="246"/>
      <c r="AZ639" s="246"/>
      <c r="BA639" s="246"/>
      <c r="BB639" s="246"/>
      <c r="BC639" s="246"/>
    </row>
    <row r="640" spans="1:55" x14ac:dyDescent="0.2">
      <c r="A640" s="301"/>
      <c r="B640" s="246"/>
      <c r="C640" s="246"/>
      <c r="D640" s="246"/>
      <c r="E640" s="246"/>
      <c r="F640" s="246"/>
      <c r="G640" s="246"/>
      <c r="H640" s="246"/>
      <c r="I640" s="246"/>
      <c r="J640" s="246"/>
      <c r="K640" s="246"/>
      <c r="L640" s="246"/>
      <c r="M640" s="246"/>
      <c r="N640" s="246"/>
      <c r="O640" s="246"/>
      <c r="P640" s="246"/>
      <c r="Q640" s="246"/>
      <c r="R640" s="246"/>
      <c r="S640" s="246"/>
      <c r="T640" s="246"/>
      <c r="U640" s="246"/>
      <c r="V640" s="246"/>
      <c r="W640" s="246"/>
      <c r="X640" s="246"/>
      <c r="Y640" s="246"/>
      <c r="Z640" s="246"/>
      <c r="AA640" s="246"/>
      <c r="AB640" s="246"/>
      <c r="AC640" s="246"/>
      <c r="AD640" s="246"/>
      <c r="AE640" s="246"/>
      <c r="AF640" s="246"/>
      <c r="AG640" s="246"/>
      <c r="AH640" s="246"/>
      <c r="AI640" s="246"/>
      <c r="AJ640" s="246"/>
      <c r="AK640" s="246"/>
      <c r="AL640" s="246"/>
      <c r="AM640" s="246"/>
      <c r="AN640" s="246"/>
      <c r="AO640" s="246"/>
      <c r="AP640" s="246"/>
      <c r="AQ640" s="246"/>
      <c r="AR640" s="246"/>
      <c r="AS640" s="246"/>
      <c r="AT640" s="246"/>
      <c r="AU640" s="246"/>
      <c r="AV640" s="246"/>
      <c r="AW640" s="246"/>
      <c r="AX640" s="246"/>
      <c r="AY640" s="246"/>
      <c r="AZ640" s="246"/>
      <c r="BA640" s="246"/>
      <c r="BB640" s="246"/>
      <c r="BC640" s="246"/>
    </row>
    <row r="641" spans="1:55" x14ac:dyDescent="0.2">
      <c r="A641" s="301"/>
      <c r="B641" s="246"/>
      <c r="C641" s="246"/>
      <c r="D641" s="246"/>
      <c r="E641" s="246"/>
      <c r="F641" s="246"/>
      <c r="G641" s="246"/>
      <c r="H641" s="246"/>
      <c r="I641" s="246"/>
      <c r="J641" s="246"/>
      <c r="K641" s="246"/>
      <c r="L641" s="246"/>
      <c r="M641" s="246"/>
      <c r="N641" s="246"/>
      <c r="O641" s="246"/>
      <c r="P641" s="246"/>
      <c r="Q641" s="246"/>
      <c r="R641" s="246"/>
      <c r="S641" s="246"/>
      <c r="T641" s="246"/>
      <c r="U641" s="246"/>
      <c r="V641" s="246"/>
      <c r="W641" s="246"/>
      <c r="X641" s="246"/>
      <c r="Y641" s="246"/>
      <c r="Z641" s="246"/>
      <c r="AA641" s="246"/>
      <c r="AB641" s="246"/>
      <c r="AC641" s="246"/>
      <c r="AD641" s="246"/>
      <c r="AE641" s="246"/>
      <c r="AF641" s="246"/>
      <c r="AG641" s="246"/>
      <c r="AH641" s="246"/>
      <c r="AI641" s="246"/>
      <c r="AJ641" s="246"/>
      <c r="AK641" s="246"/>
      <c r="AL641" s="246"/>
      <c r="AM641" s="246"/>
      <c r="AN641" s="246"/>
      <c r="AO641" s="246"/>
      <c r="AP641" s="246"/>
      <c r="AQ641" s="246"/>
      <c r="AR641" s="246"/>
      <c r="AS641" s="246"/>
      <c r="AT641" s="246"/>
      <c r="AU641" s="246"/>
      <c r="AV641" s="246"/>
      <c r="AW641" s="246"/>
      <c r="AX641" s="246"/>
      <c r="AY641" s="246"/>
      <c r="AZ641" s="246"/>
      <c r="BA641" s="246"/>
      <c r="BB641" s="246"/>
      <c r="BC641" s="246"/>
    </row>
    <row r="642" spans="1:55" x14ac:dyDescent="0.2">
      <c r="A642" s="301"/>
      <c r="B642" s="246"/>
      <c r="C642" s="246"/>
      <c r="D642" s="246"/>
      <c r="E642" s="246"/>
      <c r="F642" s="246"/>
      <c r="G642" s="246"/>
      <c r="H642" s="246"/>
      <c r="I642" s="246"/>
      <c r="J642" s="246"/>
      <c r="K642" s="246"/>
      <c r="L642" s="246"/>
      <c r="M642" s="246"/>
      <c r="N642" s="246"/>
      <c r="O642" s="246"/>
      <c r="P642" s="246"/>
      <c r="Q642" s="246"/>
      <c r="R642" s="246"/>
      <c r="S642" s="246"/>
      <c r="T642" s="246"/>
      <c r="U642" s="246"/>
      <c r="V642" s="246"/>
      <c r="W642" s="246"/>
      <c r="X642" s="246"/>
      <c r="Y642" s="246"/>
      <c r="Z642" s="246"/>
      <c r="AA642" s="246"/>
      <c r="AB642" s="246"/>
      <c r="AC642" s="246"/>
      <c r="AD642" s="246"/>
      <c r="AE642" s="246"/>
      <c r="AF642" s="246"/>
      <c r="AG642" s="246"/>
      <c r="AH642" s="246"/>
      <c r="AI642" s="246"/>
      <c r="AJ642" s="246"/>
      <c r="AK642" s="246"/>
      <c r="AL642" s="246"/>
      <c r="AM642" s="246"/>
      <c r="AN642" s="246"/>
      <c r="AO642" s="246"/>
      <c r="AP642" s="246"/>
      <c r="AQ642" s="246"/>
      <c r="AR642" s="246"/>
      <c r="AS642" s="246"/>
      <c r="AT642" s="246"/>
      <c r="AU642" s="246"/>
      <c r="AV642" s="246"/>
      <c r="AW642" s="246"/>
      <c r="AX642" s="246"/>
      <c r="AY642" s="246"/>
      <c r="AZ642" s="246"/>
      <c r="BA642" s="246"/>
      <c r="BB642" s="246"/>
      <c r="BC642" s="246"/>
    </row>
    <row r="643" spans="1:55" x14ac:dyDescent="0.2">
      <c r="A643" s="301"/>
      <c r="B643" s="246"/>
      <c r="C643" s="246"/>
      <c r="D643" s="246"/>
      <c r="E643" s="246"/>
      <c r="F643" s="246"/>
      <c r="G643" s="246"/>
      <c r="H643" s="246"/>
      <c r="I643" s="246"/>
      <c r="J643" s="246"/>
      <c r="K643" s="246"/>
      <c r="L643" s="246"/>
      <c r="M643" s="246"/>
      <c r="N643" s="246"/>
      <c r="O643" s="246"/>
      <c r="P643" s="246"/>
      <c r="Q643" s="246"/>
      <c r="R643" s="246"/>
      <c r="S643" s="246"/>
      <c r="T643" s="246"/>
      <c r="U643" s="246"/>
      <c r="V643" s="246"/>
      <c r="W643" s="246"/>
      <c r="X643" s="246"/>
      <c r="Y643" s="246"/>
      <c r="Z643" s="246"/>
      <c r="AA643" s="246"/>
      <c r="AB643" s="246"/>
      <c r="AC643" s="246"/>
      <c r="AD643" s="246"/>
      <c r="AE643" s="246"/>
      <c r="AF643" s="246"/>
      <c r="AG643" s="246"/>
      <c r="AH643" s="246"/>
      <c r="AI643" s="246"/>
      <c r="AJ643" s="246"/>
      <c r="AK643" s="246"/>
      <c r="AL643" s="246"/>
      <c r="AM643" s="246"/>
      <c r="AN643" s="246"/>
      <c r="AO643" s="246"/>
      <c r="AP643" s="246"/>
      <c r="AQ643" s="246"/>
      <c r="AR643" s="246"/>
      <c r="AS643" s="246"/>
      <c r="AT643" s="246"/>
      <c r="AU643" s="246"/>
      <c r="AV643" s="246"/>
      <c r="AW643" s="246"/>
      <c r="AX643" s="246"/>
      <c r="AY643" s="246"/>
      <c r="AZ643" s="246"/>
      <c r="BA643" s="246"/>
      <c r="BB643" s="246"/>
      <c r="BC643" s="246"/>
    </row>
    <row r="644" spans="1:55" x14ac:dyDescent="0.2">
      <c r="A644" s="301"/>
      <c r="B644" s="246"/>
      <c r="C644" s="246"/>
      <c r="D644" s="246"/>
      <c r="E644" s="246"/>
      <c r="F644" s="246"/>
      <c r="G644" s="246"/>
      <c r="H644" s="246"/>
      <c r="I644" s="246"/>
      <c r="J644" s="246"/>
      <c r="K644" s="246"/>
      <c r="L644" s="246"/>
      <c r="M644" s="246"/>
      <c r="N644" s="246"/>
      <c r="O644" s="246"/>
      <c r="P644" s="246"/>
      <c r="Q644" s="246"/>
      <c r="R644" s="246"/>
      <c r="S644" s="246"/>
      <c r="T644" s="246"/>
      <c r="U644" s="246"/>
      <c r="V644" s="246"/>
      <c r="W644" s="246"/>
      <c r="X644" s="246"/>
      <c r="Y644" s="246"/>
      <c r="Z644" s="246"/>
      <c r="AA644" s="246"/>
      <c r="AB644" s="246"/>
      <c r="AC644" s="246"/>
      <c r="AD644" s="246"/>
      <c r="AE644" s="246"/>
      <c r="AF644" s="246"/>
      <c r="AG644" s="246"/>
      <c r="AH644" s="246"/>
      <c r="AI644" s="246"/>
      <c r="AJ644" s="246"/>
      <c r="AK644" s="246"/>
      <c r="AL644" s="246"/>
      <c r="AM644" s="246"/>
      <c r="AN644" s="246"/>
      <c r="AO644" s="246"/>
      <c r="AP644" s="246"/>
      <c r="AQ644" s="246"/>
      <c r="AR644" s="246"/>
      <c r="AS644" s="246"/>
      <c r="AT644" s="246"/>
      <c r="AU644" s="246"/>
      <c r="AV644" s="246"/>
      <c r="AW644" s="246"/>
      <c r="AX644" s="246"/>
      <c r="AY644" s="246"/>
      <c r="AZ644" s="246"/>
      <c r="BA644" s="246"/>
      <c r="BB644" s="246"/>
      <c r="BC644" s="246"/>
    </row>
    <row r="645" spans="1:55" x14ac:dyDescent="0.2">
      <c r="A645" s="301"/>
      <c r="B645" s="246"/>
      <c r="C645" s="246"/>
      <c r="D645" s="246"/>
      <c r="E645" s="246"/>
      <c r="F645" s="246"/>
      <c r="G645" s="246"/>
      <c r="H645" s="246"/>
      <c r="I645" s="246"/>
      <c r="J645" s="246"/>
      <c r="K645" s="246"/>
      <c r="L645" s="246"/>
      <c r="M645" s="246"/>
      <c r="N645" s="246"/>
      <c r="O645" s="246"/>
      <c r="P645" s="246"/>
      <c r="Q645" s="246"/>
      <c r="R645" s="246"/>
      <c r="S645" s="246"/>
      <c r="T645" s="246"/>
      <c r="U645" s="246"/>
      <c r="V645" s="246"/>
      <c r="W645" s="246"/>
      <c r="X645" s="246"/>
      <c r="Y645" s="246"/>
      <c r="Z645" s="246"/>
      <c r="AA645" s="246"/>
      <c r="AB645" s="246"/>
      <c r="AC645" s="246"/>
      <c r="AD645" s="246"/>
      <c r="AE645" s="246"/>
      <c r="AF645" s="246"/>
      <c r="AG645" s="246"/>
      <c r="AH645" s="246"/>
      <c r="AI645" s="246"/>
      <c r="AJ645" s="246"/>
      <c r="AK645" s="246"/>
      <c r="AL645" s="246"/>
      <c r="AM645" s="246"/>
      <c r="AN645" s="246"/>
      <c r="AO645" s="246"/>
      <c r="AP645" s="246"/>
      <c r="AQ645" s="246"/>
      <c r="AR645" s="246"/>
      <c r="AS645" s="246"/>
      <c r="AT645" s="246"/>
      <c r="AU645" s="246"/>
      <c r="AV645" s="246"/>
      <c r="AW645" s="246"/>
      <c r="AX645" s="246"/>
      <c r="AY645" s="246"/>
      <c r="AZ645" s="246"/>
      <c r="BA645" s="246"/>
      <c r="BB645" s="246"/>
      <c r="BC645" s="246"/>
    </row>
    <row r="646" spans="1:55" x14ac:dyDescent="0.2">
      <c r="A646" s="301"/>
      <c r="B646" s="246"/>
      <c r="C646" s="246"/>
      <c r="D646" s="246"/>
      <c r="E646" s="246"/>
      <c r="F646" s="246"/>
      <c r="G646" s="246"/>
      <c r="H646" s="246"/>
      <c r="I646" s="246"/>
      <c r="J646" s="246"/>
      <c r="K646" s="246"/>
      <c r="L646" s="246"/>
      <c r="M646" s="246"/>
      <c r="N646" s="246"/>
      <c r="O646" s="246"/>
      <c r="P646" s="246"/>
      <c r="Q646" s="246"/>
      <c r="R646" s="246"/>
      <c r="S646" s="246"/>
      <c r="T646" s="246"/>
      <c r="U646" s="246"/>
      <c r="V646" s="246"/>
      <c r="W646" s="246"/>
      <c r="X646" s="246"/>
      <c r="Y646" s="246"/>
      <c r="Z646" s="246"/>
      <c r="AA646" s="246"/>
      <c r="AB646" s="246"/>
      <c r="AC646" s="246"/>
      <c r="AD646" s="246"/>
      <c r="AE646" s="246"/>
      <c r="AF646" s="246"/>
      <c r="AG646" s="246"/>
      <c r="AH646" s="246"/>
      <c r="AI646" s="246"/>
      <c r="AJ646" s="246"/>
      <c r="AK646" s="246"/>
      <c r="AL646" s="246"/>
      <c r="AM646" s="246"/>
      <c r="AN646" s="246"/>
      <c r="AO646" s="246"/>
      <c r="AP646" s="246"/>
      <c r="AQ646" s="246"/>
      <c r="AR646" s="246"/>
      <c r="AS646" s="246"/>
      <c r="AT646" s="246"/>
      <c r="AU646" s="246"/>
      <c r="AV646" s="246"/>
      <c r="AW646" s="246"/>
      <c r="AX646" s="246"/>
      <c r="AY646" s="246"/>
      <c r="AZ646" s="246"/>
      <c r="BA646" s="246"/>
      <c r="BB646" s="246"/>
      <c r="BC646" s="246"/>
    </row>
    <row r="647" spans="1:55" x14ac:dyDescent="0.2">
      <c r="A647" s="301"/>
      <c r="B647" s="246"/>
      <c r="C647" s="246"/>
      <c r="D647" s="246"/>
      <c r="E647" s="246"/>
      <c r="F647" s="246"/>
      <c r="G647" s="246"/>
      <c r="H647" s="246"/>
      <c r="I647" s="246"/>
      <c r="J647" s="246"/>
      <c r="K647" s="246"/>
      <c r="L647" s="246"/>
      <c r="M647" s="246"/>
      <c r="N647" s="246"/>
      <c r="O647" s="246"/>
      <c r="P647" s="246"/>
      <c r="Q647" s="246"/>
      <c r="R647" s="246"/>
      <c r="S647" s="246"/>
      <c r="T647" s="246"/>
      <c r="U647" s="246"/>
      <c r="V647" s="246"/>
      <c r="W647" s="246"/>
      <c r="X647" s="246"/>
      <c r="Y647" s="246"/>
      <c r="Z647" s="246"/>
      <c r="AA647" s="246"/>
      <c r="AB647" s="246"/>
      <c r="AC647" s="246"/>
      <c r="AD647" s="246"/>
      <c r="AE647" s="246"/>
      <c r="AF647" s="246"/>
      <c r="AG647" s="246"/>
      <c r="AH647" s="246"/>
      <c r="AI647" s="246"/>
      <c r="AJ647" s="246"/>
      <c r="AK647" s="246"/>
      <c r="AL647" s="246"/>
      <c r="AM647" s="246"/>
      <c r="AN647" s="246"/>
      <c r="AO647" s="246"/>
      <c r="AP647" s="246"/>
      <c r="AQ647" s="246"/>
      <c r="AR647" s="246"/>
      <c r="AS647" s="246"/>
      <c r="AT647" s="246"/>
      <c r="AU647" s="246"/>
      <c r="AV647" s="246"/>
      <c r="AW647" s="246"/>
      <c r="AX647" s="246"/>
      <c r="AY647" s="246"/>
      <c r="AZ647" s="246"/>
      <c r="BA647" s="246"/>
      <c r="BB647" s="246"/>
      <c r="BC647" s="246"/>
    </row>
    <row r="648" spans="1:55" x14ac:dyDescent="0.2">
      <c r="A648" s="301"/>
      <c r="B648" s="246"/>
      <c r="C648" s="246"/>
      <c r="D648" s="246"/>
      <c r="E648" s="246"/>
      <c r="F648" s="246"/>
      <c r="G648" s="246"/>
      <c r="H648" s="246"/>
      <c r="I648" s="246"/>
      <c r="J648" s="246"/>
      <c r="K648" s="246"/>
      <c r="L648" s="246"/>
      <c r="M648" s="246"/>
      <c r="N648" s="246"/>
      <c r="O648" s="246"/>
      <c r="P648" s="246"/>
      <c r="Q648" s="246"/>
      <c r="R648" s="246"/>
      <c r="S648" s="246"/>
      <c r="T648" s="246"/>
      <c r="U648" s="246"/>
      <c r="V648" s="246"/>
      <c r="W648" s="246"/>
      <c r="X648" s="246"/>
      <c r="Y648" s="246"/>
      <c r="Z648" s="246"/>
      <c r="AA648" s="246"/>
      <c r="AB648" s="246"/>
      <c r="AC648" s="246"/>
      <c r="AD648" s="246"/>
      <c r="AE648" s="246"/>
      <c r="AF648" s="246"/>
      <c r="AG648" s="246"/>
      <c r="AH648" s="246"/>
      <c r="AI648" s="246"/>
      <c r="AJ648" s="246"/>
      <c r="AK648" s="246"/>
      <c r="AL648" s="246"/>
      <c r="AM648" s="246"/>
      <c r="AN648" s="246"/>
      <c r="AO648" s="246"/>
      <c r="AP648" s="246"/>
      <c r="AQ648" s="246"/>
      <c r="AR648" s="246"/>
      <c r="AS648" s="246"/>
      <c r="AT648" s="246"/>
      <c r="AU648" s="246"/>
      <c r="AV648" s="246"/>
      <c r="AW648" s="246"/>
      <c r="AX648" s="246"/>
      <c r="AY648" s="246"/>
      <c r="AZ648" s="246"/>
      <c r="BA648" s="246"/>
      <c r="BB648" s="246"/>
      <c r="BC648" s="246"/>
    </row>
    <row r="649" spans="1:55" x14ac:dyDescent="0.2">
      <c r="A649" s="301"/>
      <c r="B649" s="246"/>
      <c r="C649" s="246"/>
      <c r="D649" s="246"/>
      <c r="E649" s="246"/>
      <c r="F649" s="246"/>
      <c r="G649" s="246"/>
      <c r="H649" s="246"/>
      <c r="I649" s="246"/>
      <c r="J649" s="246"/>
      <c r="K649" s="246"/>
      <c r="L649" s="246"/>
      <c r="M649" s="246"/>
      <c r="N649" s="246"/>
      <c r="O649" s="246"/>
      <c r="P649" s="246"/>
      <c r="Q649" s="246"/>
      <c r="R649" s="246"/>
      <c r="S649" s="246"/>
      <c r="T649" s="246"/>
      <c r="U649" s="246"/>
      <c r="V649" s="246"/>
      <c r="W649" s="246"/>
      <c r="X649" s="246"/>
      <c r="Y649" s="246"/>
      <c r="Z649" s="246"/>
      <c r="AA649" s="246"/>
      <c r="AB649" s="246"/>
      <c r="AC649" s="246"/>
      <c r="AD649" s="246"/>
      <c r="AE649" s="246"/>
      <c r="AF649" s="246"/>
      <c r="AG649" s="246"/>
      <c r="AH649" s="246"/>
      <c r="AI649" s="246"/>
      <c r="AJ649" s="246"/>
      <c r="AK649" s="246"/>
      <c r="AL649" s="246"/>
      <c r="AM649" s="246"/>
      <c r="AN649" s="246"/>
      <c r="AO649" s="246"/>
      <c r="AP649" s="246"/>
      <c r="AQ649" s="246"/>
      <c r="AR649" s="246"/>
      <c r="AS649" s="246"/>
      <c r="AT649" s="246"/>
      <c r="AU649" s="246"/>
      <c r="AV649" s="246"/>
      <c r="AW649" s="246"/>
      <c r="AX649" s="246"/>
      <c r="AY649" s="246"/>
      <c r="AZ649" s="246"/>
      <c r="BA649" s="246"/>
      <c r="BB649" s="246"/>
      <c r="BC649" s="246"/>
    </row>
    <row r="650" spans="1:55" x14ac:dyDescent="0.2">
      <c r="A650" s="301"/>
      <c r="B650" s="246"/>
      <c r="C650" s="246"/>
      <c r="D650" s="246"/>
      <c r="E650" s="246"/>
      <c r="F650" s="246"/>
      <c r="G650" s="246"/>
      <c r="H650" s="246"/>
      <c r="I650" s="246"/>
      <c r="J650" s="246"/>
      <c r="K650" s="246"/>
      <c r="L650" s="246"/>
      <c r="M650" s="246"/>
      <c r="N650" s="246"/>
      <c r="O650" s="246"/>
      <c r="P650" s="246"/>
      <c r="Q650" s="246"/>
      <c r="R650" s="246"/>
      <c r="S650" s="246"/>
      <c r="T650" s="246"/>
      <c r="U650" s="246"/>
      <c r="V650" s="246"/>
      <c r="W650" s="246"/>
      <c r="X650" s="246"/>
      <c r="Y650" s="246"/>
      <c r="Z650" s="246"/>
      <c r="AA650" s="246"/>
      <c r="AB650" s="246"/>
      <c r="AC650" s="246"/>
      <c r="AD650" s="246"/>
      <c r="AE650" s="246"/>
      <c r="AF650" s="246"/>
      <c r="AG650" s="246"/>
      <c r="AH650" s="246"/>
      <c r="AI650" s="246"/>
      <c r="AJ650" s="246"/>
      <c r="AK650" s="246"/>
      <c r="AL650" s="246"/>
      <c r="AM650" s="246"/>
      <c r="AN650" s="246"/>
      <c r="AO650" s="246"/>
      <c r="AP650" s="246"/>
      <c r="AQ650" s="246"/>
      <c r="AR650" s="246"/>
      <c r="AS650" s="246"/>
      <c r="AT650" s="246"/>
      <c r="AU650" s="246"/>
      <c r="AV650" s="246"/>
      <c r="AW650" s="246"/>
      <c r="AX650" s="246"/>
      <c r="AY650" s="246"/>
      <c r="AZ650" s="246"/>
      <c r="BA650" s="246"/>
      <c r="BB650" s="246"/>
      <c r="BC650" s="246"/>
    </row>
    <row r="651" spans="1:55" x14ac:dyDescent="0.2">
      <c r="A651" s="301"/>
      <c r="B651" s="246"/>
      <c r="C651" s="246"/>
      <c r="D651" s="246"/>
      <c r="E651" s="246"/>
      <c r="F651" s="246"/>
      <c r="G651" s="246"/>
      <c r="H651" s="246"/>
      <c r="I651" s="246"/>
      <c r="J651" s="246"/>
      <c r="K651" s="246"/>
      <c r="L651" s="246"/>
      <c r="M651" s="246"/>
      <c r="N651" s="246"/>
      <c r="O651" s="246"/>
      <c r="P651" s="246"/>
      <c r="Q651" s="246"/>
      <c r="R651" s="246"/>
      <c r="S651" s="246"/>
      <c r="T651" s="246"/>
      <c r="U651" s="246"/>
      <c r="V651" s="246"/>
      <c r="W651" s="246"/>
      <c r="X651" s="246"/>
      <c r="Y651" s="246"/>
      <c r="Z651" s="246"/>
      <c r="AA651" s="246"/>
      <c r="AB651" s="246"/>
      <c r="AC651" s="246"/>
      <c r="AD651" s="246"/>
      <c r="AE651" s="246"/>
      <c r="AF651" s="246"/>
      <c r="AG651" s="246"/>
      <c r="AH651" s="246"/>
      <c r="AI651" s="246"/>
      <c r="AJ651" s="246"/>
      <c r="AK651" s="246"/>
      <c r="AL651" s="246"/>
      <c r="AM651" s="246"/>
      <c r="AN651" s="246"/>
      <c r="AO651" s="246"/>
      <c r="AP651" s="246"/>
      <c r="AQ651" s="246"/>
      <c r="AR651" s="246"/>
      <c r="AS651" s="246"/>
      <c r="AT651" s="246"/>
      <c r="AU651" s="246"/>
      <c r="AV651" s="246"/>
      <c r="AW651" s="246"/>
      <c r="AX651" s="246"/>
      <c r="AY651" s="246"/>
      <c r="AZ651" s="246"/>
      <c r="BA651" s="246"/>
      <c r="BB651" s="246"/>
      <c r="BC651" s="246"/>
    </row>
    <row r="652" spans="1:55" x14ac:dyDescent="0.2">
      <c r="A652" s="301"/>
      <c r="B652" s="246"/>
      <c r="C652" s="246"/>
      <c r="D652" s="246"/>
      <c r="E652" s="246"/>
      <c r="F652" s="246"/>
      <c r="G652" s="246"/>
      <c r="H652" s="246"/>
      <c r="I652" s="246"/>
      <c r="J652" s="246"/>
      <c r="K652" s="246"/>
      <c r="L652" s="246"/>
      <c r="M652" s="246"/>
      <c r="N652" s="246"/>
      <c r="O652" s="246"/>
      <c r="P652" s="246"/>
      <c r="Q652" s="246"/>
      <c r="R652" s="246"/>
      <c r="S652" s="246"/>
      <c r="T652" s="246"/>
      <c r="U652" s="246"/>
      <c r="V652" s="246"/>
      <c r="W652" s="246"/>
      <c r="X652" s="246"/>
      <c r="Y652" s="246"/>
      <c r="Z652" s="246"/>
      <c r="AA652" s="246"/>
      <c r="AB652" s="246"/>
      <c r="AC652" s="246"/>
      <c r="AD652" s="246"/>
      <c r="AE652" s="246"/>
      <c r="AF652" s="246"/>
      <c r="AG652" s="246"/>
      <c r="AH652" s="246"/>
      <c r="AI652" s="246"/>
      <c r="AJ652" s="246"/>
      <c r="AK652" s="246"/>
      <c r="AL652" s="246"/>
      <c r="AM652" s="246"/>
      <c r="AN652" s="246"/>
      <c r="AO652" s="246"/>
      <c r="AP652" s="246"/>
      <c r="AQ652" s="246"/>
      <c r="AR652" s="246"/>
      <c r="AS652" s="246"/>
      <c r="AT652" s="246"/>
      <c r="AU652" s="246"/>
      <c r="AV652" s="246"/>
      <c r="AW652" s="246"/>
      <c r="AX652" s="246"/>
      <c r="AY652" s="246"/>
      <c r="AZ652" s="246"/>
      <c r="BA652" s="246"/>
      <c r="BB652" s="246"/>
      <c r="BC652" s="246"/>
    </row>
    <row r="653" spans="1:55" x14ac:dyDescent="0.2">
      <c r="A653" s="301"/>
      <c r="B653" s="246"/>
      <c r="C653" s="246"/>
      <c r="D653" s="246"/>
      <c r="E653" s="246"/>
      <c r="F653" s="246"/>
      <c r="G653" s="246"/>
      <c r="H653" s="246"/>
      <c r="I653" s="246"/>
      <c r="J653" s="246"/>
      <c r="K653" s="246"/>
      <c r="L653" s="246"/>
      <c r="M653" s="246"/>
      <c r="N653" s="246"/>
      <c r="O653" s="246"/>
      <c r="P653" s="246"/>
      <c r="Q653" s="246"/>
      <c r="R653" s="246"/>
      <c r="S653" s="246"/>
      <c r="T653" s="246"/>
      <c r="U653" s="246"/>
      <c r="V653" s="246"/>
      <c r="W653" s="246"/>
      <c r="X653" s="246"/>
      <c r="Y653" s="246"/>
      <c r="Z653" s="246"/>
      <c r="AA653" s="246"/>
      <c r="AB653" s="246"/>
      <c r="AC653" s="246"/>
      <c r="AD653" s="246"/>
      <c r="AE653" s="246"/>
      <c r="AF653" s="246"/>
      <c r="AG653" s="246"/>
      <c r="AH653" s="246"/>
      <c r="AI653" s="246"/>
      <c r="AJ653" s="246"/>
      <c r="AK653" s="246"/>
      <c r="AL653" s="246"/>
      <c r="AM653" s="246"/>
      <c r="AN653" s="246"/>
      <c r="AO653" s="246"/>
      <c r="AP653" s="246"/>
      <c r="AQ653" s="246"/>
      <c r="AR653" s="246"/>
      <c r="AS653" s="246"/>
      <c r="AT653" s="246"/>
      <c r="AU653" s="246"/>
      <c r="AV653" s="246"/>
      <c r="AW653" s="246"/>
      <c r="AX653" s="246"/>
      <c r="AY653" s="246"/>
      <c r="AZ653" s="246"/>
      <c r="BA653" s="246"/>
      <c r="BB653" s="246"/>
      <c r="BC653" s="246"/>
    </row>
    <row r="654" spans="1:55" x14ac:dyDescent="0.2">
      <c r="A654" s="301"/>
      <c r="B654" s="246"/>
      <c r="C654" s="246"/>
      <c r="D654" s="246"/>
      <c r="E654" s="246"/>
      <c r="F654" s="246"/>
      <c r="G654" s="246"/>
      <c r="H654" s="246"/>
      <c r="I654" s="246"/>
      <c r="J654" s="246"/>
      <c r="K654" s="246"/>
      <c r="L654" s="246"/>
      <c r="M654" s="246"/>
      <c r="N654" s="246"/>
      <c r="O654" s="246"/>
      <c r="P654" s="246"/>
      <c r="Q654" s="246"/>
      <c r="R654" s="246"/>
      <c r="S654" s="246"/>
      <c r="T654" s="246"/>
      <c r="U654" s="246"/>
      <c r="V654" s="246"/>
      <c r="W654" s="246"/>
      <c r="X654" s="246"/>
      <c r="Y654" s="246"/>
      <c r="Z654" s="246"/>
      <c r="AA654" s="246"/>
      <c r="AB654" s="246"/>
      <c r="AC654" s="246"/>
      <c r="AD654" s="246"/>
      <c r="AE654" s="246"/>
      <c r="AF654" s="246"/>
      <c r="AG654" s="246"/>
      <c r="AH654" s="246"/>
      <c r="AI654" s="246"/>
      <c r="AJ654" s="246"/>
      <c r="AK654" s="246"/>
      <c r="AL654" s="246"/>
      <c r="AM654" s="246"/>
      <c r="AN654" s="246"/>
      <c r="AO654" s="246"/>
      <c r="AP654" s="246"/>
      <c r="AQ654" s="246"/>
      <c r="AR654" s="246"/>
      <c r="AS654" s="246"/>
      <c r="AT654" s="246"/>
      <c r="AU654" s="246"/>
      <c r="AV654" s="246"/>
      <c r="AW654" s="246"/>
      <c r="AX654" s="246"/>
      <c r="AY654" s="246"/>
      <c r="AZ654" s="246"/>
      <c r="BA654" s="246"/>
      <c r="BB654" s="246"/>
      <c r="BC654" s="246"/>
    </row>
    <row r="655" spans="1:55" x14ac:dyDescent="0.2">
      <c r="A655" s="301"/>
      <c r="B655" s="246"/>
      <c r="C655" s="246"/>
      <c r="D655" s="246"/>
      <c r="E655" s="246"/>
      <c r="F655" s="246"/>
      <c r="G655" s="246"/>
      <c r="H655" s="246"/>
      <c r="I655" s="246"/>
      <c r="J655" s="246"/>
      <c r="K655" s="246"/>
      <c r="L655" s="246"/>
      <c r="M655" s="246"/>
      <c r="N655" s="246"/>
      <c r="O655" s="246"/>
      <c r="P655" s="246"/>
      <c r="Q655" s="246"/>
      <c r="R655" s="246"/>
      <c r="S655" s="246"/>
      <c r="T655" s="246"/>
      <c r="U655" s="246"/>
      <c r="V655" s="246"/>
      <c r="W655" s="246"/>
      <c r="X655" s="246"/>
      <c r="Y655" s="246"/>
      <c r="Z655" s="246"/>
      <c r="AA655" s="246"/>
      <c r="AB655" s="246"/>
      <c r="AC655" s="246"/>
      <c r="AD655" s="246"/>
      <c r="AE655" s="246"/>
      <c r="AF655" s="246"/>
      <c r="AG655" s="246"/>
      <c r="AH655" s="246"/>
      <c r="AI655" s="246"/>
      <c r="AJ655" s="246"/>
      <c r="AK655" s="246"/>
      <c r="AL655" s="246"/>
      <c r="AM655" s="246"/>
      <c r="AN655" s="246"/>
      <c r="AO655" s="246"/>
      <c r="AP655" s="246"/>
      <c r="AQ655" s="246"/>
      <c r="AR655" s="246"/>
      <c r="AS655" s="246"/>
      <c r="AT655" s="246"/>
      <c r="AU655" s="246"/>
      <c r="AV655" s="246"/>
      <c r="AW655" s="246"/>
      <c r="AX655" s="246"/>
      <c r="AY655" s="246"/>
      <c r="AZ655" s="246"/>
      <c r="BA655" s="246"/>
      <c r="BB655" s="246"/>
      <c r="BC655" s="246"/>
    </row>
    <row r="656" spans="1:55" x14ac:dyDescent="0.2">
      <c r="A656" s="301"/>
      <c r="B656" s="246"/>
      <c r="C656" s="246"/>
      <c r="D656" s="246"/>
      <c r="E656" s="246"/>
      <c r="F656" s="246"/>
      <c r="G656" s="246"/>
      <c r="H656" s="246"/>
      <c r="I656" s="246"/>
      <c r="J656" s="246"/>
      <c r="K656" s="246"/>
      <c r="L656" s="246"/>
      <c r="M656" s="246"/>
      <c r="N656" s="246"/>
      <c r="O656" s="246"/>
      <c r="P656" s="246"/>
      <c r="Q656" s="246"/>
      <c r="R656" s="246"/>
      <c r="S656" s="246"/>
      <c r="T656" s="246"/>
      <c r="U656" s="246"/>
      <c r="V656" s="246"/>
      <c r="W656" s="246"/>
      <c r="X656" s="246"/>
      <c r="Y656" s="246"/>
      <c r="Z656" s="246"/>
      <c r="AA656" s="246"/>
      <c r="AB656" s="246"/>
      <c r="AC656" s="246"/>
      <c r="AD656" s="246"/>
      <c r="AE656" s="246"/>
      <c r="AF656" s="246"/>
      <c r="AG656" s="246"/>
      <c r="AH656" s="246"/>
      <c r="AI656" s="246"/>
      <c r="AJ656" s="246"/>
      <c r="AK656" s="246"/>
      <c r="AL656" s="246"/>
      <c r="AM656" s="246"/>
      <c r="AN656" s="246"/>
      <c r="AO656" s="246"/>
      <c r="AP656" s="246"/>
      <c r="AQ656" s="246"/>
      <c r="AR656" s="246"/>
      <c r="AS656" s="246"/>
      <c r="AT656" s="246"/>
      <c r="AU656" s="246"/>
      <c r="AV656" s="246"/>
      <c r="AW656" s="246"/>
      <c r="AX656" s="246"/>
      <c r="AY656" s="246"/>
      <c r="AZ656" s="246"/>
      <c r="BA656" s="246"/>
      <c r="BB656" s="246"/>
      <c r="BC656" s="246"/>
    </row>
    <row r="657" spans="1:55" x14ac:dyDescent="0.2">
      <c r="A657" s="301"/>
      <c r="B657" s="246"/>
      <c r="C657" s="246"/>
      <c r="D657" s="246"/>
      <c r="E657" s="246"/>
      <c r="F657" s="246"/>
      <c r="G657" s="246"/>
      <c r="H657" s="246"/>
      <c r="I657" s="246"/>
      <c r="J657" s="246"/>
      <c r="K657" s="246"/>
      <c r="L657" s="246"/>
      <c r="M657" s="246"/>
      <c r="N657" s="246"/>
      <c r="O657" s="246"/>
      <c r="P657" s="246"/>
      <c r="Q657" s="246"/>
      <c r="R657" s="246"/>
      <c r="S657" s="246"/>
      <c r="T657" s="246"/>
      <c r="U657" s="246"/>
      <c r="V657" s="246"/>
      <c r="W657" s="246"/>
      <c r="X657" s="246"/>
      <c r="Y657" s="246"/>
      <c r="Z657" s="246"/>
      <c r="AA657" s="246"/>
      <c r="AB657" s="246"/>
      <c r="AC657" s="246"/>
      <c r="AD657" s="246"/>
      <c r="AE657" s="246"/>
      <c r="AF657" s="246"/>
      <c r="AG657" s="246"/>
      <c r="AH657" s="246"/>
      <c r="AI657" s="246"/>
      <c r="AJ657" s="246"/>
      <c r="AK657" s="246"/>
      <c r="AL657" s="246"/>
      <c r="AM657" s="246"/>
      <c r="AN657" s="246"/>
      <c r="AO657" s="246"/>
      <c r="AP657" s="246"/>
      <c r="AQ657" s="246"/>
      <c r="AR657" s="246"/>
      <c r="AS657" s="246"/>
      <c r="AT657" s="246"/>
      <c r="AU657" s="246"/>
      <c r="AV657" s="246"/>
      <c r="AW657" s="246"/>
      <c r="AX657" s="246"/>
      <c r="AY657" s="246"/>
      <c r="AZ657" s="246"/>
      <c r="BA657" s="246"/>
      <c r="BB657" s="246"/>
      <c r="BC657" s="246"/>
    </row>
    <row r="658" spans="1:55" x14ac:dyDescent="0.2">
      <c r="A658" s="301"/>
      <c r="B658" s="246"/>
      <c r="C658" s="246"/>
      <c r="D658" s="246"/>
      <c r="E658" s="246"/>
      <c r="F658" s="246"/>
      <c r="G658" s="246"/>
      <c r="H658" s="246"/>
      <c r="I658" s="246"/>
      <c r="J658" s="246"/>
      <c r="K658" s="246"/>
      <c r="L658" s="246"/>
      <c r="M658" s="246"/>
      <c r="N658" s="246"/>
      <c r="O658" s="246"/>
      <c r="P658" s="246"/>
      <c r="Q658" s="246"/>
      <c r="R658" s="246"/>
      <c r="S658" s="246"/>
      <c r="T658" s="246"/>
      <c r="U658" s="246"/>
      <c r="V658" s="246"/>
      <c r="W658" s="246"/>
      <c r="X658" s="246"/>
      <c r="Y658" s="246"/>
      <c r="Z658" s="246"/>
      <c r="AA658" s="246"/>
      <c r="AB658" s="246"/>
      <c r="AC658" s="246"/>
      <c r="AD658" s="246"/>
      <c r="AE658" s="246"/>
      <c r="AF658" s="246"/>
      <c r="AG658" s="246"/>
      <c r="AH658" s="246"/>
      <c r="AI658" s="246"/>
      <c r="AJ658" s="246"/>
      <c r="AK658" s="246"/>
      <c r="AL658" s="246"/>
      <c r="AM658" s="246"/>
      <c r="AN658" s="246"/>
      <c r="AO658" s="246"/>
      <c r="AP658" s="246"/>
      <c r="AQ658" s="246"/>
      <c r="AR658" s="246"/>
      <c r="AS658" s="246"/>
      <c r="AT658" s="246"/>
      <c r="AU658" s="246"/>
      <c r="AV658" s="246"/>
      <c r="AW658" s="246"/>
      <c r="AX658" s="246"/>
      <c r="AY658" s="246"/>
      <c r="AZ658" s="246"/>
      <c r="BA658" s="246"/>
      <c r="BB658" s="246"/>
      <c r="BC658" s="246"/>
    </row>
    <row r="659" spans="1:55" x14ac:dyDescent="0.2">
      <c r="A659" s="301"/>
      <c r="B659" s="246"/>
      <c r="C659" s="246"/>
      <c r="D659" s="246"/>
      <c r="E659" s="246"/>
      <c r="F659" s="246"/>
      <c r="G659" s="246"/>
      <c r="H659" s="246"/>
      <c r="I659" s="246"/>
      <c r="J659" s="246"/>
      <c r="K659" s="246"/>
      <c r="L659" s="246"/>
      <c r="M659" s="246"/>
      <c r="N659" s="246"/>
      <c r="O659" s="246"/>
      <c r="P659" s="246"/>
      <c r="Q659" s="246"/>
      <c r="R659" s="246"/>
      <c r="S659" s="246"/>
      <c r="T659" s="246"/>
      <c r="U659" s="246"/>
      <c r="V659" s="246"/>
      <c r="W659" s="246"/>
      <c r="X659" s="246"/>
      <c r="Y659" s="246"/>
      <c r="Z659" s="246"/>
      <c r="AA659" s="246"/>
      <c r="AB659" s="246"/>
      <c r="AC659" s="246"/>
      <c r="AD659" s="246"/>
      <c r="AE659" s="246"/>
      <c r="AF659" s="246"/>
      <c r="AG659" s="246"/>
      <c r="AH659" s="246"/>
      <c r="AI659" s="246"/>
      <c r="AJ659" s="246"/>
      <c r="AK659" s="246"/>
      <c r="AL659" s="246"/>
      <c r="AM659" s="246"/>
      <c r="AN659" s="246"/>
      <c r="AO659" s="246"/>
      <c r="AP659" s="246"/>
      <c r="AQ659" s="246"/>
      <c r="AR659" s="246"/>
      <c r="AS659" s="246"/>
      <c r="AT659" s="246"/>
      <c r="AU659" s="246"/>
      <c r="AV659" s="246"/>
      <c r="AW659" s="246"/>
      <c r="AX659" s="246"/>
      <c r="AY659" s="246"/>
      <c r="AZ659" s="246"/>
      <c r="BA659" s="246"/>
      <c r="BB659" s="246"/>
      <c r="BC659" s="246"/>
    </row>
    <row r="660" spans="1:55" x14ac:dyDescent="0.2">
      <c r="A660" s="301"/>
      <c r="B660" s="246"/>
      <c r="C660" s="246"/>
      <c r="D660" s="246"/>
      <c r="E660" s="246"/>
      <c r="F660" s="246"/>
      <c r="G660" s="246"/>
      <c r="H660" s="246"/>
      <c r="I660" s="246"/>
      <c r="J660" s="246"/>
      <c r="K660" s="246"/>
      <c r="L660" s="246"/>
      <c r="M660" s="246"/>
      <c r="N660" s="246"/>
      <c r="O660" s="246"/>
      <c r="P660" s="246"/>
      <c r="Q660" s="246"/>
      <c r="R660" s="246"/>
      <c r="S660" s="246"/>
      <c r="T660" s="246"/>
      <c r="U660" s="246"/>
      <c r="V660" s="246"/>
      <c r="W660" s="246"/>
      <c r="X660" s="246"/>
      <c r="Y660" s="246"/>
      <c r="Z660" s="246"/>
      <c r="AA660" s="246"/>
      <c r="AB660" s="246"/>
      <c r="AC660" s="246"/>
      <c r="AD660" s="246"/>
      <c r="AE660" s="246"/>
      <c r="AF660" s="246"/>
      <c r="AG660" s="246"/>
      <c r="AH660" s="246"/>
      <c r="AI660" s="246"/>
      <c r="AJ660" s="246"/>
      <c r="AK660" s="246"/>
      <c r="AL660" s="246"/>
      <c r="AM660" s="246"/>
      <c r="AN660" s="246"/>
      <c r="AO660" s="246"/>
      <c r="AP660" s="246"/>
      <c r="AQ660" s="246"/>
      <c r="AR660" s="246"/>
      <c r="AS660" s="246"/>
      <c r="AT660" s="246"/>
      <c r="AU660" s="246"/>
      <c r="AV660" s="246"/>
      <c r="AW660" s="246"/>
      <c r="AX660" s="246"/>
      <c r="AY660" s="246"/>
      <c r="AZ660" s="246"/>
      <c r="BA660" s="246"/>
      <c r="BB660" s="246"/>
      <c r="BC660" s="246"/>
    </row>
    <row r="661" spans="1:55" x14ac:dyDescent="0.2">
      <c r="A661" s="301"/>
      <c r="B661" s="246"/>
      <c r="C661" s="246"/>
      <c r="D661" s="246"/>
      <c r="E661" s="246"/>
      <c r="F661" s="246"/>
      <c r="G661" s="246"/>
      <c r="H661" s="246"/>
      <c r="I661" s="246"/>
      <c r="J661" s="246"/>
      <c r="K661" s="246"/>
      <c r="L661" s="246"/>
      <c r="M661" s="246"/>
      <c r="N661" s="246"/>
      <c r="O661" s="246"/>
      <c r="P661" s="246"/>
      <c r="Q661" s="246"/>
      <c r="R661" s="246"/>
      <c r="S661" s="246"/>
      <c r="T661" s="246"/>
      <c r="U661" s="246"/>
      <c r="V661" s="246"/>
      <c r="W661" s="246"/>
      <c r="X661" s="246"/>
      <c r="Y661" s="246"/>
      <c r="Z661" s="246"/>
      <c r="AA661" s="246"/>
      <c r="AB661" s="246"/>
      <c r="AC661" s="246"/>
      <c r="AD661" s="246"/>
      <c r="AE661" s="246"/>
      <c r="AF661" s="246"/>
      <c r="AG661" s="246"/>
      <c r="AH661" s="246"/>
      <c r="AI661" s="246"/>
      <c r="AJ661" s="246"/>
      <c r="AK661" s="246"/>
      <c r="AL661" s="246"/>
      <c r="AM661" s="246"/>
      <c r="AN661" s="246"/>
      <c r="AO661" s="246"/>
      <c r="AP661" s="246"/>
      <c r="AQ661" s="246"/>
      <c r="AR661" s="246"/>
      <c r="AS661" s="246"/>
      <c r="AT661" s="246"/>
      <c r="AU661" s="246"/>
      <c r="AV661" s="246"/>
      <c r="AW661" s="246"/>
      <c r="AX661" s="246"/>
      <c r="AY661" s="246"/>
      <c r="AZ661" s="246"/>
      <c r="BA661" s="246"/>
      <c r="BB661" s="246"/>
      <c r="BC661" s="246"/>
    </row>
    <row r="662" spans="1:55" x14ac:dyDescent="0.2">
      <c r="A662" s="301"/>
      <c r="B662" s="246"/>
      <c r="C662" s="246"/>
      <c r="D662" s="246"/>
      <c r="E662" s="246"/>
      <c r="F662" s="246"/>
      <c r="G662" s="246"/>
      <c r="H662" s="246"/>
      <c r="I662" s="246"/>
      <c r="J662" s="246"/>
      <c r="K662" s="246"/>
      <c r="L662" s="246"/>
      <c r="M662" s="246"/>
      <c r="N662" s="246"/>
      <c r="O662" s="246"/>
      <c r="P662" s="246"/>
      <c r="Q662" s="246"/>
      <c r="R662" s="246"/>
      <c r="S662" s="246"/>
      <c r="T662" s="246"/>
      <c r="U662" s="246"/>
      <c r="V662" s="246"/>
      <c r="W662" s="246"/>
      <c r="X662" s="246"/>
      <c r="Y662" s="246"/>
      <c r="Z662" s="246"/>
      <c r="AA662" s="246"/>
      <c r="AB662" s="246"/>
      <c r="AC662" s="246"/>
      <c r="AD662" s="246"/>
      <c r="AE662" s="246"/>
      <c r="AF662" s="246"/>
      <c r="AG662" s="246"/>
      <c r="AH662" s="246"/>
      <c r="AI662" s="246"/>
      <c r="AJ662" s="246"/>
      <c r="AK662" s="246"/>
      <c r="AL662" s="246"/>
      <c r="AM662" s="246"/>
      <c r="AN662" s="246"/>
      <c r="AO662" s="246"/>
      <c r="AP662" s="246"/>
      <c r="AQ662" s="246"/>
      <c r="AR662" s="246"/>
      <c r="AS662" s="246"/>
      <c r="AT662" s="246"/>
      <c r="AU662" s="246"/>
      <c r="AV662" s="246"/>
      <c r="AW662" s="246"/>
      <c r="AX662" s="246"/>
      <c r="AY662" s="246"/>
      <c r="AZ662" s="246"/>
      <c r="BA662" s="246"/>
      <c r="BB662" s="246"/>
      <c r="BC662" s="246"/>
    </row>
    <row r="663" spans="1:55" x14ac:dyDescent="0.2">
      <c r="A663" s="301"/>
      <c r="B663" s="246"/>
      <c r="C663" s="246"/>
      <c r="D663" s="246"/>
      <c r="E663" s="246"/>
      <c r="F663" s="246"/>
      <c r="G663" s="246"/>
      <c r="H663" s="246"/>
      <c r="I663" s="246"/>
      <c r="J663" s="246"/>
      <c r="K663" s="246"/>
      <c r="L663" s="246"/>
      <c r="M663" s="246"/>
      <c r="N663" s="246"/>
      <c r="O663" s="246"/>
      <c r="P663" s="246"/>
      <c r="Q663" s="246"/>
      <c r="R663" s="246"/>
      <c r="S663" s="246"/>
      <c r="T663" s="246"/>
      <c r="U663" s="246"/>
      <c r="V663" s="246"/>
      <c r="W663" s="246"/>
      <c r="X663" s="246"/>
      <c r="Y663" s="246"/>
      <c r="Z663" s="246"/>
      <c r="AA663" s="246"/>
      <c r="AB663" s="246"/>
      <c r="AC663" s="246"/>
      <c r="AD663" s="246"/>
      <c r="AE663" s="246"/>
      <c r="AF663" s="246"/>
      <c r="AG663" s="246"/>
      <c r="AH663" s="246"/>
      <c r="AI663" s="246"/>
      <c r="AJ663" s="246"/>
      <c r="AK663" s="246"/>
      <c r="AL663" s="246"/>
      <c r="AM663" s="246"/>
      <c r="AN663" s="246"/>
      <c r="AO663" s="246"/>
      <c r="AP663" s="246"/>
      <c r="AQ663" s="246"/>
      <c r="AR663" s="246"/>
      <c r="AS663" s="246"/>
      <c r="AT663" s="246"/>
      <c r="AU663" s="246"/>
      <c r="AV663" s="246"/>
      <c r="AW663" s="246"/>
      <c r="AX663" s="246"/>
      <c r="AY663" s="246"/>
      <c r="AZ663" s="246"/>
      <c r="BA663" s="246"/>
      <c r="BB663" s="246"/>
      <c r="BC663" s="246"/>
    </row>
    <row r="664" spans="1:55" x14ac:dyDescent="0.2">
      <c r="A664" s="301"/>
      <c r="B664" s="246"/>
      <c r="C664" s="246"/>
      <c r="D664" s="246"/>
      <c r="E664" s="246"/>
      <c r="F664" s="246"/>
      <c r="G664" s="246"/>
      <c r="H664" s="246"/>
      <c r="I664" s="246"/>
      <c r="J664" s="246"/>
      <c r="K664" s="246"/>
      <c r="L664" s="246"/>
      <c r="M664" s="246"/>
      <c r="N664" s="246"/>
      <c r="O664" s="246"/>
      <c r="P664" s="246"/>
      <c r="Q664" s="246"/>
      <c r="R664" s="246"/>
      <c r="S664" s="246"/>
      <c r="T664" s="246"/>
      <c r="U664" s="246"/>
      <c r="V664" s="246"/>
      <c r="W664" s="246"/>
      <c r="X664" s="246"/>
      <c r="Y664" s="246"/>
      <c r="Z664" s="246"/>
      <c r="AA664" s="246"/>
      <c r="AB664" s="246"/>
      <c r="AC664" s="246"/>
      <c r="AD664" s="246"/>
      <c r="AE664" s="246"/>
      <c r="AF664" s="246"/>
      <c r="AG664" s="246"/>
      <c r="AH664" s="246"/>
      <c r="AI664" s="246"/>
      <c r="AJ664" s="246"/>
      <c r="AK664" s="246"/>
      <c r="AL664" s="246"/>
      <c r="AM664" s="246"/>
      <c r="AN664" s="246"/>
      <c r="AO664" s="246"/>
      <c r="AP664" s="246"/>
      <c r="AQ664" s="246"/>
      <c r="AR664" s="246"/>
      <c r="AS664" s="246"/>
      <c r="AT664" s="246"/>
      <c r="AU664" s="246"/>
      <c r="AV664" s="246"/>
      <c r="AW664" s="246"/>
      <c r="AX664" s="246"/>
      <c r="AY664" s="246"/>
      <c r="AZ664" s="246"/>
      <c r="BA664" s="246"/>
      <c r="BB664" s="246"/>
      <c r="BC664" s="246"/>
    </row>
    <row r="665" spans="1:55" x14ac:dyDescent="0.2">
      <c r="A665" s="301"/>
      <c r="B665" s="246"/>
      <c r="C665" s="246"/>
      <c r="D665" s="246"/>
      <c r="E665" s="246"/>
      <c r="F665" s="246"/>
      <c r="G665" s="246"/>
      <c r="H665" s="246"/>
      <c r="I665" s="246"/>
      <c r="J665" s="246"/>
      <c r="K665" s="246"/>
      <c r="L665" s="246"/>
      <c r="M665" s="246"/>
      <c r="N665" s="246"/>
      <c r="O665" s="246"/>
      <c r="P665" s="246"/>
      <c r="Q665" s="246"/>
      <c r="R665" s="246"/>
      <c r="S665" s="246"/>
      <c r="T665" s="246"/>
      <c r="U665" s="246"/>
      <c r="V665" s="246"/>
      <c r="W665" s="246"/>
      <c r="X665" s="246"/>
      <c r="Y665" s="246"/>
      <c r="Z665" s="246"/>
      <c r="AA665" s="246"/>
      <c r="AB665" s="246"/>
      <c r="AC665" s="246"/>
      <c r="AD665" s="246"/>
      <c r="AE665" s="246"/>
      <c r="AF665" s="246"/>
      <c r="AG665" s="246"/>
      <c r="AH665" s="246"/>
      <c r="AI665" s="246"/>
      <c r="AJ665" s="246"/>
      <c r="AK665" s="246"/>
      <c r="AL665" s="246"/>
      <c r="AM665" s="246"/>
      <c r="AN665" s="246"/>
      <c r="AO665" s="246"/>
      <c r="AP665" s="246"/>
      <c r="AQ665" s="246"/>
      <c r="AR665" s="246"/>
      <c r="AS665" s="246"/>
      <c r="AT665" s="246"/>
      <c r="AU665" s="246"/>
      <c r="AV665" s="246"/>
      <c r="AW665" s="246"/>
      <c r="AX665" s="246"/>
      <c r="AY665" s="246"/>
      <c r="AZ665" s="246"/>
      <c r="BA665" s="246"/>
      <c r="BB665" s="246"/>
      <c r="BC665" s="246"/>
    </row>
    <row r="666" spans="1:55" x14ac:dyDescent="0.2">
      <c r="A666" s="301"/>
      <c r="B666" s="246"/>
      <c r="C666" s="246"/>
      <c r="D666" s="246"/>
      <c r="E666" s="246"/>
      <c r="F666" s="246"/>
      <c r="G666" s="246"/>
      <c r="H666" s="246"/>
      <c r="I666" s="246"/>
      <c r="J666" s="246"/>
      <c r="K666" s="246"/>
      <c r="L666" s="246"/>
      <c r="M666" s="246"/>
      <c r="N666" s="246"/>
      <c r="O666" s="246"/>
      <c r="P666" s="246"/>
      <c r="Q666" s="246"/>
      <c r="R666" s="246"/>
      <c r="S666" s="246"/>
      <c r="T666" s="246"/>
      <c r="U666" s="246"/>
      <c r="V666" s="246"/>
      <c r="W666" s="246"/>
      <c r="X666" s="246"/>
      <c r="Y666" s="246"/>
      <c r="Z666" s="246"/>
      <c r="AA666" s="246"/>
      <c r="AB666" s="246"/>
      <c r="AC666" s="246"/>
      <c r="AD666" s="246"/>
      <c r="AE666" s="246"/>
      <c r="AF666" s="246"/>
      <c r="AG666" s="246"/>
      <c r="AH666" s="246"/>
      <c r="AI666" s="246"/>
      <c r="AJ666" s="246"/>
      <c r="AK666" s="246"/>
      <c r="AL666" s="246"/>
      <c r="AM666" s="246"/>
      <c r="AN666" s="246"/>
      <c r="AO666" s="246"/>
      <c r="AP666" s="246"/>
      <c r="AQ666" s="246"/>
      <c r="AR666" s="246"/>
      <c r="AS666" s="246"/>
      <c r="AT666" s="246"/>
      <c r="AU666" s="246"/>
      <c r="AV666" s="246"/>
      <c r="AW666" s="246"/>
      <c r="AX666" s="246"/>
      <c r="AY666" s="246"/>
      <c r="AZ666" s="246"/>
      <c r="BA666" s="246"/>
      <c r="BB666" s="246"/>
      <c r="BC666" s="246"/>
    </row>
    <row r="667" spans="1:55" x14ac:dyDescent="0.2">
      <c r="A667" s="301"/>
      <c r="B667" s="246"/>
      <c r="C667" s="246"/>
      <c r="D667" s="246"/>
      <c r="E667" s="246"/>
      <c r="F667" s="246"/>
      <c r="G667" s="246"/>
      <c r="H667" s="246"/>
      <c r="I667" s="246"/>
      <c r="J667" s="246"/>
      <c r="K667" s="246"/>
      <c r="L667" s="246"/>
      <c r="M667" s="246"/>
      <c r="N667" s="246"/>
      <c r="O667" s="246"/>
      <c r="P667" s="246"/>
      <c r="Q667" s="246"/>
      <c r="R667" s="246"/>
      <c r="S667" s="246"/>
      <c r="T667" s="246"/>
      <c r="U667" s="246"/>
      <c r="V667" s="246"/>
      <c r="W667" s="246"/>
      <c r="X667" s="246"/>
      <c r="Y667" s="246"/>
      <c r="Z667" s="246"/>
      <c r="AA667" s="246"/>
      <c r="AB667" s="246"/>
      <c r="AC667" s="246"/>
      <c r="AD667" s="246"/>
      <c r="AE667" s="246"/>
      <c r="AF667" s="246"/>
      <c r="AG667" s="246"/>
      <c r="AH667" s="246"/>
      <c r="AI667" s="246"/>
      <c r="AJ667" s="246"/>
      <c r="AK667" s="246"/>
      <c r="AL667" s="246"/>
      <c r="AM667" s="246"/>
      <c r="AN667" s="246"/>
      <c r="AO667" s="246"/>
      <c r="AP667" s="246"/>
      <c r="AQ667" s="246"/>
      <c r="AR667" s="246"/>
      <c r="AS667" s="246"/>
      <c r="AT667" s="246"/>
      <c r="AU667" s="246"/>
      <c r="AV667" s="246"/>
      <c r="AW667" s="246"/>
      <c r="AX667" s="246"/>
      <c r="AY667" s="246"/>
      <c r="AZ667" s="246"/>
      <c r="BA667" s="246"/>
      <c r="BB667" s="246"/>
      <c r="BC667" s="246"/>
    </row>
    <row r="668" spans="1:55" x14ac:dyDescent="0.2">
      <c r="A668" s="301"/>
      <c r="B668" s="246"/>
      <c r="C668" s="246"/>
      <c r="D668" s="246"/>
      <c r="E668" s="246"/>
      <c r="F668" s="246"/>
      <c r="G668" s="246"/>
      <c r="H668" s="246"/>
      <c r="I668" s="246"/>
      <c r="J668" s="246"/>
      <c r="K668" s="246"/>
      <c r="L668" s="246"/>
      <c r="M668" s="246"/>
      <c r="N668" s="246"/>
      <c r="O668" s="246"/>
      <c r="P668" s="246"/>
      <c r="Q668" s="246"/>
      <c r="R668" s="246"/>
      <c r="S668" s="246"/>
      <c r="T668" s="246"/>
      <c r="U668" s="246"/>
      <c r="V668" s="246"/>
      <c r="W668" s="246"/>
      <c r="X668" s="246"/>
      <c r="Y668" s="246"/>
      <c r="Z668" s="246"/>
      <c r="AA668" s="246"/>
      <c r="AB668" s="246"/>
      <c r="AC668" s="246"/>
      <c r="AD668" s="246"/>
      <c r="AE668" s="246"/>
      <c r="AF668" s="246"/>
      <c r="AG668" s="246"/>
      <c r="AH668" s="246"/>
      <c r="AI668" s="246"/>
      <c r="AJ668" s="246"/>
      <c r="AK668" s="246"/>
      <c r="AL668" s="246"/>
      <c r="AM668" s="246"/>
      <c r="AN668" s="246"/>
      <c r="AO668" s="246"/>
      <c r="AP668" s="246"/>
      <c r="AQ668" s="246"/>
      <c r="AR668" s="246"/>
      <c r="AS668" s="246"/>
      <c r="AT668" s="246"/>
      <c r="AU668" s="246"/>
      <c r="AV668" s="246"/>
      <c r="AW668" s="246"/>
      <c r="AX668" s="246"/>
      <c r="AY668" s="246"/>
      <c r="AZ668" s="246"/>
      <c r="BA668" s="246"/>
      <c r="BB668" s="246"/>
      <c r="BC668" s="246"/>
    </row>
    <row r="669" spans="1:55" x14ac:dyDescent="0.2">
      <c r="A669" s="301"/>
      <c r="B669" s="246"/>
      <c r="C669" s="246"/>
      <c r="D669" s="246"/>
      <c r="E669" s="246"/>
      <c r="F669" s="246"/>
      <c r="G669" s="246"/>
      <c r="H669" s="246"/>
      <c r="I669" s="246"/>
      <c r="J669" s="246"/>
      <c r="K669" s="246"/>
      <c r="L669" s="246"/>
      <c r="M669" s="246"/>
      <c r="N669" s="246"/>
      <c r="O669" s="246"/>
      <c r="P669" s="246"/>
      <c r="Q669" s="246"/>
      <c r="R669" s="246"/>
      <c r="S669" s="246"/>
      <c r="T669" s="246"/>
      <c r="U669" s="246"/>
      <c r="V669" s="246"/>
      <c r="W669" s="246"/>
      <c r="X669" s="246"/>
      <c r="Y669" s="246"/>
      <c r="Z669" s="246"/>
      <c r="AA669" s="246"/>
      <c r="AB669" s="246"/>
      <c r="AC669" s="246"/>
      <c r="AD669" s="246"/>
      <c r="AE669" s="246"/>
      <c r="AF669" s="246"/>
      <c r="AG669" s="246"/>
      <c r="AH669" s="246"/>
      <c r="AI669" s="246"/>
      <c r="AJ669" s="246"/>
      <c r="AK669" s="246"/>
      <c r="AL669" s="246"/>
      <c r="AM669" s="246"/>
      <c r="AN669" s="246"/>
      <c r="AO669" s="246"/>
      <c r="AP669" s="246"/>
      <c r="AQ669" s="246"/>
      <c r="AR669" s="246"/>
      <c r="AS669" s="246"/>
      <c r="AT669" s="246"/>
      <c r="AU669" s="246"/>
      <c r="AV669" s="246"/>
      <c r="AW669" s="246"/>
      <c r="AX669" s="246"/>
      <c r="AY669" s="246"/>
      <c r="AZ669" s="246"/>
      <c r="BA669" s="246"/>
      <c r="BB669" s="246"/>
      <c r="BC669" s="246"/>
    </row>
    <row r="670" spans="1:55" x14ac:dyDescent="0.2">
      <c r="A670" s="301"/>
      <c r="B670" s="246"/>
      <c r="C670" s="246"/>
      <c r="D670" s="246"/>
      <c r="E670" s="246"/>
      <c r="F670" s="246"/>
      <c r="G670" s="246"/>
      <c r="H670" s="246"/>
      <c r="I670" s="246"/>
      <c r="J670" s="246"/>
      <c r="K670" s="246"/>
      <c r="L670" s="246"/>
      <c r="M670" s="246"/>
      <c r="N670" s="246"/>
      <c r="O670" s="246"/>
      <c r="P670" s="246"/>
      <c r="Q670" s="246"/>
      <c r="R670" s="246"/>
      <c r="S670" s="246"/>
      <c r="T670" s="246"/>
      <c r="U670" s="246"/>
      <c r="V670" s="246"/>
      <c r="W670" s="246"/>
      <c r="X670" s="246"/>
      <c r="Y670" s="246"/>
      <c r="Z670" s="246"/>
      <c r="AA670" s="246"/>
      <c r="AB670" s="246"/>
      <c r="AC670" s="246"/>
      <c r="AD670" s="246"/>
      <c r="AE670" s="246"/>
      <c r="AF670" s="246"/>
      <c r="AG670" s="246"/>
      <c r="AH670" s="246"/>
      <c r="AI670" s="246"/>
      <c r="AJ670" s="246"/>
      <c r="AK670" s="246"/>
      <c r="AL670" s="246"/>
      <c r="AM670" s="246"/>
      <c r="AN670" s="246"/>
      <c r="AO670" s="246"/>
      <c r="AP670" s="246"/>
      <c r="AQ670" s="246"/>
      <c r="AR670" s="246"/>
      <c r="AS670" s="246"/>
      <c r="AT670" s="246"/>
      <c r="AU670" s="246"/>
      <c r="AV670" s="246"/>
      <c r="AW670" s="246"/>
      <c r="AX670" s="246"/>
      <c r="AY670" s="246"/>
      <c r="AZ670" s="246"/>
      <c r="BA670" s="246"/>
      <c r="BB670" s="246"/>
      <c r="BC670" s="246"/>
    </row>
    <row r="671" spans="1:55" x14ac:dyDescent="0.2">
      <c r="A671" s="301"/>
      <c r="B671" s="246"/>
      <c r="C671" s="246"/>
      <c r="D671" s="246"/>
      <c r="E671" s="246"/>
      <c r="F671" s="246"/>
      <c r="G671" s="246"/>
      <c r="H671" s="246"/>
      <c r="I671" s="246"/>
      <c r="J671" s="246"/>
      <c r="K671" s="246"/>
      <c r="L671" s="246"/>
      <c r="M671" s="246"/>
      <c r="N671" s="246"/>
      <c r="O671" s="246"/>
      <c r="P671" s="246"/>
      <c r="Q671" s="246"/>
      <c r="R671" s="246"/>
      <c r="S671" s="246"/>
      <c r="T671" s="246"/>
      <c r="U671" s="246"/>
      <c r="V671" s="246"/>
      <c r="W671" s="246"/>
      <c r="X671" s="246"/>
      <c r="Y671" s="246"/>
      <c r="Z671" s="246"/>
      <c r="AA671" s="246"/>
      <c r="AB671" s="246"/>
      <c r="AC671" s="246"/>
      <c r="AD671" s="246"/>
      <c r="AE671" s="246"/>
      <c r="AF671" s="246"/>
      <c r="AG671" s="246"/>
      <c r="AH671" s="246"/>
      <c r="AI671" s="246"/>
      <c r="AJ671" s="246"/>
      <c r="AK671" s="246"/>
      <c r="AL671" s="246"/>
      <c r="AM671" s="246"/>
      <c r="AN671" s="246"/>
      <c r="AO671" s="246"/>
      <c r="AP671" s="246"/>
      <c r="AQ671" s="246"/>
      <c r="AR671" s="246"/>
      <c r="AS671" s="246"/>
      <c r="AT671" s="246"/>
      <c r="AU671" s="246"/>
      <c r="AV671" s="246"/>
      <c r="AW671" s="246"/>
      <c r="AX671" s="246"/>
      <c r="AY671" s="246"/>
      <c r="AZ671" s="246"/>
      <c r="BA671" s="246"/>
      <c r="BB671" s="246"/>
      <c r="BC671" s="246"/>
    </row>
    <row r="672" spans="1:55" x14ac:dyDescent="0.2">
      <c r="A672" s="301"/>
      <c r="B672" s="246"/>
      <c r="C672" s="246"/>
      <c r="D672" s="246"/>
      <c r="E672" s="246"/>
      <c r="F672" s="246"/>
      <c r="G672" s="246"/>
      <c r="H672" s="246"/>
      <c r="I672" s="246"/>
      <c r="J672" s="246"/>
      <c r="K672" s="246"/>
      <c r="L672" s="246"/>
      <c r="M672" s="246"/>
      <c r="N672" s="246"/>
      <c r="O672" s="246"/>
      <c r="P672" s="246"/>
      <c r="Q672" s="246"/>
      <c r="R672" s="246"/>
      <c r="S672" s="246"/>
      <c r="T672" s="246"/>
      <c r="U672" s="246"/>
      <c r="V672" s="246"/>
      <c r="W672" s="246"/>
      <c r="X672" s="246"/>
      <c r="Y672" s="246"/>
      <c r="Z672" s="246"/>
      <c r="AA672" s="246"/>
      <c r="AB672" s="246"/>
      <c r="AC672" s="246"/>
      <c r="AD672" s="246"/>
      <c r="AE672" s="246"/>
      <c r="AF672" s="246"/>
      <c r="AG672" s="246"/>
      <c r="AH672" s="246"/>
      <c r="AI672" s="246"/>
      <c r="AJ672" s="246"/>
      <c r="AK672" s="246"/>
      <c r="AL672" s="246"/>
      <c r="AM672" s="246"/>
      <c r="AN672" s="246"/>
      <c r="AO672" s="246"/>
      <c r="AP672" s="246"/>
      <c r="AQ672" s="246"/>
      <c r="AR672" s="246"/>
      <c r="AS672" s="246"/>
      <c r="AT672" s="246"/>
      <c r="AU672" s="246"/>
      <c r="AV672" s="246"/>
      <c r="AW672" s="246"/>
      <c r="AX672" s="246"/>
      <c r="AY672" s="246"/>
      <c r="AZ672" s="246"/>
      <c r="BA672" s="246"/>
      <c r="BB672" s="246"/>
      <c r="BC672" s="246"/>
    </row>
    <row r="673" spans="1:55" x14ac:dyDescent="0.2">
      <c r="A673" s="301"/>
      <c r="B673" s="246"/>
      <c r="C673" s="246"/>
      <c r="D673" s="246"/>
      <c r="E673" s="246"/>
      <c r="F673" s="246"/>
      <c r="G673" s="246"/>
      <c r="H673" s="246"/>
      <c r="I673" s="246"/>
      <c r="J673" s="246"/>
      <c r="K673" s="246"/>
      <c r="L673" s="246"/>
      <c r="M673" s="246"/>
      <c r="N673" s="246"/>
      <c r="O673" s="246"/>
      <c r="P673" s="246"/>
      <c r="Q673" s="246"/>
      <c r="R673" s="246"/>
      <c r="S673" s="246"/>
      <c r="T673" s="246"/>
      <c r="U673" s="246"/>
      <c r="V673" s="246"/>
      <c r="W673" s="246"/>
      <c r="X673" s="246"/>
      <c r="Y673" s="246"/>
      <c r="Z673" s="246"/>
      <c r="AA673" s="246"/>
      <c r="AB673" s="246"/>
      <c r="AC673" s="246"/>
      <c r="AD673" s="246"/>
      <c r="AE673" s="246"/>
      <c r="AF673" s="246"/>
      <c r="AG673" s="246"/>
      <c r="AH673" s="246"/>
      <c r="AI673" s="246"/>
      <c r="AJ673" s="246"/>
      <c r="AK673" s="246"/>
      <c r="AL673" s="246"/>
      <c r="AM673" s="246"/>
      <c r="AN673" s="246"/>
      <c r="AO673" s="246"/>
      <c r="AP673" s="246"/>
      <c r="AQ673" s="246"/>
      <c r="AR673" s="246"/>
      <c r="AS673" s="246"/>
      <c r="AT673" s="246"/>
      <c r="AU673" s="246"/>
      <c r="AV673" s="246"/>
      <c r="AW673" s="246"/>
      <c r="AX673" s="246"/>
      <c r="AY673" s="246"/>
      <c r="AZ673" s="246"/>
      <c r="BA673" s="246"/>
      <c r="BB673" s="246"/>
      <c r="BC673" s="246"/>
    </row>
    <row r="674" spans="1:55" x14ac:dyDescent="0.2">
      <c r="A674" s="301"/>
      <c r="B674" s="246"/>
      <c r="C674" s="246"/>
      <c r="D674" s="246"/>
      <c r="E674" s="246"/>
      <c r="F674" s="246"/>
      <c r="G674" s="246"/>
      <c r="H674" s="246"/>
      <c r="I674" s="246"/>
      <c r="J674" s="246"/>
      <c r="K674" s="246"/>
      <c r="L674" s="246"/>
      <c r="M674" s="246"/>
      <c r="N674" s="246"/>
      <c r="O674" s="246"/>
      <c r="P674" s="246"/>
      <c r="Q674" s="246"/>
      <c r="R674" s="246"/>
      <c r="S674" s="246"/>
      <c r="T674" s="246"/>
      <c r="U674" s="246"/>
      <c r="V674" s="246"/>
      <c r="W674" s="246"/>
      <c r="X674" s="246"/>
      <c r="Y674" s="246"/>
      <c r="Z674" s="246"/>
      <c r="AA674" s="246"/>
      <c r="AB674" s="246"/>
      <c r="AC674" s="246"/>
      <c r="AD674" s="246"/>
      <c r="AE674" s="246"/>
      <c r="AF674" s="246"/>
      <c r="AG674" s="246"/>
      <c r="AH674" s="246"/>
      <c r="AI674" s="246"/>
      <c r="AJ674" s="246"/>
      <c r="AK674" s="246"/>
      <c r="AL674" s="246"/>
      <c r="AM674" s="246"/>
      <c r="AN674" s="246"/>
      <c r="AO674" s="246"/>
      <c r="AP674" s="246"/>
      <c r="AQ674" s="246"/>
      <c r="AR674" s="246"/>
      <c r="AS674" s="246"/>
      <c r="AT674" s="246"/>
      <c r="AU674" s="246"/>
      <c r="AV674" s="246"/>
      <c r="AW674" s="246"/>
      <c r="AX674" s="246"/>
      <c r="AY674" s="246"/>
      <c r="AZ674" s="246"/>
      <c r="BA674" s="246"/>
      <c r="BB674" s="246"/>
      <c r="BC674" s="246"/>
    </row>
    <row r="675" spans="1:55" x14ac:dyDescent="0.2">
      <c r="A675" s="301"/>
      <c r="B675" s="246"/>
      <c r="C675" s="246"/>
      <c r="D675" s="246"/>
      <c r="E675" s="246"/>
      <c r="F675" s="246"/>
      <c r="G675" s="246"/>
      <c r="H675" s="246"/>
      <c r="I675" s="246"/>
      <c r="J675" s="246"/>
      <c r="K675" s="246"/>
      <c r="L675" s="246"/>
      <c r="M675" s="246"/>
      <c r="N675" s="246"/>
      <c r="O675" s="246"/>
      <c r="P675" s="246"/>
      <c r="Q675" s="246"/>
      <c r="R675" s="246"/>
      <c r="S675" s="246"/>
      <c r="T675" s="246"/>
      <c r="U675" s="246"/>
      <c r="V675" s="246"/>
      <c r="W675" s="246"/>
      <c r="X675" s="246"/>
      <c r="Y675" s="246"/>
      <c r="Z675" s="246"/>
      <c r="AA675" s="246"/>
      <c r="AB675" s="246"/>
      <c r="AC675" s="246"/>
      <c r="AD675" s="246"/>
      <c r="AE675" s="246"/>
      <c r="AF675" s="246"/>
      <c r="AG675" s="246"/>
      <c r="AH675" s="246"/>
      <c r="AI675" s="246"/>
      <c r="AJ675" s="246"/>
      <c r="AK675" s="246"/>
      <c r="AL675" s="246"/>
      <c r="AM675" s="246"/>
      <c r="AN675" s="246"/>
      <c r="AO675" s="246"/>
      <c r="AP675" s="246"/>
      <c r="AQ675" s="246"/>
      <c r="AR675" s="246"/>
      <c r="AS675" s="246"/>
      <c r="AT675" s="246"/>
      <c r="AU675" s="246"/>
      <c r="AV675" s="246"/>
      <c r="AW675" s="246"/>
      <c r="AX675" s="246"/>
      <c r="AY675" s="246"/>
      <c r="AZ675" s="246"/>
      <c r="BA675" s="246"/>
      <c r="BB675" s="246"/>
      <c r="BC675" s="246"/>
    </row>
    <row r="676" spans="1:55" x14ac:dyDescent="0.2">
      <c r="A676" s="301"/>
      <c r="B676" s="246"/>
      <c r="C676" s="246"/>
      <c r="D676" s="246"/>
      <c r="E676" s="246"/>
      <c r="F676" s="246"/>
      <c r="G676" s="246"/>
      <c r="H676" s="246"/>
      <c r="I676" s="246"/>
      <c r="J676" s="246"/>
      <c r="K676" s="246"/>
      <c r="L676" s="246"/>
      <c r="M676" s="246"/>
      <c r="N676" s="246"/>
      <c r="O676" s="246"/>
      <c r="P676" s="246"/>
      <c r="Q676" s="246"/>
      <c r="R676" s="246"/>
      <c r="S676" s="246"/>
      <c r="T676" s="246"/>
      <c r="U676" s="246"/>
      <c r="V676" s="246"/>
      <c r="W676" s="246"/>
      <c r="X676" s="246"/>
      <c r="Y676" s="246"/>
      <c r="Z676" s="246"/>
      <c r="AA676" s="246"/>
      <c r="AB676" s="246"/>
      <c r="AC676" s="246"/>
      <c r="AD676" s="246"/>
      <c r="AE676" s="246"/>
      <c r="AF676" s="246"/>
      <c r="AG676" s="246"/>
      <c r="AH676" s="246"/>
      <c r="AI676" s="246"/>
      <c r="AJ676" s="246"/>
      <c r="AK676" s="246"/>
      <c r="AL676" s="246"/>
      <c r="AM676" s="246"/>
      <c r="AN676" s="246"/>
      <c r="AO676" s="246"/>
      <c r="AP676" s="246"/>
      <c r="AQ676" s="246"/>
      <c r="AR676" s="246"/>
      <c r="AS676" s="246"/>
      <c r="AT676" s="246"/>
      <c r="AU676" s="246"/>
      <c r="AV676" s="246"/>
      <c r="AW676" s="246"/>
      <c r="AX676" s="246"/>
      <c r="AY676" s="246"/>
      <c r="AZ676" s="246"/>
      <c r="BA676" s="246"/>
      <c r="BB676" s="246"/>
      <c r="BC676" s="246"/>
    </row>
    <row r="677" spans="1:55" x14ac:dyDescent="0.2">
      <c r="A677" s="301"/>
      <c r="B677" s="246"/>
      <c r="C677" s="246"/>
      <c r="D677" s="246"/>
      <c r="E677" s="246"/>
      <c r="F677" s="246"/>
      <c r="G677" s="246"/>
      <c r="H677" s="246"/>
      <c r="I677" s="246"/>
      <c r="J677" s="246"/>
      <c r="K677" s="246"/>
      <c r="L677" s="246"/>
      <c r="M677" s="246"/>
      <c r="N677" s="246"/>
      <c r="O677" s="246"/>
      <c r="P677" s="246"/>
      <c r="Q677" s="246"/>
      <c r="R677" s="246"/>
      <c r="S677" s="246"/>
      <c r="T677" s="246"/>
      <c r="U677" s="246"/>
      <c r="V677" s="246"/>
      <c r="W677" s="246"/>
      <c r="X677" s="246"/>
      <c r="Y677" s="246"/>
      <c r="Z677" s="246"/>
      <c r="AA677" s="246"/>
      <c r="AB677" s="246"/>
      <c r="AC677" s="246"/>
      <c r="AD677" s="246"/>
      <c r="AE677" s="246"/>
      <c r="AF677" s="246"/>
      <c r="AG677" s="246"/>
      <c r="AH677" s="246"/>
      <c r="AI677" s="246"/>
      <c r="AJ677" s="246"/>
      <c r="AK677" s="246"/>
      <c r="AL677" s="246"/>
      <c r="AM677" s="246"/>
      <c r="AN677" s="246"/>
      <c r="AO677" s="246"/>
      <c r="AP677" s="246"/>
      <c r="AQ677" s="246"/>
      <c r="AR677" s="246"/>
      <c r="AS677" s="246"/>
      <c r="AT677" s="246"/>
      <c r="AU677" s="246"/>
      <c r="AV677" s="246"/>
      <c r="AW677" s="246"/>
      <c r="AX677" s="246"/>
      <c r="AY677" s="246"/>
      <c r="AZ677" s="246"/>
      <c r="BA677" s="246"/>
      <c r="BB677" s="246"/>
      <c r="BC677" s="246"/>
    </row>
    <row r="678" spans="1:55" x14ac:dyDescent="0.2">
      <c r="A678" s="301"/>
      <c r="B678" s="246"/>
      <c r="C678" s="246"/>
      <c r="D678" s="246"/>
      <c r="E678" s="246"/>
      <c r="F678" s="246"/>
      <c r="G678" s="246"/>
      <c r="H678" s="246"/>
      <c r="I678" s="246"/>
      <c r="J678" s="246"/>
      <c r="K678" s="246"/>
      <c r="L678" s="246"/>
      <c r="M678" s="246"/>
      <c r="N678" s="246"/>
      <c r="O678" s="246"/>
      <c r="P678" s="246"/>
      <c r="Q678" s="246"/>
      <c r="R678" s="246"/>
      <c r="S678" s="246"/>
      <c r="T678" s="246"/>
      <c r="U678" s="246"/>
      <c r="V678" s="246"/>
      <c r="W678" s="246"/>
      <c r="X678" s="246"/>
      <c r="Y678" s="246"/>
      <c r="Z678" s="246"/>
      <c r="AA678" s="246"/>
      <c r="AB678" s="246"/>
      <c r="AC678" s="246"/>
      <c r="AD678" s="246"/>
      <c r="AE678" s="246"/>
      <c r="AF678" s="246"/>
      <c r="AG678" s="246"/>
      <c r="AH678" s="246"/>
      <c r="AI678" s="246"/>
      <c r="AJ678" s="246"/>
      <c r="AK678" s="246"/>
      <c r="AL678" s="246"/>
      <c r="AM678" s="246"/>
      <c r="AN678" s="246"/>
      <c r="AO678" s="246"/>
      <c r="AP678" s="246"/>
      <c r="AQ678" s="246"/>
      <c r="AR678" s="246"/>
      <c r="AS678" s="246"/>
      <c r="AT678" s="246"/>
      <c r="AU678" s="246"/>
      <c r="AV678" s="246"/>
      <c r="AW678" s="246"/>
      <c r="AX678" s="246"/>
      <c r="AY678" s="246"/>
      <c r="AZ678" s="246"/>
      <c r="BA678" s="246"/>
      <c r="BB678" s="246"/>
      <c r="BC678" s="246"/>
    </row>
    <row r="679" spans="1:55" x14ac:dyDescent="0.2">
      <c r="A679" s="301"/>
      <c r="B679" s="246"/>
      <c r="C679" s="246"/>
      <c r="D679" s="246"/>
      <c r="E679" s="246"/>
      <c r="F679" s="246"/>
      <c r="G679" s="246"/>
      <c r="H679" s="246"/>
      <c r="I679" s="246"/>
      <c r="J679" s="246"/>
      <c r="K679" s="246"/>
      <c r="L679" s="246"/>
      <c r="M679" s="246"/>
      <c r="N679" s="246"/>
      <c r="O679" s="246"/>
      <c r="P679" s="246"/>
      <c r="Q679" s="246"/>
      <c r="R679" s="246"/>
      <c r="S679" s="246"/>
      <c r="T679" s="246"/>
      <c r="U679" s="246"/>
      <c r="V679" s="246"/>
      <c r="W679" s="246"/>
      <c r="X679" s="246"/>
      <c r="Y679" s="246"/>
      <c r="Z679" s="246"/>
      <c r="AA679" s="246"/>
      <c r="AB679" s="246"/>
      <c r="AC679" s="246"/>
      <c r="AD679" s="246"/>
      <c r="AE679" s="246"/>
      <c r="AF679" s="246"/>
      <c r="AG679" s="246"/>
      <c r="AH679" s="246"/>
      <c r="AI679" s="246"/>
      <c r="AJ679" s="246"/>
      <c r="AK679" s="246"/>
      <c r="AL679" s="246"/>
      <c r="AM679" s="246"/>
      <c r="AN679" s="246"/>
      <c r="AO679" s="246"/>
      <c r="AP679" s="246"/>
      <c r="AQ679" s="246"/>
      <c r="AR679" s="246"/>
      <c r="AS679" s="246"/>
      <c r="AT679" s="246"/>
      <c r="AU679" s="246"/>
      <c r="AV679" s="246"/>
      <c r="AW679" s="246"/>
      <c r="AX679" s="246"/>
      <c r="AY679" s="246"/>
      <c r="AZ679" s="246"/>
      <c r="BA679" s="246"/>
      <c r="BB679" s="246"/>
      <c r="BC679" s="246"/>
    </row>
    <row r="680" spans="1:55" x14ac:dyDescent="0.2">
      <c r="A680" s="301"/>
      <c r="B680" s="246"/>
      <c r="C680" s="246"/>
      <c r="D680" s="246"/>
      <c r="E680" s="246"/>
      <c r="F680" s="246"/>
      <c r="G680" s="246"/>
    </row>
    <row r="681" spans="1:55" x14ac:dyDescent="0.2">
      <c r="A681" s="301"/>
      <c r="B681" s="246"/>
      <c r="C681" s="246"/>
      <c r="D681" s="246"/>
      <c r="E681" s="246"/>
      <c r="F681" s="246"/>
      <c r="G681" s="246"/>
    </row>
    <row r="682" spans="1:55" x14ac:dyDescent="0.2">
      <c r="A682" s="301"/>
      <c r="B682" s="246"/>
      <c r="C682" s="246"/>
      <c r="D682" s="246"/>
      <c r="E682" s="246"/>
      <c r="F682" s="246"/>
      <c r="G682" s="246"/>
    </row>
    <row r="683" spans="1:55" x14ac:dyDescent="0.2">
      <c r="A683" s="301"/>
      <c r="B683" s="246"/>
      <c r="C683" s="246"/>
      <c r="D683" s="246"/>
      <c r="E683" s="246"/>
      <c r="F683" s="246"/>
      <c r="G683" s="246"/>
    </row>
    <row r="684" spans="1:55" x14ac:dyDescent="0.2">
      <c r="A684" s="301"/>
      <c r="B684" s="246"/>
      <c r="C684" s="246"/>
      <c r="D684" s="246"/>
      <c r="E684" s="246"/>
      <c r="F684" s="246"/>
      <c r="G684" s="246"/>
    </row>
    <row r="685" spans="1:55" x14ac:dyDescent="0.2">
      <c r="A685" s="301"/>
      <c r="B685" s="246"/>
      <c r="C685" s="246"/>
      <c r="D685" s="246"/>
      <c r="E685" s="246"/>
      <c r="F685" s="246"/>
      <c r="G685" s="246"/>
      <c r="H685" s="246"/>
      <c r="I685" s="246"/>
      <c r="J685" s="246"/>
      <c r="K685" s="246"/>
      <c r="L685" s="246"/>
      <c r="M685" s="246"/>
      <c r="N685" s="246"/>
      <c r="O685" s="246"/>
      <c r="P685" s="246"/>
      <c r="Q685" s="246"/>
      <c r="R685" s="246"/>
      <c r="S685" s="246"/>
      <c r="T685" s="246"/>
      <c r="U685" s="246"/>
      <c r="V685" s="246"/>
      <c r="W685" s="246"/>
      <c r="X685" s="246"/>
      <c r="Y685" s="246"/>
      <c r="Z685" s="246"/>
      <c r="AA685" s="246"/>
      <c r="AB685" s="246"/>
      <c r="AC685" s="246"/>
      <c r="AD685" s="246"/>
      <c r="AE685" s="246"/>
      <c r="AF685" s="246"/>
      <c r="AG685" s="246"/>
      <c r="AH685" s="246"/>
      <c r="AI685" s="246"/>
      <c r="AJ685" s="246"/>
      <c r="AK685" s="246"/>
      <c r="AL685" s="246"/>
      <c r="AM685" s="246"/>
      <c r="AN685" s="246"/>
      <c r="AO685" s="246"/>
      <c r="AP685" s="246"/>
      <c r="AQ685" s="246"/>
      <c r="AR685" s="246"/>
      <c r="AS685" s="246"/>
      <c r="AT685" s="246"/>
      <c r="AU685" s="246"/>
      <c r="AV685" s="246"/>
      <c r="AW685" s="246"/>
      <c r="AX685" s="246"/>
      <c r="AY685" s="246"/>
      <c r="AZ685" s="246"/>
      <c r="BA685" s="246"/>
      <c r="BB685" s="246"/>
      <c r="BC685" s="246"/>
    </row>
    <row r="686" spans="1:55" x14ac:dyDescent="0.2">
      <c r="A686" s="301"/>
      <c r="B686" s="246"/>
      <c r="C686" s="246"/>
      <c r="D686" s="246"/>
      <c r="E686" s="246"/>
      <c r="F686" s="246"/>
      <c r="G686" s="246"/>
      <c r="H686" s="246"/>
      <c r="I686" s="246"/>
      <c r="J686" s="246"/>
      <c r="K686" s="246"/>
      <c r="L686" s="246"/>
      <c r="M686" s="246"/>
      <c r="N686" s="246"/>
      <c r="O686" s="246"/>
      <c r="P686" s="246"/>
      <c r="Q686" s="246"/>
      <c r="R686" s="246"/>
      <c r="S686" s="246"/>
      <c r="T686" s="246"/>
      <c r="U686" s="246"/>
      <c r="V686" s="246"/>
      <c r="W686" s="246"/>
      <c r="X686" s="246"/>
      <c r="Y686" s="246"/>
      <c r="Z686" s="246"/>
      <c r="AA686" s="246"/>
      <c r="AB686" s="246"/>
      <c r="AC686" s="246"/>
      <c r="AD686" s="246"/>
      <c r="AE686" s="246"/>
      <c r="AF686" s="246"/>
      <c r="AG686" s="246"/>
      <c r="AH686" s="246"/>
      <c r="AI686" s="246"/>
      <c r="AJ686" s="246"/>
      <c r="AK686" s="246"/>
      <c r="AL686" s="246"/>
      <c r="AM686" s="246"/>
      <c r="AN686" s="246"/>
      <c r="AO686" s="246"/>
      <c r="AP686" s="246"/>
      <c r="AQ686" s="246"/>
      <c r="AR686" s="246"/>
      <c r="AS686" s="246"/>
      <c r="AT686" s="246"/>
      <c r="AU686" s="246"/>
      <c r="AV686" s="246"/>
      <c r="AW686" s="246"/>
      <c r="AX686" s="246"/>
      <c r="AY686" s="246"/>
      <c r="AZ686" s="246"/>
      <c r="BA686" s="246"/>
      <c r="BB686" s="246"/>
      <c r="BC686" s="246"/>
    </row>
    <row r="687" spans="1:55" x14ac:dyDescent="0.2">
      <c r="A687" s="301"/>
      <c r="B687" s="246"/>
      <c r="C687" s="246"/>
      <c r="D687" s="246"/>
      <c r="E687" s="246"/>
      <c r="F687" s="246"/>
      <c r="G687" s="246"/>
      <c r="H687" s="246"/>
      <c r="I687" s="246"/>
      <c r="J687" s="246"/>
      <c r="K687" s="246"/>
      <c r="L687" s="246"/>
      <c r="M687" s="246"/>
      <c r="N687" s="246"/>
      <c r="O687" s="246"/>
      <c r="P687" s="246"/>
      <c r="Q687" s="246"/>
      <c r="R687" s="246"/>
      <c r="S687" s="246"/>
      <c r="T687" s="246"/>
      <c r="U687" s="246"/>
      <c r="V687" s="246"/>
      <c r="W687" s="246"/>
      <c r="X687" s="246"/>
      <c r="Y687" s="246"/>
      <c r="Z687" s="246"/>
      <c r="AA687" s="246"/>
      <c r="AB687" s="246"/>
      <c r="AC687" s="246"/>
      <c r="AD687" s="246"/>
      <c r="AE687" s="246"/>
      <c r="AF687" s="246"/>
      <c r="AG687" s="246"/>
      <c r="AH687" s="246"/>
      <c r="AI687" s="246"/>
      <c r="AJ687" s="246"/>
      <c r="AK687" s="246"/>
      <c r="AL687" s="246"/>
      <c r="AM687" s="246"/>
      <c r="AN687" s="246"/>
      <c r="AO687" s="246"/>
      <c r="AP687" s="246"/>
      <c r="AQ687" s="246"/>
      <c r="AR687" s="246"/>
      <c r="AS687" s="246"/>
      <c r="AT687" s="246"/>
      <c r="AU687" s="246"/>
      <c r="AV687" s="246"/>
      <c r="AW687" s="246"/>
      <c r="AX687" s="246"/>
      <c r="AY687" s="246"/>
      <c r="AZ687" s="246"/>
      <c r="BA687" s="246"/>
      <c r="BB687" s="246"/>
      <c r="BC687" s="246"/>
    </row>
    <row r="688" spans="1:55" x14ac:dyDescent="0.2">
      <c r="A688" s="301"/>
      <c r="B688" s="246"/>
      <c r="C688" s="246"/>
      <c r="D688" s="246"/>
      <c r="E688" s="246"/>
      <c r="F688" s="246"/>
      <c r="G688" s="246"/>
      <c r="H688" s="246"/>
      <c r="I688" s="246"/>
      <c r="J688" s="246"/>
      <c r="K688" s="246"/>
      <c r="L688" s="246"/>
      <c r="M688" s="246"/>
      <c r="N688" s="246"/>
      <c r="O688" s="246"/>
      <c r="P688" s="246"/>
      <c r="Q688" s="246"/>
      <c r="R688" s="246"/>
      <c r="S688" s="246"/>
      <c r="T688" s="246"/>
      <c r="U688" s="246"/>
      <c r="V688" s="246"/>
      <c r="W688" s="246"/>
      <c r="X688" s="246"/>
      <c r="Y688" s="246"/>
      <c r="Z688" s="246"/>
      <c r="AA688" s="246"/>
      <c r="AB688" s="246"/>
      <c r="AC688" s="246"/>
      <c r="AD688" s="246"/>
      <c r="AE688" s="246"/>
      <c r="AF688" s="246"/>
      <c r="AG688" s="246"/>
      <c r="AH688" s="246"/>
      <c r="AI688" s="246"/>
      <c r="AJ688" s="246"/>
      <c r="AK688" s="246"/>
      <c r="AL688" s="246"/>
      <c r="AM688" s="246"/>
      <c r="AN688" s="246"/>
      <c r="AO688" s="246"/>
      <c r="AP688" s="246"/>
      <c r="AQ688" s="246"/>
      <c r="AR688" s="246"/>
      <c r="AS688" s="246"/>
      <c r="AT688" s="246"/>
      <c r="AU688" s="246"/>
      <c r="AV688" s="246"/>
      <c r="AW688" s="246"/>
      <c r="AX688" s="246"/>
      <c r="AY688" s="246"/>
      <c r="AZ688" s="246"/>
      <c r="BA688" s="246"/>
      <c r="BB688" s="246"/>
      <c r="BC688" s="246"/>
    </row>
    <row r="689" spans="1:55" x14ac:dyDescent="0.2">
      <c r="A689" s="301"/>
      <c r="B689" s="246"/>
      <c r="C689" s="246"/>
      <c r="D689" s="246"/>
      <c r="E689" s="246"/>
      <c r="F689" s="246"/>
      <c r="G689" s="246"/>
      <c r="H689" s="246"/>
      <c r="I689" s="246"/>
      <c r="J689" s="246"/>
      <c r="K689" s="246"/>
      <c r="L689" s="246"/>
      <c r="M689" s="246"/>
      <c r="N689" s="246"/>
      <c r="O689" s="246"/>
      <c r="P689" s="246"/>
      <c r="Q689" s="246"/>
      <c r="R689" s="246"/>
      <c r="S689" s="246"/>
      <c r="T689" s="246"/>
      <c r="U689" s="246"/>
      <c r="V689" s="246"/>
      <c r="W689" s="246"/>
      <c r="X689" s="246"/>
      <c r="Y689" s="246"/>
      <c r="Z689" s="246"/>
      <c r="AA689" s="246"/>
      <c r="AB689" s="246"/>
      <c r="AC689" s="246"/>
      <c r="AD689" s="246"/>
      <c r="AE689" s="246"/>
      <c r="AF689" s="246"/>
      <c r="AG689" s="246"/>
      <c r="AH689" s="246"/>
      <c r="AI689" s="246"/>
      <c r="AJ689" s="246"/>
      <c r="AK689" s="246"/>
      <c r="AL689" s="246"/>
      <c r="AM689" s="246"/>
      <c r="AN689" s="246"/>
      <c r="AO689" s="246"/>
      <c r="AP689" s="246"/>
      <c r="AQ689" s="246"/>
      <c r="AR689" s="246"/>
      <c r="AS689" s="246"/>
      <c r="AT689" s="246"/>
      <c r="AU689" s="246"/>
      <c r="AV689" s="246"/>
      <c r="AW689" s="246"/>
      <c r="AX689" s="246"/>
      <c r="AY689" s="246"/>
      <c r="AZ689" s="246"/>
      <c r="BA689" s="246"/>
      <c r="BB689" s="246"/>
      <c r="BC689" s="246"/>
    </row>
    <row r="690" spans="1:55" x14ac:dyDescent="0.2">
      <c r="A690" s="301"/>
      <c r="B690" s="246"/>
      <c r="C690" s="246"/>
      <c r="D690" s="246"/>
      <c r="E690" s="246"/>
      <c r="F690" s="246"/>
      <c r="G690" s="246"/>
      <c r="H690" s="246"/>
      <c r="I690" s="246"/>
      <c r="J690" s="246"/>
      <c r="K690" s="246"/>
      <c r="L690" s="246"/>
      <c r="M690" s="246"/>
      <c r="N690" s="246"/>
      <c r="O690" s="246"/>
      <c r="P690" s="246"/>
      <c r="Q690" s="246"/>
      <c r="R690" s="246"/>
      <c r="S690" s="246"/>
      <c r="T690" s="246"/>
      <c r="U690" s="246"/>
      <c r="V690" s="246"/>
      <c r="W690" s="246"/>
      <c r="X690" s="246"/>
      <c r="Y690" s="246"/>
      <c r="Z690" s="246"/>
      <c r="AA690" s="246"/>
      <c r="AB690" s="246"/>
      <c r="AC690" s="246"/>
      <c r="AD690" s="246"/>
      <c r="AE690" s="246"/>
      <c r="AF690" s="246"/>
      <c r="AG690" s="246"/>
      <c r="AH690" s="246"/>
      <c r="AI690" s="246"/>
      <c r="AJ690" s="246"/>
      <c r="AK690" s="246"/>
      <c r="AL690" s="246"/>
      <c r="AM690" s="246"/>
      <c r="AN690" s="246"/>
      <c r="AO690" s="246"/>
      <c r="AP690" s="246"/>
      <c r="AQ690" s="246"/>
      <c r="AR690" s="246"/>
      <c r="AS690" s="246"/>
      <c r="AT690" s="246"/>
      <c r="AU690" s="246"/>
      <c r="AV690" s="246"/>
      <c r="AW690" s="246"/>
      <c r="AX690" s="246"/>
      <c r="AY690" s="246"/>
      <c r="AZ690" s="246"/>
      <c r="BA690" s="246"/>
      <c r="BB690" s="246"/>
      <c r="BC690" s="246"/>
    </row>
    <row r="691" spans="1:55" x14ac:dyDescent="0.2">
      <c r="A691" s="301"/>
      <c r="B691" s="246"/>
      <c r="C691" s="246"/>
      <c r="D691" s="246"/>
      <c r="E691" s="246"/>
      <c r="F691" s="246"/>
      <c r="G691" s="246"/>
      <c r="H691" s="246"/>
      <c r="I691" s="246"/>
      <c r="J691" s="246"/>
      <c r="K691" s="246"/>
      <c r="L691" s="246"/>
      <c r="M691" s="246"/>
      <c r="N691" s="246"/>
      <c r="O691" s="246"/>
      <c r="P691" s="246"/>
      <c r="Q691" s="246"/>
      <c r="R691" s="246"/>
      <c r="S691" s="246"/>
      <c r="T691" s="246"/>
      <c r="U691" s="246"/>
      <c r="V691" s="246"/>
      <c r="W691" s="246"/>
      <c r="X691" s="246"/>
      <c r="Y691" s="246"/>
      <c r="Z691" s="246"/>
      <c r="AA691" s="246"/>
      <c r="AB691" s="246"/>
      <c r="AC691" s="246"/>
      <c r="AD691" s="246"/>
      <c r="AE691" s="246"/>
      <c r="AF691" s="246"/>
      <c r="AG691" s="246"/>
      <c r="AH691" s="246"/>
      <c r="AI691" s="246"/>
      <c r="AJ691" s="246"/>
      <c r="AK691" s="246"/>
      <c r="AL691" s="246"/>
      <c r="AM691" s="246"/>
      <c r="AN691" s="246"/>
      <c r="AO691" s="246"/>
      <c r="AP691" s="246"/>
      <c r="AQ691" s="246"/>
      <c r="AR691" s="246"/>
      <c r="AS691" s="246"/>
      <c r="AT691" s="246"/>
      <c r="AU691" s="246"/>
      <c r="AV691" s="246"/>
      <c r="AW691" s="246"/>
      <c r="AX691" s="246"/>
      <c r="AY691" s="246"/>
      <c r="AZ691" s="246"/>
      <c r="BA691" s="246"/>
      <c r="BB691" s="246"/>
      <c r="BC691" s="246"/>
    </row>
    <row r="692" spans="1:55" x14ac:dyDescent="0.2">
      <c r="A692" s="301"/>
      <c r="B692" s="246"/>
      <c r="C692" s="246"/>
      <c r="D692" s="246"/>
      <c r="E692" s="246"/>
      <c r="F692" s="246"/>
      <c r="G692" s="246"/>
      <c r="H692" s="246"/>
      <c r="I692" s="246"/>
      <c r="J692" s="246"/>
      <c r="K692" s="246"/>
      <c r="L692" s="246"/>
      <c r="M692" s="246"/>
      <c r="N692" s="246"/>
      <c r="O692" s="246"/>
      <c r="P692" s="246"/>
      <c r="Q692" s="246"/>
      <c r="R692" s="246"/>
      <c r="S692" s="246"/>
      <c r="T692" s="246"/>
      <c r="U692" s="246"/>
      <c r="V692" s="246"/>
      <c r="W692" s="246"/>
      <c r="X692" s="246"/>
      <c r="Y692" s="246"/>
      <c r="Z692" s="246"/>
      <c r="AA692" s="246"/>
      <c r="AB692" s="246"/>
      <c r="AC692" s="246"/>
      <c r="AD692" s="246"/>
      <c r="AE692" s="246"/>
      <c r="AF692" s="246"/>
      <c r="AG692" s="246"/>
      <c r="AH692" s="246"/>
      <c r="AI692" s="246"/>
      <c r="AJ692" s="246"/>
      <c r="AK692" s="246"/>
      <c r="AL692" s="246"/>
      <c r="AM692" s="246"/>
      <c r="AN692" s="246"/>
      <c r="AO692" s="246"/>
      <c r="AP692" s="246"/>
      <c r="AQ692" s="246"/>
      <c r="AR692" s="246"/>
      <c r="AS692" s="246"/>
      <c r="AT692" s="246"/>
      <c r="AU692" s="246"/>
      <c r="AV692" s="246"/>
      <c r="AW692" s="246"/>
      <c r="AX692" s="246"/>
      <c r="AY692" s="246"/>
      <c r="AZ692" s="246"/>
      <c r="BA692" s="246"/>
      <c r="BB692" s="246"/>
      <c r="BC692" s="246"/>
    </row>
    <row r="693" spans="1:55" x14ac:dyDescent="0.2">
      <c r="A693" s="301"/>
      <c r="B693" s="246"/>
      <c r="C693" s="246"/>
      <c r="D693" s="246"/>
      <c r="E693" s="246"/>
      <c r="F693" s="246"/>
      <c r="G693" s="246"/>
      <c r="H693" s="246"/>
      <c r="I693" s="246"/>
      <c r="J693" s="246"/>
      <c r="K693" s="246"/>
      <c r="L693" s="246"/>
      <c r="M693" s="246"/>
      <c r="N693" s="246"/>
      <c r="O693" s="246"/>
      <c r="P693" s="246"/>
      <c r="Q693" s="246"/>
      <c r="R693" s="246"/>
      <c r="S693" s="246"/>
      <c r="T693" s="246"/>
      <c r="U693" s="246"/>
      <c r="V693" s="246"/>
      <c r="W693" s="246"/>
      <c r="X693" s="246"/>
      <c r="Y693" s="246"/>
      <c r="Z693" s="246"/>
      <c r="AA693" s="246"/>
      <c r="AB693" s="246"/>
      <c r="AC693" s="246"/>
      <c r="AD693" s="246"/>
      <c r="AE693" s="246"/>
      <c r="AF693" s="246"/>
      <c r="AG693" s="246"/>
      <c r="AH693" s="246"/>
      <c r="AI693" s="246"/>
      <c r="AJ693" s="246"/>
      <c r="AK693" s="246"/>
      <c r="AL693" s="246"/>
      <c r="AM693" s="246"/>
      <c r="AN693" s="246"/>
      <c r="AO693" s="246"/>
      <c r="AP693" s="246"/>
      <c r="AQ693" s="246"/>
      <c r="AR693" s="246"/>
      <c r="AS693" s="246"/>
      <c r="AT693" s="246"/>
      <c r="AU693" s="246"/>
      <c r="AV693" s="246"/>
      <c r="AW693" s="246"/>
      <c r="AX693" s="246"/>
      <c r="AY693" s="246"/>
      <c r="AZ693" s="246"/>
      <c r="BA693" s="246"/>
      <c r="BB693" s="246"/>
      <c r="BC693" s="246"/>
    </row>
    <row r="694" spans="1:55" x14ac:dyDescent="0.2">
      <c r="A694" s="301"/>
      <c r="B694" s="246"/>
      <c r="C694" s="246"/>
      <c r="D694" s="246"/>
      <c r="E694" s="246"/>
      <c r="F694" s="246"/>
      <c r="G694" s="246"/>
      <c r="H694" s="246"/>
      <c r="I694" s="246"/>
      <c r="J694" s="246"/>
      <c r="K694" s="246"/>
      <c r="L694" s="246"/>
      <c r="M694" s="246"/>
      <c r="N694" s="246"/>
      <c r="O694" s="246"/>
      <c r="P694" s="246"/>
      <c r="Q694" s="246"/>
      <c r="R694" s="246"/>
      <c r="S694" s="246"/>
      <c r="T694" s="246"/>
      <c r="U694" s="246"/>
      <c r="V694" s="246"/>
      <c r="W694" s="246"/>
      <c r="X694" s="246"/>
      <c r="Y694" s="246"/>
      <c r="Z694" s="246"/>
      <c r="AA694" s="246"/>
      <c r="AB694" s="246"/>
      <c r="AC694" s="246"/>
      <c r="AD694" s="246"/>
      <c r="AE694" s="246"/>
      <c r="AF694" s="246"/>
      <c r="AG694" s="246"/>
      <c r="AH694" s="246"/>
      <c r="AI694" s="246"/>
      <c r="AJ694" s="246"/>
      <c r="AK694" s="246"/>
      <c r="AL694" s="246"/>
      <c r="AM694" s="246"/>
      <c r="AN694" s="246"/>
      <c r="AO694" s="246"/>
      <c r="AP694" s="246"/>
      <c r="AQ694" s="246"/>
      <c r="AR694" s="246"/>
      <c r="AS694" s="246"/>
      <c r="AT694" s="246"/>
      <c r="AU694" s="246"/>
      <c r="AV694" s="246"/>
      <c r="AW694" s="246"/>
      <c r="AX694" s="246"/>
      <c r="AY694" s="246"/>
      <c r="AZ694" s="246"/>
      <c r="BA694" s="246"/>
      <c r="BB694" s="246"/>
      <c r="BC694" s="246"/>
    </row>
    <row r="695" spans="1:55" x14ac:dyDescent="0.2">
      <c r="A695" s="301"/>
      <c r="B695" s="246"/>
      <c r="C695" s="246"/>
      <c r="D695" s="246"/>
      <c r="E695" s="246"/>
      <c r="F695" s="246"/>
      <c r="G695" s="246"/>
      <c r="H695" s="246"/>
      <c r="I695" s="246"/>
      <c r="J695" s="246"/>
      <c r="K695" s="246"/>
      <c r="L695" s="246"/>
      <c r="M695" s="246"/>
      <c r="N695" s="246"/>
      <c r="O695" s="246"/>
      <c r="P695" s="246"/>
      <c r="Q695" s="246"/>
      <c r="R695" s="246"/>
      <c r="S695" s="246"/>
      <c r="T695" s="246"/>
      <c r="U695" s="246"/>
      <c r="V695" s="246"/>
      <c r="W695" s="246"/>
      <c r="X695" s="246"/>
      <c r="Y695" s="246"/>
      <c r="Z695" s="246"/>
      <c r="AA695" s="246"/>
      <c r="AB695" s="246"/>
      <c r="AC695" s="246"/>
      <c r="AD695" s="246"/>
      <c r="AE695" s="246"/>
      <c r="AF695" s="246"/>
      <c r="AG695" s="246"/>
      <c r="AH695" s="246"/>
      <c r="AI695" s="246"/>
      <c r="AJ695" s="246"/>
      <c r="AK695" s="246"/>
      <c r="AL695" s="246"/>
      <c r="AM695" s="246"/>
      <c r="AN695" s="246"/>
      <c r="AO695" s="246"/>
      <c r="AP695" s="246"/>
      <c r="AQ695" s="246"/>
      <c r="AR695" s="246"/>
      <c r="AS695" s="246"/>
      <c r="AT695" s="246"/>
      <c r="AU695" s="246"/>
      <c r="AV695" s="246"/>
      <c r="AW695" s="246"/>
      <c r="AX695" s="246"/>
      <c r="AY695" s="246"/>
      <c r="AZ695" s="246"/>
      <c r="BA695" s="246"/>
      <c r="BB695" s="246"/>
      <c r="BC695" s="246"/>
    </row>
    <row r="696" spans="1:55" x14ac:dyDescent="0.2">
      <c r="A696" s="301"/>
      <c r="B696" s="246"/>
      <c r="C696" s="246"/>
      <c r="D696" s="246"/>
      <c r="E696" s="246"/>
      <c r="F696" s="246"/>
      <c r="G696" s="246"/>
      <c r="H696" s="246"/>
      <c r="I696" s="246"/>
      <c r="J696" s="246"/>
      <c r="K696" s="246"/>
      <c r="L696" s="246"/>
      <c r="M696" s="246"/>
      <c r="N696" s="246"/>
      <c r="O696" s="246"/>
      <c r="P696" s="246"/>
      <c r="Q696" s="246"/>
      <c r="R696" s="246"/>
      <c r="S696" s="246"/>
      <c r="T696" s="246"/>
      <c r="U696" s="246"/>
      <c r="V696" s="246"/>
      <c r="W696" s="246"/>
      <c r="X696" s="246"/>
      <c r="Y696" s="246"/>
      <c r="Z696" s="246"/>
      <c r="AA696" s="246"/>
      <c r="AB696" s="246"/>
      <c r="AC696" s="246"/>
      <c r="AD696" s="246"/>
      <c r="AE696" s="246"/>
      <c r="AF696" s="246"/>
      <c r="AG696" s="246"/>
      <c r="AH696" s="246"/>
      <c r="AI696" s="246"/>
      <c r="AJ696" s="246"/>
      <c r="AK696" s="246"/>
      <c r="AL696" s="246"/>
      <c r="AM696" s="246"/>
      <c r="AN696" s="246"/>
      <c r="AO696" s="246"/>
      <c r="AP696" s="246"/>
      <c r="AQ696" s="246"/>
      <c r="AR696" s="246"/>
      <c r="AS696" s="246"/>
      <c r="AT696" s="246"/>
      <c r="AU696" s="246"/>
      <c r="AV696" s="246"/>
      <c r="AW696" s="246"/>
      <c r="AX696" s="246"/>
      <c r="AY696" s="246"/>
      <c r="AZ696" s="246"/>
      <c r="BA696" s="246"/>
      <c r="BB696" s="246"/>
      <c r="BC696" s="246"/>
    </row>
    <row r="697" spans="1:55" x14ac:dyDescent="0.2">
      <c r="A697" s="301"/>
      <c r="B697" s="246"/>
      <c r="C697" s="246"/>
      <c r="D697" s="246"/>
      <c r="E697" s="246"/>
      <c r="F697" s="246"/>
      <c r="G697" s="246"/>
      <c r="H697" s="246"/>
      <c r="I697" s="246"/>
      <c r="J697" s="246"/>
      <c r="K697" s="246"/>
      <c r="L697" s="246"/>
      <c r="M697" s="246"/>
      <c r="N697" s="246"/>
      <c r="O697" s="246"/>
      <c r="P697" s="246"/>
      <c r="Q697" s="246"/>
      <c r="R697" s="246"/>
      <c r="S697" s="246"/>
      <c r="T697" s="246"/>
      <c r="U697" s="246"/>
      <c r="V697" s="246"/>
      <c r="W697" s="246"/>
      <c r="X697" s="246"/>
      <c r="Y697" s="246"/>
      <c r="Z697" s="246"/>
      <c r="AA697" s="246"/>
      <c r="AB697" s="246"/>
      <c r="AC697" s="246"/>
      <c r="AD697" s="246"/>
      <c r="AE697" s="246"/>
      <c r="AF697" s="246"/>
      <c r="AG697" s="246"/>
      <c r="AH697" s="246"/>
      <c r="AI697" s="246"/>
      <c r="AJ697" s="246"/>
      <c r="AK697" s="246"/>
      <c r="AL697" s="246"/>
      <c r="AM697" s="246"/>
      <c r="AN697" s="246"/>
      <c r="AO697" s="246"/>
      <c r="AP697" s="246"/>
      <c r="AQ697" s="246"/>
      <c r="AR697" s="246"/>
      <c r="AS697" s="246"/>
      <c r="AT697" s="246"/>
      <c r="AU697" s="246"/>
      <c r="AV697" s="246"/>
      <c r="AW697" s="246"/>
      <c r="AX697" s="246"/>
      <c r="AY697" s="246"/>
      <c r="AZ697" s="246"/>
      <c r="BA697" s="246"/>
      <c r="BB697" s="246"/>
      <c r="BC697" s="246"/>
    </row>
    <row r="698" spans="1:55" x14ac:dyDescent="0.2">
      <c r="A698" s="301"/>
      <c r="B698" s="246"/>
      <c r="C698" s="246"/>
      <c r="D698" s="246"/>
      <c r="E698" s="246"/>
      <c r="F698" s="246"/>
      <c r="G698" s="246"/>
      <c r="H698" s="246"/>
      <c r="I698" s="246"/>
      <c r="J698" s="246"/>
      <c r="K698" s="246"/>
      <c r="L698" s="246"/>
      <c r="M698" s="246"/>
      <c r="N698" s="246"/>
      <c r="O698" s="246"/>
      <c r="P698" s="246"/>
      <c r="Q698" s="246"/>
      <c r="R698" s="246"/>
      <c r="S698" s="246"/>
      <c r="T698" s="246"/>
      <c r="U698" s="246"/>
      <c r="V698" s="246"/>
      <c r="W698" s="246"/>
      <c r="X698" s="246"/>
      <c r="Y698" s="246"/>
      <c r="Z698" s="246"/>
      <c r="AA698" s="246"/>
      <c r="AB698" s="246"/>
      <c r="AC698" s="246"/>
      <c r="AD698" s="246"/>
      <c r="AE698" s="246"/>
      <c r="AF698" s="246"/>
      <c r="AG698" s="246"/>
      <c r="AH698" s="246"/>
      <c r="AI698" s="246"/>
      <c r="AJ698" s="246"/>
      <c r="AK698" s="246"/>
      <c r="AL698" s="246"/>
      <c r="AM698" s="246"/>
      <c r="AN698" s="246"/>
      <c r="AO698" s="246"/>
      <c r="AP698" s="246"/>
      <c r="AQ698" s="246"/>
      <c r="AR698" s="246"/>
      <c r="AS698" s="246"/>
      <c r="AT698" s="246"/>
      <c r="AU698" s="246"/>
      <c r="AV698" s="246"/>
      <c r="AW698" s="246"/>
      <c r="AX698" s="246"/>
      <c r="AY698" s="246"/>
      <c r="AZ698" s="246"/>
      <c r="BA698" s="246"/>
      <c r="BB698" s="246"/>
      <c r="BC698" s="246"/>
    </row>
    <row r="699" spans="1:55" x14ac:dyDescent="0.2">
      <c r="A699" s="301"/>
      <c r="B699" s="246"/>
      <c r="C699" s="246"/>
      <c r="D699" s="246"/>
      <c r="E699" s="246"/>
      <c r="F699" s="246"/>
      <c r="G699" s="246"/>
      <c r="H699" s="246"/>
      <c r="I699" s="246"/>
      <c r="J699" s="246"/>
      <c r="K699" s="246"/>
      <c r="L699" s="246"/>
      <c r="M699" s="246"/>
      <c r="N699" s="246"/>
      <c r="O699" s="246"/>
      <c r="P699" s="246"/>
      <c r="Q699" s="246"/>
      <c r="R699" s="246"/>
      <c r="S699" s="246"/>
      <c r="T699" s="246"/>
      <c r="U699" s="246"/>
      <c r="V699" s="246"/>
      <c r="W699" s="246"/>
      <c r="X699" s="246"/>
      <c r="Y699" s="246"/>
      <c r="Z699" s="246"/>
      <c r="AA699" s="246"/>
      <c r="AB699" s="246"/>
      <c r="AC699" s="246"/>
      <c r="AD699" s="246"/>
      <c r="AE699" s="246"/>
      <c r="AF699" s="246"/>
      <c r="AG699" s="246"/>
      <c r="AH699" s="246"/>
      <c r="AI699" s="246"/>
      <c r="AJ699" s="246"/>
      <c r="AK699" s="246"/>
      <c r="AL699" s="246"/>
      <c r="AM699" s="246"/>
      <c r="AN699" s="246"/>
      <c r="AO699" s="246"/>
      <c r="AP699" s="246"/>
      <c r="AQ699" s="246"/>
      <c r="AR699" s="246"/>
      <c r="AS699" s="246"/>
      <c r="AT699" s="246"/>
      <c r="AU699" s="246"/>
      <c r="AV699" s="246"/>
      <c r="AW699" s="246"/>
      <c r="AX699" s="246"/>
      <c r="AY699" s="246"/>
      <c r="AZ699" s="246"/>
      <c r="BA699" s="246"/>
      <c r="BB699" s="246"/>
      <c r="BC699" s="246"/>
    </row>
    <row r="700" spans="1:55" x14ac:dyDescent="0.2">
      <c r="A700" s="301"/>
      <c r="B700" s="246"/>
      <c r="C700" s="246"/>
      <c r="D700" s="246"/>
      <c r="E700" s="246"/>
      <c r="F700" s="246"/>
      <c r="G700" s="246"/>
      <c r="H700" s="246"/>
      <c r="I700" s="246"/>
      <c r="J700" s="246"/>
      <c r="K700" s="246"/>
      <c r="L700" s="246"/>
      <c r="M700" s="246"/>
      <c r="N700" s="246"/>
      <c r="O700" s="246"/>
      <c r="P700" s="246"/>
      <c r="Q700" s="246"/>
      <c r="R700" s="246"/>
      <c r="S700" s="246"/>
      <c r="T700" s="246"/>
      <c r="U700" s="246"/>
      <c r="V700" s="246"/>
      <c r="W700" s="246"/>
      <c r="X700" s="246"/>
      <c r="Y700" s="246"/>
      <c r="Z700" s="246"/>
      <c r="AA700" s="246"/>
      <c r="AB700" s="246"/>
      <c r="AC700" s="246"/>
      <c r="AD700" s="246"/>
      <c r="AE700" s="246"/>
      <c r="AF700" s="246"/>
      <c r="AG700" s="246"/>
      <c r="AH700" s="246"/>
      <c r="AI700" s="246"/>
      <c r="AJ700" s="246"/>
      <c r="AK700" s="246"/>
      <c r="AL700" s="246"/>
      <c r="AM700" s="246"/>
      <c r="AN700" s="246"/>
      <c r="AO700" s="246"/>
      <c r="AP700" s="246"/>
      <c r="AQ700" s="246"/>
      <c r="AR700" s="246"/>
      <c r="AS700" s="246"/>
      <c r="AT700" s="246"/>
      <c r="AU700" s="246"/>
      <c r="AV700" s="246"/>
      <c r="AW700" s="246"/>
      <c r="AX700" s="246"/>
      <c r="AY700" s="246"/>
      <c r="AZ700" s="246"/>
      <c r="BA700" s="246"/>
      <c r="BB700" s="246"/>
      <c r="BC700" s="246"/>
    </row>
    <row r="701" spans="1:55" x14ac:dyDescent="0.2">
      <c r="A701" s="301"/>
      <c r="B701" s="246"/>
      <c r="C701" s="246"/>
      <c r="D701" s="246"/>
      <c r="E701" s="246"/>
      <c r="F701" s="246"/>
      <c r="G701" s="246"/>
      <c r="H701" s="246"/>
      <c r="I701" s="246"/>
      <c r="J701" s="246"/>
      <c r="K701" s="246"/>
      <c r="L701" s="246"/>
      <c r="M701" s="246"/>
      <c r="N701" s="246"/>
      <c r="O701" s="246"/>
      <c r="P701" s="246"/>
      <c r="Q701" s="246"/>
      <c r="R701" s="246"/>
      <c r="S701" s="246"/>
      <c r="T701" s="246"/>
      <c r="U701" s="246"/>
      <c r="V701" s="246"/>
      <c r="W701" s="246"/>
      <c r="X701" s="246"/>
      <c r="Y701" s="246"/>
      <c r="Z701" s="246"/>
      <c r="AA701" s="246"/>
      <c r="AB701" s="246"/>
      <c r="AC701" s="246"/>
      <c r="AD701" s="246"/>
      <c r="AE701" s="246"/>
      <c r="AF701" s="246"/>
      <c r="AG701" s="246"/>
      <c r="AH701" s="246"/>
      <c r="AI701" s="246"/>
      <c r="AJ701" s="246"/>
      <c r="AK701" s="246"/>
      <c r="AL701" s="246"/>
      <c r="AM701" s="246"/>
      <c r="AN701" s="246"/>
      <c r="AO701" s="246"/>
      <c r="AP701" s="246"/>
      <c r="AQ701" s="246"/>
      <c r="AR701" s="246"/>
      <c r="AS701" s="246"/>
      <c r="AT701" s="246"/>
      <c r="AU701" s="246"/>
      <c r="AV701" s="246"/>
      <c r="AW701" s="246"/>
      <c r="AX701" s="246"/>
      <c r="AY701" s="246"/>
      <c r="AZ701" s="246"/>
      <c r="BA701" s="246"/>
      <c r="BB701" s="246"/>
      <c r="BC701" s="246"/>
    </row>
    <row r="702" spans="1:55" x14ac:dyDescent="0.2">
      <c r="A702" s="301"/>
      <c r="B702" s="246"/>
      <c r="C702" s="246"/>
      <c r="D702" s="246"/>
      <c r="E702" s="246"/>
      <c r="F702" s="246"/>
      <c r="G702" s="246"/>
      <c r="H702" s="246"/>
      <c r="I702" s="246"/>
      <c r="J702" s="246"/>
      <c r="K702" s="246"/>
      <c r="L702" s="246"/>
      <c r="M702" s="246"/>
      <c r="N702" s="246"/>
      <c r="O702" s="246"/>
      <c r="P702" s="246"/>
      <c r="Q702" s="246"/>
      <c r="R702" s="246"/>
      <c r="S702" s="246"/>
      <c r="T702" s="246"/>
      <c r="U702" s="246"/>
      <c r="V702" s="246"/>
      <c r="W702" s="246"/>
      <c r="X702" s="246"/>
      <c r="Y702" s="246"/>
      <c r="Z702" s="246"/>
      <c r="AA702" s="246"/>
      <c r="AB702" s="246"/>
      <c r="AC702" s="246"/>
      <c r="AD702" s="246"/>
      <c r="AE702" s="246"/>
      <c r="AF702" s="246"/>
      <c r="AG702" s="246"/>
      <c r="AH702" s="246"/>
      <c r="AI702" s="246"/>
      <c r="AJ702" s="246"/>
      <c r="AK702" s="246"/>
      <c r="AL702" s="246"/>
      <c r="AM702" s="246"/>
      <c r="AN702" s="246"/>
      <c r="AO702" s="246"/>
      <c r="AP702" s="246"/>
      <c r="AQ702" s="246"/>
      <c r="AR702" s="246"/>
      <c r="AS702" s="246"/>
      <c r="AT702" s="246"/>
      <c r="AU702" s="246"/>
      <c r="AV702" s="246"/>
      <c r="AW702" s="246"/>
      <c r="AX702" s="246"/>
      <c r="AY702" s="246"/>
      <c r="AZ702" s="246"/>
      <c r="BA702" s="246"/>
      <c r="BB702" s="246"/>
      <c r="BC702" s="246"/>
    </row>
    <row r="703" spans="1:55" x14ac:dyDescent="0.2">
      <c r="A703" s="301"/>
      <c r="B703" s="246"/>
      <c r="C703" s="246"/>
      <c r="D703" s="246"/>
      <c r="E703" s="246"/>
      <c r="F703" s="246"/>
      <c r="G703" s="246"/>
      <c r="H703" s="246"/>
      <c r="I703" s="246"/>
      <c r="J703" s="246"/>
      <c r="K703" s="246"/>
      <c r="L703" s="246"/>
      <c r="M703" s="246"/>
      <c r="N703" s="246"/>
      <c r="O703" s="246"/>
      <c r="P703" s="246"/>
      <c r="Q703" s="246"/>
      <c r="R703" s="246"/>
      <c r="S703" s="246"/>
      <c r="T703" s="246"/>
      <c r="U703" s="246"/>
      <c r="V703" s="246"/>
      <c r="W703" s="246"/>
      <c r="X703" s="246"/>
      <c r="Y703" s="246"/>
      <c r="Z703" s="246"/>
      <c r="AA703" s="246"/>
      <c r="AB703" s="246"/>
      <c r="AC703" s="246"/>
      <c r="AD703" s="246"/>
      <c r="AE703" s="246"/>
      <c r="AF703" s="246"/>
      <c r="AG703" s="246"/>
      <c r="AH703" s="246"/>
      <c r="AI703" s="246"/>
      <c r="AJ703" s="246"/>
      <c r="AK703" s="246"/>
      <c r="AL703" s="246"/>
      <c r="AM703" s="246"/>
      <c r="AN703" s="246"/>
      <c r="AO703" s="246"/>
      <c r="AP703" s="246"/>
      <c r="AQ703" s="246"/>
      <c r="AR703" s="246"/>
      <c r="AS703" s="246"/>
      <c r="AT703" s="246"/>
      <c r="AU703" s="246"/>
      <c r="AV703" s="246"/>
      <c r="AW703" s="246"/>
      <c r="AX703" s="246"/>
      <c r="AY703" s="246"/>
      <c r="AZ703" s="246"/>
      <c r="BA703" s="246"/>
      <c r="BB703" s="246"/>
      <c r="BC703" s="246"/>
    </row>
    <row r="704" spans="1:55" x14ac:dyDescent="0.2">
      <c r="A704" s="301"/>
      <c r="B704" s="246"/>
      <c r="C704" s="246"/>
      <c r="D704" s="246"/>
      <c r="E704" s="246"/>
      <c r="F704" s="246"/>
      <c r="G704" s="246"/>
      <c r="H704" s="246"/>
      <c r="I704" s="246"/>
      <c r="J704" s="246"/>
      <c r="K704" s="246"/>
      <c r="L704" s="246"/>
      <c r="M704" s="246"/>
      <c r="N704" s="246"/>
      <c r="O704" s="246"/>
      <c r="P704" s="246"/>
      <c r="Q704" s="246"/>
      <c r="R704" s="246"/>
      <c r="S704" s="246"/>
      <c r="T704" s="246"/>
      <c r="U704" s="246"/>
      <c r="V704" s="246"/>
      <c r="W704" s="246"/>
      <c r="X704" s="246"/>
      <c r="Y704" s="246"/>
      <c r="Z704" s="246"/>
      <c r="AA704" s="246"/>
      <c r="AB704" s="246"/>
      <c r="AC704" s="246"/>
      <c r="AD704" s="246"/>
      <c r="AE704" s="246"/>
      <c r="AF704" s="246"/>
      <c r="AG704" s="246"/>
      <c r="AH704" s="246"/>
      <c r="AI704" s="246"/>
      <c r="AJ704" s="246"/>
      <c r="AK704" s="246"/>
      <c r="AL704" s="246"/>
      <c r="AM704" s="246"/>
      <c r="AN704" s="246"/>
      <c r="AO704" s="246"/>
      <c r="AP704" s="246"/>
      <c r="AQ704" s="246"/>
      <c r="AR704" s="246"/>
      <c r="AS704" s="246"/>
      <c r="AT704" s="246"/>
      <c r="AU704" s="246"/>
      <c r="AV704" s="246"/>
      <c r="AW704" s="246"/>
      <c r="AX704" s="246"/>
      <c r="AY704" s="246"/>
      <c r="AZ704" s="246"/>
      <c r="BA704" s="246"/>
      <c r="BB704" s="246"/>
      <c r="BC704" s="246"/>
    </row>
    <row r="705" spans="1:55" x14ac:dyDescent="0.2">
      <c r="A705" s="301"/>
      <c r="B705" s="246"/>
      <c r="C705" s="246"/>
      <c r="D705" s="246"/>
      <c r="E705" s="246"/>
      <c r="F705" s="246"/>
      <c r="G705" s="246"/>
      <c r="H705" s="246"/>
      <c r="I705" s="246"/>
      <c r="J705" s="246"/>
      <c r="K705" s="246"/>
      <c r="L705" s="246"/>
      <c r="M705" s="246"/>
      <c r="N705" s="246"/>
      <c r="O705" s="246"/>
      <c r="P705" s="246"/>
      <c r="Q705" s="246"/>
      <c r="R705" s="246"/>
      <c r="S705" s="246"/>
      <c r="T705" s="246"/>
      <c r="U705" s="246"/>
      <c r="V705" s="246"/>
      <c r="W705" s="246"/>
      <c r="X705" s="246"/>
      <c r="Y705" s="246"/>
      <c r="Z705" s="246"/>
      <c r="AA705" s="246"/>
      <c r="AB705" s="246"/>
      <c r="AC705" s="246"/>
      <c r="AD705" s="246"/>
      <c r="AE705" s="246"/>
      <c r="AF705" s="246"/>
      <c r="AG705" s="246"/>
      <c r="AH705" s="246"/>
      <c r="AI705" s="246"/>
      <c r="AJ705" s="246"/>
      <c r="AK705" s="246"/>
      <c r="AL705" s="246"/>
      <c r="AM705" s="246"/>
      <c r="AN705" s="246"/>
      <c r="AO705" s="246"/>
      <c r="AP705" s="246"/>
      <c r="AQ705" s="246"/>
      <c r="AR705" s="246"/>
      <c r="AS705" s="246"/>
      <c r="AT705" s="246"/>
      <c r="AU705" s="246"/>
      <c r="AV705" s="246"/>
      <c r="AW705" s="246"/>
      <c r="AX705" s="246"/>
      <c r="AY705" s="246"/>
      <c r="AZ705" s="246"/>
      <c r="BA705" s="246"/>
      <c r="BB705" s="246"/>
      <c r="BC705" s="246"/>
    </row>
    <row r="706" spans="1:55" x14ac:dyDescent="0.2">
      <c r="A706" s="301"/>
      <c r="B706" s="246"/>
      <c r="C706" s="246"/>
      <c r="D706" s="246"/>
      <c r="E706" s="246"/>
      <c r="F706" s="246"/>
      <c r="G706" s="246"/>
      <c r="H706" s="246"/>
      <c r="I706" s="246"/>
      <c r="J706" s="246"/>
      <c r="K706" s="246"/>
      <c r="L706" s="246"/>
      <c r="M706" s="246"/>
      <c r="N706" s="246"/>
      <c r="O706" s="246"/>
      <c r="P706" s="246"/>
      <c r="Q706" s="246"/>
      <c r="R706" s="246"/>
      <c r="S706" s="246"/>
      <c r="T706" s="246"/>
      <c r="U706" s="246"/>
      <c r="V706" s="246"/>
      <c r="W706" s="246"/>
      <c r="X706" s="246"/>
      <c r="Y706" s="246"/>
      <c r="Z706" s="246"/>
      <c r="AA706" s="246"/>
      <c r="AB706" s="246"/>
      <c r="AC706" s="246"/>
      <c r="AD706" s="246"/>
      <c r="AE706" s="246"/>
      <c r="AF706" s="246"/>
      <c r="AG706" s="246"/>
      <c r="AH706" s="246"/>
      <c r="AI706" s="246"/>
      <c r="AJ706" s="246"/>
      <c r="AK706" s="246"/>
      <c r="AL706" s="246"/>
      <c r="AM706" s="246"/>
      <c r="AN706" s="246"/>
      <c r="AO706" s="246"/>
      <c r="AP706" s="246"/>
      <c r="AQ706" s="246"/>
      <c r="AR706" s="246"/>
      <c r="AS706" s="246"/>
      <c r="AT706" s="246"/>
      <c r="AU706" s="246"/>
      <c r="AV706" s="246"/>
      <c r="AW706" s="246"/>
      <c r="AX706" s="246"/>
      <c r="AY706" s="246"/>
      <c r="AZ706" s="246"/>
      <c r="BA706" s="246"/>
      <c r="BB706" s="246"/>
      <c r="BC706" s="246"/>
    </row>
    <row r="707" spans="1:55" x14ac:dyDescent="0.2">
      <c r="A707" s="301"/>
      <c r="B707" s="246"/>
      <c r="C707" s="246"/>
      <c r="D707" s="246"/>
      <c r="E707" s="246"/>
      <c r="F707" s="246"/>
      <c r="G707" s="246"/>
      <c r="H707" s="246"/>
      <c r="I707" s="246"/>
      <c r="J707" s="246"/>
      <c r="K707" s="246"/>
      <c r="L707" s="246"/>
      <c r="M707" s="246"/>
      <c r="N707" s="246"/>
      <c r="O707" s="246"/>
      <c r="P707" s="246"/>
      <c r="Q707" s="246"/>
      <c r="R707" s="246"/>
      <c r="S707" s="246"/>
      <c r="T707" s="246"/>
      <c r="U707" s="246"/>
      <c r="V707" s="246"/>
      <c r="W707" s="246"/>
      <c r="X707" s="246"/>
      <c r="Y707" s="246"/>
      <c r="Z707" s="246"/>
      <c r="AA707" s="246"/>
      <c r="AB707" s="246"/>
      <c r="AC707" s="246"/>
      <c r="AD707" s="246"/>
      <c r="AE707" s="246"/>
      <c r="AF707" s="246"/>
      <c r="AG707" s="246"/>
      <c r="AH707" s="246"/>
      <c r="AI707" s="246"/>
      <c r="AJ707" s="246"/>
      <c r="AK707" s="246"/>
      <c r="AL707" s="246"/>
      <c r="AM707" s="246"/>
      <c r="AN707" s="246"/>
      <c r="AO707" s="246"/>
      <c r="AP707" s="246"/>
      <c r="AQ707" s="246"/>
      <c r="AR707" s="246"/>
      <c r="AS707" s="246"/>
      <c r="AT707" s="246"/>
      <c r="AU707" s="246"/>
      <c r="AV707" s="246"/>
      <c r="AW707" s="246"/>
      <c r="AX707" s="246"/>
      <c r="AY707" s="246"/>
      <c r="AZ707" s="246"/>
      <c r="BA707" s="246"/>
      <c r="BB707" s="246"/>
      <c r="BC707" s="246"/>
    </row>
    <row r="708" spans="1:55" x14ac:dyDescent="0.2">
      <c r="A708" s="301"/>
      <c r="B708" s="246"/>
      <c r="C708" s="246"/>
      <c r="D708" s="246"/>
      <c r="E708" s="246"/>
      <c r="F708" s="246"/>
      <c r="G708" s="246"/>
      <c r="H708" s="246"/>
      <c r="I708" s="246"/>
      <c r="J708" s="246"/>
      <c r="K708" s="246"/>
      <c r="L708" s="246"/>
      <c r="M708" s="246"/>
      <c r="N708" s="246"/>
      <c r="O708" s="246"/>
      <c r="P708" s="246"/>
      <c r="Q708" s="246"/>
      <c r="R708" s="246"/>
      <c r="S708" s="246"/>
      <c r="T708" s="246"/>
      <c r="U708" s="246"/>
      <c r="V708" s="246"/>
      <c r="W708" s="246"/>
      <c r="X708" s="246"/>
      <c r="Y708" s="246"/>
      <c r="Z708" s="246"/>
      <c r="AA708" s="246"/>
      <c r="AB708" s="246"/>
      <c r="AC708" s="246"/>
      <c r="AD708" s="246"/>
      <c r="AE708" s="246"/>
      <c r="AF708" s="246"/>
      <c r="AG708" s="246"/>
      <c r="AH708" s="246"/>
      <c r="AI708" s="246"/>
      <c r="AJ708" s="246"/>
      <c r="AK708" s="246"/>
      <c r="AL708" s="246"/>
      <c r="AM708" s="246"/>
      <c r="AN708" s="246"/>
      <c r="AO708" s="246"/>
      <c r="AP708" s="246"/>
      <c r="AQ708" s="246"/>
      <c r="AR708" s="246"/>
      <c r="AS708" s="246"/>
      <c r="AT708" s="246"/>
      <c r="AU708" s="246"/>
      <c r="AV708" s="246"/>
      <c r="AW708" s="246"/>
      <c r="AX708" s="246"/>
      <c r="AY708" s="246"/>
      <c r="AZ708" s="246"/>
      <c r="BA708" s="246"/>
      <c r="BB708" s="246"/>
      <c r="BC708" s="246"/>
    </row>
    <row r="709" spans="1:55" x14ac:dyDescent="0.2">
      <c r="A709" s="301"/>
      <c r="B709" s="246"/>
      <c r="C709" s="246"/>
      <c r="D709" s="246"/>
      <c r="E709" s="246"/>
      <c r="F709" s="246"/>
      <c r="G709" s="246"/>
      <c r="H709" s="246"/>
      <c r="I709" s="246"/>
      <c r="J709" s="246"/>
      <c r="K709" s="246"/>
      <c r="L709" s="246"/>
      <c r="M709" s="246"/>
      <c r="N709" s="246"/>
      <c r="O709" s="246"/>
      <c r="P709" s="246"/>
      <c r="Q709" s="246"/>
      <c r="R709" s="246"/>
      <c r="S709" s="246"/>
      <c r="T709" s="246"/>
      <c r="U709" s="246"/>
      <c r="V709" s="246"/>
      <c r="W709" s="246"/>
      <c r="X709" s="246"/>
      <c r="Y709" s="246"/>
      <c r="Z709" s="246"/>
      <c r="AA709" s="246"/>
      <c r="AB709" s="246"/>
      <c r="AC709" s="246"/>
      <c r="AD709" s="246"/>
      <c r="AE709" s="246"/>
      <c r="AF709" s="246"/>
      <c r="AG709" s="246"/>
      <c r="AH709" s="246"/>
      <c r="AI709" s="246"/>
      <c r="AJ709" s="246"/>
      <c r="AK709" s="246"/>
      <c r="AL709" s="246"/>
      <c r="AM709" s="246"/>
      <c r="AN709" s="246"/>
      <c r="AO709" s="246"/>
      <c r="AP709" s="246"/>
      <c r="AQ709" s="246"/>
      <c r="AR709" s="246"/>
      <c r="AS709" s="246"/>
      <c r="AT709" s="246"/>
      <c r="AU709" s="246"/>
      <c r="AV709" s="246"/>
      <c r="AW709" s="246"/>
      <c r="AX709" s="246"/>
      <c r="AY709" s="246"/>
      <c r="AZ709" s="246"/>
      <c r="BA709" s="246"/>
      <c r="BB709" s="246"/>
      <c r="BC709" s="246"/>
    </row>
    <row r="710" spans="1:55" x14ac:dyDescent="0.2">
      <c r="A710" s="301"/>
      <c r="B710" s="246"/>
      <c r="C710" s="246"/>
      <c r="D710" s="246"/>
      <c r="E710" s="246"/>
      <c r="F710" s="246"/>
      <c r="G710" s="246"/>
      <c r="H710" s="246"/>
      <c r="I710" s="246"/>
      <c r="J710" s="246"/>
      <c r="K710" s="246"/>
      <c r="L710" s="246"/>
      <c r="M710" s="246"/>
      <c r="N710" s="246"/>
      <c r="O710" s="246"/>
      <c r="P710" s="246"/>
      <c r="Q710" s="246"/>
      <c r="R710" s="246"/>
      <c r="S710" s="246"/>
      <c r="T710" s="246"/>
      <c r="U710" s="246"/>
      <c r="V710" s="246"/>
      <c r="W710" s="246"/>
      <c r="X710" s="246"/>
      <c r="Y710" s="246"/>
      <c r="Z710" s="246"/>
      <c r="AA710" s="246"/>
      <c r="AB710" s="246"/>
      <c r="AC710" s="246"/>
      <c r="AD710" s="246"/>
      <c r="AE710" s="246"/>
      <c r="AF710" s="246"/>
      <c r="AG710" s="246"/>
      <c r="AH710" s="246"/>
      <c r="AI710" s="246"/>
      <c r="AJ710" s="246"/>
      <c r="AK710" s="246"/>
      <c r="AL710" s="246"/>
      <c r="AM710" s="246"/>
      <c r="AN710" s="246"/>
      <c r="AO710" s="246"/>
      <c r="AP710" s="246"/>
      <c r="AQ710" s="246"/>
      <c r="AR710" s="246"/>
      <c r="AS710" s="246"/>
      <c r="AT710" s="246"/>
      <c r="AU710" s="246"/>
      <c r="AV710" s="246"/>
      <c r="AW710" s="246"/>
      <c r="AX710" s="246"/>
      <c r="AY710" s="246"/>
      <c r="AZ710" s="246"/>
      <c r="BA710" s="246"/>
      <c r="BB710" s="246"/>
      <c r="BC710" s="246"/>
    </row>
    <row r="711" spans="1:55" x14ac:dyDescent="0.2">
      <c r="A711" s="301"/>
      <c r="B711" s="246"/>
      <c r="C711" s="246"/>
      <c r="D711" s="246"/>
      <c r="E711" s="246"/>
      <c r="F711" s="246"/>
      <c r="G711" s="246"/>
      <c r="H711" s="246"/>
      <c r="I711" s="246"/>
      <c r="J711" s="246"/>
      <c r="K711" s="246"/>
      <c r="L711" s="246"/>
      <c r="M711" s="246"/>
      <c r="N711" s="246"/>
      <c r="O711" s="246"/>
      <c r="P711" s="246"/>
      <c r="Q711" s="246"/>
      <c r="R711" s="246"/>
      <c r="S711" s="246"/>
      <c r="T711" s="246"/>
      <c r="U711" s="246"/>
      <c r="V711" s="246"/>
      <c r="W711" s="246"/>
      <c r="X711" s="246"/>
      <c r="Y711" s="246"/>
      <c r="Z711" s="246"/>
      <c r="AA711" s="246"/>
      <c r="AB711" s="246"/>
      <c r="AC711" s="246"/>
      <c r="AD711" s="246"/>
      <c r="AE711" s="246"/>
      <c r="AF711" s="246"/>
      <c r="AG711" s="246"/>
      <c r="AH711" s="246"/>
      <c r="AI711" s="246"/>
      <c r="AJ711" s="246"/>
      <c r="AK711" s="246"/>
      <c r="AL711" s="246"/>
      <c r="AM711" s="246"/>
      <c r="AN711" s="246"/>
      <c r="AO711" s="246"/>
      <c r="AP711" s="246"/>
      <c r="AQ711" s="246"/>
      <c r="AR711" s="246"/>
      <c r="AS711" s="246"/>
      <c r="AT711" s="246"/>
      <c r="AU711" s="246"/>
      <c r="AV711" s="246"/>
      <c r="AW711" s="246"/>
      <c r="AX711" s="246"/>
      <c r="AY711" s="246"/>
      <c r="AZ711" s="246"/>
      <c r="BA711" s="246"/>
      <c r="BB711" s="246"/>
      <c r="BC711" s="246"/>
    </row>
    <row r="712" spans="1:55" x14ac:dyDescent="0.2">
      <c r="A712" s="301"/>
      <c r="B712" s="246"/>
      <c r="C712" s="246"/>
      <c r="D712" s="246"/>
      <c r="E712" s="246"/>
      <c r="F712" s="246"/>
      <c r="G712" s="246"/>
      <c r="H712" s="246"/>
      <c r="I712" s="246"/>
      <c r="J712" s="246"/>
      <c r="K712" s="246"/>
      <c r="L712" s="246"/>
      <c r="M712" s="246"/>
      <c r="N712" s="246"/>
      <c r="O712" s="246"/>
      <c r="P712" s="246"/>
      <c r="Q712" s="246"/>
      <c r="R712" s="246"/>
      <c r="S712" s="246"/>
      <c r="T712" s="246"/>
      <c r="U712" s="246"/>
      <c r="V712" s="246"/>
      <c r="W712" s="246"/>
      <c r="X712" s="246"/>
      <c r="Y712" s="246"/>
      <c r="Z712" s="246"/>
      <c r="AA712" s="246"/>
      <c r="AB712" s="246"/>
      <c r="AC712" s="246"/>
      <c r="AD712" s="246"/>
      <c r="AE712" s="246"/>
      <c r="AF712" s="246"/>
      <c r="AG712" s="246"/>
      <c r="AH712" s="246"/>
      <c r="AI712" s="246"/>
      <c r="AJ712" s="246"/>
      <c r="AK712" s="246"/>
      <c r="AL712" s="246"/>
      <c r="AM712" s="246"/>
      <c r="AN712" s="246"/>
      <c r="AO712" s="246"/>
      <c r="AP712" s="246"/>
      <c r="AQ712" s="246"/>
      <c r="AR712" s="246"/>
      <c r="AS712" s="246"/>
      <c r="AT712" s="246"/>
      <c r="AU712" s="246"/>
      <c r="AV712" s="246"/>
      <c r="AW712" s="246"/>
      <c r="AX712" s="246"/>
      <c r="AY712" s="246"/>
      <c r="AZ712" s="246"/>
      <c r="BA712" s="246"/>
      <c r="BB712" s="246"/>
      <c r="BC712" s="246"/>
    </row>
    <row r="713" spans="1:55" x14ac:dyDescent="0.2">
      <c r="A713" s="301"/>
      <c r="B713" s="246"/>
      <c r="C713" s="246"/>
      <c r="D713" s="246"/>
      <c r="E713" s="246"/>
      <c r="F713" s="246"/>
      <c r="G713" s="246"/>
      <c r="H713" s="246"/>
      <c r="I713" s="246"/>
      <c r="J713" s="246"/>
      <c r="K713" s="246"/>
      <c r="L713" s="246"/>
      <c r="M713" s="246"/>
      <c r="N713" s="246"/>
      <c r="O713" s="246"/>
      <c r="P713" s="246"/>
      <c r="Q713" s="246"/>
      <c r="R713" s="246"/>
      <c r="S713" s="246"/>
      <c r="T713" s="246"/>
      <c r="U713" s="246"/>
      <c r="V713" s="246"/>
      <c r="W713" s="246"/>
      <c r="X713" s="246"/>
      <c r="Y713" s="246"/>
      <c r="Z713" s="246"/>
      <c r="AA713" s="246"/>
      <c r="AB713" s="246"/>
      <c r="AC713" s="246"/>
      <c r="AD713" s="246"/>
      <c r="AE713" s="246"/>
      <c r="AF713" s="246"/>
      <c r="AG713" s="246"/>
      <c r="AH713" s="246"/>
      <c r="AI713" s="246"/>
      <c r="AJ713" s="246"/>
      <c r="AK713" s="246"/>
      <c r="AL713" s="246"/>
      <c r="AM713" s="246"/>
      <c r="AN713" s="246"/>
      <c r="AO713" s="246"/>
      <c r="AP713" s="246"/>
      <c r="AQ713" s="246"/>
      <c r="AR713" s="246"/>
      <c r="AS713" s="246"/>
      <c r="AT713" s="246"/>
      <c r="AU713" s="246"/>
      <c r="AV713" s="246"/>
      <c r="AW713" s="246"/>
      <c r="AX713" s="246"/>
      <c r="AY713" s="246"/>
      <c r="AZ713" s="246"/>
      <c r="BA713" s="246"/>
      <c r="BB713" s="246"/>
      <c r="BC713" s="246"/>
    </row>
    <row r="714" spans="1:55" x14ac:dyDescent="0.2">
      <c r="A714" s="301"/>
      <c r="B714" s="246"/>
      <c r="C714" s="246"/>
      <c r="D714" s="246"/>
      <c r="E714" s="246"/>
      <c r="F714" s="246"/>
      <c r="G714" s="246"/>
      <c r="H714" s="246"/>
      <c r="I714" s="246"/>
      <c r="J714" s="246"/>
      <c r="K714" s="246"/>
      <c r="L714" s="246"/>
      <c r="M714" s="246"/>
      <c r="N714" s="246"/>
      <c r="O714" s="246"/>
      <c r="P714" s="246"/>
      <c r="Q714" s="246"/>
      <c r="R714" s="246"/>
      <c r="S714" s="246"/>
      <c r="T714" s="246"/>
      <c r="U714" s="246"/>
      <c r="V714" s="246"/>
      <c r="W714" s="246"/>
      <c r="X714" s="246"/>
      <c r="Y714" s="246"/>
      <c r="Z714" s="246"/>
      <c r="AA714" s="246"/>
      <c r="AB714" s="246"/>
      <c r="AC714" s="246"/>
      <c r="AD714" s="246"/>
      <c r="AE714" s="246"/>
      <c r="AF714" s="246"/>
      <c r="AG714" s="246"/>
      <c r="AH714" s="246"/>
      <c r="AI714" s="246"/>
      <c r="AJ714" s="246"/>
      <c r="AK714" s="246"/>
      <c r="AL714" s="246"/>
      <c r="AM714" s="246"/>
      <c r="AN714" s="246"/>
      <c r="AO714" s="246"/>
      <c r="AP714" s="246"/>
      <c r="AQ714" s="246"/>
      <c r="AR714" s="246"/>
      <c r="AS714" s="246"/>
      <c r="AT714" s="246"/>
      <c r="AU714" s="246"/>
      <c r="AV714" s="246"/>
      <c r="AW714" s="246"/>
      <c r="AX714" s="246"/>
      <c r="AY714" s="246"/>
      <c r="AZ714" s="246"/>
      <c r="BA714" s="246"/>
      <c r="BB714" s="246"/>
      <c r="BC714" s="246"/>
    </row>
    <row r="715" spans="1:55" x14ac:dyDescent="0.2">
      <c r="A715" s="301"/>
      <c r="B715" s="246"/>
      <c r="C715" s="246"/>
      <c r="D715" s="246"/>
      <c r="E715" s="246"/>
      <c r="F715" s="246"/>
      <c r="G715" s="246"/>
      <c r="H715" s="246"/>
      <c r="I715" s="246"/>
      <c r="J715" s="246"/>
      <c r="K715" s="246"/>
      <c r="L715" s="246"/>
      <c r="M715" s="246"/>
      <c r="N715" s="246"/>
      <c r="O715" s="246"/>
      <c r="P715" s="246"/>
      <c r="Q715" s="246"/>
      <c r="R715" s="246"/>
      <c r="S715" s="246"/>
      <c r="T715" s="246"/>
      <c r="U715" s="246"/>
      <c r="V715" s="246"/>
      <c r="W715" s="246"/>
      <c r="X715" s="246"/>
      <c r="Y715" s="246"/>
      <c r="Z715" s="246"/>
      <c r="AA715" s="246"/>
      <c r="AB715" s="246"/>
      <c r="AC715" s="246"/>
      <c r="AD715" s="246"/>
      <c r="AE715" s="246"/>
      <c r="AF715" s="246"/>
      <c r="AG715" s="246"/>
      <c r="AH715" s="246"/>
      <c r="AI715" s="246"/>
      <c r="AJ715" s="246"/>
      <c r="AK715" s="246"/>
      <c r="AL715" s="246"/>
      <c r="AM715" s="246"/>
      <c r="AN715" s="246"/>
      <c r="AO715" s="246"/>
      <c r="AP715" s="246"/>
      <c r="AQ715" s="246"/>
      <c r="AR715" s="246"/>
      <c r="AS715" s="246"/>
      <c r="AT715" s="246"/>
      <c r="AU715" s="246"/>
      <c r="AV715" s="246"/>
      <c r="AW715" s="246"/>
      <c r="AX715" s="246"/>
      <c r="AY715" s="246"/>
      <c r="AZ715" s="246"/>
      <c r="BA715" s="246"/>
      <c r="BB715" s="246"/>
      <c r="BC715" s="246"/>
    </row>
    <row r="716" spans="1:55" x14ac:dyDescent="0.2">
      <c r="A716" s="301"/>
      <c r="B716" s="246"/>
      <c r="C716" s="246"/>
      <c r="D716" s="246"/>
      <c r="E716" s="246"/>
      <c r="F716" s="246"/>
      <c r="G716" s="246"/>
      <c r="H716" s="246"/>
      <c r="I716" s="246"/>
      <c r="J716" s="246"/>
      <c r="K716" s="246"/>
      <c r="L716" s="246"/>
      <c r="M716" s="246"/>
      <c r="N716" s="246"/>
      <c r="O716" s="246"/>
      <c r="P716" s="246"/>
      <c r="Q716" s="246"/>
      <c r="R716" s="246"/>
      <c r="S716" s="246"/>
      <c r="T716" s="246"/>
      <c r="U716" s="246"/>
      <c r="V716" s="246"/>
      <c r="W716" s="246"/>
      <c r="X716" s="246"/>
      <c r="Y716" s="246"/>
      <c r="Z716" s="246"/>
      <c r="AA716" s="246"/>
      <c r="AB716" s="246"/>
      <c r="AC716" s="246"/>
      <c r="AD716" s="246"/>
      <c r="AE716" s="246"/>
      <c r="AF716" s="246"/>
      <c r="AG716" s="246"/>
      <c r="AH716" s="246"/>
      <c r="AI716" s="246"/>
      <c r="AJ716" s="246"/>
      <c r="AK716" s="246"/>
      <c r="AL716" s="246"/>
      <c r="AM716" s="246"/>
      <c r="AN716" s="246"/>
      <c r="AO716" s="246"/>
      <c r="AP716" s="246"/>
      <c r="AQ716" s="246"/>
      <c r="AR716" s="246"/>
      <c r="AS716" s="246"/>
      <c r="AT716" s="246"/>
      <c r="AU716" s="246"/>
      <c r="AV716" s="246"/>
      <c r="AW716" s="246"/>
      <c r="AX716" s="246"/>
      <c r="AY716" s="246"/>
      <c r="AZ716" s="246"/>
      <c r="BA716" s="246"/>
      <c r="BB716" s="246"/>
      <c r="BC716" s="246"/>
    </row>
    <row r="717" spans="1:55" x14ac:dyDescent="0.2">
      <c r="A717" s="301"/>
      <c r="B717" s="246"/>
      <c r="C717" s="246"/>
      <c r="D717" s="246"/>
      <c r="E717" s="246"/>
      <c r="F717" s="246"/>
      <c r="G717" s="246"/>
      <c r="H717" s="246"/>
      <c r="I717" s="246"/>
      <c r="J717" s="246"/>
      <c r="K717" s="246"/>
      <c r="L717" s="246"/>
      <c r="M717" s="246"/>
      <c r="N717" s="246"/>
      <c r="O717" s="246"/>
      <c r="P717" s="246"/>
      <c r="Q717" s="246"/>
      <c r="R717" s="246"/>
      <c r="S717" s="246"/>
      <c r="T717" s="246"/>
      <c r="U717" s="246"/>
      <c r="V717" s="246"/>
      <c r="W717" s="246"/>
      <c r="X717" s="246"/>
      <c r="Y717" s="246"/>
      <c r="Z717" s="246"/>
      <c r="AA717" s="246"/>
      <c r="AB717" s="246"/>
      <c r="AC717" s="246"/>
      <c r="AD717" s="246"/>
      <c r="AE717" s="246"/>
      <c r="AF717" s="246"/>
      <c r="AG717" s="246"/>
      <c r="AH717" s="246"/>
      <c r="AI717" s="246"/>
      <c r="AJ717" s="246"/>
      <c r="AK717" s="246"/>
      <c r="AL717" s="246"/>
      <c r="AM717" s="246"/>
      <c r="AN717" s="246"/>
      <c r="AO717" s="246"/>
      <c r="AP717" s="246"/>
      <c r="AQ717" s="246"/>
      <c r="AR717" s="246"/>
      <c r="AS717" s="246"/>
      <c r="AT717" s="246"/>
      <c r="AU717" s="246"/>
      <c r="AV717" s="246"/>
      <c r="AW717" s="246"/>
      <c r="AX717" s="246"/>
      <c r="AY717" s="246"/>
      <c r="AZ717" s="246"/>
      <c r="BA717" s="246"/>
      <c r="BB717" s="246"/>
      <c r="BC717" s="246"/>
    </row>
    <row r="718" spans="1:55" x14ac:dyDescent="0.2">
      <c r="A718" s="301"/>
      <c r="B718" s="246"/>
      <c r="C718" s="246"/>
      <c r="D718" s="246"/>
      <c r="E718" s="246"/>
      <c r="F718" s="246"/>
      <c r="G718" s="246"/>
      <c r="H718" s="246"/>
      <c r="I718" s="246"/>
      <c r="J718" s="246"/>
      <c r="K718" s="246"/>
      <c r="L718" s="246"/>
      <c r="M718" s="246"/>
      <c r="N718" s="246"/>
      <c r="O718" s="246"/>
      <c r="P718" s="246"/>
      <c r="Q718" s="246"/>
      <c r="R718" s="246"/>
      <c r="S718" s="246"/>
      <c r="T718" s="246"/>
      <c r="U718" s="246"/>
      <c r="V718" s="246"/>
      <c r="W718" s="246"/>
      <c r="X718" s="246"/>
      <c r="Y718" s="246"/>
      <c r="Z718" s="246"/>
      <c r="AA718" s="246"/>
      <c r="AB718" s="246"/>
      <c r="AC718" s="246"/>
      <c r="AD718" s="246"/>
      <c r="AE718" s="246"/>
      <c r="AF718" s="246"/>
      <c r="AG718" s="246"/>
      <c r="AH718" s="246"/>
      <c r="AI718" s="246"/>
      <c r="AJ718" s="246"/>
      <c r="AK718" s="246"/>
      <c r="AL718" s="246"/>
      <c r="AM718" s="246"/>
      <c r="AN718" s="246"/>
      <c r="AO718" s="246"/>
      <c r="AP718" s="246"/>
      <c r="AQ718" s="246"/>
      <c r="AR718" s="246"/>
      <c r="AS718" s="246"/>
      <c r="AT718" s="246"/>
      <c r="AU718" s="246"/>
      <c r="AV718" s="246"/>
      <c r="AW718" s="246"/>
      <c r="AX718" s="246"/>
      <c r="AY718" s="246"/>
      <c r="AZ718" s="246"/>
      <c r="BA718" s="246"/>
      <c r="BB718" s="246"/>
      <c r="BC718" s="246"/>
    </row>
    <row r="719" spans="1:55" x14ac:dyDescent="0.2">
      <c r="A719" s="301"/>
      <c r="B719" s="246"/>
      <c r="C719" s="246"/>
      <c r="D719" s="246"/>
      <c r="E719" s="246"/>
      <c r="F719" s="246"/>
      <c r="G719" s="246"/>
      <c r="H719" s="246"/>
      <c r="I719" s="246"/>
      <c r="J719" s="246"/>
      <c r="K719" s="246"/>
      <c r="L719" s="246"/>
      <c r="M719" s="246"/>
      <c r="N719" s="246"/>
      <c r="O719" s="246"/>
      <c r="P719" s="246"/>
      <c r="Q719" s="246"/>
      <c r="R719" s="246"/>
      <c r="S719" s="246"/>
      <c r="T719" s="246"/>
      <c r="U719" s="246"/>
      <c r="V719" s="246"/>
      <c r="W719" s="246"/>
      <c r="X719" s="246"/>
      <c r="Y719" s="246"/>
      <c r="Z719" s="246"/>
      <c r="AA719" s="246"/>
      <c r="AB719" s="246"/>
      <c r="AC719" s="246"/>
      <c r="AD719" s="246"/>
      <c r="AE719" s="246"/>
      <c r="AF719" s="246"/>
      <c r="AG719" s="246"/>
      <c r="AH719" s="246"/>
      <c r="AI719" s="246"/>
      <c r="AJ719" s="246"/>
      <c r="AK719" s="246"/>
      <c r="AL719" s="246"/>
      <c r="AM719" s="246"/>
      <c r="AN719" s="246"/>
      <c r="AO719" s="246"/>
      <c r="AP719" s="246"/>
      <c r="AQ719" s="246"/>
      <c r="AR719" s="246"/>
      <c r="AS719" s="246"/>
      <c r="AT719" s="246"/>
      <c r="AU719" s="246"/>
      <c r="AV719" s="246"/>
      <c r="AW719" s="246"/>
      <c r="AX719" s="246"/>
      <c r="AY719" s="246"/>
      <c r="AZ719" s="246"/>
      <c r="BA719" s="246"/>
      <c r="BB719" s="246"/>
      <c r="BC719" s="246"/>
    </row>
    <row r="720" spans="1:55" x14ac:dyDescent="0.2">
      <c r="A720" s="301"/>
      <c r="B720" s="246"/>
      <c r="C720" s="246"/>
      <c r="D720" s="246"/>
      <c r="E720" s="246"/>
      <c r="F720" s="246"/>
      <c r="G720" s="246"/>
      <c r="H720" s="246"/>
      <c r="I720" s="246"/>
      <c r="J720" s="246"/>
      <c r="K720" s="246"/>
      <c r="L720" s="246"/>
      <c r="M720" s="246"/>
      <c r="N720" s="246"/>
      <c r="O720" s="246"/>
      <c r="P720" s="246"/>
      <c r="Q720" s="246"/>
      <c r="R720" s="246"/>
      <c r="S720" s="246"/>
      <c r="T720" s="246"/>
      <c r="U720" s="246"/>
      <c r="V720" s="246"/>
      <c r="W720" s="246"/>
      <c r="X720" s="246"/>
      <c r="Y720" s="246"/>
      <c r="Z720" s="246"/>
      <c r="AA720" s="246"/>
      <c r="AB720" s="246"/>
      <c r="AC720" s="246"/>
      <c r="AD720" s="246"/>
      <c r="AE720" s="246"/>
      <c r="AF720" s="246"/>
      <c r="AG720" s="246"/>
      <c r="AH720" s="246"/>
      <c r="AI720" s="246"/>
      <c r="AJ720" s="246"/>
      <c r="AK720" s="246"/>
      <c r="AL720" s="246"/>
      <c r="AM720" s="246"/>
      <c r="AN720" s="246"/>
      <c r="AO720" s="246"/>
      <c r="AP720" s="246"/>
      <c r="AQ720" s="246"/>
      <c r="AR720" s="246"/>
      <c r="AS720" s="246"/>
      <c r="AT720" s="246"/>
      <c r="AU720" s="246"/>
      <c r="AV720" s="246"/>
      <c r="AW720" s="246"/>
      <c r="AX720" s="246"/>
      <c r="AY720" s="246"/>
      <c r="AZ720" s="246"/>
      <c r="BA720" s="246"/>
      <c r="BB720" s="246"/>
      <c r="BC720" s="246"/>
    </row>
    <row r="721" spans="1:55" x14ac:dyDescent="0.2">
      <c r="A721" s="301"/>
      <c r="B721" s="246"/>
      <c r="C721" s="246"/>
      <c r="D721" s="246"/>
      <c r="E721" s="246"/>
      <c r="F721" s="246"/>
      <c r="G721" s="246"/>
      <c r="H721" s="246"/>
      <c r="I721" s="246"/>
      <c r="J721" s="246"/>
      <c r="K721" s="246"/>
      <c r="L721" s="246"/>
      <c r="M721" s="246"/>
      <c r="N721" s="246"/>
      <c r="O721" s="246"/>
      <c r="P721" s="246"/>
      <c r="Q721" s="246"/>
      <c r="R721" s="246"/>
      <c r="S721" s="246"/>
      <c r="T721" s="246"/>
      <c r="U721" s="246"/>
      <c r="V721" s="246"/>
      <c r="W721" s="246"/>
      <c r="X721" s="246"/>
      <c r="Y721" s="246"/>
      <c r="Z721" s="246"/>
      <c r="AA721" s="246"/>
      <c r="AB721" s="246"/>
      <c r="AC721" s="246"/>
      <c r="AD721" s="246"/>
      <c r="AE721" s="246"/>
      <c r="AF721" s="246"/>
      <c r="AG721" s="246"/>
      <c r="AH721" s="246"/>
      <c r="AI721" s="246"/>
      <c r="AJ721" s="246"/>
      <c r="AK721" s="246"/>
      <c r="AL721" s="246"/>
      <c r="AM721" s="246"/>
      <c r="AN721" s="246"/>
      <c r="AO721" s="246"/>
      <c r="AP721" s="246"/>
      <c r="AQ721" s="246"/>
      <c r="AR721" s="246"/>
      <c r="AS721" s="246"/>
      <c r="AT721" s="246"/>
      <c r="AU721" s="246"/>
      <c r="AV721" s="246"/>
      <c r="AW721" s="246"/>
      <c r="AX721" s="246"/>
      <c r="AY721" s="246"/>
      <c r="AZ721" s="246"/>
      <c r="BA721" s="246"/>
      <c r="BB721" s="246"/>
      <c r="BC721" s="246"/>
    </row>
    <row r="722" spans="1:55" x14ac:dyDescent="0.2">
      <c r="A722" s="301"/>
      <c r="B722" s="246"/>
      <c r="C722" s="246"/>
      <c r="D722" s="246"/>
      <c r="E722" s="246"/>
      <c r="F722" s="246"/>
      <c r="G722" s="246"/>
      <c r="H722" s="246"/>
      <c r="I722" s="246"/>
      <c r="J722" s="246"/>
      <c r="K722" s="246"/>
      <c r="L722" s="246"/>
      <c r="M722" s="246"/>
      <c r="N722" s="246"/>
      <c r="O722" s="246"/>
      <c r="P722" s="246"/>
      <c r="Q722" s="246"/>
      <c r="R722" s="246"/>
      <c r="S722" s="246"/>
      <c r="T722" s="246"/>
      <c r="U722" s="246"/>
      <c r="V722" s="246"/>
      <c r="W722" s="246"/>
      <c r="X722" s="246"/>
      <c r="Y722" s="246"/>
      <c r="Z722" s="246"/>
      <c r="AA722" s="246"/>
      <c r="AB722" s="246"/>
      <c r="AC722" s="246"/>
      <c r="AD722" s="246"/>
      <c r="AE722" s="246"/>
      <c r="AF722" s="246"/>
      <c r="AG722" s="246"/>
      <c r="AH722" s="246"/>
      <c r="AI722" s="246"/>
      <c r="AJ722" s="246"/>
      <c r="AK722" s="246"/>
      <c r="AL722" s="246"/>
      <c r="AM722" s="246"/>
      <c r="AN722" s="246"/>
      <c r="AO722" s="246"/>
      <c r="AP722" s="246"/>
      <c r="AQ722" s="246"/>
      <c r="AR722" s="246"/>
      <c r="AS722" s="246"/>
      <c r="AT722" s="246"/>
      <c r="AU722" s="246"/>
      <c r="AV722" s="246"/>
      <c r="AW722" s="246"/>
      <c r="AX722" s="246"/>
      <c r="AY722" s="246"/>
      <c r="AZ722" s="246"/>
      <c r="BA722" s="246"/>
      <c r="BB722" s="246"/>
      <c r="BC722" s="246"/>
    </row>
    <row r="723" spans="1:55" x14ac:dyDescent="0.2">
      <c r="A723" s="301"/>
      <c r="B723" s="246"/>
      <c r="C723" s="246"/>
      <c r="D723" s="246"/>
      <c r="E723" s="246"/>
      <c r="F723" s="246"/>
      <c r="G723" s="246"/>
      <c r="H723" s="246"/>
      <c r="I723" s="246"/>
      <c r="J723" s="246"/>
      <c r="K723" s="246"/>
      <c r="L723" s="246"/>
      <c r="M723" s="246"/>
      <c r="N723" s="246"/>
      <c r="O723" s="246"/>
      <c r="P723" s="246"/>
      <c r="Q723" s="246"/>
      <c r="R723" s="246"/>
      <c r="S723" s="246"/>
      <c r="T723" s="246"/>
      <c r="U723" s="246"/>
      <c r="V723" s="246"/>
      <c r="W723" s="246"/>
      <c r="X723" s="246"/>
      <c r="Y723" s="246"/>
      <c r="Z723" s="246"/>
      <c r="AA723" s="246"/>
      <c r="AB723" s="246"/>
      <c r="AC723" s="246"/>
      <c r="AD723" s="246"/>
      <c r="AE723" s="246"/>
      <c r="AF723" s="246"/>
      <c r="AG723" s="246"/>
      <c r="AH723" s="246"/>
      <c r="AI723" s="246"/>
      <c r="AJ723" s="246"/>
      <c r="AK723" s="246"/>
      <c r="AL723" s="246"/>
      <c r="AM723" s="246"/>
      <c r="AN723" s="246"/>
      <c r="AO723" s="246"/>
      <c r="AP723" s="246"/>
      <c r="AQ723" s="246"/>
      <c r="AR723" s="246"/>
      <c r="AS723" s="246"/>
      <c r="AT723" s="246"/>
      <c r="AU723" s="246"/>
      <c r="AV723" s="246"/>
      <c r="AW723" s="246"/>
      <c r="AX723" s="246"/>
      <c r="AY723" s="246"/>
      <c r="AZ723" s="246"/>
      <c r="BA723" s="246"/>
      <c r="BB723" s="246"/>
      <c r="BC723" s="246"/>
    </row>
  </sheetData>
  <sheetProtection algorithmName="SHA-512" hashValue="vQhYyFL79gMqxAWBEgkJSb5Btpr/nWJePNMv6jRttmq2RsyaoA2iYtjrNPq+HmwYKbxkkm0WJmNqMewA0Xz/tQ==" saltValue="UcGESW5Alxh+b6sbNfSiJQ==" spinCount="100000" sheet="1" objects="1" scenarios="1" formatCells="0" formatColumns="0" formatRows="0"/>
  <mergeCells count="8">
    <mergeCell ref="F420:G420"/>
    <mergeCell ref="F421:G421"/>
    <mergeCell ref="A3:E3"/>
    <mergeCell ref="B4:E4"/>
    <mergeCell ref="H4:I4"/>
    <mergeCell ref="A5:E5"/>
    <mergeCell ref="B7:G7"/>
    <mergeCell ref="H7:IX7"/>
  </mergeCells>
  <conditionalFormatting sqref="H4">
    <cfRule type="expression" dxfId="85" priority="5">
      <formula>$H$4&lt;&gt;""</formula>
    </cfRule>
  </conditionalFormatting>
  <conditionalFormatting sqref="H6">
    <cfRule type="expression" dxfId="84" priority="8">
      <formula>$H$6="mehrfache Kombination"</formula>
    </cfRule>
  </conditionalFormatting>
  <conditionalFormatting sqref="I6:IX6">
    <cfRule type="expression" dxfId="83" priority="10">
      <formula>I$6="Eingabe überprüfen"</formula>
    </cfRule>
  </conditionalFormatting>
  <conditionalFormatting sqref="I8:IX8">
    <cfRule type="expression" dxfId="82" priority="3">
      <formula>OR(I$420="Önace falsch",I$423="FEHLER")</formula>
    </cfRule>
    <cfRule type="expression" dxfId="81" priority="4">
      <formula>AND(I420="Önace ok",I421="GK ok")</formula>
    </cfRule>
  </conditionalFormatting>
  <conditionalFormatting sqref="I9:IX9">
    <cfRule type="expression" dxfId="80" priority="6">
      <formula>I$421="leer"</formula>
    </cfRule>
    <cfRule type="expression" dxfId="79" priority="11">
      <formula>I$421&lt;&gt;"GK ok"</formula>
    </cfRule>
    <cfRule type="expression" dxfId="78" priority="12">
      <formula>AND(I$420="Önace ok",I$421="GK ok")</formula>
    </cfRule>
  </conditionalFormatting>
  <dataValidations count="1">
    <dataValidation type="list" errorStyle="information" allowBlank="1" showErrorMessage="1" errorTitle="GK falsch" error="Bitte Größenklasse aus Liste auswählen" promptTitle="Größenklasse" prompt="Größenklasse auswählen" sqref="I9:IX9" xr:uid="{2447B198-7806-404B-8317-00EF012AA737}">
      <formula1>$B$9:$G$9</formula1>
    </dataValidation>
  </dataValidations>
  <pageMargins left="0.78740157499999996" right="0.78740157499999996" top="0.984251969" bottom="0.984251969" header="0.4921259845" footer="0.4921259845"/>
  <pageSetup paperSize="9" scale="65" orientation="landscape"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2" id="{79343AAC-7478-4C3F-9F2F-C981B52A68ED}">
            <xm:f>OFFSET(MM_Bil!$B$34,0,MONTH(A11))&gt;OFFSET(MM_Bil!$B$11,0,MONTH(A11))</xm:f>
            <x14:dxf>
              <fill>
                <patternFill>
                  <bgColor rgb="FFFF6D6D"/>
                </patternFill>
              </fill>
            </x14:dxf>
          </x14:cfRule>
          <xm:sqref>H11:H376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47482B72-6F5F-42EC-AAFD-4AA8B3889CF1}">
          <x14:formula1>
            <xm:f>OENACE_Abteilungen!$D$10:$D$99</xm:f>
          </x14:formula1>
          <xm:sqref>I8:IX8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
    <outlinePr showOutlineSymbols="0"/>
    <pageSetUpPr fitToPage="1"/>
  </sheetPr>
  <dimension ref="A1:Q48"/>
  <sheetViews>
    <sheetView showGridLines="0" showOutlineSymbols="0" workbookViewId="0">
      <pane xSplit="2" topLeftCell="C1" activePane="topRight" state="frozen"/>
      <selection activeCell="A2" sqref="A2"/>
      <selection pane="topRight"/>
    </sheetView>
  </sheetViews>
  <sheetFormatPr baseColWidth="10" defaultColWidth="10.7109375" defaultRowHeight="12.75" x14ac:dyDescent="0.2"/>
  <cols>
    <col min="1" max="1" width="25.7109375" style="9" customWidth="1"/>
    <col min="2" max="2" width="75.42578125" style="9" customWidth="1"/>
    <col min="3" max="13" width="14.7109375" style="14" customWidth="1"/>
    <col min="14" max="14" width="14.7109375" style="9" customWidth="1"/>
    <col min="15" max="15" width="16.7109375" style="9" customWidth="1"/>
    <col min="16" max="16384" width="10.7109375" style="9"/>
  </cols>
  <sheetData>
    <row r="1" spans="1:17" s="11" customFormat="1" ht="15.75" customHeight="1" x14ac:dyDescent="0.2">
      <c r="A1" s="8"/>
      <c r="B1" s="9"/>
      <c r="C1" s="10"/>
    </row>
    <row r="2" spans="1:17" s="11" customFormat="1" ht="15.75" customHeight="1" x14ac:dyDescent="0.2">
      <c r="B2" s="28"/>
    </row>
    <row r="3" spans="1:17" s="11" customFormat="1" ht="15.75" customHeight="1" x14ac:dyDescent="0.2">
      <c r="A3" s="8"/>
      <c r="B3" s="28"/>
      <c r="C3" s="322" t="str" cm="1">
        <f t="array" ref="C3">IF(C11&gt;0,IF(C11 - C31 - SUMPRODUCT(MM_LPZ!$H$11:$H$376,IF(MONTH(MM_LPZ!$A$11:$A$376)=1,1,0)) &lt;  0,"Prüfen",""),"")</f>
        <v/>
      </c>
      <c r="D3" s="322" t="str" cm="1">
        <f t="array" ref="D3">IF(D11&gt;0,IF(D11 - D31 - SUMPRODUCT(MM_LPZ!$H$11:$H$376,IF(MONTH(MM_LPZ!$A$11:$A$376)=2,1,0)) &lt;  0,"Prüfen",""),"")</f>
        <v/>
      </c>
      <c r="E3" s="322" t="str" cm="1">
        <f t="array" ref="E3">IF(E11&gt;0,IF(E11 - E31 - SUMPRODUCT(MM_LPZ!$H$11:$H$376,IF(MONTH(MM_LPZ!$A$11:$A$376)=3,1,0)) &lt;  0,"Prüfen",""),"")</f>
        <v/>
      </c>
      <c r="F3" s="322" t="str" cm="1">
        <f t="array" ref="F3">IF(F11&gt;0,IF(F11 - F31 - SUMPRODUCT(MM_LPZ!$H$11:$H$376,IF(MONTH(MM_LPZ!$A$11:$A$376)=4,1,0)) &lt;  0,"Prüfen",""),"")</f>
        <v/>
      </c>
      <c r="G3" s="322" t="str" cm="1">
        <f t="array" ref="G3">IF(G11&gt;0,IF(G11 - G31 - SUMPRODUCT(MM_LPZ!$H$11:$H$376,IF(MONTH(MM_LPZ!$A$11:$A$376)=5,1,0)) &lt;  0,"Prüfen",""),"")</f>
        <v/>
      </c>
      <c r="H3" s="322" t="str" cm="1">
        <f t="array" ref="H3">IF(H11&gt;0,IF(H11 - H31 - SUMPRODUCT(MM_LPZ!$H$11:$H$376,IF(MONTH(MM_LPZ!$A$11:$A$376)=6,1,0)) &lt;  0,"Prüfen",""),"")</f>
        <v/>
      </c>
      <c r="I3" s="322" t="str" cm="1">
        <f t="array" ref="I3">IF(I11&gt;0,IF(I11 - I31 - SUMPRODUCT(MM_LPZ!$H$11:$H$376,IF(MONTH(MM_LPZ!$A$11:$A$376)=7,1,0)) &lt;  0,"Prüfen",""),"")</f>
        <v/>
      </c>
      <c r="J3" s="322" t="str" cm="1">
        <f t="array" ref="J3">IF(J11&gt;0,IF(J11 - J31 - SUMPRODUCT(MM_LPZ!$H$11:$H$376,IF(MONTH(MM_LPZ!$A$11:$A$376)=8,1,0)) &lt;  0,"Prüfen",""),"")</f>
        <v/>
      </c>
      <c r="K3" s="322" t="str" cm="1">
        <f t="array" ref="K3">IF(K11&gt;0,IF(K11 - K31 - SUMPRODUCT(MM_LPZ!$H$11:$H$376,IF(MONTH(MM_LPZ!$A$11:$A$376)=9,1,0)) &lt;  0,"Prüfen",""),"")</f>
        <v/>
      </c>
      <c r="L3" s="322" t="str" cm="1">
        <f t="array" ref="L3">IF(L11&gt;0,IF(L11 - L31 - SUMPRODUCT(MM_LPZ!$H$11:$H$376,IF(MONTH(MM_LPZ!$A$11:$A$376)=10,1,0)) &lt;  0,"Prüfen",""),"")</f>
        <v/>
      </c>
      <c r="M3" s="322" t="str" cm="1">
        <f t="array" ref="M3">IF(M11&gt;0,IF(M11 - M31 - SUMPRODUCT(MM_LPZ!$H$11:$H$376,IF(MONTH(MM_LPZ!$A$11:$A$376)=11,1,0)) &lt;  0,"Prüfen",""),"")</f>
        <v/>
      </c>
      <c r="N3" s="322" t="str" cm="1">
        <f t="array" ref="N3">IF(N11&gt;0,IF(N11 - N31 - SUMPRODUCT(MM_LPZ!$H$11:$H$376,IF(MONTH(MM_LPZ!$A$11:$A$376)=12,1,0)) &lt;  0,"Prüfen",""),"")</f>
        <v/>
      </c>
      <c r="O3" s="323"/>
    </row>
    <row r="4" spans="1:17" s="11" customFormat="1" ht="15.75" customHeight="1" x14ac:dyDescent="0.2">
      <c r="A4" s="189" t="s">
        <v>0</v>
      </c>
      <c r="C4" s="309" t="str">
        <f>IF(COUNTIF(C3:N3,"")&lt;&gt;12,"Abgabe an Endverbraucher muss größer sein als Summe LPZ + Haushalte","")</f>
        <v/>
      </c>
      <c r="D4" s="308"/>
      <c r="E4" s="308"/>
      <c r="F4" s="308"/>
      <c r="G4" s="308"/>
      <c r="Q4" s="8"/>
    </row>
    <row r="5" spans="1:17" s="11" customFormat="1" ht="15.75" customHeight="1" x14ac:dyDescent="0.2">
      <c r="C5" s="8"/>
    </row>
    <row r="6" spans="1:17" s="11" customFormat="1" ht="15.75" customHeight="1" x14ac:dyDescent="0.2">
      <c r="A6" s="400" t="s">
        <v>1083</v>
      </c>
      <c r="B6" s="401"/>
      <c r="C6" s="401"/>
      <c r="D6" s="401"/>
      <c r="E6" s="402"/>
    </row>
    <row r="7" spans="1:17" s="11" customFormat="1" ht="15.75" x14ac:dyDescent="0.2">
      <c r="A7" s="50" t="s">
        <v>7</v>
      </c>
      <c r="B7" s="413" t="str">
        <f>IF(U!$B$13&lt;&gt;"",U!$B$13,"")</f>
        <v/>
      </c>
      <c r="C7" s="414"/>
      <c r="D7" s="414"/>
      <c r="E7" s="415"/>
    </row>
    <row r="8" spans="1:17" s="11" customFormat="1" ht="15.75" x14ac:dyDescent="0.2">
      <c r="A8" s="403" t="s">
        <v>201</v>
      </c>
      <c r="B8" s="404"/>
      <c r="C8" s="404"/>
      <c r="D8" s="404"/>
      <c r="E8" s="405"/>
      <c r="F8" s="13"/>
      <c r="G8" s="13"/>
      <c r="H8" s="13"/>
      <c r="I8" s="13"/>
      <c r="J8" s="13"/>
    </row>
    <row r="9" spans="1:17" ht="12.75" customHeight="1" x14ac:dyDescent="0.2">
      <c r="A9" s="409" t="s">
        <v>2</v>
      </c>
      <c r="B9" s="410"/>
      <c r="C9" s="48" t="s">
        <v>78</v>
      </c>
      <c r="D9" s="54" t="s">
        <v>138</v>
      </c>
      <c r="E9" s="54" t="s">
        <v>139</v>
      </c>
      <c r="F9" s="54" t="s">
        <v>140</v>
      </c>
      <c r="G9" s="54" t="s">
        <v>125</v>
      </c>
      <c r="H9" s="54" t="s">
        <v>141</v>
      </c>
      <c r="I9" s="54" t="s">
        <v>142</v>
      </c>
      <c r="J9" s="54" t="s">
        <v>143</v>
      </c>
      <c r="K9" s="54" t="s">
        <v>144</v>
      </c>
      <c r="L9" s="54" t="s">
        <v>145</v>
      </c>
      <c r="M9" s="54" t="s">
        <v>146</v>
      </c>
      <c r="N9" s="54" t="s">
        <v>147</v>
      </c>
      <c r="O9" s="54" t="s">
        <v>135</v>
      </c>
    </row>
    <row r="10" spans="1:17" x14ac:dyDescent="0.2">
      <c r="A10" s="411"/>
      <c r="B10" s="412"/>
      <c r="C10" s="49" t="s">
        <v>4</v>
      </c>
      <c r="D10" s="49" t="s">
        <v>4</v>
      </c>
      <c r="E10" s="49" t="s">
        <v>4</v>
      </c>
      <c r="F10" s="49" t="s">
        <v>4</v>
      </c>
      <c r="G10" s="49" t="s">
        <v>4</v>
      </c>
      <c r="H10" s="49" t="s">
        <v>4</v>
      </c>
      <c r="I10" s="49" t="s">
        <v>4</v>
      </c>
      <c r="J10" s="49" t="s">
        <v>4</v>
      </c>
      <c r="K10" s="49" t="s">
        <v>4</v>
      </c>
      <c r="L10" s="49" t="s">
        <v>4</v>
      </c>
      <c r="M10" s="49" t="s">
        <v>4</v>
      </c>
      <c r="N10" s="49" t="s">
        <v>4</v>
      </c>
      <c r="O10" s="49" t="s">
        <v>4</v>
      </c>
    </row>
    <row r="11" spans="1:17" ht="13.35" customHeight="1" x14ac:dyDescent="0.2">
      <c r="A11" s="388" t="s">
        <v>76</v>
      </c>
      <c r="B11" s="391"/>
      <c r="C11" s="208"/>
      <c r="D11" s="208"/>
      <c r="E11" s="208"/>
      <c r="F11" s="208"/>
      <c r="G11" s="208"/>
      <c r="H11" s="208"/>
      <c r="I11" s="208"/>
      <c r="J11" s="208"/>
      <c r="K11" s="208"/>
      <c r="L11" s="208"/>
      <c r="M11" s="208"/>
      <c r="N11" s="208"/>
      <c r="O11" s="318" t="str">
        <f>IF(SUM(C11:N11)&gt;0,SUM(C11:N11),"")</f>
        <v/>
      </c>
    </row>
    <row r="12" spans="1:17" ht="13.35" customHeight="1" x14ac:dyDescent="0.2">
      <c r="A12" s="392" t="s">
        <v>52</v>
      </c>
      <c r="B12" s="393"/>
      <c r="C12" s="209"/>
      <c r="D12" s="209"/>
      <c r="E12" s="209"/>
      <c r="F12" s="209"/>
      <c r="G12" s="209"/>
      <c r="H12" s="209"/>
      <c r="I12" s="209"/>
      <c r="J12" s="209"/>
      <c r="K12" s="209"/>
      <c r="L12" s="209"/>
      <c r="M12" s="209"/>
      <c r="N12" s="209"/>
      <c r="O12" s="210" t="str">
        <f t="shared" ref="O12:O32" si="0">IF(SUM(C12:N12)&gt;0,SUM(C12:N12),"")</f>
        <v/>
      </c>
    </row>
    <row r="13" spans="1:17" ht="13.35" customHeight="1" x14ac:dyDescent="0.2">
      <c r="A13" s="394" t="s">
        <v>53</v>
      </c>
      <c r="B13" s="395"/>
      <c r="C13" s="206"/>
      <c r="D13" s="206"/>
      <c r="E13" s="206"/>
      <c r="F13" s="206"/>
      <c r="G13" s="206"/>
      <c r="H13" s="206"/>
      <c r="I13" s="206"/>
      <c r="J13" s="206"/>
      <c r="K13" s="206"/>
      <c r="L13" s="206"/>
      <c r="M13" s="206"/>
      <c r="N13" s="206"/>
      <c r="O13" s="207" t="str">
        <f t="shared" si="0"/>
        <v/>
      </c>
    </row>
    <row r="14" spans="1:17" ht="13.35" customHeight="1" x14ac:dyDescent="0.2">
      <c r="A14" s="390" t="s">
        <v>766</v>
      </c>
      <c r="B14" s="391"/>
      <c r="C14" s="211"/>
      <c r="D14" s="211"/>
      <c r="E14" s="211"/>
      <c r="F14" s="211"/>
      <c r="G14" s="211"/>
      <c r="H14" s="211"/>
      <c r="I14" s="211"/>
      <c r="J14" s="211"/>
      <c r="K14" s="211"/>
      <c r="L14" s="211"/>
      <c r="M14" s="211"/>
      <c r="N14" s="211"/>
      <c r="O14" s="319" t="str">
        <f t="shared" si="0"/>
        <v/>
      </c>
    </row>
    <row r="15" spans="1:17" ht="13.35" customHeight="1" x14ac:dyDescent="0.2">
      <c r="A15" s="406" t="s">
        <v>203</v>
      </c>
      <c r="B15" s="126"/>
      <c r="C15" s="209"/>
      <c r="D15" s="209"/>
      <c r="E15" s="209"/>
      <c r="F15" s="209"/>
      <c r="G15" s="209"/>
      <c r="H15" s="209"/>
      <c r="I15" s="209"/>
      <c r="J15" s="209"/>
      <c r="K15" s="209"/>
      <c r="L15" s="209"/>
      <c r="M15" s="209"/>
      <c r="N15" s="209"/>
      <c r="O15" s="210" t="str">
        <f t="shared" si="0"/>
        <v/>
      </c>
    </row>
    <row r="16" spans="1:17" ht="13.35" customHeight="1" x14ac:dyDescent="0.2">
      <c r="A16" s="407"/>
      <c r="B16" s="127"/>
      <c r="C16" s="205"/>
      <c r="D16" s="205"/>
      <c r="E16" s="205"/>
      <c r="F16" s="205"/>
      <c r="G16" s="205"/>
      <c r="H16" s="205"/>
      <c r="I16" s="205"/>
      <c r="J16" s="205"/>
      <c r="K16" s="205"/>
      <c r="L16" s="205"/>
      <c r="M16" s="205"/>
      <c r="N16" s="205"/>
      <c r="O16" s="204" t="str">
        <f t="shared" si="0"/>
        <v/>
      </c>
    </row>
    <row r="17" spans="1:15" ht="13.35" customHeight="1" x14ac:dyDescent="0.2">
      <c r="A17" s="407"/>
      <c r="B17" s="127"/>
      <c r="C17" s="205"/>
      <c r="D17" s="205"/>
      <c r="E17" s="205"/>
      <c r="F17" s="205"/>
      <c r="G17" s="205"/>
      <c r="H17" s="205"/>
      <c r="I17" s="205"/>
      <c r="J17" s="205"/>
      <c r="K17" s="205"/>
      <c r="L17" s="205"/>
      <c r="M17" s="205"/>
      <c r="N17" s="205"/>
      <c r="O17" s="204" t="str">
        <f t="shared" si="0"/>
        <v/>
      </c>
    </row>
    <row r="18" spans="1:15" ht="13.35" customHeight="1" x14ac:dyDescent="0.2">
      <c r="A18" s="407"/>
      <c r="B18" s="127"/>
      <c r="C18" s="205"/>
      <c r="D18" s="205"/>
      <c r="E18" s="205"/>
      <c r="F18" s="205"/>
      <c r="G18" s="205"/>
      <c r="H18" s="205"/>
      <c r="I18" s="205"/>
      <c r="J18" s="205"/>
      <c r="K18" s="205"/>
      <c r="L18" s="205"/>
      <c r="M18" s="205"/>
      <c r="N18" s="205"/>
      <c r="O18" s="204" t="str">
        <f t="shared" si="0"/>
        <v/>
      </c>
    </row>
    <row r="19" spans="1:15" ht="13.35" customHeight="1" x14ac:dyDescent="0.2">
      <c r="A19" s="407"/>
      <c r="B19" s="127"/>
      <c r="C19" s="205"/>
      <c r="D19" s="205"/>
      <c r="E19" s="205"/>
      <c r="F19" s="205"/>
      <c r="G19" s="205"/>
      <c r="H19" s="205"/>
      <c r="I19" s="205"/>
      <c r="J19" s="205"/>
      <c r="K19" s="205"/>
      <c r="L19" s="205"/>
      <c r="M19" s="205"/>
      <c r="N19" s="205"/>
      <c r="O19" s="204" t="str">
        <f t="shared" si="0"/>
        <v/>
      </c>
    </row>
    <row r="20" spans="1:15" ht="13.35" customHeight="1" x14ac:dyDescent="0.2">
      <c r="A20" s="407"/>
      <c r="B20" s="127"/>
      <c r="C20" s="205"/>
      <c r="D20" s="205"/>
      <c r="E20" s="205"/>
      <c r="F20" s="205"/>
      <c r="G20" s="205"/>
      <c r="H20" s="205"/>
      <c r="I20" s="205"/>
      <c r="J20" s="205"/>
      <c r="K20" s="205"/>
      <c r="L20" s="205"/>
      <c r="M20" s="205"/>
      <c r="N20" s="205"/>
      <c r="O20" s="204" t="str">
        <f t="shared" si="0"/>
        <v/>
      </c>
    </row>
    <row r="21" spans="1:15" ht="13.35" customHeight="1" x14ac:dyDescent="0.2">
      <c r="A21" s="408"/>
      <c r="B21" s="128"/>
      <c r="C21" s="206"/>
      <c r="D21" s="206"/>
      <c r="E21" s="206"/>
      <c r="F21" s="206"/>
      <c r="G21" s="206"/>
      <c r="H21" s="206"/>
      <c r="I21" s="206"/>
      <c r="J21" s="206"/>
      <c r="K21" s="206"/>
      <c r="L21" s="206"/>
      <c r="M21" s="206"/>
      <c r="N21" s="206"/>
      <c r="O21" s="207" t="str">
        <f t="shared" si="0"/>
        <v/>
      </c>
    </row>
    <row r="22" spans="1:15" ht="13.35" customHeight="1" x14ac:dyDescent="0.2">
      <c r="A22" s="406" t="s">
        <v>202</v>
      </c>
      <c r="B22" s="129"/>
      <c r="C22" s="209"/>
      <c r="D22" s="209"/>
      <c r="E22" s="209"/>
      <c r="F22" s="209"/>
      <c r="G22" s="209"/>
      <c r="H22" s="209"/>
      <c r="I22" s="209"/>
      <c r="J22" s="209"/>
      <c r="K22" s="209"/>
      <c r="L22" s="209"/>
      <c r="M22" s="209"/>
      <c r="N22" s="209"/>
      <c r="O22" s="210" t="str">
        <f t="shared" si="0"/>
        <v/>
      </c>
    </row>
    <row r="23" spans="1:15" ht="13.35" customHeight="1" x14ac:dyDescent="0.2">
      <c r="A23" s="407"/>
      <c r="B23" s="127"/>
      <c r="C23" s="205"/>
      <c r="D23" s="205"/>
      <c r="E23" s="205"/>
      <c r="F23" s="205"/>
      <c r="G23" s="205"/>
      <c r="H23" s="205"/>
      <c r="I23" s="205"/>
      <c r="J23" s="205"/>
      <c r="K23" s="205"/>
      <c r="L23" s="205"/>
      <c r="M23" s="205"/>
      <c r="N23" s="205"/>
      <c r="O23" s="204" t="str">
        <f t="shared" si="0"/>
        <v/>
      </c>
    </row>
    <row r="24" spans="1:15" ht="13.35" customHeight="1" x14ac:dyDescent="0.2">
      <c r="A24" s="407"/>
      <c r="B24" s="127"/>
      <c r="C24" s="205"/>
      <c r="D24" s="205"/>
      <c r="E24" s="205"/>
      <c r="F24" s="205"/>
      <c r="G24" s="205"/>
      <c r="H24" s="205"/>
      <c r="I24" s="205"/>
      <c r="J24" s="205"/>
      <c r="K24" s="205"/>
      <c r="L24" s="205"/>
      <c r="M24" s="205"/>
      <c r="N24" s="205"/>
      <c r="O24" s="204" t="str">
        <f t="shared" si="0"/>
        <v/>
      </c>
    </row>
    <row r="25" spans="1:15" ht="13.35" customHeight="1" x14ac:dyDescent="0.2">
      <c r="A25" s="407"/>
      <c r="B25" s="127"/>
      <c r="C25" s="205"/>
      <c r="D25" s="205"/>
      <c r="E25" s="205"/>
      <c r="F25" s="205"/>
      <c r="G25" s="205"/>
      <c r="H25" s="205"/>
      <c r="I25" s="205"/>
      <c r="J25" s="205"/>
      <c r="K25" s="205"/>
      <c r="L25" s="205"/>
      <c r="M25" s="205"/>
      <c r="N25" s="205"/>
      <c r="O25" s="204" t="str">
        <f t="shared" si="0"/>
        <v/>
      </c>
    </row>
    <row r="26" spans="1:15" ht="13.35" customHeight="1" x14ac:dyDescent="0.2">
      <c r="A26" s="407"/>
      <c r="B26" s="127"/>
      <c r="C26" s="205"/>
      <c r="D26" s="205"/>
      <c r="E26" s="205"/>
      <c r="F26" s="205"/>
      <c r="G26" s="205"/>
      <c r="H26" s="205"/>
      <c r="I26" s="205"/>
      <c r="J26" s="205"/>
      <c r="K26" s="205"/>
      <c r="L26" s="205"/>
      <c r="M26" s="205"/>
      <c r="N26" s="205"/>
      <c r="O26" s="204" t="str">
        <f t="shared" si="0"/>
        <v/>
      </c>
    </row>
    <row r="27" spans="1:15" ht="13.35" customHeight="1" x14ac:dyDescent="0.2">
      <c r="A27" s="407"/>
      <c r="B27" s="127"/>
      <c r="C27" s="205"/>
      <c r="D27" s="205"/>
      <c r="E27" s="205"/>
      <c r="F27" s="205"/>
      <c r="G27" s="205"/>
      <c r="H27" s="205"/>
      <c r="I27" s="205"/>
      <c r="J27" s="205"/>
      <c r="K27" s="205"/>
      <c r="L27" s="205"/>
      <c r="M27" s="205"/>
      <c r="N27" s="205"/>
      <c r="O27" s="204" t="str">
        <f t="shared" si="0"/>
        <v/>
      </c>
    </row>
    <row r="28" spans="1:15" ht="13.35" customHeight="1" x14ac:dyDescent="0.2">
      <c r="A28" s="408"/>
      <c r="B28" s="128"/>
      <c r="C28" s="206"/>
      <c r="D28" s="206"/>
      <c r="E28" s="206"/>
      <c r="F28" s="206"/>
      <c r="G28" s="206"/>
      <c r="H28" s="206"/>
      <c r="I28" s="206"/>
      <c r="J28" s="206"/>
      <c r="K28" s="206"/>
      <c r="L28" s="206"/>
      <c r="M28" s="206"/>
      <c r="N28" s="206"/>
      <c r="O28" s="207" t="str">
        <f t="shared" si="0"/>
        <v/>
      </c>
    </row>
    <row r="29" spans="1:15" ht="13.35" customHeight="1" x14ac:dyDescent="0.2">
      <c r="A29" s="390" t="s">
        <v>204</v>
      </c>
      <c r="B29" s="389"/>
      <c r="C29" s="212"/>
      <c r="D29" s="212"/>
      <c r="E29" s="212"/>
      <c r="F29" s="212"/>
      <c r="G29" s="212"/>
      <c r="H29" s="212"/>
      <c r="I29" s="212"/>
      <c r="J29" s="212"/>
      <c r="K29" s="212"/>
      <c r="L29" s="212"/>
      <c r="M29" s="212"/>
      <c r="N29" s="212"/>
      <c r="O29" s="316" t="str">
        <f t="shared" si="0"/>
        <v/>
      </c>
    </row>
    <row r="30" spans="1:15" ht="13.35" customHeight="1" x14ac:dyDescent="0.2">
      <c r="A30" s="388" t="s">
        <v>764</v>
      </c>
      <c r="B30" s="389"/>
      <c r="C30" s="317" t="str">
        <f>IF(SUM(C31:C33)&gt;0,SUM(C31:C33),"")</f>
        <v/>
      </c>
      <c r="D30" s="317" t="str">
        <f t="shared" ref="D30:N30" si="1">IF(SUM(D31:D33)&gt;0,SUM(D31:D33),"")</f>
        <v/>
      </c>
      <c r="E30" s="317" t="str">
        <f t="shared" si="1"/>
        <v/>
      </c>
      <c r="F30" s="317" t="str">
        <f t="shared" si="1"/>
        <v/>
      </c>
      <c r="G30" s="317" t="str">
        <f t="shared" si="1"/>
        <v/>
      </c>
      <c r="H30" s="317" t="str">
        <f t="shared" si="1"/>
        <v/>
      </c>
      <c r="I30" s="317" t="str">
        <f t="shared" si="1"/>
        <v/>
      </c>
      <c r="J30" s="317" t="str">
        <f t="shared" si="1"/>
        <v/>
      </c>
      <c r="K30" s="317" t="str">
        <f t="shared" si="1"/>
        <v/>
      </c>
      <c r="L30" s="317" t="str">
        <f t="shared" si="1"/>
        <v/>
      </c>
      <c r="M30" s="317" t="str">
        <f t="shared" si="1"/>
        <v/>
      </c>
      <c r="N30" s="317" t="str">
        <f t="shared" si="1"/>
        <v/>
      </c>
      <c r="O30" s="316" t="str">
        <f t="shared" si="0"/>
        <v/>
      </c>
    </row>
    <row r="31" spans="1:15" ht="13.35" customHeight="1" x14ac:dyDescent="0.2">
      <c r="A31" s="398" t="s">
        <v>765</v>
      </c>
      <c r="B31" s="399"/>
      <c r="C31" s="208"/>
      <c r="D31" s="208"/>
      <c r="E31" s="208"/>
      <c r="F31" s="208"/>
      <c r="G31" s="208"/>
      <c r="H31" s="208"/>
      <c r="I31" s="208"/>
      <c r="J31" s="208"/>
      <c r="K31" s="208"/>
      <c r="L31" s="208"/>
      <c r="M31" s="208"/>
      <c r="N31" s="208"/>
      <c r="O31" s="320" t="str">
        <f t="shared" si="0"/>
        <v/>
      </c>
    </row>
    <row r="32" spans="1:15" ht="13.35" customHeight="1" x14ac:dyDescent="0.2">
      <c r="A32" s="396" t="s">
        <v>1038</v>
      </c>
      <c r="B32" s="397"/>
      <c r="C32" s="206"/>
      <c r="D32" s="206"/>
      <c r="E32" s="206"/>
      <c r="F32" s="206"/>
      <c r="G32" s="206"/>
      <c r="H32" s="206"/>
      <c r="I32" s="206"/>
      <c r="J32" s="206"/>
      <c r="K32" s="206"/>
      <c r="L32" s="206"/>
      <c r="M32" s="206"/>
      <c r="N32" s="206"/>
      <c r="O32" s="321" t="str">
        <f t="shared" si="0"/>
        <v/>
      </c>
    </row>
    <row r="33" spans="1:15" ht="39.75" customHeight="1" x14ac:dyDescent="0.2">
      <c r="A33" s="396" t="s">
        <v>1039</v>
      </c>
      <c r="B33" s="397"/>
      <c r="C33" s="206"/>
      <c r="D33" s="206"/>
      <c r="E33" s="206"/>
      <c r="F33" s="206"/>
      <c r="G33" s="206"/>
      <c r="H33" s="206"/>
      <c r="I33" s="206"/>
      <c r="J33" s="206"/>
      <c r="K33" s="206"/>
      <c r="L33" s="206"/>
      <c r="M33" s="206"/>
      <c r="N33" s="206"/>
      <c r="O33" s="321" t="str">
        <f t="shared" ref="O33:O34" si="2">IF(SUM(C33:N33)&gt;0,SUM(C33:N33),"")</f>
        <v/>
      </c>
    </row>
    <row r="34" spans="1:15" x14ac:dyDescent="0.2">
      <c r="A34" s="388" t="s">
        <v>1067</v>
      </c>
      <c r="B34" s="389"/>
      <c r="C34" s="315" t="str" cm="1">
        <f t="array" ref="C34">IF(SUM(C$11)&gt;0,SUMPRODUCT(MM_LPZ!$H$11:$H$376,IF(MONTH(MM_LPZ!$A$11:$A$376)=1,1,0)),"")</f>
        <v/>
      </c>
      <c r="D34" s="315" t="str" cm="1">
        <f t="array" ref="D34">IF(SUM(D$11)&gt;0,SUMPRODUCT(MM_LPZ!$H$11:$H$376,IF(MONTH(MM_LPZ!$A$11:$A$376)=2,1,0)),"")</f>
        <v/>
      </c>
      <c r="E34" s="315" t="str" cm="1">
        <f t="array" ref="E34">IF(SUM(E$11)&gt;0,SUMPRODUCT(MM_LPZ!$H$11:$H$376,IF(MONTH(MM_LPZ!$A$11:$A$376)=3,1,0)),"")</f>
        <v/>
      </c>
      <c r="F34" s="315" t="str" cm="1">
        <f t="array" ref="F34">IF(SUM(F$11)&gt;0,SUMPRODUCT(MM_LPZ!$H$11:$H$376,IF(MONTH(MM_LPZ!$A$11:$A$376)=4,1,0)),"")</f>
        <v/>
      </c>
      <c r="G34" s="315" t="str" cm="1">
        <f t="array" ref="G34">IF(SUM(G$11)&gt;0,SUMPRODUCT(MM_LPZ!$H$11:$H$376,IF(MONTH(MM_LPZ!$A$11:$A$376)=5,1,0)),"")</f>
        <v/>
      </c>
      <c r="H34" s="315" t="str" cm="1">
        <f t="array" ref="H34">IF(SUM(H$11)&gt;0,SUMPRODUCT(MM_LPZ!$H$11:$H$376,IF(MONTH(MM_LPZ!$A$11:$A$376)=6,1,0)),"")</f>
        <v/>
      </c>
      <c r="I34" s="315" t="str" cm="1">
        <f t="array" ref="I34">IF(SUM(I$11)&gt;0,SUMPRODUCT(MM_LPZ!$H$11:$H$376,IF(MONTH(MM_LPZ!$A$11:$A$376)=7,1,0)),"")</f>
        <v/>
      </c>
      <c r="J34" s="315" t="str" cm="1">
        <f t="array" ref="J34">IF(SUM(J$11)&gt;0,SUMPRODUCT(MM_LPZ!$H$11:$H$376,IF(MONTH(MM_LPZ!$A$11:$A$376)=8,1,0)),"")</f>
        <v/>
      </c>
      <c r="K34" s="315" t="str" cm="1">
        <f t="array" ref="K34">IF(SUM(K$11)&gt;0,SUMPRODUCT(MM_LPZ!$H$11:$H$376,IF(MONTH(MM_LPZ!$A$11:$A$376)=9,1,0)),"")</f>
        <v/>
      </c>
      <c r="L34" s="315" t="str" cm="1">
        <f t="array" ref="L34">IF(SUM(L$11)&gt;0,SUMPRODUCT(MM_LPZ!$H$11:$H$376,IF(MONTH(MM_LPZ!$A$11:$A$376)=10,1,0)),"")</f>
        <v/>
      </c>
      <c r="M34" s="315" t="str" cm="1">
        <f t="array" ref="M34">IF(SUM(M$11)&gt;0,SUMPRODUCT(MM_LPZ!$H$11:$H$376,IF(MONTH(MM_LPZ!$A$11:$A$376)=11,1,0)),"")</f>
        <v/>
      </c>
      <c r="N34" s="315" t="str" cm="1">
        <f t="array" ref="N34">IF(SUM(N$11)&gt;0,SUMPRODUCT(MM_LPZ!$H$11:$H$376,IF(MONTH(MM_LPZ!$A$11:$A$376)=12,1,0)),"")</f>
        <v/>
      </c>
      <c r="O34" s="316" t="str">
        <f t="shared" si="2"/>
        <v/>
      </c>
    </row>
    <row r="35" spans="1:15" x14ac:dyDescent="0.2">
      <c r="A35" s="388" t="s">
        <v>1071</v>
      </c>
      <c r="B35" s="389"/>
      <c r="C35" s="315" t="str">
        <f>IF(SUM(C$11)&gt;0,C11-C31-C34,"")</f>
        <v/>
      </c>
      <c r="D35" s="315" t="str">
        <f t="shared" ref="D35:N35" si="3">IF(SUM(D$11)&gt;0,D11-D31-D34,"")</f>
        <v/>
      </c>
      <c r="E35" s="315" t="str">
        <f t="shared" si="3"/>
        <v/>
      </c>
      <c r="F35" s="315" t="str">
        <f t="shared" si="3"/>
        <v/>
      </c>
      <c r="G35" s="315" t="str">
        <f t="shared" si="3"/>
        <v/>
      </c>
      <c r="H35" s="315" t="str">
        <f t="shared" si="3"/>
        <v/>
      </c>
      <c r="I35" s="315" t="str">
        <f t="shared" si="3"/>
        <v/>
      </c>
      <c r="J35" s="315" t="str">
        <f t="shared" si="3"/>
        <v/>
      </c>
      <c r="K35" s="315" t="str">
        <f t="shared" si="3"/>
        <v/>
      </c>
      <c r="L35" s="315" t="str">
        <f t="shared" si="3"/>
        <v/>
      </c>
      <c r="M35" s="315" t="str">
        <f t="shared" si="3"/>
        <v/>
      </c>
      <c r="N35" s="315" t="str">
        <f t="shared" si="3"/>
        <v/>
      </c>
      <c r="O35" s="316" t="str">
        <f t="shared" ref="O35" si="4">IF(SUM(C35:N35)&gt;0,SUM(C35:N35),"")</f>
        <v/>
      </c>
    </row>
    <row r="47" spans="1:15" x14ac:dyDescent="0.2">
      <c r="C47" s="9"/>
    </row>
    <row r="48" spans="1:15" x14ac:dyDescent="0.2">
      <c r="C48" s="9"/>
    </row>
  </sheetData>
  <sheetProtection algorithmName="SHA-512" hashValue="FvY3pek/EKxVYxVxwiHt+3UUCPRkTiyY7kqbxRpCreDIL0bmRIRqnzRBzsdrQ59WDjPIAbT/T1dBDwNV6SJK/A==" saltValue="KiI0R7AkwcBRdcLN6eBpsA==" spinCount="100000" sheet="1" objects="1" scenarios="1" formatCells="0" formatColumns="0" formatRows="0"/>
  <mergeCells count="17">
    <mergeCell ref="A6:E6"/>
    <mergeCell ref="A8:E8"/>
    <mergeCell ref="A15:A21"/>
    <mergeCell ref="A22:A28"/>
    <mergeCell ref="A9:B10"/>
    <mergeCell ref="B7:E7"/>
    <mergeCell ref="A35:B35"/>
    <mergeCell ref="A29:B29"/>
    <mergeCell ref="A11:B11"/>
    <mergeCell ref="A12:B12"/>
    <mergeCell ref="A13:B13"/>
    <mergeCell ref="A14:B14"/>
    <mergeCell ref="A34:B34"/>
    <mergeCell ref="A33:B33"/>
    <mergeCell ref="A30:B30"/>
    <mergeCell ref="A31:B31"/>
    <mergeCell ref="A32:B32"/>
  </mergeCells>
  <conditionalFormatting sqref="B15">
    <cfRule type="expression" dxfId="74" priority="113">
      <formula>AND($B15="",SUM($C15:$N15)&gt;0)</formula>
    </cfRule>
  </conditionalFormatting>
  <conditionalFormatting sqref="B16:B28">
    <cfRule type="expression" dxfId="73" priority="7">
      <formula>AND($B16="",SUM($C16:$N16)&gt;0)</formula>
    </cfRule>
  </conditionalFormatting>
  <conditionalFormatting sqref="C11:N11">
    <cfRule type="expression" dxfId="72" priority="6">
      <formula>C$3&lt;&gt;""</formula>
    </cfRule>
  </conditionalFormatting>
  <conditionalFormatting sqref="C31:N31">
    <cfRule type="expression" dxfId="71" priority="5">
      <formula>C31&gt;C11</formula>
    </cfRule>
  </conditionalFormatting>
  <conditionalFormatting sqref="C34:N34">
    <cfRule type="expression" dxfId="70" priority="1">
      <formula>C$34&gt;C$11</formula>
    </cfRule>
  </conditionalFormatting>
  <conditionalFormatting sqref="C35:N35">
    <cfRule type="expression" dxfId="69" priority="2">
      <formula>SUM(C35)&lt;0</formula>
    </cfRule>
  </conditionalFormatting>
  <conditionalFormatting sqref="P3:T3">
    <cfRule type="expression" dxfId="68" priority="3">
      <formula>$O$3&lt;&gt;""</formula>
    </cfRule>
  </conditionalFormatting>
  <pageMargins left="0.78740157499999996" right="0.78740157499999996" top="0.984251969" bottom="0.984251969" header="0.4921259845" footer="0.4921259845"/>
  <pageSetup paperSize="9" scale="65" orientation="landscape" r:id="rId1"/>
  <headerFooter alignWithMargins="0"/>
  <drawing r:id="rId2"/>
  <extLst>
    <ext xmlns:x14="http://schemas.microsoft.com/office/spreadsheetml/2009/9/main" uri="{CCE6A557-97BC-4b89-ADB6-D9C93CAAB3DF}">
      <x14:dataValidations xmlns:xm="http://schemas.microsoft.com/office/excel/2006/main" xWindow="332" yWindow="510" count="1">
        <x14:dataValidation type="list" allowBlank="1" showInputMessage="1" showErrorMessage="1" error="Nur Listeneinträge!" promptTitle="Grenzkopplungs- / Übergabepunkt" prompt="Änderungen der Liste_x000a_im Blatt &quot;L&quot; möglich!" xr:uid="{00000000-0002-0000-0100-000000000000}">
          <x14:formula1>
            <xm:f>L!$J$10:$J$35</xm:f>
          </x14:formula1>
          <xm:sqref>B15:B28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howOutlineSymbols="0"/>
    <pageSetUpPr fitToPage="1"/>
  </sheetPr>
  <dimension ref="A1:R111"/>
  <sheetViews>
    <sheetView showGridLines="0" showOutlineSymbols="0" workbookViewId="0">
      <pane xSplit="1" topLeftCell="B1" activePane="topRight" state="frozen"/>
      <selection activeCell="I62" sqref="I62"/>
      <selection pane="topRight" activeCell="C8" sqref="C8"/>
    </sheetView>
  </sheetViews>
  <sheetFormatPr baseColWidth="10" defaultColWidth="10.7109375" defaultRowHeight="12.75" x14ac:dyDescent="0.2"/>
  <cols>
    <col min="1" max="1" width="32.7109375" style="9" customWidth="1"/>
    <col min="2" max="2" width="40.7109375" style="9" customWidth="1"/>
    <col min="3" max="4" width="25.7109375" style="9" customWidth="1"/>
    <col min="5" max="15" width="14.7109375" style="14" customWidth="1"/>
    <col min="16" max="17" width="14.7109375" style="9" customWidth="1"/>
    <col min="18" max="16384" width="10.7109375" style="9"/>
  </cols>
  <sheetData>
    <row r="1" spans="1:18" s="11" customFormat="1" ht="15.75" customHeight="1" x14ac:dyDescent="0.2">
      <c r="A1" s="8"/>
      <c r="B1" s="9"/>
      <c r="C1" s="9"/>
      <c r="D1" s="9"/>
      <c r="E1" s="8"/>
      <c r="F1" s="8"/>
      <c r="G1" s="8"/>
    </row>
    <row r="2" spans="1:18" s="11" customFormat="1" ht="15.75" customHeight="1" x14ac:dyDescent="0.2">
      <c r="B2" s="28"/>
      <c r="C2" s="8"/>
      <c r="D2" s="8"/>
      <c r="E2" s="8"/>
    </row>
    <row r="3" spans="1:18" s="11" customFormat="1" ht="15.75" customHeight="1" x14ac:dyDescent="0.2">
      <c r="A3" s="8"/>
      <c r="B3" s="28"/>
      <c r="C3" s="8"/>
      <c r="D3" s="8"/>
      <c r="E3" s="8"/>
    </row>
    <row r="4" spans="1:18" s="11" customFormat="1" ht="15.75" customHeight="1" x14ac:dyDescent="0.2">
      <c r="A4" s="189" t="s">
        <v>0</v>
      </c>
      <c r="C4" s="8"/>
      <c r="D4" s="8"/>
      <c r="E4" s="8"/>
    </row>
    <row r="5" spans="1:18" s="11" customFormat="1" ht="15.75" customHeight="1" x14ac:dyDescent="0.2">
      <c r="A5" s="421" t="str">
        <f>"Monatserhebung "&amp;U!$A$11&amp;" "&amp;U!$B$12</f>
        <v>Monatserhebung Netzbetreiber Erdgas 2024</v>
      </c>
      <c r="B5" s="422"/>
      <c r="C5" s="423"/>
      <c r="D5" s="8"/>
      <c r="E5" s="8"/>
    </row>
    <row r="6" spans="1:18" s="11" customFormat="1" ht="15" customHeight="1" x14ac:dyDescent="0.2">
      <c r="A6" s="50" t="s">
        <v>7</v>
      </c>
      <c r="B6" s="413" t="str">
        <f>IF(U!$B$13&lt;&gt;"",U!$B$13,"")</f>
        <v/>
      </c>
      <c r="C6" s="423"/>
      <c r="D6" s="8"/>
      <c r="E6" s="29"/>
    </row>
    <row r="7" spans="1:18" s="11" customFormat="1" ht="15" x14ac:dyDescent="0.2">
      <c r="A7" s="421" t="s">
        <v>136</v>
      </c>
      <c r="B7" s="422"/>
      <c r="C7" s="423"/>
      <c r="D7" s="8"/>
      <c r="E7" s="29"/>
      <c r="F7" s="13"/>
      <c r="G7" s="13"/>
      <c r="H7" s="13"/>
      <c r="I7" s="13"/>
      <c r="J7" s="13"/>
      <c r="K7" s="13"/>
      <c r="L7" s="13"/>
    </row>
    <row r="8" spans="1:18" s="11" customFormat="1" ht="15" customHeight="1" x14ac:dyDescent="0.2">
      <c r="C8" s="11" t="s">
        <v>469</v>
      </c>
      <c r="E8" s="8"/>
    </row>
    <row r="9" spans="1:18" ht="12.75" customHeight="1" x14ac:dyDescent="0.2">
      <c r="A9" s="424" t="s">
        <v>2</v>
      </c>
      <c r="B9" s="424" t="s">
        <v>183</v>
      </c>
      <c r="C9" s="419" t="str">
        <f>"Speicherkunde "&amp;L!H3&amp;" (*)"</f>
        <v>Speicherkunde Firmenname (*)</v>
      </c>
      <c r="D9" s="419" t="str">
        <f>IF(L!H3="EIC-Nummer","Firmenname","EIC-Nummer")</f>
        <v>EIC-Nummer</v>
      </c>
      <c r="E9" s="48" t="s">
        <v>78</v>
      </c>
      <c r="F9" s="54" t="s">
        <v>138</v>
      </c>
      <c r="G9" s="54" t="s">
        <v>139</v>
      </c>
      <c r="H9" s="54" t="s">
        <v>140</v>
      </c>
      <c r="I9" s="54" t="s">
        <v>125</v>
      </c>
      <c r="J9" s="54" t="s">
        <v>141</v>
      </c>
      <c r="K9" s="54" t="s">
        <v>142</v>
      </c>
      <c r="L9" s="54" t="s">
        <v>143</v>
      </c>
      <c r="M9" s="54" t="s">
        <v>144</v>
      </c>
      <c r="N9" s="54" t="s">
        <v>145</v>
      </c>
      <c r="O9" s="54" t="s">
        <v>146</v>
      </c>
      <c r="P9" s="54" t="s">
        <v>147</v>
      </c>
      <c r="Q9" s="54" t="s">
        <v>135</v>
      </c>
    </row>
    <row r="10" spans="1:18" x14ac:dyDescent="0.2">
      <c r="A10" s="425"/>
      <c r="B10" s="426"/>
      <c r="C10" s="427"/>
      <c r="D10" s="420"/>
      <c r="E10" s="49" t="s">
        <v>4</v>
      </c>
      <c r="F10" s="49" t="s">
        <v>4</v>
      </c>
      <c r="G10" s="49" t="s">
        <v>4</v>
      </c>
      <c r="H10" s="49" t="s">
        <v>4</v>
      </c>
      <c r="I10" s="49" t="s">
        <v>4</v>
      </c>
      <c r="J10" s="49" t="s">
        <v>4</v>
      </c>
      <c r="K10" s="49" t="s">
        <v>4</v>
      </c>
      <c r="L10" s="49" t="s">
        <v>4</v>
      </c>
      <c r="M10" s="49" t="s">
        <v>4</v>
      </c>
      <c r="N10" s="49" t="s">
        <v>4</v>
      </c>
      <c r="O10" s="49" t="s">
        <v>4</v>
      </c>
      <c r="P10" s="49" t="s">
        <v>4</v>
      </c>
      <c r="Q10" s="49" t="s">
        <v>4</v>
      </c>
    </row>
    <row r="11" spans="1:18" ht="12.75" customHeight="1" x14ac:dyDescent="0.2">
      <c r="A11" s="416" t="s">
        <v>205</v>
      </c>
      <c r="B11" s="86"/>
      <c r="C11" s="86"/>
      <c r="D11" s="57" t="str">
        <f>IF(C11="","",IF(L!$H$3="Firmenname",IFERROR(INDEX(L!$G$11:$H$231,MATCH(C11,L!$G$11:$G$231,0),2),"Eingabeart wurde geändert!"),IFERROR(INDEX(L!$G$11:$H$231,MATCH(C11,L!$H$11:$H$231,0),1),"Eingabeart wurde geändert!")))</f>
        <v/>
      </c>
      <c r="E11" s="209"/>
      <c r="F11" s="209"/>
      <c r="G11" s="209"/>
      <c r="H11" s="209"/>
      <c r="I11" s="209"/>
      <c r="J11" s="209"/>
      <c r="K11" s="209"/>
      <c r="L11" s="209"/>
      <c r="M11" s="209"/>
      <c r="N11" s="209"/>
      <c r="O11" s="209"/>
      <c r="P11" s="209"/>
      <c r="Q11" s="210" t="str">
        <f>IF(SUM(E11:P11)&gt;0,SUM(E11:P11),"")</f>
        <v/>
      </c>
      <c r="R11" s="106" t="str">
        <f>IF(D11="Eingabeart wurde geändert!","Bitte den Speicherkunden im Tabellenblatt L ergänzen oder den Namen aus der Auswahlliste verwenden.","")</f>
        <v/>
      </c>
    </row>
    <row r="12" spans="1:18" ht="12.75" customHeight="1" x14ac:dyDescent="0.2">
      <c r="A12" s="417"/>
      <c r="B12" s="87"/>
      <c r="C12" s="87"/>
      <c r="D12" s="59" t="str">
        <f>IF(C12="","",IF(L!$H$3="Firmenname",IFERROR(INDEX(L!$G$11:$H$231,MATCH(C12,L!$G$11:$G$231,0),2),"Eingabeart wurde geändert!"),IFERROR(INDEX(L!$G$11:$H$231,MATCH(C12,L!$H$11:$H$231,0),1),"Eingabeart wurde geändert!")))</f>
        <v/>
      </c>
      <c r="E12" s="203"/>
      <c r="F12" s="203"/>
      <c r="G12" s="203"/>
      <c r="H12" s="203"/>
      <c r="I12" s="203"/>
      <c r="J12" s="203"/>
      <c r="K12" s="203"/>
      <c r="L12" s="203"/>
      <c r="M12" s="203"/>
      <c r="N12" s="203"/>
      <c r="O12" s="203"/>
      <c r="P12" s="203"/>
      <c r="Q12" s="213" t="str">
        <f t="shared" ref="Q12:Q60" si="0">IF(SUM(E12:P12)&gt;0,SUM(E12:P12),"")</f>
        <v/>
      </c>
      <c r="R12" s="106" t="str">
        <f t="shared" ref="R12:R75" si="1">IF(D12="Eingabeart wurde geändert!","Bitte den Speicherkunden im Tabellenblatt L ergänzen oder den Namen aus der Auswahlliste verwenden.","")</f>
        <v/>
      </c>
    </row>
    <row r="13" spans="1:18" ht="12.75" customHeight="1" x14ac:dyDescent="0.2">
      <c r="A13" s="417"/>
      <c r="B13" s="87"/>
      <c r="C13" s="87"/>
      <c r="D13" s="59" t="str">
        <f>IF(C13="","",IF(L!$H$3="Firmenname",IFERROR(INDEX(L!$G$11:$H$231,MATCH(C13,L!$G$11:$G$231,0),2),"Eingabeart wurde geändert!"),IFERROR(INDEX(L!$G$11:$H$231,MATCH(C13,L!$H$11:$H$231,0),1),"Eingabeart wurde geändert!")))</f>
        <v/>
      </c>
      <c r="E13" s="203"/>
      <c r="F13" s="203"/>
      <c r="G13" s="203"/>
      <c r="H13" s="203"/>
      <c r="I13" s="203"/>
      <c r="J13" s="203"/>
      <c r="K13" s="203"/>
      <c r="L13" s="203"/>
      <c r="M13" s="203"/>
      <c r="N13" s="203"/>
      <c r="O13" s="203"/>
      <c r="P13" s="203"/>
      <c r="Q13" s="213" t="str">
        <f t="shared" si="0"/>
        <v/>
      </c>
      <c r="R13" s="106" t="str">
        <f t="shared" si="1"/>
        <v/>
      </c>
    </row>
    <row r="14" spans="1:18" ht="12.75" customHeight="1" x14ac:dyDescent="0.2">
      <c r="A14" s="417"/>
      <c r="B14" s="87"/>
      <c r="C14" s="87"/>
      <c r="D14" s="59" t="str">
        <f>IF(C14="","",IF(L!$H$3="Firmenname",IFERROR(INDEX(L!$G$11:$H$231,MATCH(C14,L!$G$11:$G$231,0),2),"Eingabeart wurde geändert!"),IFERROR(INDEX(L!$G$11:$H$231,MATCH(C14,L!$H$11:$H$231,0),1),"Eingabeart wurde geändert!")))</f>
        <v/>
      </c>
      <c r="E14" s="203"/>
      <c r="F14" s="203"/>
      <c r="G14" s="203"/>
      <c r="H14" s="203"/>
      <c r="I14" s="203"/>
      <c r="J14" s="203"/>
      <c r="K14" s="203"/>
      <c r="L14" s="203"/>
      <c r="M14" s="203"/>
      <c r="N14" s="203"/>
      <c r="O14" s="203"/>
      <c r="P14" s="203"/>
      <c r="Q14" s="213" t="str">
        <f t="shared" si="0"/>
        <v/>
      </c>
      <c r="R14" s="106" t="str">
        <f t="shared" si="1"/>
        <v/>
      </c>
    </row>
    <row r="15" spans="1:18" ht="12.75" customHeight="1" x14ac:dyDescent="0.2">
      <c r="A15" s="417"/>
      <c r="B15" s="87"/>
      <c r="C15" s="87"/>
      <c r="D15" s="59" t="str">
        <f>IF(C15="","",IF(L!$H$3="Firmenname",IFERROR(INDEX(L!$G$11:$H$231,MATCH(C15,L!$G$11:$G$231,0),2),"Eingabeart wurde geändert!"),IFERROR(INDEX(L!$G$11:$H$231,MATCH(C15,L!$H$11:$H$231,0),1),"Eingabeart wurde geändert!")))</f>
        <v/>
      </c>
      <c r="E15" s="203"/>
      <c r="F15" s="203"/>
      <c r="G15" s="203"/>
      <c r="H15" s="203"/>
      <c r="I15" s="203"/>
      <c r="J15" s="203"/>
      <c r="K15" s="203"/>
      <c r="L15" s="203"/>
      <c r="M15" s="203"/>
      <c r="N15" s="203"/>
      <c r="O15" s="203"/>
      <c r="P15" s="203"/>
      <c r="Q15" s="213" t="str">
        <f t="shared" si="0"/>
        <v/>
      </c>
      <c r="R15" s="106" t="str">
        <f t="shared" si="1"/>
        <v/>
      </c>
    </row>
    <row r="16" spans="1:18" ht="12.75" customHeight="1" x14ac:dyDescent="0.2">
      <c r="A16" s="417"/>
      <c r="B16" s="87"/>
      <c r="C16" s="87"/>
      <c r="D16" s="59" t="str">
        <f>IF(C16="","",IF(L!$H$3="Firmenname",IFERROR(INDEX(L!$G$11:$H$231,MATCH(C16,L!$G$11:$G$231,0),2),"Eingabeart wurde geändert!"),IFERROR(INDEX(L!$G$11:$H$231,MATCH(C16,L!$H$11:$H$231,0),1),"Eingabeart wurde geändert!")))</f>
        <v/>
      </c>
      <c r="E16" s="203"/>
      <c r="F16" s="203"/>
      <c r="G16" s="203"/>
      <c r="H16" s="203"/>
      <c r="I16" s="203"/>
      <c r="J16" s="203"/>
      <c r="K16" s="203"/>
      <c r="L16" s="203"/>
      <c r="M16" s="203"/>
      <c r="N16" s="203"/>
      <c r="O16" s="203"/>
      <c r="P16" s="203"/>
      <c r="Q16" s="213" t="str">
        <f t="shared" si="0"/>
        <v/>
      </c>
      <c r="R16" s="106" t="str">
        <f t="shared" si="1"/>
        <v/>
      </c>
    </row>
    <row r="17" spans="1:18" ht="12.75" customHeight="1" x14ac:dyDescent="0.2">
      <c r="A17" s="417"/>
      <c r="B17" s="87"/>
      <c r="C17" s="87"/>
      <c r="D17" s="59" t="str">
        <f>IF(C17="","",IF(L!$H$3="Firmenname",IFERROR(INDEX(L!$G$11:$H$231,MATCH(C17,L!$G$11:$G$231,0),2),"Eingabeart wurde geändert!"),IFERROR(INDEX(L!$G$11:$H$231,MATCH(C17,L!$H$11:$H$231,0),1),"Eingabeart wurde geändert!")))</f>
        <v/>
      </c>
      <c r="E17" s="203"/>
      <c r="F17" s="203"/>
      <c r="G17" s="203"/>
      <c r="H17" s="203"/>
      <c r="I17" s="203"/>
      <c r="J17" s="203"/>
      <c r="K17" s="203"/>
      <c r="L17" s="203"/>
      <c r="M17" s="203"/>
      <c r="N17" s="203"/>
      <c r="O17" s="203"/>
      <c r="P17" s="203"/>
      <c r="Q17" s="213" t="str">
        <f t="shared" si="0"/>
        <v/>
      </c>
      <c r="R17" s="106" t="str">
        <f t="shared" si="1"/>
        <v/>
      </c>
    </row>
    <row r="18" spans="1:18" ht="12.75" customHeight="1" x14ac:dyDescent="0.2">
      <c r="A18" s="417"/>
      <c r="B18" s="87"/>
      <c r="C18" s="87"/>
      <c r="D18" s="59" t="str">
        <f>IF(C18="","",IF(L!$H$3="Firmenname",IFERROR(INDEX(L!$G$11:$H$231,MATCH(C18,L!$G$11:$G$231,0),2),"Eingabeart wurde geändert!"),IFERROR(INDEX(L!$G$11:$H$231,MATCH(C18,L!$H$11:$H$231,0),1),"Eingabeart wurde geändert!")))</f>
        <v/>
      </c>
      <c r="E18" s="203"/>
      <c r="F18" s="203"/>
      <c r="G18" s="203"/>
      <c r="H18" s="203"/>
      <c r="I18" s="203"/>
      <c r="J18" s="203"/>
      <c r="K18" s="203"/>
      <c r="L18" s="203"/>
      <c r="M18" s="203"/>
      <c r="N18" s="203"/>
      <c r="O18" s="203"/>
      <c r="P18" s="203"/>
      <c r="Q18" s="213" t="str">
        <f t="shared" si="0"/>
        <v/>
      </c>
      <c r="R18" s="106" t="str">
        <f t="shared" si="1"/>
        <v/>
      </c>
    </row>
    <row r="19" spans="1:18" ht="12.75" customHeight="1" x14ac:dyDescent="0.2">
      <c r="A19" s="417"/>
      <c r="B19" s="87"/>
      <c r="C19" s="87"/>
      <c r="D19" s="59" t="str">
        <f>IF(C19="","",IF(L!$H$3="Firmenname",IFERROR(INDEX(L!$G$11:$H$231,MATCH(C19,L!$G$11:$G$231,0),2),"Eingabeart wurde geändert!"),IFERROR(INDEX(L!$G$11:$H$231,MATCH(C19,L!$H$11:$H$231,0),1),"Eingabeart wurde geändert!")))</f>
        <v/>
      </c>
      <c r="E19" s="203"/>
      <c r="F19" s="203"/>
      <c r="G19" s="203"/>
      <c r="H19" s="203"/>
      <c r="I19" s="203"/>
      <c r="J19" s="203"/>
      <c r="K19" s="203"/>
      <c r="L19" s="203"/>
      <c r="M19" s="203"/>
      <c r="N19" s="203"/>
      <c r="O19" s="203"/>
      <c r="P19" s="203"/>
      <c r="Q19" s="213" t="str">
        <f t="shared" si="0"/>
        <v/>
      </c>
      <c r="R19" s="106" t="str">
        <f t="shared" si="1"/>
        <v/>
      </c>
    </row>
    <row r="20" spans="1:18" ht="12.75" customHeight="1" x14ac:dyDescent="0.2">
      <c r="A20" s="417"/>
      <c r="B20" s="87"/>
      <c r="C20" s="87"/>
      <c r="D20" s="59" t="str">
        <f>IF(C20="","",IF(L!$H$3="Firmenname",IFERROR(INDEX(L!$G$11:$H$231,MATCH(C20,L!$G$11:$G$231,0),2),"Eingabeart wurde geändert!"),IFERROR(INDEX(L!$G$11:$H$231,MATCH(C20,L!$H$11:$H$231,0),1),"Eingabeart wurde geändert!")))</f>
        <v/>
      </c>
      <c r="E20" s="203"/>
      <c r="F20" s="203"/>
      <c r="G20" s="203"/>
      <c r="H20" s="203"/>
      <c r="I20" s="203"/>
      <c r="J20" s="203"/>
      <c r="K20" s="203"/>
      <c r="L20" s="203"/>
      <c r="M20" s="203"/>
      <c r="N20" s="203"/>
      <c r="O20" s="203"/>
      <c r="P20" s="203"/>
      <c r="Q20" s="213" t="str">
        <f t="shared" si="0"/>
        <v/>
      </c>
      <c r="R20" s="106" t="str">
        <f t="shared" si="1"/>
        <v/>
      </c>
    </row>
    <row r="21" spans="1:18" ht="12.75" customHeight="1" x14ac:dyDescent="0.2">
      <c r="A21" s="417"/>
      <c r="B21" s="87"/>
      <c r="C21" s="87"/>
      <c r="D21" s="59" t="str">
        <f>IF(C21="","",IF(L!$H$3="Firmenname",IFERROR(INDEX(L!$G$11:$H$231,MATCH(C21,L!$G$11:$G$231,0),2),"Eingabeart wurde geändert!"),IFERROR(INDEX(L!$G$11:$H$231,MATCH(C21,L!$H$11:$H$231,0),1),"Eingabeart wurde geändert!")))</f>
        <v/>
      </c>
      <c r="E21" s="203"/>
      <c r="F21" s="203"/>
      <c r="G21" s="203"/>
      <c r="H21" s="203"/>
      <c r="I21" s="203"/>
      <c r="J21" s="203"/>
      <c r="K21" s="203"/>
      <c r="L21" s="203"/>
      <c r="M21" s="203"/>
      <c r="N21" s="203"/>
      <c r="O21" s="203"/>
      <c r="P21" s="203"/>
      <c r="Q21" s="213" t="str">
        <f t="shared" si="0"/>
        <v/>
      </c>
      <c r="R21" s="106" t="str">
        <f t="shared" si="1"/>
        <v/>
      </c>
    </row>
    <row r="22" spans="1:18" ht="12.75" customHeight="1" x14ac:dyDescent="0.2">
      <c r="A22" s="417"/>
      <c r="B22" s="87"/>
      <c r="C22" s="87"/>
      <c r="D22" s="59" t="str">
        <f>IF(C22="","",IF(L!$H$3="Firmenname",IFERROR(INDEX(L!$G$11:$H$231,MATCH(C22,L!$G$11:$G$231,0),2),"Eingabeart wurde geändert!"),IFERROR(INDEX(L!$G$11:$H$231,MATCH(C22,L!$H$11:$H$231,0),1),"Eingabeart wurde geändert!")))</f>
        <v/>
      </c>
      <c r="E22" s="203"/>
      <c r="F22" s="203"/>
      <c r="G22" s="203"/>
      <c r="H22" s="203"/>
      <c r="I22" s="203"/>
      <c r="J22" s="203"/>
      <c r="K22" s="203"/>
      <c r="L22" s="203"/>
      <c r="M22" s="203"/>
      <c r="N22" s="203"/>
      <c r="O22" s="203"/>
      <c r="P22" s="203"/>
      <c r="Q22" s="213" t="str">
        <f t="shared" si="0"/>
        <v/>
      </c>
      <c r="R22" s="106" t="str">
        <f t="shared" si="1"/>
        <v/>
      </c>
    </row>
    <row r="23" spans="1:18" ht="12.75" customHeight="1" x14ac:dyDescent="0.2">
      <c r="A23" s="417"/>
      <c r="B23" s="87"/>
      <c r="C23" s="87"/>
      <c r="D23" s="59" t="str">
        <f>IF(C23="","",IF(L!$H$3="Firmenname",IFERROR(INDEX(L!$G$11:$H$231,MATCH(C23,L!$G$11:$G$231,0),2),"Eingabeart wurde geändert!"),IFERROR(INDEX(L!$G$11:$H$231,MATCH(C23,L!$H$11:$H$231,0),1),"Eingabeart wurde geändert!")))</f>
        <v/>
      </c>
      <c r="E23" s="203"/>
      <c r="F23" s="203"/>
      <c r="G23" s="203"/>
      <c r="H23" s="203"/>
      <c r="I23" s="203"/>
      <c r="J23" s="203"/>
      <c r="K23" s="203"/>
      <c r="L23" s="203"/>
      <c r="M23" s="203"/>
      <c r="N23" s="203"/>
      <c r="O23" s="203"/>
      <c r="P23" s="203"/>
      <c r="Q23" s="213" t="str">
        <f t="shared" si="0"/>
        <v/>
      </c>
      <c r="R23" s="106" t="str">
        <f t="shared" si="1"/>
        <v/>
      </c>
    </row>
    <row r="24" spans="1:18" ht="12.75" customHeight="1" x14ac:dyDescent="0.2">
      <c r="A24" s="417"/>
      <c r="B24" s="87"/>
      <c r="C24" s="87"/>
      <c r="D24" s="59" t="str">
        <f>IF(C24="","",IF(L!$H$3="Firmenname",IFERROR(INDEX(L!$G$11:$H$231,MATCH(C24,L!$G$11:$G$231,0),2),"Eingabeart wurde geändert!"),IFERROR(INDEX(L!$G$11:$H$231,MATCH(C24,L!$H$11:$H$231,0),1),"Eingabeart wurde geändert!")))</f>
        <v/>
      </c>
      <c r="E24" s="203"/>
      <c r="F24" s="203"/>
      <c r="G24" s="203"/>
      <c r="H24" s="203"/>
      <c r="I24" s="203"/>
      <c r="J24" s="203"/>
      <c r="K24" s="203"/>
      <c r="L24" s="203"/>
      <c r="M24" s="203"/>
      <c r="N24" s="203"/>
      <c r="O24" s="203"/>
      <c r="P24" s="203"/>
      <c r="Q24" s="213" t="str">
        <f t="shared" si="0"/>
        <v/>
      </c>
      <c r="R24" s="106" t="str">
        <f t="shared" si="1"/>
        <v/>
      </c>
    </row>
    <row r="25" spans="1:18" ht="12.75" customHeight="1" x14ac:dyDescent="0.2">
      <c r="A25" s="417"/>
      <c r="B25" s="87"/>
      <c r="C25" s="87"/>
      <c r="D25" s="59" t="str">
        <f>IF(C25="","",IF(L!$H$3="Firmenname",IFERROR(INDEX(L!$G$11:$H$231,MATCH(C25,L!$G$11:$G$231,0),2),"Eingabeart wurde geändert!"),IFERROR(INDEX(L!$G$11:$H$231,MATCH(C25,L!$H$11:$H$231,0),1),"Eingabeart wurde geändert!")))</f>
        <v/>
      </c>
      <c r="E25" s="203"/>
      <c r="F25" s="203"/>
      <c r="G25" s="203"/>
      <c r="H25" s="203"/>
      <c r="I25" s="203"/>
      <c r="J25" s="203"/>
      <c r="K25" s="203"/>
      <c r="L25" s="203"/>
      <c r="M25" s="203"/>
      <c r="N25" s="203"/>
      <c r="O25" s="203"/>
      <c r="P25" s="203"/>
      <c r="Q25" s="213" t="str">
        <f t="shared" si="0"/>
        <v/>
      </c>
      <c r="R25" s="106" t="str">
        <f t="shared" si="1"/>
        <v/>
      </c>
    </row>
    <row r="26" spans="1:18" ht="12.75" customHeight="1" x14ac:dyDescent="0.2">
      <c r="A26" s="417"/>
      <c r="B26" s="87"/>
      <c r="C26" s="87"/>
      <c r="D26" s="59" t="str">
        <f>IF(C26="","",IF(L!$H$3="Firmenname",IFERROR(INDEX(L!$G$11:$H$231,MATCH(C26,L!$G$11:$G$231,0),2),"Eingabeart wurde geändert!"),IFERROR(INDEX(L!$G$11:$H$231,MATCH(C26,L!$H$11:$H$231,0),1),"Eingabeart wurde geändert!")))</f>
        <v/>
      </c>
      <c r="E26" s="203"/>
      <c r="F26" s="203"/>
      <c r="G26" s="203"/>
      <c r="H26" s="203"/>
      <c r="I26" s="203"/>
      <c r="J26" s="203"/>
      <c r="K26" s="203"/>
      <c r="L26" s="203"/>
      <c r="M26" s="203"/>
      <c r="N26" s="203"/>
      <c r="O26" s="203"/>
      <c r="P26" s="203"/>
      <c r="Q26" s="213" t="str">
        <f t="shared" si="0"/>
        <v/>
      </c>
      <c r="R26" s="106" t="str">
        <f t="shared" si="1"/>
        <v/>
      </c>
    </row>
    <row r="27" spans="1:18" ht="12.75" customHeight="1" x14ac:dyDescent="0.2">
      <c r="A27" s="417"/>
      <c r="B27" s="87"/>
      <c r="C27" s="87"/>
      <c r="D27" s="59" t="str">
        <f>IF(C27="","",IF(L!$H$3="Firmenname",IFERROR(INDEX(L!$G$11:$H$231,MATCH(C27,L!$G$11:$G$231,0),2),"Eingabeart wurde geändert!"),IFERROR(INDEX(L!$G$11:$H$231,MATCH(C27,L!$H$11:$H$231,0),1),"Eingabeart wurde geändert!")))</f>
        <v/>
      </c>
      <c r="E27" s="203"/>
      <c r="F27" s="203"/>
      <c r="G27" s="203"/>
      <c r="H27" s="203"/>
      <c r="I27" s="203"/>
      <c r="J27" s="203"/>
      <c r="K27" s="203"/>
      <c r="L27" s="203"/>
      <c r="M27" s="203"/>
      <c r="N27" s="203"/>
      <c r="O27" s="203"/>
      <c r="P27" s="203"/>
      <c r="Q27" s="213" t="str">
        <f t="shared" si="0"/>
        <v/>
      </c>
      <c r="R27" s="106" t="str">
        <f t="shared" si="1"/>
        <v/>
      </c>
    </row>
    <row r="28" spans="1:18" ht="12.75" customHeight="1" x14ac:dyDescent="0.2">
      <c r="A28" s="417"/>
      <c r="B28" s="87"/>
      <c r="C28" s="87"/>
      <c r="D28" s="59" t="str">
        <f>IF(C28="","",IF(L!$H$3="Firmenname",IFERROR(INDEX(L!$G$11:$H$231,MATCH(C28,L!$G$11:$G$231,0),2),"Eingabeart wurde geändert!"),IFERROR(INDEX(L!$G$11:$H$231,MATCH(C28,L!$H$11:$H$231,0),1),"Eingabeart wurde geändert!")))</f>
        <v/>
      </c>
      <c r="E28" s="203"/>
      <c r="F28" s="203"/>
      <c r="G28" s="203"/>
      <c r="H28" s="203"/>
      <c r="I28" s="203"/>
      <c r="J28" s="203"/>
      <c r="K28" s="203"/>
      <c r="L28" s="203"/>
      <c r="M28" s="203"/>
      <c r="N28" s="203"/>
      <c r="O28" s="203"/>
      <c r="P28" s="203"/>
      <c r="Q28" s="213" t="str">
        <f t="shared" si="0"/>
        <v/>
      </c>
      <c r="R28" s="106" t="str">
        <f t="shared" si="1"/>
        <v/>
      </c>
    </row>
    <row r="29" spans="1:18" ht="12.75" customHeight="1" x14ac:dyDescent="0.2">
      <c r="A29" s="417"/>
      <c r="B29" s="87"/>
      <c r="C29" s="87"/>
      <c r="D29" s="59" t="str">
        <f>IF(C29="","",IF(L!$H$3="Firmenname",IFERROR(INDEX(L!$G$11:$H$231,MATCH(C29,L!$G$11:$G$231,0),2),"Eingabeart wurde geändert!"),IFERROR(INDEX(L!$G$11:$H$231,MATCH(C29,L!$H$11:$H$231,0),1),"Eingabeart wurde geändert!")))</f>
        <v/>
      </c>
      <c r="E29" s="203"/>
      <c r="F29" s="203"/>
      <c r="G29" s="203"/>
      <c r="H29" s="203"/>
      <c r="I29" s="203"/>
      <c r="J29" s="203"/>
      <c r="K29" s="203"/>
      <c r="L29" s="203"/>
      <c r="M29" s="203"/>
      <c r="N29" s="203"/>
      <c r="O29" s="203"/>
      <c r="P29" s="203"/>
      <c r="Q29" s="213" t="str">
        <f t="shared" si="0"/>
        <v/>
      </c>
      <c r="R29" s="106" t="str">
        <f t="shared" si="1"/>
        <v/>
      </c>
    </row>
    <row r="30" spans="1:18" ht="12.75" customHeight="1" x14ac:dyDescent="0.2">
      <c r="A30" s="417"/>
      <c r="B30" s="87"/>
      <c r="C30" s="87"/>
      <c r="D30" s="59" t="str">
        <f>IF(C30="","",IF(L!$H$3="Firmenname",IFERROR(INDEX(L!$G$11:$H$231,MATCH(C30,L!$G$11:$G$231,0),2),"Eingabeart wurde geändert!"),IFERROR(INDEX(L!$G$11:$H$231,MATCH(C30,L!$H$11:$H$231,0),1),"Eingabeart wurde geändert!")))</f>
        <v/>
      </c>
      <c r="E30" s="203"/>
      <c r="F30" s="203"/>
      <c r="G30" s="203"/>
      <c r="H30" s="203"/>
      <c r="I30" s="203"/>
      <c r="J30" s="203"/>
      <c r="K30" s="203"/>
      <c r="L30" s="203"/>
      <c r="M30" s="203"/>
      <c r="N30" s="203"/>
      <c r="O30" s="203"/>
      <c r="P30" s="203"/>
      <c r="Q30" s="213" t="str">
        <f t="shared" si="0"/>
        <v/>
      </c>
      <c r="R30" s="106" t="str">
        <f t="shared" si="1"/>
        <v/>
      </c>
    </row>
    <row r="31" spans="1:18" ht="12.75" customHeight="1" x14ac:dyDescent="0.2">
      <c r="A31" s="417"/>
      <c r="B31" s="87"/>
      <c r="C31" s="87"/>
      <c r="D31" s="59" t="str">
        <f>IF(C31="","",IF(L!$H$3="Firmenname",IFERROR(INDEX(L!$G$11:$H$231,MATCH(C31,L!$G$11:$G$231,0),2),"Eingabeart wurde geändert!"),IFERROR(INDEX(L!$G$11:$H$231,MATCH(C31,L!$H$11:$H$231,0),1),"Eingabeart wurde geändert!")))</f>
        <v/>
      </c>
      <c r="E31" s="203"/>
      <c r="F31" s="203"/>
      <c r="G31" s="203"/>
      <c r="H31" s="203"/>
      <c r="I31" s="203"/>
      <c r="J31" s="203"/>
      <c r="K31" s="203"/>
      <c r="L31" s="203"/>
      <c r="M31" s="203"/>
      <c r="N31" s="203"/>
      <c r="O31" s="203"/>
      <c r="P31" s="203"/>
      <c r="Q31" s="213" t="str">
        <f t="shared" si="0"/>
        <v/>
      </c>
      <c r="R31" s="106" t="str">
        <f t="shared" si="1"/>
        <v/>
      </c>
    </row>
    <row r="32" spans="1:18" ht="12.75" customHeight="1" x14ac:dyDescent="0.2">
      <c r="A32" s="417"/>
      <c r="B32" s="87"/>
      <c r="C32" s="87"/>
      <c r="D32" s="59" t="str">
        <f>IF(C32="","",IF(L!$H$3="Firmenname",IFERROR(INDEX(L!$G$11:$H$231,MATCH(C32,L!$G$11:$G$231,0),2),"Eingabeart wurde geändert!"),IFERROR(INDEX(L!$G$11:$H$231,MATCH(C32,L!$H$11:$H$231,0),1),"Eingabeart wurde geändert!")))</f>
        <v/>
      </c>
      <c r="E32" s="203"/>
      <c r="F32" s="203"/>
      <c r="G32" s="203"/>
      <c r="H32" s="203"/>
      <c r="I32" s="203"/>
      <c r="J32" s="203"/>
      <c r="K32" s="203"/>
      <c r="L32" s="203"/>
      <c r="M32" s="203"/>
      <c r="N32" s="203"/>
      <c r="O32" s="203"/>
      <c r="P32" s="203"/>
      <c r="Q32" s="213" t="str">
        <f t="shared" si="0"/>
        <v/>
      </c>
      <c r="R32" s="106" t="str">
        <f t="shared" si="1"/>
        <v/>
      </c>
    </row>
    <row r="33" spans="1:18" ht="12.75" customHeight="1" x14ac:dyDescent="0.2">
      <c r="A33" s="417"/>
      <c r="B33" s="87"/>
      <c r="C33" s="87"/>
      <c r="D33" s="59" t="str">
        <f>IF(C33="","",IF(L!$H$3="Firmenname",IFERROR(INDEX(L!$G$11:$H$231,MATCH(C33,L!$G$11:$G$231,0),2),"Eingabeart wurde geändert!"),IFERROR(INDEX(L!$G$11:$H$231,MATCH(C33,L!$H$11:$H$231,0),1),"Eingabeart wurde geändert!")))</f>
        <v/>
      </c>
      <c r="E33" s="203"/>
      <c r="F33" s="203"/>
      <c r="G33" s="203"/>
      <c r="H33" s="203"/>
      <c r="I33" s="203"/>
      <c r="J33" s="203"/>
      <c r="K33" s="203"/>
      <c r="L33" s="203"/>
      <c r="M33" s="203"/>
      <c r="N33" s="203"/>
      <c r="O33" s="203"/>
      <c r="P33" s="203"/>
      <c r="Q33" s="213" t="str">
        <f t="shared" si="0"/>
        <v/>
      </c>
      <c r="R33" s="106" t="str">
        <f t="shared" si="1"/>
        <v/>
      </c>
    </row>
    <row r="34" spans="1:18" ht="12.75" customHeight="1" x14ac:dyDescent="0.2">
      <c r="A34" s="417"/>
      <c r="B34" s="87"/>
      <c r="C34" s="87"/>
      <c r="D34" s="59" t="str">
        <f>IF(C34="","",IF(L!$H$3="Firmenname",IFERROR(INDEX(L!$G$11:$H$231,MATCH(C34,L!$G$11:$G$231,0),2),"Eingabeart wurde geändert!"),IFERROR(INDEX(L!$G$11:$H$231,MATCH(C34,L!$H$11:$H$231,0),1),"Eingabeart wurde geändert!")))</f>
        <v/>
      </c>
      <c r="E34" s="203"/>
      <c r="F34" s="203"/>
      <c r="G34" s="203"/>
      <c r="H34" s="203"/>
      <c r="I34" s="203"/>
      <c r="J34" s="203"/>
      <c r="K34" s="203"/>
      <c r="L34" s="203"/>
      <c r="M34" s="203"/>
      <c r="N34" s="203"/>
      <c r="O34" s="203"/>
      <c r="P34" s="203"/>
      <c r="Q34" s="213" t="str">
        <f t="shared" si="0"/>
        <v/>
      </c>
      <c r="R34" s="106" t="str">
        <f t="shared" si="1"/>
        <v/>
      </c>
    </row>
    <row r="35" spans="1:18" ht="12.75" customHeight="1" x14ac:dyDescent="0.2">
      <c r="A35" s="417"/>
      <c r="B35" s="87"/>
      <c r="C35" s="87"/>
      <c r="D35" s="59" t="str">
        <f>IF(C35="","",IF(L!$H$3="Firmenname",IFERROR(INDEX(L!$G$11:$H$231,MATCH(C35,L!$G$11:$G$231,0),2),"Eingabeart wurde geändert!"),IFERROR(INDEX(L!$G$11:$H$231,MATCH(C35,L!$H$11:$H$231,0),1),"Eingabeart wurde geändert!")))</f>
        <v/>
      </c>
      <c r="E35" s="203"/>
      <c r="F35" s="203"/>
      <c r="G35" s="203"/>
      <c r="H35" s="203"/>
      <c r="I35" s="203"/>
      <c r="J35" s="203"/>
      <c r="K35" s="203"/>
      <c r="L35" s="203"/>
      <c r="M35" s="203"/>
      <c r="N35" s="203"/>
      <c r="O35" s="203"/>
      <c r="P35" s="203"/>
      <c r="Q35" s="213" t="str">
        <f t="shared" si="0"/>
        <v/>
      </c>
      <c r="R35" s="106" t="str">
        <f t="shared" si="1"/>
        <v/>
      </c>
    </row>
    <row r="36" spans="1:18" ht="12.75" customHeight="1" x14ac:dyDescent="0.2">
      <c r="A36" s="417"/>
      <c r="B36" s="87"/>
      <c r="C36" s="87"/>
      <c r="D36" s="59" t="str">
        <f>IF(C36="","",IF(L!$H$3="Firmenname",IFERROR(INDEX(L!$G$11:$H$231,MATCH(C36,L!$G$11:$G$231,0),2),"Eingabeart wurde geändert!"),IFERROR(INDEX(L!$G$11:$H$231,MATCH(C36,L!$H$11:$H$231,0),1),"Eingabeart wurde geändert!")))</f>
        <v/>
      </c>
      <c r="E36" s="203"/>
      <c r="F36" s="203"/>
      <c r="G36" s="203"/>
      <c r="H36" s="203"/>
      <c r="I36" s="203"/>
      <c r="J36" s="203"/>
      <c r="K36" s="203"/>
      <c r="L36" s="203"/>
      <c r="M36" s="203"/>
      <c r="N36" s="203"/>
      <c r="O36" s="203"/>
      <c r="P36" s="203"/>
      <c r="Q36" s="213" t="str">
        <f t="shared" si="0"/>
        <v/>
      </c>
      <c r="R36" s="106" t="str">
        <f t="shared" si="1"/>
        <v/>
      </c>
    </row>
    <row r="37" spans="1:18" ht="12.75" customHeight="1" x14ac:dyDescent="0.2">
      <c r="A37" s="417"/>
      <c r="B37" s="87"/>
      <c r="C37" s="87"/>
      <c r="D37" s="59" t="str">
        <f>IF(C37="","",IF(L!$H$3="Firmenname",IFERROR(INDEX(L!$G$11:$H$231,MATCH(C37,L!$G$11:$G$231,0),2),"Eingabeart wurde geändert!"),IFERROR(INDEX(L!$G$11:$H$231,MATCH(C37,L!$H$11:$H$231,0),1),"Eingabeart wurde geändert!")))</f>
        <v/>
      </c>
      <c r="E37" s="203"/>
      <c r="F37" s="203"/>
      <c r="G37" s="203"/>
      <c r="H37" s="203"/>
      <c r="I37" s="203"/>
      <c r="J37" s="203"/>
      <c r="K37" s="203"/>
      <c r="L37" s="203"/>
      <c r="M37" s="203"/>
      <c r="N37" s="203"/>
      <c r="O37" s="203"/>
      <c r="P37" s="203"/>
      <c r="Q37" s="213" t="str">
        <f t="shared" si="0"/>
        <v/>
      </c>
      <c r="R37" s="106" t="str">
        <f t="shared" si="1"/>
        <v/>
      </c>
    </row>
    <row r="38" spans="1:18" ht="12.75" customHeight="1" x14ac:dyDescent="0.2">
      <c r="A38" s="417"/>
      <c r="B38" s="87"/>
      <c r="C38" s="87"/>
      <c r="D38" s="59" t="str">
        <f>IF(C38="","",IF(L!$H$3="Firmenname",IFERROR(INDEX(L!$G$11:$H$231,MATCH(C38,L!$G$11:$G$231,0),2),"Eingabeart wurde geändert!"),IFERROR(INDEX(L!$G$11:$H$231,MATCH(C38,L!$H$11:$H$231,0),1),"Eingabeart wurde geändert!")))</f>
        <v/>
      </c>
      <c r="E38" s="203"/>
      <c r="F38" s="203"/>
      <c r="G38" s="203"/>
      <c r="H38" s="203"/>
      <c r="I38" s="203"/>
      <c r="J38" s="203"/>
      <c r="K38" s="203"/>
      <c r="L38" s="203"/>
      <c r="M38" s="203"/>
      <c r="N38" s="203"/>
      <c r="O38" s="203"/>
      <c r="P38" s="203"/>
      <c r="Q38" s="213" t="str">
        <f t="shared" si="0"/>
        <v/>
      </c>
      <c r="R38" s="106" t="str">
        <f t="shared" si="1"/>
        <v/>
      </c>
    </row>
    <row r="39" spans="1:18" ht="12.75" customHeight="1" x14ac:dyDescent="0.2">
      <c r="A39" s="417"/>
      <c r="B39" s="87"/>
      <c r="C39" s="87"/>
      <c r="D39" s="59" t="str">
        <f>IF(C39="","",IF(L!$H$3="Firmenname",IFERROR(INDEX(L!$G$11:$H$231,MATCH(C39,L!$G$11:$G$231,0),2),"Eingabeart wurde geändert!"),IFERROR(INDEX(L!$G$11:$H$231,MATCH(C39,L!$H$11:$H$231,0),1),"Eingabeart wurde geändert!")))</f>
        <v/>
      </c>
      <c r="E39" s="203"/>
      <c r="F39" s="203"/>
      <c r="G39" s="203"/>
      <c r="H39" s="203"/>
      <c r="I39" s="203"/>
      <c r="J39" s="203"/>
      <c r="K39" s="203"/>
      <c r="L39" s="203"/>
      <c r="M39" s="203"/>
      <c r="N39" s="203"/>
      <c r="O39" s="203"/>
      <c r="P39" s="203"/>
      <c r="Q39" s="213" t="str">
        <f t="shared" si="0"/>
        <v/>
      </c>
      <c r="R39" s="106" t="str">
        <f t="shared" si="1"/>
        <v/>
      </c>
    </row>
    <row r="40" spans="1:18" ht="12.75" customHeight="1" x14ac:dyDescent="0.2">
      <c r="A40" s="417"/>
      <c r="B40" s="87"/>
      <c r="C40" s="87"/>
      <c r="D40" s="59" t="str">
        <f>IF(C40="","",IF(L!$H$3="Firmenname",IFERROR(INDEX(L!$G$11:$H$231,MATCH(C40,L!$G$11:$G$231,0),2),"Eingabeart wurde geändert!"),IFERROR(INDEX(L!$G$11:$H$231,MATCH(C40,L!$H$11:$H$231,0),1),"Eingabeart wurde geändert!")))</f>
        <v/>
      </c>
      <c r="E40" s="203"/>
      <c r="F40" s="203"/>
      <c r="G40" s="203"/>
      <c r="H40" s="203"/>
      <c r="I40" s="203"/>
      <c r="J40" s="203"/>
      <c r="K40" s="203"/>
      <c r="L40" s="203"/>
      <c r="M40" s="203"/>
      <c r="N40" s="203"/>
      <c r="O40" s="203"/>
      <c r="P40" s="203"/>
      <c r="Q40" s="204" t="str">
        <f t="shared" si="0"/>
        <v/>
      </c>
      <c r="R40" s="106" t="str">
        <f t="shared" si="1"/>
        <v/>
      </c>
    </row>
    <row r="41" spans="1:18" ht="12.75" customHeight="1" x14ac:dyDescent="0.2">
      <c r="A41" s="417"/>
      <c r="B41" s="87"/>
      <c r="C41" s="87"/>
      <c r="D41" s="59" t="str">
        <f>IF(C41="","",IF(L!$H$3="Firmenname",IFERROR(INDEX(L!$G$11:$H$231,MATCH(C41,L!$G$11:$G$231,0),2),"Eingabeart wurde geändert!"),IFERROR(INDEX(L!$G$11:$H$231,MATCH(C41,L!$H$11:$H$231,0),1),"Eingabeart wurde geändert!")))</f>
        <v/>
      </c>
      <c r="E41" s="203"/>
      <c r="F41" s="203"/>
      <c r="G41" s="203"/>
      <c r="H41" s="203"/>
      <c r="I41" s="203"/>
      <c r="J41" s="203"/>
      <c r="K41" s="203"/>
      <c r="L41" s="203"/>
      <c r="M41" s="203"/>
      <c r="N41" s="203"/>
      <c r="O41" s="203"/>
      <c r="P41" s="203"/>
      <c r="Q41" s="204" t="str">
        <f t="shared" si="0"/>
        <v/>
      </c>
      <c r="R41" s="106" t="str">
        <f t="shared" si="1"/>
        <v/>
      </c>
    </row>
    <row r="42" spans="1:18" ht="12.75" customHeight="1" x14ac:dyDescent="0.2">
      <c r="A42" s="417"/>
      <c r="B42" s="87"/>
      <c r="C42" s="87"/>
      <c r="D42" s="59" t="str">
        <f>IF(C42="","",IF(L!$H$3="Firmenname",IFERROR(INDEX(L!$G$11:$H$231,MATCH(C42,L!$G$11:$G$231,0),2),"Eingabeart wurde geändert!"),IFERROR(INDEX(L!$G$11:$H$231,MATCH(C42,L!$H$11:$H$231,0),1),"Eingabeart wurde geändert!")))</f>
        <v/>
      </c>
      <c r="E42" s="203"/>
      <c r="F42" s="203"/>
      <c r="G42" s="203"/>
      <c r="H42" s="203"/>
      <c r="I42" s="203"/>
      <c r="J42" s="203"/>
      <c r="K42" s="203"/>
      <c r="L42" s="203"/>
      <c r="M42" s="203"/>
      <c r="N42" s="203"/>
      <c r="O42" s="203"/>
      <c r="P42" s="203"/>
      <c r="Q42" s="204" t="str">
        <f t="shared" si="0"/>
        <v/>
      </c>
      <c r="R42" s="106" t="str">
        <f t="shared" si="1"/>
        <v/>
      </c>
    </row>
    <row r="43" spans="1:18" ht="12.75" customHeight="1" x14ac:dyDescent="0.2">
      <c r="A43" s="417"/>
      <c r="B43" s="87"/>
      <c r="C43" s="87"/>
      <c r="D43" s="59" t="str">
        <f>IF(C43="","",IF(L!$H$3="Firmenname",IFERROR(INDEX(L!$G$11:$H$231,MATCH(C43,L!$G$11:$G$231,0),2),"Eingabeart wurde geändert!"),IFERROR(INDEX(L!$G$11:$H$231,MATCH(C43,L!$H$11:$H$231,0),1),"Eingabeart wurde geändert!")))</f>
        <v/>
      </c>
      <c r="E43" s="203"/>
      <c r="F43" s="203"/>
      <c r="G43" s="203"/>
      <c r="H43" s="203"/>
      <c r="I43" s="203"/>
      <c r="J43" s="203"/>
      <c r="K43" s="203"/>
      <c r="L43" s="203"/>
      <c r="M43" s="203"/>
      <c r="N43" s="203"/>
      <c r="O43" s="203"/>
      <c r="P43" s="203"/>
      <c r="Q43" s="204" t="str">
        <f t="shared" si="0"/>
        <v/>
      </c>
      <c r="R43" s="106" t="str">
        <f t="shared" si="1"/>
        <v/>
      </c>
    </row>
    <row r="44" spans="1:18" ht="12.75" customHeight="1" x14ac:dyDescent="0.2">
      <c r="A44" s="417"/>
      <c r="B44" s="87"/>
      <c r="C44" s="87"/>
      <c r="D44" s="59" t="str">
        <f>IF(C44="","",IF(L!$H$3="Firmenname",IFERROR(INDEX(L!$G$11:$H$231,MATCH(C44,L!$G$11:$G$231,0),2),"Eingabeart wurde geändert!"),IFERROR(INDEX(L!$G$11:$H$231,MATCH(C44,L!$H$11:$H$231,0),1),"Eingabeart wurde geändert!")))</f>
        <v/>
      </c>
      <c r="E44" s="205"/>
      <c r="F44" s="205"/>
      <c r="G44" s="205"/>
      <c r="H44" s="205"/>
      <c r="I44" s="205"/>
      <c r="J44" s="205"/>
      <c r="K44" s="205"/>
      <c r="L44" s="205"/>
      <c r="M44" s="205"/>
      <c r="N44" s="205"/>
      <c r="O44" s="205"/>
      <c r="P44" s="205"/>
      <c r="Q44" s="204" t="str">
        <f t="shared" si="0"/>
        <v/>
      </c>
      <c r="R44" s="106" t="str">
        <f t="shared" si="1"/>
        <v/>
      </c>
    </row>
    <row r="45" spans="1:18" ht="12.75" customHeight="1" x14ac:dyDescent="0.2">
      <c r="A45" s="417"/>
      <c r="B45" s="87"/>
      <c r="C45" s="87"/>
      <c r="D45" s="59" t="str">
        <f>IF(C45="","",IF(L!$H$3="Firmenname",IFERROR(INDEX(L!$G$11:$H$231,MATCH(C45,L!$G$11:$G$231,0),2),"Eingabeart wurde geändert!"),IFERROR(INDEX(L!$G$11:$H$231,MATCH(C45,L!$H$11:$H$231,0),1),"Eingabeart wurde geändert!")))</f>
        <v/>
      </c>
      <c r="E45" s="205"/>
      <c r="F45" s="205"/>
      <c r="G45" s="205"/>
      <c r="H45" s="205"/>
      <c r="I45" s="205"/>
      <c r="J45" s="205"/>
      <c r="K45" s="205"/>
      <c r="L45" s="205"/>
      <c r="M45" s="205"/>
      <c r="N45" s="205"/>
      <c r="O45" s="205"/>
      <c r="P45" s="205"/>
      <c r="Q45" s="204" t="str">
        <f t="shared" si="0"/>
        <v/>
      </c>
      <c r="R45" s="106" t="str">
        <f t="shared" si="1"/>
        <v/>
      </c>
    </row>
    <row r="46" spans="1:18" ht="12.75" customHeight="1" x14ac:dyDescent="0.2">
      <c r="A46" s="417"/>
      <c r="B46" s="87"/>
      <c r="C46" s="87"/>
      <c r="D46" s="59" t="str">
        <f>IF(C46="","",IF(L!$H$3="Firmenname",IFERROR(INDEX(L!$G$11:$H$231,MATCH(C46,L!$G$11:$G$231,0),2),"Eingabeart wurde geändert!"),IFERROR(INDEX(L!$G$11:$H$231,MATCH(C46,L!$H$11:$H$231,0),1),"Eingabeart wurde geändert!")))</f>
        <v/>
      </c>
      <c r="E46" s="205"/>
      <c r="F46" s="205"/>
      <c r="G46" s="205"/>
      <c r="H46" s="205"/>
      <c r="I46" s="205"/>
      <c r="J46" s="205"/>
      <c r="K46" s="205"/>
      <c r="L46" s="205"/>
      <c r="M46" s="205"/>
      <c r="N46" s="205"/>
      <c r="O46" s="205"/>
      <c r="P46" s="205"/>
      <c r="Q46" s="204" t="str">
        <f t="shared" si="0"/>
        <v/>
      </c>
      <c r="R46" s="106" t="str">
        <f t="shared" si="1"/>
        <v/>
      </c>
    </row>
    <row r="47" spans="1:18" ht="12.75" customHeight="1" x14ac:dyDescent="0.2">
      <c r="A47" s="417"/>
      <c r="B47" s="87"/>
      <c r="C47" s="87"/>
      <c r="D47" s="59" t="str">
        <f>IF(C47="","",IF(L!$H$3="Firmenname",IFERROR(INDEX(L!$G$11:$H$231,MATCH(C47,L!$G$11:$G$231,0),2),"Eingabeart wurde geändert!"),IFERROR(INDEX(L!$G$11:$H$231,MATCH(C47,L!$H$11:$H$231,0),1),"Eingabeart wurde geändert!")))</f>
        <v/>
      </c>
      <c r="E47" s="205"/>
      <c r="F47" s="205"/>
      <c r="G47" s="205"/>
      <c r="H47" s="205"/>
      <c r="I47" s="205"/>
      <c r="J47" s="205"/>
      <c r="K47" s="205"/>
      <c r="L47" s="205"/>
      <c r="M47" s="205"/>
      <c r="N47" s="205"/>
      <c r="O47" s="205"/>
      <c r="P47" s="205"/>
      <c r="Q47" s="204" t="str">
        <f t="shared" si="0"/>
        <v/>
      </c>
      <c r="R47" s="106" t="str">
        <f t="shared" si="1"/>
        <v/>
      </c>
    </row>
    <row r="48" spans="1:18" ht="12.75" customHeight="1" x14ac:dyDescent="0.2">
      <c r="A48" s="417"/>
      <c r="B48" s="87"/>
      <c r="C48" s="87"/>
      <c r="D48" s="59" t="str">
        <f>IF(C48="","",IF(L!$H$3="Firmenname",IFERROR(INDEX(L!$G$11:$H$231,MATCH(C48,L!$G$11:$G$231,0),2),"Eingabeart wurde geändert!"),IFERROR(INDEX(L!$G$11:$H$231,MATCH(C48,L!$H$11:$H$231,0),1),"Eingabeart wurde geändert!")))</f>
        <v/>
      </c>
      <c r="E48" s="205"/>
      <c r="F48" s="205"/>
      <c r="G48" s="205"/>
      <c r="H48" s="205"/>
      <c r="I48" s="205"/>
      <c r="J48" s="205"/>
      <c r="K48" s="205"/>
      <c r="L48" s="205"/>
      <c r="M48" s="205"/>
      <c r="N48" s="205"/>
      <c r="O48" s="205"/>
      <c r="P48" s="205"/>
      <c r="Q48" s="204" t="str">
        <f t="shared" si="0"/>
        <v/>
      </c>
      <c r="R48" s="106" t="str">
        <f t="shared" si="1"/>
        <v/>
      </c>
    </row>
    <row r="49" spans="1:18" ht="12.75" customHeight="1" x14ac:dyDescent="0.2">
      <c r="A49" s="417"/>
      <c r="B49" s="87"/>
      <c r="C49" s="87"/>
      <c r="D49" s="59" t="str">
        <f>IF(C49="","",IF(L!$H$3="Firmenname",IFERROR(INDEX(L!$G$11:$H$231,MATCH(C49,L!$G$11:$G$231,0),2),"Eingabeart wurde geändert!"),IFERROR(INDEX(L!$G$11:$H$231,MATCH(C49,L!$H$11:$H$231,0),1),"Eingabeart wurde geändert!")))</f>
        <v/>
      </c>
      <c r="E49" s="205"/>
      <c r="F49" s="205"/>
      <c r="G49" s="205"/>
      <c r="H49" s="205"/>
      <c r="I49" s="205"/>
      <c r="J49" s="205"/>
      <c r="K49" s="205"/>
      <c r="L49" s="205"/>
      <c r="M49" s="205"/>
      <c r="N49" s="205"/>
      <c r="O49" s="205"/>
      <c r="P49" s="205"/>
      <c r="Q49" s="204" t="str">
        <f t="shared" si="0"/>
        <v/>
      </c>
      <c r="R49" s="106" t="str">
        <f t="shared" si="1"/>
        <v/>
      </c>
    </row>
    <row r="50" spans="1:18" ht="12.75" customHeight="1" x14ac:dyDescent="0.2">
      <c r="A50" s="417"/>
      <c r="B50" s="87"/>
      <c r="C50" s="87"/>
      <c r="D50" s="59" t="str">
        <f>IF(C50="","",IF(L!$H$3="Firmenname",IFERROR(INDEX(L!$G$11:$H$231,MATCH(C50,L!$G$11:$G$231,0),2),"Eingabeart wurde geändert!"),IFERROR(INDEX(L!$G$11:$H$231,MATCH(C50,L!$H$11:$H$231,0),1),"Eingabeart wurde geändert!")))</f>
        <v/>
      </c>
      <c r="E50" s="205"/>
      <c r="F50" s="205"/>
      <c r="G50" s="205"/>
      <c r="H50" s="205"/>
      <c r="I50" s="205"/>
      <c r="J50" s="205"/>
      <c r="K50" s="205"/>
      <c r="L50" s="205"/>
      <c r="M50" s="205"/>
      <c r="N50" s="205"/>
      <c r="O50" s="205"/>
      <c r="P50" s="205"/>
      <c r="Q50" s="204" t="str">
        <f t="shared" si="0"/>
        <v/>
      </c>
      <c r="R50" s="106" t="str">
        <f t="shared" si="1"/>
        <v/>
      </c>
    </row>
    <row r="51" spans="1:18" ht="12.75" customHeight="1" x14ac:dyDescent="0.2">
      <c r="A51" s="417"/>
      <c r="B51" s="87"/>
      <c r="C51" s="87"/>
      <c r="D51" s="59" t="str">
        <f>IF(C51="","",IF(L!$H$3="Firmenname",IFERROR(INDEX(L!$G$11:$H$231,MATCH(C51,L!$G$11:$G$231,0),2),"Eingabeart wurde geändert!"),IFERROR(INDEX(L!$G$11:$H$231,MATCH(C51,L!$H$11:$H$231,0),1),"Eingabeart wurde geändert!")))</f>
        <v/>
      </c>
      <c r="E51" s="205"/>
      <c r="F51" s="205"/>
      <c r="G51" s="205"/>
      <c r="H51" s="205"/>
      <c r="I51" s="205"/>
      <c r="J51" s="205"/>
      <c r="K51" s="205"/>
      <c r="L51" s="205"/>
      <c r="M51" s="205"/>
      <c r="N51" s="205"/>
      <c r="O51" s="205"/>
      <c r="P51" s="205"/>
      <c r="Q51" s="204" t="str">
        <f t="shared" si="0"/>
        <v/>
      </c>
      <c r="R51" s="106" t="str">
        <f t="shared" si="1"/>
        <v/>
      </c>
    </row>
    <row r="52" spans="1:18" ht="12.75" customHeight="1" x14ac:dyDescent="0.2">
      <c r="A52" s="417"/>
      <c r="B52" s="87"/>
      <c r="C52" s="87"/>
      <c r="D52" s="59" t="str">
        <f>IF(C52="","",IF(L!$H$3="Firmenname",IFERROR(INDEX(L!$G$11:$H$231,MATCH(C52,L!$G$11:$G$231,0),2),"Eingabeart wurde geändert!"),IFERROR(INDEX(L!$G$11:$H$231,MATCH(C52,L!$H$11:$H$231,0),1),"Eingabeart wurde geändert!")))</f>
        <v/>
      </c>
      <c r="E52" s="205"/>
      <c r="F52" s="205"/>
      <c r="G52" s="205"/>
      <c r="H52" s="205"/>
      <c r="I52" s="205"/>
      <c r="J52" s="205"/>
      <c r="K52" s="205"/>
      <c r="L52" s="205"/>
      <c r="M52" s="205"/>
      <c r="N52" s="205"/>
      <c r="O52" s="205"/>
      <c r="P52" s="205"/>
      <c r="Q52" s="204" t="str">
        <f t="shared" si="0"/>
        <v/>
      </c>
      <c r="R52" s="106" t="str">
        <f t="shared" si="1"/>
        <v/>
      </c>
    </row>
    <row r="53" spans="1:18" ht="12.75" customHeight="1" x14ac:dyDescent="0.2">
      <c r="A53" s="417"/>
      <c r="B53" s="87"/>
      <c r="C53" s="87"/>
      <c r="D53" s="59" t="str">
        <f>IF(C53="","",IF(L!$H$3="Firmenname",IFERROR(INDEX(L!$G$11:$H$231,MATCH(C53,L!$G$11:$G$231,0),2),"Eingabeart wurde geändert!"),IFERROR(INDEX(L!$G$11:$H$231,MATCH(C53,L!$H$11:$H$231,0),1),"Eingabeart wurde geändert!")))</f>
        <v/>
      </c>
      <c r="E53" s="205"/>
      <c r="F53" s="205"/>
      <c r="G53" s="205"/>
      <c r="H53" s="205"/>
      <c r="I53" s="205"/>
      <c r="J53" s="205"/>
      <c r="K53" s="205"/>
      <c r="L53" s="205"/>
      <c r="M53" s="205"/>
      <c r="N53" s="205"/>
      <c r="O53" s="205"/>
      <c r="P53" s="205"/>
      <c r="Q53" s="204" t="str">
        <f t="shared" si="0"/>
        <v/>
      </c>
      <c r="R53" s="106" t="str">
        <f t="shared" si="1"/>
        <v/>
      </c>
    </row>
    <row r="54" spans="1:18" ht="12.75" customHeight="1" x14ac:dyDescent="0.2">
      <c r="A54" s="417"/>
      <c r="B54" s="87"/>
      <c r="C54" s="87"/>
      <c r="D54" s="59" t="str">
        <f>IF(C54="","",IF(L!$H$3="Firmenname",IFERROR(INDEX(L!$G$11:$H$231,MATCH(C54,L!$G$11:$G$231,0),2),"Eingabeart wurde geändert!"),IFERROR(INDEX(L!$G$11:$H$231,MATCH(C54,L!$H$11:$H$231,0),1),"Eingabeart wurde geändert!")))</f>
        <v/>
      </c>
      <c r="E54" s="205"/>
      <c r="F54" s="205"/>
      <c r="G54" s="205"/>
      <c r="H54" s="205"/>
      <c r="I54" s="205"/>
      <c r="J54" s="205"/>
      <c r="K54" s="205"/>
      <c r="L54" s="205"/>
      <c r="M54" s="205"/>
      <c r="N54" s="205"/>
      <c r="O54" s="205"/>
      <c r="P54" s="205"/>
      <c r="Q54" s="204" t="str">
        <f t="shared" si="0"/>
        <v/>
      </c>
      <c r="R54" s="106" t="str">
        <f t="shared" si="1"/>
        <v/>
      </c>
    </row>
    <row r="55" spans="1:18" ht="12.75" customHeight="1" x14ac:dyDescent="0.2">
      <c r="A55" s="417"/>
      <c r="B55" s="87"/>
      <c r="C55" s="87"/>
      <c r="D55" s="59" t="str">
        <f>IF(C55="","",IF(L!$H$3="Firmenname",IFERROR(INDEX(L!$G$11:$H$231,MATCH(C55,L!$G$11:$G$231,0),2),"Eingabeart wurde geändert!"),IFERROR(INDEX(L!$G$11:$H$231,MATCH(C55,L!$H$11:$H$231,0),1),"Eingabeart wurde geändert!")))</f>
        <v/>
      </c>
      <c r="E55" s="205"/>
      <c r="F55" s="205"/>
      <c r="G55" s="205"/>
      <c r="H55" s="205"/>
      <c r="I55" s="205"/>
      <c r="J55" s="205"/>
      <c r="K55" s="205"/>
      <c r="L55" s="205"/>
      <c r="M55" s="205"/>
      <c r="N55" s="205"/>
      <c r="O55" s="205"/>
      <c r="P55" s="205"/>
      <c r="Q55" s="204" t="str">
        <f t="shared" si="0"/>
        <v/>
      </c>
      <c r="R55" s="106" t="str">
        <f t="shared" si="1"/>
        <v/>
      </c>
    </row>
    <row r="56" spans="1:18" ht="12.75" customHeight="1" x14ac:dyDescent="0.2">
      <c r="A56" s="417"/>
      <c r="B56" s="87"/>
      <c r="C56" s="87"/>
      <c r="D56" s="59" t="str">
        <f>IF(C56="","",IF(L!$H$3="Firmenname",IFERROR(INDEX(L!$G$11:$H$231,MATCH(C56,L!$G$11:$G$231,0),2),"Eingabeart wurde geändert!"),IFERROR(INDEX(L!$G$11:$H$231,MATCH(C56,L!$H$11:$H$231,0),1),"Eingabeart wurde geändert!")))</f>
        <v/>
      </c>
      <c r="E56" s="205"/>
      <c r="F56" s="205"/>
      <c r="G56" s="205"/>
      <c r="H56" s="205"/>
      <c r="I56" s="205"/>
      <c r="J56" s="205"/>
      <c r="K56" s="205"/>
      <c r="L56" s="205"/>
      <c r="M56" s="205"/>
      <c r="N56" s="205"/>
      <c r="O56" s="205"/>
      <c r="P56" s="205"/>
      <c r="Q56" s="204" t="str">
        <f t="shared" si="0"/>
        <v/>
      </c>
      <c r="R56" s="106" t="str">
        <f t="shared" si="1"/>
        <v/>
      </c>
    </row>
    <row r="57" spans="1:18" ht="12.75" customHeight="1" x14ac:dyDescent="0.2">
      <c r="A57" s="417"/>
      <c r="B57" s="87"/>
      <c r="C57" s="87"/>
      <c r="D57" s="59" t="str">
        <f>IF(C57="","",IF(L!$H$3="Firmenname",IFERROR(INDEX(L!$G$11:$H$231,MATCH(C57,L!$G$11:$G$231,0),2),"Eingabeart wurde geändert!"),IFERROR(INDEX(L!$G$11:$H$231,MATCH(C57,L!$H$11:$H$231,0),1),"Eingabeart wurde geändert!")))</f>
        <v/>
      </c>
      <c r="E57" s="205"/>
      <c r="F57" s="205"/>
      <c r="G57" s="205"/>
      <c r="H57" s="205"/>
      <c r="I57" s="205"/>
      <c r="J57" s="205"/>
      <c r="K57" s="205"/>
      <c r="L57" s="205"/>
      <c r="M57" s="205"/>
      <c r="N57" s="205"/>
      <c r="O57" s="205"/>
      <c r="P57" s="205"/>
      <c r="Q57" s="204" t="str">
        <f t="shared" si="0"/>
        <v/>
      </c>
      <c r="R57" s="106" t="str">
        <f t="shared" si="1"/>
        <v/>
      </c>
    </row>
    <row r="58" spans="1:18" ht="12.75" customHeight="1" x14ac:dyDescent="0.2">
      <c r="A58" s="417"/>
      <c r="B58" s="87"/>
      <c r="C58" s="87"/>
      <c r="D58" s="59" t="str">
        <f>IF(C58="","",IF(L!$H$3="Firmenname",IFERROR(INDEX(L!$G$11:$H$231,MATCH(C58,L!$G$11:$G$231,0),2),"Eingabeart wurde geändert!"),IFERROR(INDEX(L!$G$11:$H$231,MATCH(C58,L!$H$11:$H$231,0),1),"Eingabeart wurde geändert!")))</f>
        <v/>
      </c>
      <c r="E58" s="205"/>
      <c r="F58" s="205"/>
      <c r="G58" s="205"/>
      <c r="H58" s="205"/>
      <c r="I58" s="205"/>
      <c r="J58" s="205"/>
      <c r="K58" s="205"/>
      <c r="L58" s="205"/>
      <c r="M58" s="205"/>
      <c r="N58" s="205"/>
      <c r="O58" s="205"/>
      <c r="P58" s="205"/>
      <c r="Q58" s="204" t="str">
        <f t="shared" si="0"/>
        <v/>
      </c>
      <c r="R58" s="106" t="str">
        <f t="shared" si="1"/>
        <v/>
      </c>
    </row>
    <row r="59" spans="1:18" ht="12.75" customHeight="1" x14ac:dyDescent="0.2">
      <c r="A59" s="417"/>
      <c r="B59" s="87"/>
      <c r="C59" s="87"/>
      <c r="D59" s="59" t="str">
        <f>IF(C59="","",IF(L!$H$3="Firmenname",IFERROR(INDEX(L!$G$11:$H$231,MATCH(C59,L!$G$11:$G$231,0),2),"Eingabeart wurde geändert!"),IFERROR(INDEX(L!$G$11:$H$231,MATCH(C59,L!$H$11:$H$231,0),1),"Eingabeart wurde geändert!")))</f>
        <v/>
      </c>
      <c r="E59" s="205"/>
      <c r="F59" s="205"/>
      <c r="G59" s="205"/>
      <c r="H59" s="205"/>
      <c r="I59" s="205"/>
      <c r="J59" s="205"/>
      <c r="K59" s="205"/>
      <c r="L59" s="205"/>
      <c r="M59" s="205"/>
      <c r="N59" s="205"/>
      <c r="O59" s="205"/>
      <c r="P59" s="205"/>
      <c r="Q59" s="204" t="str">
        <f t="shared" si="0"/>
        <v/>
      </c>
      <c r="R59" s="106" t="str">
        <f t="shared" si="1"/>
        <v/>
      </c>
    </row>
    <row r="60" spans="1:18" ht="12.75" customHeight="1" x14ac:dyDescent="0.2">
      <c r="A60" s="418"/>
      <c r="B60" s="88"/>
      <c r="C60" s="88"/>
      <c r="D60" s="58" t="str">
        <f>IF(C60="","",IF(L!$H$3="Firmenname",IFERROR(INDEX(L!$G$11:$H$231,MATCH(C60,L!$G$11:$G$231,0),2),"Eingabeart wurde geändert!"),IFERROR(INDEX(L!$G$11:$H$231,MATCH(C60,L!$H$11:$H$231,0),1),"Eingabeart wurde geändert!")))</f>
        <v/>
      </c>
      <c r="E60" s="206"/>
      <c r="F60" s="206"/>
      <c r="G60" s="206"/>
      <c r="H60" s="206"/>
      <c r="I60" s="206"/>
      <c r="J60" s="206"/>
      <c r="K60" s="206"/>
      <c r="L60" s="206"/>
      <c r="M60" s="206"/>
      <c r="N60" s="206"/>
      <c r="O60" s="206"/>
      <c r="P60" s="206"/>
      <c r="Q60" s="207" t="str">
        <f t="shared" si="0"/>
        <v/>
      </c>
      <c r="R60" s="106" t="str">
        <f t="shared" si="1"/>
        <v/>
      </c>
    </row>
    <row r="61" spans="1:18" ht="12.75" customHeight="1" x14ac:dyDescent="0.2">
      <c r="A61" s="416" t="s">
        <v>206</v>
      </c>
      <c r="B61" s="86"/>
      <c r="C61" s="86"/>
      <c r="D61" s="59" t="str">
        <f>IF(C61="","",IF(L!$H$3="Firmenname",IFERROR(INDEX(L!$G$11:$H$231,MATCH(C61,L!$G$11:$G$231,0),2),"Eingabeart wurde geändert!"),IFERROR(INDEX(L!$G$11:$H$231,MATCH(C61,L!$H$11:$H$231,0),1),"Eingabeart wurde geändert!")))</f>
        <v/>
      </c>
      <c r="E61" s="209"/>
      <c r="F61" s="209"/>
      <c r="G61" s="209"/>
      <c r="H61" s="209"/>
      <c r="I61" s="209"/>
      <c r="J61" s="209"/>
      <c r="K61" s="209"/>
      <c r="L61" s="209"/>
      <c r="M61" s="209"/>
      <c r="N61" s="209"/>
      <c r="O61" s="209"/>
      <c r="P61" s="209"/>
      <c r="Q61" s="210" t="str">
        <f t="shared" ref="Q61:Q110" si="2">IF(SUM(E61:P61)&gt;0,SUM(E61:P61),"")</f>
        <v/>
      </c>
      <c r="R61" s="106" t="str">
        <f t="shared" si="1"/>
        <v/>
      </c>
    </row>
    <row r="62" spans="1:18" ht="12.75" customHeight="1" x14ac:dyDescent="0.2">
      <c r="A62" s="417"/>
      <c r="B62" s="146"/>
      <c r="C62" s="146"/>
      <c r="D62" s="59" t="str">
        <f>IF(C62="","",IF(L!$H$3="Firmenname",IFERROR(INDEX(L!$G$11:$H$231,MATCH(C62,L!$G$11:$G$231,0),2),"Eingabeart wurde geändert!"),IFERROR(INDEX(L!$G$11:$H$231,MATCH(C62,L!$H$11:$H$231,0),1),"Eingabeart wurde geändert!")))</f>
        <v/>
      </c>
      <c r="E62" s="203"/>
      <c r="F62" s="203"/>
      <c r="G62" s="203"/>
      <c r="H62" s="203"/>
      <c r="I62" s="203"/>
      <c r="J62" s="203"/>
      <c r="K62" s="203"/>
      <c r="L62" s="203"/>
      <c r="M62" s="203"/>
      <c r="N62" s="203"/>
      <c r="O62" s="203"/>
      <c r="P62" s="203"/>
      <c r="Q62" s="213" t="str">
        <f t="shared" si="2"/>
        <v/>
      </c>
      <c r="R62" s="106" t="str">
        <f t="shared" si="1"/>
        <v/>
      </c>
    </row>
    <row r="63" spans="1:18" ht="12.75" customHeight="1" x14ac:dyDescent="0.2">
      <c r="A63" s="417"/>
      <c r="B63" s="146"/>
      <c r="C63" s="146"/>
      <c r="D63" s="59" t="str">
        <f>IF(C63="","",IF(L!$H$3="Firmenname",IFERROR(INDEX(L!$G$11:$H$231,MATCH(C63,L!$G$11:$G$231,0),2),"Eingabeart wurde geändert!"),IFERROR(INDEX(L!$G$11:$H$231,MATCH(C63,L!$H$11:$H$231,0),1),"Eingabeart wurde geändert!")))</f>
        <v/>
      </c>
      <c r="E63" s="203"/>
      <c r="F63" s="203"/>
      <c r="G63" s="203"/>
      <c r="H63" s="203"/>
      <c r="I63" s="203"/>
      <c r="J63" s="203"/>
      <c r="K63" s="203"/>
      <c r="L63" s="203"/>
      <c r="M63" s="203"/>
      <c r="N63" s="203"/>
      <c r="O63" s="203"/>
      <c r="P63" s="203"/>
      <c r="Q63" s="213" t="str">
        <f t="shared" si="2"/>
        <v/>
      </c>
      <c r="R63" s="106" t="str">
        <f t="shared" si="1"/>
        <v/>
      </c>
    </row>
    <row r="64" spans="1:18" ht="12.75" customHeight="1" x14ac:dyDescent="0.2">
      <c r="A64" s="417"/>
      <c r="B64" s="146"/>
      <c r="C64" s="146"/>
      <c r="D64" s="59" t="str">
        <f>IF(C64="","",IF(L!$H$3="Firmenname",IFERROR(INDEX(L!$G$11:$H$231,MATCH(C64,L!$G$11:$G$231,0),2),"Eingabeart wurde geändert!"),IFERROR(INDEX(L!$G$11:$H$231,MATCH(C64,L!$H$11:$H$231,0),1),"Eingabeart wurde geändert!")))</f>
        <v/>
      </c>
      <c r="E64" s="203"/>
      <c r="F64" s="203"/>
      <c r="G64" s="203"/>
      <c r="H64" s="203"/>
      <c r="I64" s="203"/>
      <c r="J64" s="203"/>
      <c r="K64" s="203"/>
      <c r="L64" s="203"/>
      <c r="M64" s="203"/>
      <c r="N64" s="203"/>
      <c r="O64" s="203"/>
      <c r="P64" s="203"/>
      <c r="Q64" s="213" t="str">
        <f t="shared" si="2"/>
        <v/>
      </c>
      <c r="R64" s="106" t="str">
        <f t="shared" si="1"/>
        <v/>
      </c>
    </row>
    <row r="65" spans="1:18" ht="12.75" customHeight="1" x14ac:dyDescent="0.2">
      <c r="A65" s="417"/>
      <c r="B65" s="146"/>
      <c r="C65" s="146"/>
      <c r="D65" s="59" t="str">
        <f>IF(C65="","",IF(L!$H$3="Firmenname",IFERROR(INDEX(L!$G$11:$H$231,MATCH(C65,L!$G$11:$G$231,0),2),"Eingabeart wurde geändert!"),IFERROR(INDEX(L!$G$11:$H$231,MATCH(C65,L!$H$11:$H$231,0),1),"Eingabeart wurde geändert!")))</f>
        <v/>
      </c>
      <c r="E65" s="203"/>
      <c r="F65" s="203"/>
      <c r="G65" s="203"/>
      <c r="H65" s="203"/>
      <c r="I65" s="203"/>
      <c r="J65" s="203"/>
      <c r="K65" s="203"/>
      <c r="L65" s="203"/>
      <c r="M65" s="203"/>
      <c r="N65" s="203"/>
      <c r="O65" s="203"/>
      <c r="P65" s="203"/>
      <c r="Q65" s="213" t="str">
        <f t="shared" si="2"/>
        <v/>
      </c>
      <c r="R65" s="106" t="str">
        <f t="shared" si="1"/>
        <v/>
      </c>
    </row>
    <row r="66" spans="1:18" ht="12.75" customHeight="1" x14ac:dyDescent="0.2">
      <c r="A66" s="417"/>
      <c r="B66" s="146"/>
      <c r="C66" s="146"/>
      <c r="D66" s="59" t="str">
        <f>IF(C66="","",IF(L!$H$3="Firmenname",IFERROR(INDEX(L!$G$11:$H$231,MATCH(C66,L!$G$11:$G$231,0),2),"Eingabeart wurde geändert!"),IFERROR(INDEX(L!$G$11:$H$231,MATCH(C66,L!$H$11:$H$231,0),1),"Eingabeart wurde geändert!")))</f>
        <v/>
      </c>
      <c r="E66" s="203"/>
      <c r="F66" s="203"/>
      <c r="G66" s="203"/>
      <c r="H66" s="203"/>
      <c r="I66" s="203"/>
      <c r="J66" s="203"/>
      <c r="K66" s="203"/>
      <c r="L66" s="203"/>
      <c r="M66" s="203"/>
      <c r="N66" s="203"/>
      <c r="O66" s="203"/>
      <c r="P66" s="203"/>
      <c r="Q66" s="213" t="str">
        <f t="shared" si="2"/>
        <v/>
      </c>
      <c r="R66" s="106" t="str">
        <f t="shared" si="1"/>
        <v/>
      </c>
    </row>
    <row r="67" spans="1:18" ht="12.75" customHeight="1" x14ac:dyDescent="0.2">
      <c r="A67" s="417"/>
      <c r="B67" s="146"/>
      <c r="C67" s="146"/>
      <c r="D67" s="59" t="str">
        <f>IF(C67="","",IF(L!$H$3="Firmenname",IFERROR(INDEX(L!$G$11:$H$231,MATCH(C67,L!$G$11:$G$231,0),2),"Eingabeart wurde geändert!"),IFERROR(INDEX(L!$G$11:$H$231,MATCH(C67,L!$H$11:$H$231,0),1),"Eingabeart wurde geändert!")))</f>
        <v/>
      </c>
      <c r="E67" s="203"/>
      <c r="F67" s="203"/>
      <c r="G67" s="203"/>
      <c r="H67" s="203"/>
      <c r="I67" s="203"/>
      <c r="J67" s="203"/>
      <c r="K67" s="203"/>
      <c r="L67" s="203"/>
      <c r="M67" s="203"/>
      <c r="N67" s="203"/>
      <c r="O67" s="203"/>
      <c r="P67" s="203"/>
      <c r="Q67" s="213" t="str">
        <f t="shared" si="2"/>
        <v/>
      </c>
      <c r="R67" s="106" t="str">
        <f t="shared" si="1"/>
        <v/>
      </c>
    </row>
    <row r="68" spans="1:18" ht="12.75" customHeight="1" x14ac:dyDescent="0.2">
      <c r="A68" s="417"/>
      <c r="B68" s="146"/>
      <c r="C68" s="146"/>
      <c r="D68" s="59" t="str">
        <f>IF(C68="","",IF(L!$H$3="Firmenname",IFERROR(INDEX(L!$G$11:$H$231,MATCH(C68,L!$G$11:$G$231,0),2),"Eingabeart wurde geändert!"),IFERROR(INDEX(L!$G$11:$H$231,MATCH(C68,L!$H$11:$H$231,0),1),"Eingabeart wurde geändert!")))</f>
        <v/>
      </c>
      <c r="E68" s="203"/>
      <c r="F68" s="203"/>
      <c r="G68" s="203"/>
      <c r="H68" s="203"/>
      <c r="I68" s="203"/>
      <c r="J68" s="203"/>
      <c r="K68" s="203"/>
      <c r="L68" s="203"/>
      <c r="M68" s="203"/>
      <c r="N68" s="203"/>
      <c r="O68" s="203"/>
      <c r="P68" s="203"/>
      <c r="Q68" s="213" t="str">
        <f t="shared" si="2"/>
        <v/>
      </c>
      <c r="R68" s="106" t="str">
        <f t="shared" si="1"/>
        <v/>
      </c>
    </row>
    <row r="69" spans="1:18" ht="12.75" customHeight="1" x14ac:dyDescent="0.2">
      <c r="A69" s="417"/>
      <c r="B69" s="146"/>
      <c r="C69" s="146"/>
      <c r="D69" s="59" t="str">
        <f>IF(C69="","",IF(L!$H$3="Firmenname",IFERROR(INDEX(L!$G$11:$H$231,MATCH(C69,L!$G$11:$G$231,0),2),"Eingabeart wurde geändert!"),IFERROR(INDEX(L!$G$11:$H$231,MATCH(C69,L!$H$11:$H$231,0),1),"Eingabeart wurde geändert!")))</f>
        <v/>
      </c>
      <c r="E69" s="203"/>
      <c r="F69" s="203"/>
      <c r="G69" s="203"/>
      <c r="H69" s="203"/>
      <c r="I69" s="203"/>
      <c r="J69" s="203"/>
      <c r="K69" s="203"/>
      <c r="L69" s="203"/>
      <c r="M69" s="203"/>
      <c r="N69" s="203"/>
      <c r="O69" s="203"/>
      <c r="P69" s="203"/>
      <c r="Q69" s="213" t="str">
        <f t="shared" si="2"/>
        <v/>
      </c>
      <c r="R69" s="106" t="str">
        <f t="shared" si="1"/>
        <v/>
      </c>
    </row>
    <row r="70" spans="1:18" ht="12.75" customHeight="1" x14ac:dyDescent="0.2">
      <c r="A70" s="417"/>
      <c r="B70" s="146"/>
      <c r="C70" s="146"/>
      <c r="D70" s="59" t="str">
        <f>IF(C70="","",IF(L!$H$3="Firmenname",IFERROR(INDEX(L!$G$11:$H$231,MATCH(C70,L!$G$11:$G$231,0),2),"Eingabeart wurde geändert!"),IFERROR(INDEX(L!$G$11:$H$231,MATCH(C70,L!$H$11:$H$231,0),1),"Eingabeart wurde geändert!")))</f>
        <v/>
      </c>
      <c r="E70" s="203"/>
      <c r="F70" s="203"/>
      <c r="G70" s="203"/>
      <c r="H70" s="203"/>
      <c r="I70" s="203"/>
      <c r="J70" s="203"/>
      <c r="K70" s="203"/>
      <c r="L70" s="203"/>
      <c r="M70" s="203"/>
      <c r="N70" s="203"/>
      <c r="O70" s="203"/>
      <c r="P70" s="203"/>
      <c r="Q70" s="213" t="str">
        <f t="shared" si="2"/>
        <v/>
      </c>
      <c r="R70" s="106" t="str">
        <f t="shared" si="1"/>
        <v/>
      </c>
    </row>
    <row r="71" spans="1:18" ht="12.75" customHeight="1" x14ac:dyDescent="0.2">
      <c r="A71" s="417"/>
      <c r="B71" s="146"/>
      <c r="C71" s="146"/>
      <c r="D71" s="59" t="str">
        <f>IF(C71="","",IF(L!$H$3="Firmenname",IFERROR(INDEX(L!$G$11:$H$231,MATCH(C71,L!$G$11:$G$231,0),2),"Eingabeart wurde geändert!"),IFERROR(INDEX(L!$G$11:$H$231,MATCH(C71,L!$H$11:$H$231,0),1),"Eingabeart wurde geändert!")))</f>
        <v/>
      </c>
      <c r="E71" s="203"/>
      <c r="F71" s="203"/>
      <c r="G71" s="203"/>
      <c r="H71" s="203"/>
      <c r="I71" s="203"/>
      <c r="J71" s="203"/>
      <c r="K71" s="203"/>
      <c r="L71" s="203"/>
      <c r="M71" s="203"/>
      <c r="N71" s="203"/>
      <c r="O71" s="203"/>
      <c r="P71" s="203"/>
      <c r="Q71" s="213" t="str">
        <f t="shared" si="2"/>
        <v/>
      </c>
      <c r="R71" s="106" t="str">
        <f t="shared" si="1"/>
        <v/>
      </c>
    </row>
    <row r="72" spans="1:18" ht="12.75" customHeight="1" x14ac:dyDescent="0.2">
      <c r="A72" s="417"/>
      <c r="B72" s="146"/>
      <c r="C72" s="146"/>
      <c r="D72" s="59" t="str">
        <f>IF(C72="","",IF(L!$H$3="Firmenname",IFERROR(INDEX(L!$G$11:$H$231,MATCH(C72,L!$G$11:$G$231,0),2),"Eingabeart wurde geändert!"),IFERROR(INDEX(L!$G$11:$H$231,MATCH(C72,L!$H$11:$H$231,0),1),"Eingabeart wurde geändert!")))</f>
        <v/>
      </c>
      <c r="E72" s="203"/>
      <c r="F72" s="203"/>
      <c r="G72" s="203"/>
      <c r="H72" s="203"/>
      <c r="I72" s="203"/>
      <c r="J72" s="203"/>
      <c r="K72" s="203"/>
      <c r="L72" s="203"/>
      <c r="M72" s="203"/>
      <c r="N72" s="203"/>
      <c r="O72" s="203"/>
      <c r="P72" s="203"/>
      <c r="Q72" s="213" t="str">
        <f t="shared" si="2"/>
        <v/>
      </c>
      <c r="R72" s="106" t="str">
        <f t="shared" si="1"/>
        <v/>
      </c>
    </row>
    <row r="73" spans="1:18" ht="12.75" customHeight="1" x14ac:dyDescent="0.2">
      <c r="A73" s="417"/>
      <c r="B73" s="146"/>
      <c r="C73" s="146"/>
      <c r="D73" s="59" t="str">
        <f>IF(C73="","",IF(L!$H$3="Firmenname",IFERROR(INDEX(L!$G$11:$H$231,MATCH(C73,L!$G$11:$G$231,0),2),"Eingabeart wurde geändert!"),IFERROR(INDEX(L!$G$11:$H$231,MATCH(C73,L!$H$11:$H$231,0),1),"Eingabeart wurde geändert!")))</f>
        <v/>
      </c>
      <c r="E73" s="203"/>
      <c r="F73" s="203"/>
      <c r="G73" s="203"/>
      <c r="H73" s="203"/>
      <c r="I73" s="203"/>
      <c r="J73" s="203"/>
      <c r="K73" s="203"/>
      <c r="L73" s="203"/>
      <c r="M73" s="203"/>
      <c r="N73" s="203"/>
      <c r="O73" s="203"/>
      <c r="P73" s="203"/>
      <c r="Q73" s="213" t="str">
        <f t="shared" si="2"/>
        <v/>
      </c>
      <c r="R73" s="106" t="str">
        <f t="shared" si="1"/>
        <v/>
      </c>
    </row>
    <row r="74" spans="1:18" ht="12.75" customHeight="1" x14ac:dyDescent="0.2">
      <c r="A74" s="417"/>
      <c r="B74" s="146"/>
      <c r="C74" s="146"/>
      <c r="D74" s="59" t="str">
        <f>IF(C74="","",IF(L!$H$3="Firmenname",IFERROR(INDEX(L!$G$11:$H$231,MATCH(C74,L!$G$11:$G$231,0),2),"Eingabeart wurde geändert!"),IFERROR(INDEX(L!$G$11:$H$231,MATCH(C74,L!$H$11:$H$231,0),1),"Eingabeart wurde geändert!")))</f>
        <v/>
      </c>
      <c r="E74" s="203"/>
      <c r="F74" s="203"/>
      <c r="G74" s="203"/>
      <c r="H74" s="203"/>
      <c r="I74" s="203"/>
      <c r="J74" s="203"/>
      <c r="K74" s="203"/>
      <c r="L74" s="203"/>
      <c r="M74" s="203"/>
      <c r="N74" s="203"/>
      <c r="O74" s="203"/>
      <c r="P74" s="203"/>
      <c r="Q74" s="213" t="str">
        <f t="shared" si="2"/>
        <v/>
      </c>
      <c r="R74" s="106" t="str">
        <f t="shared" si="1"/>
        <v/>
      </c>
    </row>
    <row r="75" spans="1:18" ht="12.75" customHeight="1" x14ac:dyDescent="0.2">
      <c r="A75" s="417"/>
      <c r="B75" s="146"/>
      <c r="C75" s="146"/>
      <c r="D75" s="59" t="str">
        <f>IF(C75="","",IF(L!$H$3="Firmenname",IFERROR(INDEX(L!$G$11:$H$231,MATCH(C75,L!$G$11:$G$231,0),2),"Eingabeart wurde geändert!"),IFERROR(INDEX(L!$G$11:$H$231,MATCH(C75,L!$H$11:$H$231,0),1),"Eingabeart wurde geändert!")))</f>
        <v/>
      </c>
      <c r="E75" s="203"/>
      <c r="F75" s="203"/>
      <c r="G75" s="203"/>
      <c r="H75" s="203"/>
      <c r="I75" s="203"/>
      <c r="J75" s="203"/>
      <c r="K75" s="203"/>
      <c r="L75" s="203"/>
      <c r="M75" s="203"/>
      <c r="N75" s="203"/>
      <c r="O75" s="203"/>
      <c r="P75" s="203"/>
      <c r="Q75" s="213" t="str">
        <f t="shared" si="2"/>
        <v/>
      </c>
      <c r="R75" s="106" t="str">
        <f t="shared" si="1"/>
        <v/>
      </c>
    </row>
    <row r="76" spans="1:18" ht="12.75" customHeight="1" x14ac:dyDescent="0.2">
      <c r="A76" s="417"/>
      <c r="B76" s="146"/>
      <c r="C76" s="146"/>
      <c r="D76" s="59" t="str">
        <f>IF(C76="","",IF(L!$H$3="Firmenname",IFERROR(INDEX(L!$G$11:$H$231,MATCH(C76,L!$G$11:$G$231,0),2),"Eingabeart wurde geändert!"),IFERROR(INDEX(L!$G$11:$H$231,MATCH(C76,L!$H$11:$H$231,0),1),"Eingabeart wurde geändert!")))</f>
        <v/>
      </c>
      <c r="E76" s="203"/>
      <c r="F76" s="203"/>
      <c r="G76" s="203"/>
      <c r="H76" s="203"/>
      <c r="I76" s="203"/>
      <c r="J76" s="203"/>
      <c r="K76" s="203"/>
      <c r="L76" s="203"/>
      <c r="M76" s="203"/>
      <c r="N76" s="203"/>
      <c r="O76" s="203"/>
      <c r="P76" s="203"/>
      <c r="Q76" s="213" t="str">
        <f t="shared" si="2"/>
        <v/>
      </c>
      <c r="R76" s="106" t="str">
        <f t="shared" ref="R76:R110" si="3">IF(D76="Eingabeart wurde geändert!","Bitte den Speicherkunden im Tabellenblatt L ergänzen oder den Namen aus der Auswahlliste verwenden.","")</f>
        <v/>
      </c>
    </row>
    <row r="77" spans="1:18" ht="12.75" customHeight="1" x14ac:dyDescent="0.2">
      <c r="A77" s="417"/>
      <c r="B77" s="146"/>
      <c r="C77" s="146"/>
      <c r="D77" s="59" t="str">
        <f>IF(C77="","",IF(L!$H$3="Firmenname",IFERROR(INDEX(L!$G$11:$H$231,MATCH(C77,L!$G$11:$G$231,0),2),"Eingabeart wurde geändert!"),IFERROR(INDEX(L!$G$11:$H$231,MATCH(C77,L!$H$11:$H$231,0),1),"Eingabeart wurde geändert!")))</f>
        <v/>
      </c>
      <c r="E77" s="203"/>
      <c r="F77" s="203"/>
      <c r="G77" s="203"/>
      <c r="H77" s="203"/>
      <c r="I77" s="203"/>
      <c r="J77" s="203"/>
      <c r="K77" s="203"/>
      <c r="L77" s="203"/>
      <c r="M77" s="203"/>
      <c r="N77" s="203"/>
      <c r="O77" s="203"/>
      <c r="P77" s="203"/>
      <c r="Q77" s="213" t="str">
        <f t="shared" si="2"/>
        <v/>
      </c>
      <c r="R77" s="106" t="str">
        <f t="shared" si="3"/>
        <v/>
      </c>
    </row>
    <row r="78" spans="1:18" ht="12.75" customHeight="1" x14ac:dyDescent="0.2">
      <c r="A78" s="417"/>
      <c r="B78" s="146"/>
      <c r="C78" s="146"/>
      <c r="D78" s="59" t="str">
        <f>IF(C78="","",IF(L!$H$3="Firmenname",IFERROR(INDEX(L!$G$11:$H$231,MATCH(C78,L!$G$11:$G$231,0),2),"Eingabeart wurde geändert!"),IFERROR(INDEX(L!$G$11:$H$231,MATCH(C78,L!$H$11:$H$231,0),1),"Eingabeart wurde geändert!")))</f>
        <v/>
      </c>
      <c r="E78" s="203"/>
      <c r="F78" s="203"/>
      <c r="G78" s="203"/>
      <c r="H78" s="203"/>
      <c r="I78" s="203"/>
      <c r="J78" s="203"/>
      <c r="K78" s="203"/>
      <c r="L78" s="203"/>
      <c r="M78" s="203"/>
      <c r="N78" s="203"/>
      <c r="O78" s="203"/>
      <c r="P78" s="203"/>
      <c r="Q78" s="213" t="str">
        <f t="shared" si="2"/>
        <v/>
      </c>
      <c r="R78" s="106" t="str">
        <f t="shared" si="3"/>
        <v/>
      </c>
    </row>
    <row r="79" spans="1:18" ht="12.75" customHeight="1" x14ac:dyDescent="0.2">
      <c r="A79" s="417"/>
      <c r="B79" s="146"/>
      <c r="C79" s="146"/>
      <c r="D79" s="59" t="str">
        <f>IF(C79="","",IF(L!$H$3="Firmenname",IFERROR(INDEX(L!$G$11:$H$231,MATCH(C79,L!$G$11:$G$231,0),2),"Eingabeart wurde geändert!"),IFERROR(INDEX(L!$G$11:$H$231,MATCH(C79,L!$H$11:$H$231,0),1),"Eingabeart wurde geändert!")))</f>
        <v/>
      </c>
      <c r="E79" s="203"/>
      <c r="F79" s="203"/>
      <c r="G79" s="203"/>
      <c r="H79" s="203"/>
      <c r="I79" s="203"/>
      <c r="J79" s="203"/>
      <c r="K79" s="203"/>
      <c r="L79" s="203"/>
      <c r="M79" s="203"/>
      <c r="N79" s="203"/>
      <c r="O79" s="203"/>
      <c r="P79" s="203"/>
      <c r="Q79" s="213" t="str">
        <f t="shared" si="2"/>
        <v/>
      </c>
      <c r="R79" s="106" t="str">
        <f t="shared" si="3"/>
        <v/>
      </c>
    </row>
    <row r="80" spans="1:18" ht="12.75" customHeight="1" x14ac:dyDescent="0.2">
      <c r="A80" s="417"/>
      <c r="B80" s="146"/>
      <c r="C80" s="146"/>
      <c r="D80" s="59" t="str">
        <f>IF(C80="","",IF(L!$H$3="Firmenname",IFERROR(INDEX(L!$G$11:$H$231,MATCH(C80,L!$G$11:$G$231,0),2),"Eingabeart wurde geändert!"),IFERROR(INDEX(L!$G$11:$H$231,MATCH(C80,L!$H$11:$H$231,0),1),"Eingabeart wurde geändert!")))</f>
        <v/>
      </c>
      <c r="E80" s="203"/>
      <c r="F80" s="203"/>
      <c r="G80" s="203"/>
      <c r="H80" s="203"/>
      <c r="I80" s="203"/>
      <c r="J80" s="203"/>
      <c r="K80" s="203"/>
      <c r="L80" s="203"/>
      <c r="M80" s="203"/>
      <c r="N80" s="203"/>
      <c r="O80" s="203"/>
      <c r="P80" s="203"/>
      <c r="Q80" s="213" t="str">
        <f t="shared" si="2"/>
        <v/>
      </c>
      <c r="R80" s="106" t="str">
        <f t="shared" si="3"/>
        <v/>
      </c>
    </row>
    <row r="81" spans="1:18" ht="12.75" customHeight="1" x14ac:dyDescent="0.2">
      <c r="A81" s="417"/>
      <c r="B81" s="146"/>
      <c r="C81" s="146"/>
      <c r="D81" s="59" t="str">
        <f>IF(C81="","",IF(L!$H$3="Firmenname",IFERROR(INDEX(L!$G$11:$H$231,MATCH(C81,L!$G$11:$G$231,0),2),"Eingabeart wurde geändert!"),IFERROR(INDEX(L!$G$11:$H$231,MATCH(C81,L!$H$11:$H$231,0),1),"Eingabeart wurde geändert!")))</f>
        <v/>
      </c>
      <c r="E81" s="203"/>
      <c r="F81" s="203"/>
      <c r="G81" s="203"/>
      <c r="H81" s="203"/>
      <c r="I81" s="203"/>
      <c r="J81" s="203"/>
      <c r="K81" s="203"/>
      <c r="L81" s="203"/>
      <c r="M81" s="203"/>
      <c r="N81" s="203"/>
      <c r="O81" s="203"/>
      <c r="P81" s="203"/>
      <c r="Q81" s="213" t="str">
        <f t="shared" si="2"/>
        <v/>
      </c>
      <c r="R81" s="106" t="str">
        <f t="shared" si="3"/>
        <v/>
      </c>
    </row>
    <row r="82" spans="1:18" ht="12.75" customHeight="1" x14ac:dyDescent="0.2">
      <c r="A82" s="417"/>
      <c r="B82" s="146"/>
      <c r="C82" s="146"/>
      <c r="D82" s="59" t="str">
        <f>IF(C82="","",IF(L!$H$3="Firmenname",IFERROR(INDEX(L!$G$11:$H$231,MATCH(C82,L!$G$11:$G$231,0),2),"Eingabeart wurde geändert!"),IFERROR(INDEX(L!$G$11:$H$231,MATCH(C82,L!$H$11:$H$231,0),1),"Eingabeart wurde geändert!")))</f>
        <v/>
      </c>
      <c r="E82" s="203"/>
      <c r="F82" s="203"/>
      <c r="G82" s="203"/>
      <c r="H82" s="203"/>
      <c r="I82" s="203"/>
      <c r="J82" s="203"/>
      <c r="K82" s="203"/>
      <c r="L82" s="203"/>
      <c r="M82" s="203"/>
      <c r="N82" s="203"/>
      <c r="O82" s="203"/>
      <c r="P82" s="203"/>
      <c r="Q82" s="213" t="str">
        <f t="shared" si="2"/>
        <v/>
      </c>
      <c r="R82" s="106" t="str">
        <f t="shared" si="3"/>
        <v/>
      </c>
    </row>
    <row r="83" spans="1:18" ht="12.75" customHeight="1" x14ac:dyDescent="0.2">
      <c r="A83" s="417"/>
      <c r="B83" s="146"/>
      <c r="C83" s="146"/>
      <c r="D83" s="59" t="str">
        <f>IF(C83="","",IF(L!$H$3="Firmenname",IFERROR(INDEX(L!$G$11:$H$231,MATCH(C83,L!$G$11:$G$231,0),2),"Eingabeart wurde geändert!"),IFERROR(INDEX(L!$G$11:$H$231,MATCH(C83,L!$H$11:$H$231,0),1),"Eingabeart wurde geändert!")))</f>
        <v/>
      </c>
      <c r="E83" s="203"/>
      <c r="F83" s="203"/>
      <c r="G83" s="203"/>
      <c r="H83" s="203"/>
      <c r="I83" s="203"/>
      <c r="J83" s="203"/>
      <c r="K83" s="203"/>
      <c r="L83" s="203"/>
      <c r="M83" s="203"/>
      <c r="N83" s="203"/>
      <c r="O83" s="203"/>
      <c r="P83" s="203"/>
      <c r="Q83" s="213" t="str">
        <f t="shared" si="2"/>
        <v/>
      </c>
      <c r="R83" s="106" t="str">
        <f t="shared" si="3"/>
        <v/>
      </c>
    </row>
    <row r="84" spans="1:18" ht="12.75" customHeight="1" x14ac:dyDescent="0.2">
      <c r="A84" s="417"/>
      <c r="B84" s="146"/>
      <c r="C84" s="146"/>
      <c r="D84" s="59" t="str">
        <f>IF(C84="","",IF(L!$H$3="Firmenname",IFERROR(INDEX(L!$G$11:$H$231,MATCH(C84,L!$G$11:$G$231,0),2),"Eingabeart wurde geändert!"),IFERROR(INDEX(L!$G$11:$H$231,MATCH(C84,L!$H$11:$H$231,0),1),"Eingabeart wurde geändert!")))</f>
        <v/>
      </c>
      <c r="E84" s="203"/>
      <c r="F84" s="203"/>
      <c r="G84" s="203"/>
      <c r="H84" s="203"/>
      <c r="I84" s="203"/>
      <c r="J84" s="203"/>
      <c r="K84" s="203"/>
      <c r="L84" s="203"/>
      <c r="M84" s="203"/>
      <c r="N84" s="203"/>
      <c r="O84" s="203"/>
      <c r="P84" s="203"/>
      <c r="Q84" s="213" t="str">
        <f t="shared" si="2"/>
        <v/>
      </c>
      <c r="R84" s="106" t="str">
        <f t="shared" si="3"/>
        <v/>
      </c>
    </row>
    <row r="85" spans="1:18" ht="12.75" customHeight="1" x14ac:dyDescent="0.2">
      <c r="A85" s="417"/>
      <c r="B85" s="146"/>
      <c r="C85" s="146"/>
      <c r="D85" s="59" t="str">
        <f>IF(C85="","",IF(L!$H$3="Firmenname",IFERROR(INDEX(L!$G$11:$H$231,MATCH(C85,L!$G$11:$G$231,0),2),"Eingabeart wurde geändert!"),IFERROR(INDEX(L!$G$11:$H$231,MATCH(C85,L!$H$11:$H$231,0),1),"Eingabeart wurde geändert!")))</f>
        <v/>
      </c>
      <c r="E85" s="203"/>
      <c r="F85" s="203"/>
      <c r="G85" s="203"/>
      <c r="H85" s="203"/>
      <c r="I85" s="203"/>
      <c r="J85" s="203"/>
      <c r="K85" s="203"/>
      <c r="L85" s="203"/>
      <c r="M85" s="203"/>
      <c r="N85" s="203"/>
      <c r="O85" s="203"/>
      <c r="P85" s="203"/>
      <c r="Q85" s="213" t="str">
        <f t="shared" si="2"/>
        <v/>
      </c>
      <c r="R85" s="106" t="str">
        <f t="shared" si="3"/>
        <v/>
      </c>
    </row>
    <row r="86" spans="1:18" ht="12.75" customHeight="1" x14ac:dyDescent="0.2">
      <c r="A86" s="417"/>
      <c r="B86" s="146"/>
      <c r="C86" s="146"/>
      <c r="D86" s="59" t="str">
        <f>IF(C86="","",IF(L!$H$3="Firmenname",IFERROR(INDEX(L!$G$11:$H$231,MATCH(C86,L!$G$11:$G$231,0),2),"Eingabeart wurde geändert!"),IFERROR(INDEX(L!$G$11:$H$231,MATCH(C86,L!$H$11:$H$231,0),1),"Eingabeart wurde geändert!")))</f>
        <v/>
      </c>
      <c r="E86" s="203"/>
      <c r="F86" s="203"/>
      <c r="G86" s="203"/>
      <c r="H86" s="203"/>
      <c r="I86" s="203"/>
      <c r="J86" s="203"/>
      <c r="K86" s="203"/>
      <c r="L86" s="203"/>
      <c r="M86" s="203"/>
      <c r="N86" s="203"/>
      <c r="O86" s="203"/>
      <c r="P86" s="203"/>
      <c r="Q86" s="213" t="str">
        <f t="shared" si="2"/>
        <v/>
      </c>
      <c r="R86" s="106" t="str">
        <f t="shared" si="3"/>
        <v/>
      </c>
    </row>
    <row r="87" spans="1:18" ht="12.75" customHeight="1" x14ac:dyDescent="0.2">
      <c r="A87" s="417"/>
      <c r="B87" s="146"/>
      <c r="C87" s="146"/>
      <c r="D87" s="59" t="str">
        <f>IF(C87="","",IF(L!$H$3="Firmenname",IFERROR(INDEX(L!$G$11:$H$231,MATCH(C87,L!$G$11:$G$231,0),2),"Eingabeart wurde geändert!"),IFERROR(INDEX(L!$G$11:$H$231,MATCH(C87,L!$H$11:$H$231,0),1),"Eingabeart wurde geändert!")))</f>
        <v/>
      </c>
      <c r="E87" s="203"/>
      <c r="F87" s="203"/>
      <c r="G87" s="203"/>
      <c r="H87" s="203"/>
      <c r="I87" s="203"/>
      <c r="J87" s="203"/>
      <c r="K87" s="203"/>
      <c r="L87" s="203"/>
      <c r="M87" s="203"/>
      <c r="N87" s="203"/>
      <c r="O87" s="203"/>
      <c r="P87" s="203"/>
      <c r="Q87" s="213" t="str">
        <f t="shared" si="2"/>
        <v/>
      </c>
      <c r="R87" s="106" t="str">
        <f t="shared" si="3"/>
        <v/>
      </c>
    </row>
    <row r="88" spans="1:18" ht="12.75" customHeight="1" x14ac:dyDescent="0.2">
      <c r="A88" s="417"/>
      <c r="B88" s="146"/>
      <c r="C88" s="146"/>
      <c r="D88" s="59" t="str">
        <f>IF(C88="","",IF(L!$H$3="Firmenname",IFERROR(INDEX(L!$G$11:$H$231,MATCH(C88,L!$G$11:$G$231,0),2),"Eingabeart wurde geändert!"),IFERROR(INDEX(L!$G$11:$H$231,MATCH(C88,L!$H$11:$H$231,0),1),"Eingabeart wurde geändert!")))</f>
        <v/>
      </c>
      <c r="E88" s="203"/>
      <c r="F88" s="203"/>
      <c r="G88" s="203"/>
      <c r="H88" s="203"/>
      <c r="I88" s="203"/>
      <c r="J88" s="203"/>
      <c r="K88" s="203"/>
      <c r="L88" s="203"/>
      <c r="M88" s="203"/>
      <c r="N88" s="203"/>
      <c r="O88" s="203"/>
      <c r="P88" s="203"/>
      <c r="Q88" s="213" t="str">
        <f t="shared" si="2"/>
        <v/>
      </c>
      <c r="R88" s="106" t="str">
        <f t="shared" si="3"/>
        <v/>
      </c>
    </row>
    <row r="89" spans="1:18" ht="12.75" customHeight="1" x14ac:dyDescent="0.2">
      <c r="A89" s="417"/>
      <c r="B89" s="146"/>
      <c r="C89" s="146"/>
      <c r="D89" s="59" t="str">
        <f>IF(C89="","",IF(L!$H$3="Firmenname",IFERROR(INDEX(L!$G$11:$H$231,MATCH(C89,L!$G$11:$G$231,0),2),"Eingabeart wurde geändert!"),IFERROR(INDEX(L!$G$11:$H$231,MATCH(C89,L!$H$11:$H$231,0),1),"Eingabeart wurde geändert!")))</f>
        <v/>
      </c>
      <c r="E89" s="203"/>
      <c r="F89" s="203"/>
      <c r="G89" s="203"/>
      <c r="H89" s="203"/>
      <c r="I89" s="203"/>
      <c r="J89" s="203"/>
      <c r="K89" s="203"/>
      <c r="L89" s="203"/>
      <c r="M89" s="203"/>
      <c r="N89" s="203"/>
      <c r="O89" s="203"/>
      <c r="P89" s="203"/>
      <c r="Q89" s="213" t="str">
        <f t="shared" si="2"/>
        <v/>
      </c>
      <c r="R89" s="106" t="str">
        <f t="shared" si="3"/>
        <v/>
      </c>
    </row>
    <row r="90" spans="1:18" ht="12.75" customHeight="1" x14ac:dyDescent="0.2">
      <c r="A90" s="417"/>
      <c r="B90" s="146"/>
      <c r="C90" s="146"/>
      <c r="D90" s="59" t="str">
        <f>IF(C90="","",IF(L!$H$3="Firmenname",IFERROR(INDEX(L!$G$11:$H$231,MATCH(C90,L!$G$11:$G$231,0),2),"Eingabeart wurde geändert!"),IFERROR(INDEX(L!$G$11:$H$231,MATCH(C90,L!$H$11:$H$231,0),1),"Eingabeart wurde geändert!")))</f>
        <v/>
      </c>
      <c r="E90" s="203"/>
      <c r="F90" s="203"/>
      <c r="G90" s="203"/>
      <c r="H90" s="203"/>
      <c r="I90" s="203"/>
      <c r="J90" s="203"/>
      <c r="K90" s="203"/>
      <c r="L90" s="203"/>
      <c r="M90" s="203"/>
      <c r="N90" s="203"/>
      <c r="O90" s="203"/>
      <c r="P90" s="203"/>
      <c r="Q90" s="213" t="str">
        <f t="shared" si="2"/>
        <v/>
      </c>
      <c r="R90" s="106" t="str">
        <f t="shared" si="3"/>
        <v/>
      </c>
    </row>
    <row r="91" spans="1:18" ht="12.75" customHeight="1" x14ac:dyDescent="0.2">
      <c r="A91" s="417"/>
      <c r="B91" s="146"/>
      <c r="C91" s="146"/>
      <c r="D91" s="59" t="str">
        <f>IF(C91="","",IF(L!$H$3="Firmenname",IFERROR(INDEX(L!$G$11:$H$231,MATCH(C91,L!$G$11:$G$231,0),2),"Eingabeart wurde geändert!"),IFERROR(INDEX(L!$G$11:$H$231,MATCH(C91,L!$H$11:$H$231,0),1),"Eingabeart wurde geändert!")))</f>
        <v/>
      </c>
      <c r="E91" s="203"/>
      <c r="F91" s="203"/>
      <c r="G91" s="203"/>
      <c r="H91" s="203"/>
      <c r="I91" s="203"/>
      <c r="J91" s="203"/>
      <c r="K91" s="203"/>
      <c r="L91" s="203"/>
      <c r="M91" s="203"/>
      <c r="N91" s="203"/>
      <c r="O91" s="203"/>
      <c r="P91" s="203"/>
      <c r="Q91" s="213" t="str">
        <f t="shared" si="2"/>
        <v/>
      </c>
      <c r="R91" s="106" t="str">
        <f t="shared" si="3"/>
        <v/>
      </c>
    </row>
    <row r="92" spans="1:18" ht="12.75" customHeight="1" x14ac:dyDescent="0.2">
      <c r="A92" s="417"/>
      <c r="B92" s="146"/>
      <c r="C92" s="146"/>
      <c r="D92" s="59" t="str">
        <f>IF(C92="","",IF(L!$H$3="Firmenname",IFERROR(INDEX(L!$G$11:$H$231,MATCH(C92,L!$G$11:$G$231,0),2),"Eingabeart wurde geändert!"),IFERROR(INDEX(L!$G$11:$H$231,MATCH(C92,L!$H$11:$H$231,0),1),"Eingabeart wurde geändert!")))</f>
        <v/>
      </c>
      <c r="E92" s="203"/>
      <c r="F92" s="203"/>
      <c r="G92" s="203"/>
      <c r="H92" s="203"/>
      <c r="I92" s="203"/>
      <c r="J92" s="203"/>
      <c r="K92" s="203"/>
      <c r="L92" s="203"/>
      <c r="M92" s="203"/>
      <c r="N92" s="203"/>
      <c r="O92" s="203"/>
      <c r="P92" s="203"/>
      <c r="Q92" s="213" t="str">
        <f t="shared" si="2"/>
        <v/>
      </c>
      <c r="R92" s="106" t="str">
        <f t="shared" si="3"/>
        <v/>
      </c>
    </row>
    <row r="93" spans="1:18" ht="12.75" customHeight="1" x14ac:dyDescent="0.2">
      <c r="A93" s="417"/>
      <c r="B93" s="146"/>
      <c r="C93" s="146"/>
      <c r="D93" s="59" t="str">
        <f>IF(C93="","",IF(L!$H$3="Firmenname",IFERROR(INDEX(L!$G$11:$H$231,MATCH(C93,L!$G$11:$G$231,0),2),"Eingabeart wurde geändert!"),IFERROR(INDEX(L!$G$11:$H$231,MATCH(C93,L!$H$11:$H$231,0),1),"Eingabeart wurde geändert!")))</f>
        <v/>
      </c>
      <c r="E93" s="203"/>
      <c r="F93" s="203"/>
      <c r="G93" s="203"/>
      <c r="H93" s="203"/>
      <c r="I93" s="203"/>
      <c r="J93" s="203"/>
      <c r="K93" s="203"/>
      <c r="L93" s="203"/>
      <c r="M93" s="203"/>
      <c r="N93" s="203"/>
      <c r="O93" s="203"/>
      <c r="P93" s="203"/>
      <c r="Q93" s="213" t="str">
        <f t="shared" si="2"/>
        <v/>
      </c>
      <c r="R93" s="106" t="str">
        <f t="shared" si="3"/>
        <v/>
      </c>
    </row>
    <row r="94" spans="1:18" ht="12.75" customHeight="1" x14ac:dyDescent="0.2">
      <c r="A94" s="417"/>
      <c r="B94" s="146"/>
      <c r="C94" s="146"/>
      <c r="D94" s="59" t="str">
        <f>IF(C94="","",IF(L!$H$3="Firmenname",IFERROR(INDEX(L!$G$11:$H$231,MATCH(C94,L!$G$11:$G$231,0),2),"Eingabeart wurde geändert!"),IFERROR(INDEX(L!$G$11:$H$231,MATCH(C94,L!$H$11:$H$231,0),1),"Eingabeart wurde geändert!")))</f>
        <v/>
      </c>
      <c r="E94" s="203"/>
      <c r="F94" s="203"/>
      <c r="G94" s="203"/>
      <c r="H94" s="203"/>
      <c r="I94" s="203"/>
      <c r="J94" s="203"/>
      <c r="K94" s="203"/>
      <c r="L94" s="203"/>
      <c r="M94" s="203"/>
      <c r="N94" s="203"/>
      <c r="O94" s="203"/>
      <c r="P94" s="203"/>
      <c r="Q94" s="213" t="str">
        <f t="shared" si="2"/>
        <v/>
      </c>
      <c r="R94" s="106" t="str">
        <f t="shared" si="3"/>
        <v/>
      </c>
    </row>
    <row r="95" spans="1:18" ht="12.75" customHeight="1" x14ac:dyDescent="0.2">
      <c r="A95" s="417"/>
      <c r="B95" s="146"/>
      <c r="C95" s="146"/>
      <c r="D95" s="59" t="str">
        <f>IF(C95="","",IF(L!$H$3="Firmenname",IFERROR(INDEX(L!$G$11:$H$231,MATCH(C95,L!$G$11:$G$231,0),2),"Eingabeart wurde geändert!"),IFERROR(INDEX(L!$G$11:$H$231,MATCH(C95,L!$H$11:$H$231,0),1),"Eingabeart wurde geändert!")))</f>
        <v/>
      </c>
      <c r="E95" s="203"/>
      <c r="F95" s="203"/>
      <c r="G95" s="203"/>
      <c r="H95" s="203"/>
      <c r="I95" s="203"/>
      <c r="J95" s="203"/>
      <c r="K95" s="203"/>
      <c r="L95" s="203"/>
      <c r="M95" s="203"/>
      <c r="N95" s="203"/>
      <c r="O95" s="203"/>
      <c r="P95" s="203"/>
      <c r="Q95" s="213" t="str">
        <f t="shared" si="2"/>
        <v/>
      </c>
      <c r="R95" s="106" t="str">
        <f t="shared" si="3"/>
        <v/>
      </c>
    </row>
    <row r="96" spans="1:18" ht="12.75" customHeight="1" x14ac:dyDescent="0.2">
      <c r="A96" s="417"/>
      <c r="B96" s="146"/>
      <c r="C96" s="146"/>
      <c r="D96" s="59" t="str">
        <f>IF(C96="","",IF(L!$H$3="Firmenname",IFERROR(INDEX(L!$G$11:$H$231,MATCH(C96,L!$G$11:$G$231,0),2),"Eingabeart wurde geändert!"),IFERROR(INDEX(L!$G$11:$H$231,MATCH(C96,L!$H$11:$H$231,0),1),"Eingabeart wurde geändert!")))</f>
        <v/>
      </c>
      <c r="E96" s="203"/>
      <c r="F96" s="203"/>
      <c r="G96" s="203"/>
      <c r="H96" s="203"/>
      <c r="I96" s="203"/>
      <c r="J96" s="203"/>
      <c r="K96" s="203"/>
      <c r="L96" s="203"/>
      <c r="M96" s="203"/>
      <c r="N96" s="203"/>
      <c r="O96" s="203"/>
      <c r="P96" s="203"/>
      <c r="Q96" s="213" t="str">
        <f t="shared" si="2"/>
        <v/>
      </c>
      <c r="R96" s="106" t="str">
        <f t="shared" si="3"/>
        <v/>
      </c>
    </row>
    <row r="97" spans="1:18" ht="12.75" customHeight="1" x14ac:dyDescent="0.2">
      <c r="A97" s="417"/>
      <c r="B97" s="146"/>
      <c r="C97" s="146"/>
      <c r="D97" s="59" t="str">
        <f>IF(C97="","",IF(L!$H$3="Firmenname",IFERROR(INDEX(L!$G$11:$H$231,MATCH(C97,L!$G$11:$G$231,0),2),"Eingabeart wurde geändert!"),IFERROR(INDEX(L!$G$11:$H$231,MATCH(C97,L!$H$11:$H$231,0),1),"Eingabeart wurde geändert!")))</f>
        <v/>
      </c>
      <c r="E97" s="203"/>
      <c r="F97" s="203"/>
      <c r="G97" s="203"/>
      <c r="H97" s="203"/>
      <c r="I97" s="203"/>
      <c r="J97" s="203"/>
      <c r="K97" s="203"/>
      <c r="L97" s="203"/>
      <c r="M97" s="203"/>
      <c r="N97" s="203"/>
      <c r="O97" s="203"/>
      <c r="P97" s="203"/>
      <c r="Q97" s="213" t="str">
        <f t="shared" si="2"/>
        <v/>
      </c>
      <c r="R97" s="106" t="str">
        <f t="shared" si="3"/>
        <v/>
      </c>
    </row>
    <row r="98" spans="1:18" ht="12.75" customHeight="1" x14ac:dyDescent="0.2">
      <c r="A98" s="417"/>
      <c r="B98" s="146"/>
      <c r="C98" s="146"/>
      <c r="D98" s="59" t="str">
        <f>IF(C98="","",IF(L!$H$3="Firmenname",IFERROR(INDEX(L!$G$11:$H$231,MATCH(C98,L!$G$11:$G$231,0),2),"Eingabeart wurde geändert!"),IFERROR(INDEX(L!$G$11:$H$231,MATCH(C98,L!$H$11:$H$231,0),1),"Eingabeart wurde geändert!")))</f>
        <v/>
      </c>
      <c r="E98" s="203"/>
      <c r="F98" s="203"/>
      <c r="G98" s="203"/>
      <c r="H98" s="203"/>
      <c r="I98" s="203"/>
      <c r="J98" s="203"/>
      <c r="K98" s="203"/>
      <c r="L98" s="203"/>
      <c r="M98" s="203"/>
      <c r="N98" s="203"/>
      <c r="O98" s="203"/>
      <c r="P98" s="203"/>
      <c r="Q98" s="213" t="str">
        <f t="shared" si="2"/>
        <v/>
      </c>
      <c r="R98" s="106" t="str">
        <f t="shared" si="3"/>
        <v/>
      </c>
    </row>
    <row r="99" spans="1:18" ht="12.75" customHeight="1" x14ac:dyDescent="0.2">
      <c r="A99" s="417"/>
      <c r="B99" s="146"/>
      <c r="C99" s="146"/>
      <c r="D99" s="59" t="str">
        <f>IF(C99="","",IF(L!$H$3="Firmenname",IFERROR(INDEX(L!$G$11:$H$231,MATCH(C99,L!$G$11:$G$231,0),2),"Eingabeart wurde geändert!"),IFERROR(INDEX(L!$G$11:$H$231,MATCH(C99,L!$H$11:$H$231,0),1),"Eingabeart wurde geändert!")))</f>
        <v/>
      </c>
      <c r="E99" s="203"/>
      <c r="F99" s="203"/>
      <c r="G99" s="203"/>
      <c r="H99" s="203"/>
      <c r="I99" s="203"/>
      <c r="J99" s="203"/>
      <c r="K99" s="203"/>
      <c r="L99" s="203"/>
      <c r="M99" s="203"/>
      <c r="N99" s="203"/>
      <c r="O99" s="203"/>
      <c r="P99" s="203"/>
      <c r="Q99" s="213" t="str">
        <f t="shared" si="2"/>
        <v/>
      </c>
      <c r="R99" s="106" t="str">
        <f t="shared" si="3"/>
        <v/>
      </c>
    </row>
    <row r="100" spans="1:18" ht="12.75" customHeight="1" x14ac:dyDescent="0.2">
      <c r="A100" s="417"/>
      <c r="B100" s="146"/>
      <c r="C100" s="146"/>
      <c r="D100" s="59" t="str">
        <f>IF(C100="","",IF(L!$H$3="Firmenname",IFERROR(INDEX(L!$G$11:$H$231,MATCH(C100,L!$G$11:$G$231,0),2),"Eingabeart wurde geändert!"),IFERROR(INDEX(L!$G$11:$H$231,MATCH(C100,L!$H$11:$H$231,0),1),"Eingabeart wurde geändert!")))</f>
        <v/>
      </c>
      <c r="E100" s="203"/>
      <c r="F100" s="203"/>
      <c r="G100" s="203"/>
      <c r="H100" s="203"/>
      <c r="I100" s="203"/>
      <c r="J100" s="203"/>
      <c r="K100" s="203"/>
      <c r="L100" s="203"/>
      <c r="M100" s="203"/>
      <c r="N100" s="203"/>
      <c r="O100" s="203"/>
      <c r="P100" s="203"/>
      <c r="Q100" s="213" t="str">
        <f t="shared" si="2"/>
        <v/>
      </c>
      <c r="R100" s="106" t="str">
        <f t="shared" si="3"/>
        <v/>
      </c>
    </row>
    <row r="101" spans="1:18" ht="12.75" customHeight="1" x14ac:dyDescent="0.2">
      <c r="A101" s="417"/>
      <c r="B101" s="146"/>
      <c r="C101" s="146"/>
      <c r="D101" s="59" t="str">
        <f>IF(C101="","",IF(L!$H$3="Firmenname",IFERROR(INDEX(L!$G$11:$H$231,MATCH(C101,L!$G$11:$G$231,0),2),"Eingabeart wurde geändert!"),IFERROR(INDEX(L!$G$11:$H$231,MATCH(C101,L!$H$11:$H$231,0),1),"Eingabeart wurde geändert!")))</f>
        <v/>
      </c>
      <c r="E101" s="203"/>
      <c r="F101" s="203"/>
      <c r="G101" s="203"/>
      <c r="H101" s="203"/>
      <c r="I101" s="203"/>
      <c r="J101" s="203"/>
      <c r="K101" s="203"/>
      <c r="L101" s="203"/>
      <c r="M101" s="203"/>
      <c r="N101" s="203"/>
      <c r="O101" s="203"/>
      <c r="P101" s="203"/>
      <c r="Q101" s="213" t="str">
        <f t="shared" si="2"/>
        <v/>
      </c>
      <c r="R101" s="106" t="str">
        <f t="shared" si="3"/>
        <v/>
      </c>
    </row>
    <row r="102" spans="1:18" x14ac:dyDescent="0.2">
      <c r="A102" s="417"/>
      <c r="B102" s="146"/>
      <c r="C102" s="146"/>
      <c r="D102" s="59" t="str">
        <f>IF(C102="","",IF(L!$H$3="Firmenname",IFERROR(INDEX(L!$G$11:$H$231,MATCH(C102,L!$G$11:$G$231,0),2),"Eingabeart wurde geändert!"),IFERROR(INDEX(L!$G$11:$H$231,MATCH(C102,L!$H$11:$H$231,0),1),"Eingabeart wurde geändert!")))</f>
        <v/>
      </c>
      <c r="E102" s="203"/>
      <c r="F102" s="203"/>
      <c r="G102" s="203"/>
      <c r="H102" s="203"/>
      <c r="I102" s="203"/>
      <c r="J102" s="203"/>
      <c r="K102" s="203"/>
      <c r="L102" s="203"/>
      <c r="M102" s="203"/>
      <c r="N102" s="203"/>
      <c r="O102" s="203"/>
      <c r="P102" s="203"/>
      <c r="Q102" s="213" t="str">
        <f t="shared" si="2"/>
        <v/>
      </c>
      <c r="R102" s="106" t="str">
        <f t="shared" si="3"/>
        <v/>
      </c>
    </row>
    <row r="103" spans="1:18" x14ac:dyDescent="0.2">
      <c r="A103" s="417"/>
      <c r="B103" s="146"/>
      <c r="C103" s="146"/>
      <c r="D103" s="59" t="str">
        <f>IF(C103="","",IF(L!$H$3="Firmenname",IFERROR(INDEX(L!$G$11:$H$231,MATCH(C103,L!$G$11:$G$231,0),2),"Eingabeart wurde geändert!"),IFERROR(INDEX(L!$G$11:$H$231,MATCH(C103,L!$H$11:$H$231,0),1),"Eingabeart wurde geändert!")))</f>
        <v/>
      </c>
      <c r="E103" s="203"/>
      <c r="F103" s="203"/>
      <c r="G103" s="203"/>
      <c r="H103" s="203"/>
      <c r="I103" s="203"/>
      <c r="J103" s="203"/>
      <c r="K103" s="203"/>
      <c r="L103" s="203"/>
      <c r="M103" s="203"/>
      <c r="N103" s="203"/>
      <c r="O103" s="203"/>
      <c r="P103" s="203"/>
      <c r="Q103" s="213" t="str">
        <f t="shared" si="2"/>
        <v/>
      </c>
      <c r="R103" s="106" t="str">
        <f t="shared" si="3"/>
        <v/>
      </c>
    </row>
    <row r="104" spans="1:18" x14ac:dyDescent="0.2">
      <c r="A104" s="417"/>
      <c r="B104" s="146"/>
      <c r="C104" s="146"/>
      <c r="D104" s="59" t="str">
        <f>IF(C104="","",IF(L!$H$3="Firmenname",IFERROR(INDEX(L!$G$11:$H$231,MATCH(C104,L!$G$11:$G$231,0),2),"Eingabeart wurde geändert!"),IFERROR(INDEX(L!$G$11:$H$231,MATCH(C104,L!$H$11:$H$231,0),1),"Eingabeart wurde geändert!")))</f>
        <v/>
      </c>
      <c r="E104" s="203"/>
      <c r="F104" s="203"/>
      <c r="G104" s="203"/>
      <c r="H104" s="203"/>
      <c r="I104" s="203"/>
      <c r="J104" s="203"/>
      <c r="K104" s="203"/>
      <c r="L104" s="203"/>
      <c r="M104" s="203"/>
      <c r="N104" s="203"/>
      <c r="O104" s="203"/>
      <c r="P104" s="203"/>
      <c r="Q104" s="213" t="str">
        <f t="shared" si="2"/>
        <v/>
      </c>
      <c r="R104" s="106" t="str">
        <f t="shared" si="3"/>
        <v/>
      </c>
    </row>
    <row r="105" spans="1:18" x14ac:dyDescent="0.2">
      <c r="A105" s="417"/>
      <c r="B105" s="146"/>
      <c r="C105" s="146"/>
      <c r="D105" s="59" t="str">
        <f>IF(C105="","",IF(L!$H$3="Firmenname",IFERROR(INDEX(L!$G$11:$H$231,MATCH(C105,L!$G$11:$G$231,0),2),"Eingabeart wurde geändert!"),IFERROR(INDEX(L!$G$11:$H$231,MATCH(C105,L!$H$11:$H$231,0),1),"Eingabeart wurde geändert!")))</f>
        <v/>
      </c>
      <c r="E105" s="203"/>
      <c r="F105" s="203"/>
      <c r="G105" s="203"/>
      <c r="H105" s="203"/>
      <c r="I105" s="203"/>
      <c r="J105" s="203"/>
      <c r="K105" s="203"/>
      <c r="L105" s="203"/>
      <c r="M105" s="203"/>
      <c r="N105" s="203"/>
      <c r="O105" s="203"/>
      <c r="P105" s="203"/>
      <c r="Q105" s="213" t="str">
        <f t="shared" si="2"/>
        <v/>
      </c>
      <c r="R105" s="106" t="str">
        <f t="shared" si="3"/>
        <v/>
      </c>
    </row>
    <row r="106" spans="1:18" x14ac:dyDescent="0.2">
      <c r="A106" s="417"/>
      <c r="B106" s="146"/>
      <c r="C106" s="146"/>
      <c r="D106" s="59" t="str">
        <f>IF(C106="","",IF(L!$H$3="Firmenname",IFERROR(INDEX(L!$G$11:$H$231,MATCH(C106,L!$G$11:$G$231,0),2),"Eingabeart wurde geändert!"),IFERROR(INDEX(L!$G$11:$H$231,MATCH(C106,L!$H$11:$H$231,0),1),"Eingabeart wurde geändert!")))</f>
        <v/>
      </c>
      <c r="E106" s="203"/>
      <c r="F106" s="203"/>
      <c r="G106" s="203"/>
      <c r="H106" s="203"/>
      <c r="I106" s="203"/>
      <c r="J106" s="203"/>
      <c r="K106" s="203"/>
      <c r="L106" s="203"/>
      <c r="M106" s="203"/>
      <c r="N106" s="203"/>
      <c r="O106" s="203"/>
      <c r="P106" s="203"/>
      <c r="Q106" s="213" t="str">
        <f t="shared" si="2"/>
        <v/>
      </c>
      <c r="R106" s="106" t="str">
        <f t="shared" si="3"/>
        <v/>
      </c>
    </row>
    <row r="107" spans="1:18" x14ac:dyDescent="0.2">
      <c r="A107" s="417"/>
      <c r="B107" s="146"/>
      <c r="C107" s="146"/>
      <c r="D107" s="59" t="str">
        <f>IF(C107="","",IF(L!$H$3="Firmenname",IFERROR(INDEX(L!$G$11:$H$231,MATCH(C107,L!$G$11:$G$231,0),2),"Eingabeart wurde geändert!"),IFERROR(INDEX(L!$G$11:$H$231,MATCH(C107,L!$H$11:$H$231,0),1),"Eingabeart wurde geändert!")))</f>
        <v/>
      </c>
      <c r="E107" s="203"/>
      <c r="F107" s="203"/>
      <c r="G107" s="203"/>
      <c r="H107" s="203"/>
      <c r="I107" s="203"/>
      <c r="J107" s="203"/>
      <c r="K107" s="203"/>
      <c r="L107" s="203"/>
      <c r="M107" s="203"/>
      <c r="N107" s="203"/>
      <c r="O107" s="203"/>
      <c r="P107" s="203"/>
      <c r="Q107" s="213" t="str">
        <f t="shared" si="2"/>
        <v/>
      </c>
      <c r="R107" s="106" t="str">
        <f t="shared" si="3"/>
        <v/>
      </c>
    </row>
    <row r="108" spans="1:18" x14ac:dyDescent="0.2">
      <c r="A108" s="417"/>
      <c r="B108" s="146"/>
      <c r="C108" s="146"/>
      <c r="D108" s="59" t="str">
        <f>IF(C108="","",IF(L!$H$3="Firmenname",IFERROR(INDEX(L!$G$11:$H$231,MATCH(C108,L!$G$11:$G$231,0),2),"Eingabeart wurde geändert!"),IFERROR(INDEX(L!$G$11:$H$231,MATCH(C108,L!$H$11:$H$231,0),1),"Eingabeart wurde geändert!")))</f>
        <v/>
      </c>
      <c r="E108" s="203"/>
      <c r="F108" s="203"/>
      <c r="G108" s="203"/>
      <c r="H108" s="203"/>
      <c r="I108" s="203"/>
      <c r="J108" s="203"/>
      <c r="K108" s="203"/>
      <c r="L108" s="203"/>
      <c r="M108" s="203"/>
      <c r="N108" s="203"/>
      <c r="O108" s="203"/>
      <c r="P108" s="203"/>
      <c r="Q108" s="213" t="str">
        <f t="shared" si="2"/>
        <v/>
      </c>
      <c r="R108" s="106" t="str">
        <f t="shared" si="3"/>
        <v/>
      </c>
    </row>
    <row r="109" spans="1:18" x14ac:dyDescent="0.2">
      <c r="A109" s="417"/>
      <c r="B109" s="146"/>
      <c r="C109" s="146"/>
      <c r="D109" s="59" t="str">
        <f>IF(C109="","",IF(L!$H$3="Firmenname",IFERROR(INDEX(L!$G$11:$H$231,MATCH(C109,L!$G$11:$G$231,0),2),"Eingabeart wurde geändert!"),IFERROR(INDEX(L!$G$11:$H$231,MATCH(C109,L!$H$11:$H$231,0),1),"Eingabeart wurde geändert!")))</f>
        <v/>
      </c>
      <c r="E109" s="203"/>
      <c r="F109" s="203"/>
      <c r="G109" s="203"/>
      <c r="H109" s="203"/>
      <c r="I109" s="203"/>
      <c r="J109" s="203"/>
      <c r="K109" s="203"/>
      <c r="L109" s="203"/>
      <c r="M109" s="203"/>
      <c r="N109" s="203"/>
      <c r="O109" s="203"/>
      <c r="P109" s="203"/>
      <c r="Q109" s="213" t="str">
        <f t="shared" si="2"/>
        <v/>
      </c>
      <c r="R109" s="106" t="str">
        <f t="shared" si="3"/>
        <v/>
      </c>
    </row>
    <row r="110" spans="1:18" x14ac:dyDescent="0.2">
      <c r="A110" s="418"/>
      <c r="B110" s="88"/>
      <c r="C110" s="88"/>
      <c r="D110" s="58" t="str">
        <f>IF(C110="","",IF(L!$H$3="Firmenname",IFERROR(INDEX(L!$G$11:$H$231,MATCH(C110,L!$G$11:$G$231,0),2),"Eingabeart wurde geändert!"),IFERROR(INDEX(L!$G$11:$H$231,MATCH(C110,L!$H$11:$H$231,0),1),"Eingabeart wurde geändert!")))</f>
        <v/>
      </c>
      <c r="E110" s="206"/>
      <c r="F110" s="206"/>
      <c r="G110" s="206"/>
      <c r="H110" s="206"/>
      <c r="I110" s="206"/>
      <c r="J110" s="206"/>
      <c r="K110" s="206"/>
      <c r="L110" s="206"/>
      <c r="M110" s="206"/>
      <c r="N110" s="206"/>
      <c r="O110" s="206"/>
      <c r="P110" s="206"/>
      <c r="Q110" s="207" t="str">
        <f t="shared" si="2"/>
        <v/>
      </c>
      <c r="R110" s="106" t="str">
        <f t="shared" si="3"/>
        <v/>
      </c>
    </row>
    <row r="111" spans="1:18" x14ac:dyDescent="0.2">
      <c r="E111" s="9"/>
      <c r="F111" s="9"/>
      <c r="G111" s="9"/>
      <c r="H111" s="9"/>
      <c r="I111" s="9"/>
      <c r="J111" s="9"/>
      <c r="K111" s="9"/>
      <c r="L111" s="9"/>
      <c r="M111" s="9"/>
      <c r="N111" s="9"/>
      <c r="O111" s="9"/>
    </row>
  </sheetData>
  <sheetProtection algorithmName="SHA-512" hashValue="nP6nuS+EMSUr6ETIULtV3iXFbfyrNPFg9bGcrFqBvYfMPoZzvQLI3GB1LmBH3KrEB4o7zqGPu79Aiuhsf2xQPw==" saltValue="+RFlTLAv+Dffx5Rcx+peRA==" spinCount="100000" sheet="1" objects="1" scenarios="1" formatCells="0" formatColumns="0" formatRows="0"/>
  <mergeCells count="9">
    <mergeCell ref="A11:A60"/>
    <mergeCell ref="A61:A110"/>
    <mergeCell ref="D9:D10"/>
    <mergeCell ref="A5:C5"/>
    <mergeCell ref="B6:C6"/>
    <mergeCell ref="A7:C7"/>
    <mergeCell ref="A9:A10"/>
    <mergeCell ref="B9:B10"/>
    <mergeCell ref="C9:C10"/>
  </mergeCells>
  <conditionalFormatting sqref="B11:B60">
    <cfRule type="expression" dxfId="67" priority="120">
      <formula>AND($B11="",SUM($C11:$N11)&gt;0)</formula>
    </cfRule>
  </conditionalFormatting>
  <conditionalFormatting sqref="B61:B110">
    <cfRule type="expression" dxfId="66" priority="10">
      <formula>AND($B61="",SUM($C61:$N61)&gt;0)</formula>
    </cfRule>
  </conditionalFormatting>
  <conditionalFormatting sqref="B110:C110">
    <cfRule type="expression" dxfId="65" priority="2">
      <formula>AND($B110="",SUM($E110:$P110)&gt;0)</formula>
    </cfRule>
  </conditionalFormatting>
  <conditionalFormatting sqref="C11:C110">
    <cfRule type="expression" dxfId="64" priority="3">
      <formula>AND($B11="",SUM($C11:$N11)&gt;0)</formula>
    </cfRule>
  </conditionalFormatting>
  <conditionalFormatting sqref="D11:D110">
    <cfRule type="expression" dxfId="63" priority="1">
      <formula>D11="Eingabeart wurde geändert!"</formula>
    </cfRule>
  </conditionalFormatting>
  <pageMargins left="0.78740157499999996" right="0.78740157499999996" top="0.984251969" bottom="0.984251969" header="0.4921259845" footer="0.4921259845"/>
  <pageSetup paperSize="9" scale="65" orientation="landscape" r:id="rId1"/>
  <headerFooter alignWithMargins="0"/>
  <drawing r:id="rId2"/>
  <extLst>
    <ext xmlns:x14="http://schemas.microsoft.com/office/spreadsheetml/2009/9/main" uri="{CCE6A557-97BC-4b89-ADB6-D9C93CAAB3DF}">
      <x14:dataValidations xmlns:xm="http://schemas.microsoft.com/office/excel/2006/main" xWindow="397" yWindow="512" count="2">
        <x14:dataValidation type="list" allowBlank="1" showInputMessage="1" showErrorMessage="1" error="Nur Listeneinträge!" promptTitle="Übergabepunkt auswählen" prompt="Änderungen der Liste_x000a_im Blatt &quot;L&quot; möglich!" xr:uid="{00000000-0002-0000-0200-000000000000}">
          <x14:formula1>
            <xm:f>L!$J$10:$J$35</xm:f>
          </x14:formula1>
          <xm:sqref>B11:B110</xm:sqref>
        </x14:dataValidation>
        <x14:dataValidation type="list" allowBlank="1" showInputMessage="1" showErrorMessage="1" error="Nur Listeneinträge!" promptTitle="Unternehmen auswählen" prompt="Änderungen der Liste_x000a_im Blatt &quot;L&quot; möglich!" xr:uid="{00000000-0002-0000-0200-000002000000}">
          <x14:formula1>
            <xm:f>IF(L!$H$3="Firmenname",L!$G$10:$G$231,L!$H$10:$H$231)</xm:f>
          </x14:formula1>
          <xm:sqref>C11:C110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3DB06-0DF9-4090-B20E-0B4EC3BA362C}">
  <dimension ref="A1:W434"/>
  <sheetViews>
    <sheetView showGridLines="0" workbookViewId="0">
      <pane ySplit="10" topLeftCell="A11" activePane="bottomLeft" state="frozen"/>
      <selection activeCell="I62" sqref="I62"/>
      <selection pane="bottomLeft" activeCell="E11" sqref="E11"/>
    </sheetView>
  </sheetViews>
  <sheetFormatPr baseColWidth="10" defaultColWidth="10.7109375" defaultRowHeight="12.75" x14ac:dyDescent="0.2"/>
  <cols>
    <col min="1" max="1" width="20.7109375" style="9" customWidth="1"/>
    <col min="2" max="2" width="15.7109375" style="9" customWidth="1"/>
    <col min="3" max="3" width="10.5703125" style="9" customWidth="1"/>
    <col min="4" max="4" width="27.42578125" style="9" customWidth="1"/>
    <col min="5" max="15" width="10.7109375" style="14" customWidth="1"/>
    <col min="16" max="16" width="10.7109375" style="9"/>
    <col min="17" max="17" width="10.7109375" style="9" customWidth="1"/>
    <col min="18" max="18" width="10.7109375" style="338"/>
    <col min="19" max="19" width="10.7109375" style="17" customWidth="1"/>
    <col min="20" max="20" width="10.7109375" style="17"/>
    <col min="21" max="21" width="22.140625" style="17" bestFit="1" customWidth="1"/>
    <col min="22" max="16384" width="10.7109375" style="15"/>
  </cols>
  <sheetData>
    <row r="1" spans="1:21" s="11" customFormat="1" ht="15.75" customHeight="1" x14ac:dyDescent="0.2">
      <c r="A1" s="8"/>
      <c r="B1" s="9"/>
      <c r="C1" s="9"/>
      <c r="D1" s="9"/>
      <c r="E1" s="9"/>
      <c r="R1" s="120"/>
      <c r="S1" s="78"/>
      <c r="T1" s="78"/>
      <c r="U1" s="78"/>
    </row>
    <row r="2" spans="1:21" ht="15.75" customHeight="1" x14ac:dyDescent="0.2">
      <c r="A2" s="11"/>
      <c r="B2" s="28"/>
      <c r="C2" s="8"/>
      <c r="D2" s="8"/>
      <c r="E2" s="8"/>
      <c r="F2" s="11"/>
      <c r="G2" s="11"/>
      <c r="H2" s="11"/>
      <c r="I2" s="11"/>
      <c r="J2" s="11"/>
      <c r="K2" s="11"/>
      <c r="L2" s="11"/>
      <c r="M2" s="11"/>
      <c r="N2" s="11"/>
      <c r="O2" s="11"/>
      <c r="P2" s="11"/>
      <c r="Q2" s="11"/>
    </row>
    <row r="3" spans="1:21" ht="15.75" customHeight="1" x14ac:dyDescent="0.2">
      <c r="A3" s="8"/>
      <c r="B3" s="28"/>
      <c r="C3" s="8"/>
      <c r="D3" s="8"/>
      <c r="E3" s="8"/>
      <c r="F3" s="11"/>
      <c r="G3" s="11"/>
      <c r="H3" s="11"/>
      <c r="I3" s="11"/>
      <c r="J3" s="11"/>
      <c r="K3" s="11"/>
      <c r="L3" s="11"/>
      <c r="M3" s="11"/>
      <c r="N3" s="11"/>
      <c r="O3" s="11"/>
      <c r="P3" s="11"/>
      <c r="Q3" s="11"/>
    </row>
    <row r="4" spans="1:21" ht="15.75" customHeight="1" x14ac:dyDescent="0.2">
      <c r="A4" s="189" t="s">
        <v>0</v>
      </c>
      <c r="E4" s="8"/>
      <c r="F4" s="11"/>
      <c r="G4" s="11"/>
      <c r="H4" s="11"/>
      <c r="I4" s="11"/>
      <c r="J4" s="11"/>
      <c r="K4" s="11"/>
      <c r="L4" s="11"/>
      <c r="M4" s="11"/>
      <c r="N4" s="11"/>
      <c r="O4" s="11"/>
      <c r="P4" s="11"/>
      <c r="Q4" s="11"/>
    </row>
    <row r="5" spans="1:21" ht="15.75" customHeight="1" x14ac:dyDescent="0.2">
      <c r="A5" s="421" t="str">
        <f>"Monatserhebung "&amp;U!$A$11&amp;" "&amp;U!$B$12</f>
        <v>Monatserhebung Netzbetreiber Erdgas 2024</v>
      </c>
      <c r="B5" s="467"/>
      <c r="C5" s="467"/>
      <c r="D5" s="468"/>
      <c r="E5" s="8"/>
      <c r="F5" s="11"/>
      <c r="G5" s="11"/>
      <c r="H5" s="11"/>
      <c r="I5" s="11"/>
      <c r="J5" s="11"/>
      <c r="K5" s="11"/>
      <c r="L5" s="11"/>
      <c r="M5" s="11"/>
      <c r="N5" s="11"/>
      <c r="O5" s="11"/>
      <c r="P5" s="11"/>
      <c r="Q5" s="11"/>
    </row>
    <row r="6" spans="1:21" ht="15.75" x14ac:dyDescent="0.2">
      <c r="A6" s="267" t="s">
        <v>7</v>
      </c>
      <c r="B6" s="413" t="str">
        <f>IF(U!$B$13&lt;&gt;"",U!$B$13,"")</f>
        <v/>
      </c>
      <c r="C6" s="414"/>
      <c r="D6" s="415"/>
      <c r="E6" s="8"/>
      <c r="F6" s="11"/>
      <c r="G6" s="11"/>
      <c r="H6" s="11"/>
      <c r="I6" s="11"/>
      <c r="J6" s="11"/>
      <c r="K6" s="11"/>
      <c r="L6" s="11"/>
      <c r="M6" s="11"/>
      <c r="N6" s="11"/>
      <c r="O6" s="11"/>
      <c r="P6" s="11"/>
      <c r="Q6" s="11"/>
    </row>
    <row r="7" spans="1:21" ht="15" customHeight="1" x14ac:dyDescent="0.2">
      <c r="A7" s="421" t="s">
        <v>54</v>
      </c>
      <c r="B7" s="467"/>
      <c r="C7" s="467"/>
      <c r="D7" s="468"/>
      <c r="E7" s="8"/>
      <c r="F7" s="11"/>
      <c r="G7" s="11"/>
      <c r="H7" s="11"/>
      <c r="I7" s="11"/>
      <c r="J7" s="11"/>
      <c r="K7" s="11"/>
      <c r="L7" s="11"/>
      <c r="M7" s="11"/>
      <c r="N7" s="11"/>
      <c r="O7" s="11"/>
      <c r="P7" s="11"/>
      <c r="Q7" s="11"/>
    </row>
    <row r="8" spans="1:21" x14ac:dyDescent="0.2">
      <c r="A8" s="47"/>
      <c r="B8" s="47"/>
      <c r="C8" s="46"/>
      <c r="D8" s="46"/>
      <c r="E8" s="8"/>
      <c r="F8" s="13"/>
      <c r="G8" s="13"/>
      <c r="H8" s="13"/>
      <c r="I8" s="13"/>
      <c r="J8" s="13"/>
      <c r="K8" s="13"/>
      <c r="L8" s="13"/>
      <c r="M8" s="11"/>
      <c r="N8" s="11"/>
      <c r="O8" s="11"/>
      <c r="P8" s="11"/>
      <c r="Q8" s="11"/>
    </row>
    <row r="9" spans="1:21" ht="12.75" customHeight="1" x14ac:dyDescent="0.2">
      <c r="A9" s="457" t="s">
        <v>200</v>
      </c>
      <c r="B9" s="458"/>
      <c r="C9" s="458"/>
      <c r="D9" s="459"/>
      <c r="E9" s="48" t="s">
        <v>78</v>
      </c>
      <c r="F9" s="54" t="s">
        <v>138</v>
      </c>
      <c r="G9" s="54" t="s">
        <v>139</v>
      </c>
      <c r="H9" s="54" t="s">
        <v>140</v>
      </c>
      <c r="I9" s="54" t="s">
        <v>125</v>
      </c>
      <c r="J9" s="54" t="s">
        <v>141</v>
      </c>
      <c r="K9" s="54" t="s">
        <v>142</v>
      </c>
      <c r="L9" s="54" t="s">
        <v>143</v>
      </c>
      <c r="M9" s="54" t="s">
        <v>144</v>
      </c>
      <c r="N9" s="54" t="s">
        <v>145</v>
      </c>
      <c r="O9" s="54" t="s">
        <v>146</v>
      </c>
      <c r="P9" s="54" t="s">
        <v>147</v>
      </c>
      <c r="Q9" s="54" t="s">
        <v>135</v>
      </c>
    </row>
    <row r="10" spans="1:21" x14ac:dyDescent="0.2">
      <c r="A10" s="460"/>
      <c r="B10" s="461"/>
      <c r="C10" s="461"/>
      <c r="D10" s="462"/>
      <c r="E10" s="54" t="s">
        <v>137</v>
      </c>
      <c r="F10" s="54" t="s">
        <v>137</v>
      </c>
      <c r="G10" s="54" t="s">
        <v>137</v>
      </c>
      <c r="H10" s="54" t="s">
        <v>137</v>
      </c>
      <c r="I10" s="54" t="s">
        <v>137</v>
      </c>
      <c r="J10" s="54" t="s">
        <v>137</v>
      </c>
      <c r="K10" s="54" t="s">
        <v>137</v>
      </c>
      <c r="L10" s="54" t="s">
        <v>137</v>
      </c>
      <c r="M10" s="54" t="s">
        <v>137</v>
      </c>
      <c r="N10" s="54" t="s">
        <v>137</v>
      </c>
      <c r="O10" s="54" t="s">
        <v>137</v>
      </c>
      <c r="P10" s="54" t="s">
        <v>137</v>
      </c>
      <c r="Q10" s="54" t="s">
        <v>137</v>
      </c>
    </row>
    <row r="11" spans="1:21" ht="12.75" customHeight="1" x14ac:dyDescent="0.2">
      <c r="A11" s="428" t="s">
        <v>95</v>
      </c>
      <c r="B11" s="436" t="s">
        <v>96</v>
      </c>
      <c r="C11" s="455" t="s">
        <v>56</v>
      </c>
      <c r="D11" s="456"/>
      <c r="E11" s="90"/>
      <c r="F11" s="90"/>
      <c r="G11" s="90"/>
      <c r="H11" s="90"/>
      <c r="I11" s="90"/>
      <c r="J11" s="90"/>
      <c r="K11" s="90"/>
      <c r="L11" s="90"/>
      <c r="M11" s="90"/>
      <c r="N11" s="90"/>
      <c r="O11" s="90"/>
      <c r="P11" s="90"/>
      <c r="Q11" s="91" t="str">
        <f t="shared" ref="Q11:Q22" si="0">IF(SUM(E11:P11)&gt;0,SUM(E11:P11),"")</f>
        <v/>
      </c>
    </row>
    <row r="12" spans="1:21" x14ac:dyDescent="0.2">
      <c r="A12" s="429"/>
      <c r="B12" s="437"/>
      <c r="C12" s="449" t="s">
        <v>100</v>
      </c>
      <c r="D12" s="450"/>
      <c r="E12" s="93"/>
      <c r="F12" s="93"/>
      <c r="G12" s="93"/>
      <c r="H12" s="93"/>
      <c r="I12" s="93"/>
      <c r="J12" s="93"/>
      <c r="K12" s="93"/>
      <c r="L12" s="93"/>
      <c r="M12" s="93"/>
      <c r="N12" s="93"/>
      <c r="O12" s="93"/>
      <c r="P12" s="93"/>
      <c r="Q12" s="94" t="str">
        <f t="shared" si="0"/>
        <v/>
      </c>
    </row>
    <row r="13" spans="1:21" x14ac:dyDescent="0.2">
      <c r="A13" s="429"/>
      <c r="B13" s="437"/>
      <c r="C13" s="463" t="s">
        <v>57</v>
      </c>
      <c r="D13" s="464"/>
      <c r="E13" s="96"/>
      <c r="F13" s="96"/>
      <c r="G13" s="96"/>
      <c r="H13" s="96"/>
      <c r="I13" s="96"/>
      <c r="J13" s="96"/>
      <c r="K13" s="96"/>
      <c r="L13" s="96"/>
      <c r="M13" s="96"/>
      <c r="N13" s="96"/>
      <c r="O13" s="96"/>
      <c r="P13" s="96"/>
      <c r="Q13" s="97" t="str">
        <f t="shared" si="0"/>
        <v/>
      </c>
    </row>
    <row r="14" spans="1:21" x14ac:dyDescent="0.2">
      <c r="A14" s="429"/>
      <c r="B14" s="438"/>
      <c r="C14" s="465" t="s">
        <v>193</v>
      </c>
      <c r="D14" s="466"/>
      <c r="E14" s="117" t="str">
        <f>IF(SUM(E11:E13)&gt;0,SUM(E11:E13),"")</f>
        <v/>
      </c>
      <c r="F14" s="117" t="str">
        <f t="shared" ref="F14:Q14" si="1">IF(SUM(F11:F13)&gt;0,SUM(F11:F13),"")</f>
        <v/>
      </c>
      <c r="G14" s="117" t="str">
        <f t="shared" si="1"/>
        <v/>
      </c>
      <c r="H14" s="117" t="str">
        <f t="shared" si="1"/>
        <v/>
      </c>
      <c r="I14" s="117" t="str">
        <f t="shared" si="1"/>
        <v/>
      </c>
      <c r="J14" s="117" t="str">
        <f t="shared" si="1"/>
        <v/>
      </c>
      <c r="K14" s="117" t="str">
        <f t="shared" si="1"/>
        <v/>
      </c>
      <c r="L14" s="117" t="str">
        <f t="shared" si="1"/>
        <v/>
      </c>
      <c r="M14" s="117" t="str">
        <f t="shared" si="1"/>
        <v/>
      </c>
      <c r="N14" s="117" t="str">
        <f t="shared" si="1"/>
        <v/>
      </c>
      <c r="O14" s="117" t="str">
        <f t="shared" si="1"/>
        <v/>
      </c>
      <c r="P14" s="117" t="str">
        <f t="shared" si="1"/>
        <v/>
      </c>
      <c r="Q14" s="117" t="str">
        <f t="shared" si="1"/>
        <v/>
      </c>
    </row>
    <row r="15" spans="1:21" ht="12.75" customHeight="1" x14ac:dyDescent="0.2">
      <c r="A15" s="429"/>
      <c r="B15" s="439" t="s">
        <v>97</v>
      </c>
      <c r="C15" s="449" t="s">
        <v>46</v>
      </c>
      <c r="D15" s="450"/>
      <c r="E15" s="90"/>
      <c r="F15" s="90"/>
      <c r="G15" s="90"/>
      <c r="H15" s="90"/>
      <c r="I15" s="90"/>
      <c r="J15" s="90"/>
      <c r="K15" s="90"/>
      <c r="L15" s="90"/>
      <c r="M15" s="90"/>
      <c r="N15" s="90"/>
      <c r="O15" s="90"/>
      <c r="P15" s="90"/>
      <c r="Q15" s="91" t="str">
        <f t="shared" si="0"/>
        <v/>
      </c>
    </row>
    <row r="16" spans="1:21" x14ac:dyDescent="0.2">
      <c r="A16" s="429"/>
      <c r="B16" s="440"/>
      <c r="C16" s="449" t="s">
        <v>101</v>
      </c>
      <c r="D16" s="450"/>
      <c r="E16" s="93"/>
      <c r="F16" s="93"/>
      <c r="G16" s="93"/>
      <c r="H16" s="93"/>
      <c r="I16" s="93"/>
      <c r="J16" s="93"/>
      <c r="K16" s="93"/>
      <c r="L16" s="93"/>
      <c r="M16" s="93"/>
      <c r="N16" s="93"/>
      <c r="O16" s="93"/>
      <c r="P16" s="93"/>
      <c r="Q16" s="94" t="str">
        <f t="shared" si="0"/>
        <v/>
      </c>
    </row>
    <row r="17" spans="1:21" x14ac:dyDescent="0.2">
      <c r="A17" s="429"/>
      <c r="B17" s="440"/>
      <c r="C17" s="449" t="s">
        <v>102</v>
      </c>
      <c r="D17" s="450"/>
      <c r="E17" s="93"/>
      <c r="F17" s="93"/>
      <c r="G17" s="93"/>
      <c r="H17" s="93"/>
      <c r="I17" s="93"/>
      <c r="J17" s="93"/>
      <c r="K17" s="93"/>
      <c r="L17" s="93"/>
      <c r="M17" s="93"/>
      <c r="N17" s="93"/>
      <c r="O17" s="93"/>
      <c r="P17" s="93"/>
      <c r="Q17" s="94" t="str">
        <f t="shared" si="0"/>
        <v/>
      </c>
    </row>
    <row r="18" spans="1:21" x14ac:dyDescent="0.2">
      <c r="A18" s="429"/>
      <c r="B18" s="440"/>
      <c r="C18" s="449" t="s">
        <v>103</v>
      </c>
      <c r="D18" s="450"/>
      <c r="E18" s="93"/>
      <c r="F18" s="93"/>
      <c r="G18" s="93"/>
      <c r="H18" s="93"/>
      <c r="I18" s="93"/>
      <c r="J18" s="93"/>
      <c r="K18" s="93"/>
      <c r="L18" s="93"/>
      <c r="M18" s="93"/>
      <c r="N18" s="93"/>
      <c r="O18" s="93"/>
      <c r="P18" s="93"/>
      <c r="Q18" s="94" t="str">
        <f t="shared" si="0"/>
        <v/>
      </c>
    </row>
    <row r="19" spans="1:21" x14ac:dyDescent="0.2">
      <c r="A19" s="429"/>
      <c r="B19" s="440"/>
      <c r="C19" s="449" t="s">
        <v>104</v>
      </c>
      <c r="D19" s="450"/>
      <c r="E19" s="93"/>
      <c r="F19" s="93"/>
      <c r="G19" s="93"/>
      <c r="H19" s="93"/>
      <c r="I19" s="93"/>
      <c r="J19" s="93"/>
      <c r="K19" s="93"/>
      <c r="L19" s="93"/>
      <c r="M19" s="93"/>
      <c r="N19" s="93"/>
      <c r="O19" s="93"/>
      <c r="P19" s="93"/>
      <c r="Q19" s="94" t="str">
        <f t="shared" si="0"/>
        <v/>
      </c>
    </row>
    <row r="20" spans="1:21" x14ac:dyDescent="0.2">
      <c r="A20" s="429"/>
      <c r="B20" s="440"/>
      <c r="C20" s="449" t="s">
        <v>105</v>
      </c>
      <c r="D20" s="450"/>
      <c r="E20" s="93"/>
      <c r="F20" s="93"/>
      <c r="G20" s="93"/>
      <c r="H20" s="93"/>
      <c r="I20" s="93"/>
      <c r="J20" s="93"/>
      <c r="K20" s="93"/>
      <c r="L20" s="93"/>
      <c r="M20" s="93"/>
      <c r="N20" s="93"/>
      <c r="O20" s="93"/>
      <c r="P20" s="93"/>
      <c r="Q20" s="94" t="str">
        <f t="shared" si="0"/>
        <v/>
      </c>
    </row>
    <row r="21" spans="1:21" x14ac:dyDescent="0.2">
      <c r="A21" s="429"/>
      <c r="B21" s="440"/>
      <c r="C21" s="449" t="s">
        <v>364</v>
      </c>
      <c r="D21" s="450"/>
      <c r="E21" s="182"/>
      <c r="F21" s="182"/>
      <c r="G21" s="182"/>
      <c r="H21" s="182"/>
      <c r="I21" s="182"/>
      <c r="J21" s="182"/>
      <c r="K21" s="182"/>
      <c r="L21" s="182"/>
      <c r="M21" s="182"/>
      <c r="N21" s="182"/>
      <c r="O21" s="182"/>
      <c r="P21" s="182"/>
      <c r="Q21" s="94" t="str">
        <f t="shared" si="0"/>
        <v/>
      </c>
    </row>
    <row r="22" spans="1:21" x14ac:dyDescent="0.2">
      <c r="A22" s="429"/>
      <c r="B22" s="440"/>
      <c r="C22" s="463" t="s">
        <v>365</v>
      </c>
      <c r="D22" s="464"/>
      <c r="E22" s="96"/>
      <c r="F22" s="96"/>
      <c r="G22" s="96"/>
      <c r="H22" s="96"/>
      <c r="I22" s="96"/>
      <c r="J22" s="96"/>
      <c r="K22" s="96"/>
      <c r="L22" s="96"/>
      <c r="M22" s="96"/>
      <c r="N22" s="96"/>
      <c r="O22" s="96"/>
      <c r="P22" s="96"/>
      <c r="Q22" s="97" t="str">
        <f t="shared" si="0"/>
        <v/>
      </c>
    </row>
    <row r="23" spans="1:21" x14ac:dyDescent="0.2">
      <c r="A23" s="429"/>
      <c r="B23" s="441"/>
      <c r="C23" s="465" t="s">
        <v>193</v>
      </c>
      <c r="D23" s="466"/>
      <c r="E23" s="118" t="str">
        <f>IF(SUM(E15:E22)&gt;0,SUM(E15:E22),"")</f>
        <v/>
      </c>
      <c r="F23" s="118" t="str">
        <f t="shared" ref="F23:Q23" si="2">IF(SUM(F15:F22)&gt;0,SUM(F15:F22),"")</f>
        <v/>
      </c>
      <c r="G23" s="118" t="str">
        <f t="shared" si="2"/>
        <v/>
      </c>
      <c r="H23" s="118" t="str">
        <f t="shared" si="2"/>
        <v/>
      </c>
      <c r="I23" s="118" t="str">
        <f t="shared" si="2"/>
        <v/>
      </c>
      <c r="J23" s="118" t="str">
        <f t="shared" si="2"/>
        <v/>
      </c>
      <c r="K23" s="118" t="str">
        <f t="shared" si="2"/>
        <v/>
      </c>
      <c r="L23" s="118" t="str">
        <f t="shared" si="2"/>
        <v/>
      </c>
      <c r="M23" s="118" t="str">
        <f t="shared" si="2"/>
        <v/>
      </c>
      <c r="N23" s="118" t="str">
        <f t="shared" si="2"/>
        <v/>
      </c>
      <c r="O23" s="118" t="str">
        <f t="shared" si="2"/>
        <v/>
      </c>
      <c r="P23" s="118" t="str">
        <f t="shared" si="2"/>
        <v/>
      </c>
      <c r="Q23" s="118" t="str">
        <f t="shared" si="2"/>
        <v/>
      </c>
    </row>
    <row r="24" spans="1:21" x14ac:dyDescent="0.2">
      <c r="A24" s="435"/>
      <c r="B24" s="465" t="s">
        <v>80</v>
      </c>
      <c r="C24" s="469"/>
      <c r="D24" s="466"/>
      <c r="E24" s="77" t="str">
        <f>IF(SUM(E14:E22)&gt;0,SUM(E14:E22),"")</f>
        <v/>
      </c>
      <c r="F24" s="77" t="str">
        <f t="shared" ref="F24:Q24" si="3">IF(SUM(F14:F22)&gt;0,SUM(F14:F22),"")</f>
        <v/>
      </c>
      <c r="G24" s="77" t="str">
        <f t="shared" si="3"/>
        <v/>
      </c>
      <c r="H24" s="77" t="str">
        <f t="shared" si="3"/>
        <v/>
      </c>
      <c r="I24" s="77" t="str">
        <f t="shared" si="3"/>
        <v/>
      </c>
      <c r="J24" s="77" t="str">
        <f t="shared" si="3"/>
        <v/>
      </c>
      <c r="K24" s="77" t="str">
        <f t="shared" si="3"/>
        <v/>
      </c>
      <c r="L24" s="77" t="str">
        <f t="shared" si="3"/>
        <v/>
      </c>
      <c r="M24" s="77" t="str">
        <f t="shared" si="3"/>
        <v/>
      </c>
      <c r="N24" s="77" t="str">
        <f t="shared" si="3"/>
        <v/>
      </c>
      <c r="O24" s="77" t="str">
        <f t="shared" si="3"/>
        <v/>
      </c>
      <c r="P24" s="77" t="str">
        <f t="shared" si="3"/>
        <v/>
      </c>
      <c r="Q24" s="77" t="str">
        <f t="shared" si="3"/>
        <v/>
      </c>
    </row>
    <row r="25" spans="1:21" x14ac:dyDescent="0.2">
      <c r="B25" s="79" t="str">
        <f>IF(C25&lt;&gt;"","Kontrolle: ","")</f>
        <v/>
      </c>
      <c r="C25" s="74" t="str">
        <f>IF(Q14&lt;&gt;Q31,"Versorgerwechsel nach Größenklassen (Haushalte) &lt;&gt; Versorgerwechsel nach Versorger (Haushalte)","")</f>
        <v/>
      </c>
      <c r="D25" s="74"/>
      <c r="E25" s="119"/>
      <c r="F25" s="119"/>
      <c r="G25" s="119"/>
      <c r="H25" s="119"/>
      <c r="I25" s="119"/>
      <c r="J25" s="119"/>
      <c r="K25" s="119"/>
      <c r="L25" s="119"/>
      <c r="M25" s="119"/>
      <c r="N25" s="119"/>
      <c r="O25" s="119"/>
      <c r="P25" s="119"/>
      <c r="Q25" s="119"/>
    </row>
    <row r="26" spans="1:21" x14ac:dyDescent="0.2">
      <c r="B26" s="79" t="str">
        <f t="shared" ref="B26:B28" si="4">IF(C26&lt;&gt;"","Kontrolle: ","")</f>
        <v/>
      </c>
      <c r="C26" s="74" t="str">
        <f>IF(Q23&lt;&gt;Q32,"Versorgerwechsel nach Größenklassen (Nicht-Haushalte)&lt;&gt; Versorgerwechsel nach Versorger (Nicht-Haushalte)","")</f>
        <v/>
      </c>
      <c r="D26" s="74"/>
      <c r="E26" s="119"/>
      <c r="F26" s="119"/>
      <c r="G26" s="119"/>
      <c r="H26" s="119"/>
      <c r="I26" s="119"/>
      <c r="J26" s="119"/>
      <c r="K26" s="119"/>
      <c r="L26" s="119"/>
      <c r="M26" s="119"/>
      <c r="N26" s="119"/>
      <c r="O26" s="119"/>
      <c r="P26" s="119"/>
      <c r="Q26" s="119"/>
    </row>
    <row r="27" spans="1:21" ht="12.6" customHeight="1" x14ac:dyDescent="0.2">
      <c r="A27" s="442" t="s">
        <v>470</v>
      </c>
      <c r="B27" s="79" t="str">
        <f t="shared" si="4"/>
        <v/>
      </c>
      <c r="C27" s="312" t="str">
        <f>IF(SUM(Q31)&lt;&gt;SUM(Q33),"Zugänge Haushalte &lt;&gt; Abgänge Haushalte","")</f>
        <v/>
      </c>
      <c r="F27" s="119"/>
      <c r="G27" s="119"/>
      <c r="L27" s="119"/>
      <c r="M27" s="119"/>
      <c r="N27" s="119"/>
      <c r="O27" s="119"/>
      <c r="P27" s="119"/>
      <c r="Q27" s="119"/>
    </row>
    <row r="28" spans="1:21" ht="12.6" customHeight="1" x14ac:dyDescent="0.2">
      <c r="A28" s="443"/>
      <c r="B28" s="79" t="str">
        <f t="shared" si="4"/>
        <v/>
      </c>
      <c r="C28" s="312" t="str">
        <f>IF(SUM(Q32)&lt;&gt;SUM(Q34),"Zugänge Nicht-Haushalte &lt;&gt; Abgänge Nicht-Haushalte","")</f>
        <v/>
      </c>
      <c r="F28" s="69"/>
      <c r="G28" s="69"/>
      <c r="I28" s="69"/>
      <c r="J28" s="69"/>
      <c r="L28" s="69"/>
      <c r="M28" s="70"/>
      <c r="N28" s="70"/>
      <c r="O28" s="70"/>
      <c r="P28" s="70"/>
      <c r="Q28" s="70"/>
    </row>
    <row r="29" spans="1:21" ht="12.75" customHeight="1" x14ac:dyDescent="0.2">
      <c r="A29" s="409" t="s">
        <v>200</v>
      </c>
      <c r="B29" s="444"/>
      <c r="C29" s="445"/>
      <c r="D29" s="262"/>
      <c r="E29" s="71" t="s">
        <v>78</v>
      </c>
      <c r="F29" s="71" t="s">
        <v>138</v>
      </c>
      <c r="G29" s="71" t="s">
        <v>139</v>
      </c>
      <c r="H29" s="71" t="s">
        <v>140</v>
      </c>
      <c r="I29" s="71" t="s">
        <v>125</v>
      </c>
      <c r="J29" s="71" t="s">
        <v>141</v>
      </c>
      <c r="K29" s="71" t="s">
        <v>142</v>
      </c>
      <c r="L29" s="71" t="s">
        <v>143</v>
      </c>
      <c r="M29" s="71" t="s">
        <v>144</v>
      </c>
      <c r="N29" s="71" t="s">
        <v>145</v>
      </c>
      <c r="O29" s="71" t="s">
        <v>146</v>
      </c>
      <c r="P29" s="71" t="s">
        <v>147</v>
      </c>
      <c r="Q29" s="71" t="s">
        <v>135</v>
      </c>
    </row>
    <row r="30" spans="1:21" x14ac:dyDescent="0.2">
      <c r="A30" s="446"/>
      <c r="B30" s="447"/>
      <c r="C30" s="448"/>
      <c r="D30" s="263"/>
      <c r="E30" s="71" t="s">
        <v>137</v>
      </c>
      <c r="F30" s="71" t="s">
        <v>137</v>
      </c>
      <c r="G30" s="71" t="s">
        <v>137</v>
      </c>
      <c r="H30" s="71" t="s">
        <v>137</v>
      </c>
      <c r="I30" s="71" t="s">
        <v>137</v>
      </c>
      <c r="J30" s="71" t="s">
        <v>137</v>
      </c>
      <c r="K30" s="71" t="s">
        <v>137</v>
      </c>
      <c r="L30" s="71" t="s">
        <v>137</v>
      </c>
      <c r="M30" s="71" t="s">
        <v>137</v>
      </c>
      <c r="N30" s="71" t="s">
        <v>137</v>
      </c>
      <c r="O30" s="71" t="s">
        <v>137</v>
      </c>
      <c r="P30" s="71" t="s">
        <v>137</v>
      </c>
      <c r="Q30" s="71" t="str">
        <f t="shared" ref="Q30:Q93" si="5">IF(SUM(E30:P30)&gt;0,SUM(E30:P30),"")</f>
        <v/>
      </c>
      <c r="R30" s="338" t="str">
        <f>IF(COUNTIF(B35:B434,"Eingabeart wurde geändert")&gt;0,"Bitte fehlende Versorger im Tabellenblatt L ergänzen oder die Namen aus der Auswahlliste verwenden.","")</f>
        <v/>
      </c>
      <c r="U30" s="266"/>
    </row>
    <row r="31" spans="1:21" x14ac:dyDescent="0.2">
      <c r="A31" s="419" t="str">
        <f>"Versorger "&amp;L!E3&amp;" (*)"</f>
        <v>Versorger Firmenname (*)</v>
      </c>
      <c r="B31" s="419" t="str">
        <f>IF(L!E3="Firmenname","EIC-Nummer","Firmenname")</f>
        <v>EIC-Nummer</v>
      </c>
      <c r="C31" s="431" t="s">
        <v>98</v>
      </c>
      <c r="D31" s="57" t="s">
        <v>96</v>
      </c>
      <c r="E31" s="72" t="str">
        <f>IF(SUMIF($U$35:$U$500,$U31,E$35:E$500)&gt;0,SUMIF($U$35:$U$500,$U31,E$35:E$500),"")</f>
        <v/>
      </c>
      <c r="F31" s="72" t="str">
        <f t="shared" ref="F31:P34" si="6">IF(SUMIF($U$35:$U$500,$U31,F$35:F$500)&gt;0,SUMIF($U$35:$U$500,$U31,F$35:F$500),"")</f>
        <v/>
      </c>
      <c r="G31" s="72" t="str">
        <f t="shared" si="6"/>
        <v/>
      </c>
      <c r="H31" s="72" t="str">
        <f t="shared" si="6"/>
        <v/>
      </c>
      <c r="I31" s="72" t="str">
        <f t="shared" si="6"/>
        <v/>
      </c>
      <c r="J31" s="72" t="str">
        <f t="shared" si="6"/>
        <v/>
      </c>
      <c r="K31" s="72" t="str">
        <f t="shared" si="6"/>
        <v/>
      </c>
      <c r="L31" s="72" t="str">
        <f t="shared" si="6"/>
        <v/>
      </c>
      <c r="M31" s="72" t="str">
        <f t="shared" si="6"/>
        <v/>
      </c>
      <c r="N31" s="72" t="str">
        <f t="shared" si="6"/>
        <v/>
      </c>
      <c r="O31" s="72" t="str">
        <f t="shared" si="6"/>
        <v/>
      </c>
      <c r="P31" s="72" t="str">
        <f t="shared" si="6"/>
        <v/>
      </c>
      <c r="Q31" s="75" t="str">
        <f t="shared" si="5"/>
        <v/>
      </c>
      <c r="U31" s="266" t="str">
        <f>CONCATENATE(C31,"_",D31)</f>
        <v>Zugänge_Haushalte</v>
      </c>
    </row>
    <row r="32" spans="1:21" x14ac:dyDescent="0.2">
      <c r="A32" s="451"/>
      <c r="B32" s="451"/>
      <c r="C32" s="432"/>
      <c r="D32" s="58" t="s">
        <v>97</v>
      </c>
      <c r="E32" s="73" t="str">
        <f t="shared" ref="E32:E34" si="7">IF(SUMIF($U$35:$U$500,$U32,E$35:E$500)&gt;0,SUMIF($U$35:$U$500,$U32,E$35:E$500),"")</f>
        <v/>
      </c>
      <c r="F32" s="73" t="str">
        <f t="shared" si="6"/>
        <v/>
      </c>
      <c r="G32" s="73" t="str">
        <f t="shared" si="6"/>
        <v/>
      </c>
      <c r="H32" s="73" t="str">
        <f t="shared" si="6"/>
        <v/>
      </c>
      <c r="I32" s="73" t="str">
        <f t="shared" si="6"/>
        <v/>
      </c>
      <c r="J32" s="73" t="str">
        <f t="shared" si="6"/>
        <v/>
      </c>
      <c r="K32" s="73" t="str">
        <f t="shared" si="6"/>
        <v/>
      </c>
      <c r="L32" s="73" t="str">
        <f t="shared" si="6"/>
        <v/>
      </c>
      <c r="M32" s="73" t="str">
        <f t="shared" si="6"/>
        <v/>
      </c>
      <c r="N32" s="73" t="str">
        <f t="shared" si="6"/>
        <v/>
      </c>
      <c r="O32" s="73" t="str">
        <f t="shared" si="6"/>
        <v/>
      </c>
      <c r="P32" s="73" t="str">
        <f t="shared" si="6"/>
        <v/>
      </c>
      <c r="Q32" s="76" t="str">
        <f t="shared" si="5"/>
        <v/>
      </c>
      <c r="U32" s="266" t="str">
        <f>CONCATENATE(C31,"_",D32)</f>
        <v>Zugänge_Nicht-Haushalte</v>
      </c>
    </row>
    <row r="33" spans="1:23" x14ac:dyDescent="0.2">
      <c r="A33" s="451"/>
      <c r="B33" s="451"/>
      <c r="C33" s="433" t="s">
        <v>99</v>
      </c>
      <c r="D33" s="57" t="s">
        <v>96</v>
      </c>
      <c r="E33" s="264" t="str">
        <f t="shared" si="7"/>
        <v/>
      </c>
      <c r="F33" s="264" t="str">
        <f t="shared" si="6"/>
        <v/>
      </c>
      <c r="G33" s="264" t="str">
        <f t="shared" si="6"/>
        <v/>
      </c>
      <c r="H33" s="264" t="str">
        <f t="shared" si="6"/>
        <v/>
      </c>
      <c r="I33" s="264" t="str">
        <f t="shared" si="6"/>
        <v/>
      </c>
      <c r="J33" s="264" t="str">
        <f t="shared" si="6"/>
        <v/>
      </c>
      <c r="K33" s="264" t="str">
        <f t="shared" si="6"/>
        <v/>
      </c>
      <c r="L33" s="264" t="str">
        <f t="shared" si="6"/>
        <v/>
      </c>
      <c r="M33" s="264" t="str">
        <f t="shared" si="6"/>
        <v/>
      </c>
      <c r="N33" s="264" t="str">
        <f t="shared" si="6"/>
        <v/>
      </c>
      <c r="O33" s="264" t="str">
        <f t="shared" si="6"/>
        <v/>
      </c>
      <c r="P33" s="264" t="str">
        <f t="shared" si="6"/>
        <v/>
      </c>
      <c r="Q33" s="265" t="str">
        <f t="shared" si="5"/>
        <v/>
      </c>
      <c r="U33" s="266" t="str">
        <f>CONCATENATE(C33,"_",D33)</f>
        <v>Abgänge_Haushalte</v>
      </c>
    </row>
    <row r="34" spans="1:23" x14ac:dyDescent="0.2">
      <c r="A34" s="430"/>
      <c r="B34" s="430"/>
      <c r="C34" s="434"/>
      <c r="D34" s="58" t="s">
        <v>97</v>
      </c>
      <c r="E34" s="73" t="str">
        <f t="shared" si="7"/>
        <v/>
      </c>
      <c r="F34" s="73" t="str">
        <f t="shared" si="6"/>
        <v/>
      </c>
      <c r="G34" s="73" t="str">
        <f t="shared" si="6"/>
        <v/>
      </c>
      <c r="H34" s="73" t="str">
        <f t="shared" si="6"/>
        <v/>
      </c>
      <c r="I34" s="73" t="str">
        <f t="shared" si="6"/>
        <v/>
      </c>
      <c r="J34" s="73" t="str">
        <f t="shared" si="6"/>
        <v/>
      </c>
      <c r="K34" s="73" t="str">
        <f t="shared" si="6"/>
        <v/>
      </c>
      <c r="L34" s="73" t="str">
        <f t="shared" si="6"/>
        <v/>
      </c>
      <c r="M34" s="73" t="str">
        <f t="shared" si="6"/>
        <v/>
      </c>
      <c r="N34" s="73" t="str">
        <f t="shared" si="6"/>
        <v/>
      </c>
      <c r="O34" s="73" t="str">
        <f t="shared" si="6"/>
        <v/>
      </c>
      <c r="P34" s="73" t="str">
        <f t="shared" si="6"/>
        <v/>
      </c>
      <c r="Q34" s="76" t="str">
        <f t="shared" si="5"/>
        <v/>
      </c>
      <c r="S34" s="17" t="s">
        <v>194</v>
      </c>
      <c r="T34" s="17" t="s">
        <v>194</v>
      </c>
      <c r="U34" s="266" t="str">
        <f>CONCATENATE(C33,"_",D34)</f>
        <v>Abgänge_Nicht-Haushalte</v>
      </c>
    </row>
    <row r="35" spans="1:23" x14ac:dyDescent="0.2">
      <c r="A35" s="452"/>
      <c r="B35" s="428" t="str">
        <f>IF(A35="","",IFERROR(VLOOKUP(A35,L!$M$11:$N$120,2,FALSE),"Eingabeart wurde geändert"))</f>
        <v/>
      </c>
      <c r="C35" s="431" t="s">
        <v>98</v>
      </c>
      <c r="D35" s="57" t="s">
        <v>96</v>
      </c>
      <c r="E35" s="60"/>
      <c r="F35" s="60"/>
      <c r="G35" s="60"/>
      <c r="H35" s="60"/>
      <c r="I35" s="60"/>
      <c r="J35" s="60"/>
      <c r="K35" s="60"/>
      <c r="L35" s="60"/>
      <c r="M35" s="60"/>
      <c r="N35" s="60"/>
      <c r="O35" s="60"/>
      <c r="P35" s="60"/>
      <c r="Q35" s="75" t="str">
        <f t="shared" si="5"/>
        <v/>
      </c>
      <c r="S35" s="17" t="str">
        <f>IF(A35="","",A35)</f>
        <v/>
      </c>
      <c r="T35" s="17" t="str">
        <f>S35&amp;C35&amp;D35</f>
        <v>ZugängeHaushalte</v>
      </c>
      <c r="U35" s="266" t="str">
        <f>CONCATENATE(C35,"_",D35)</f>
        <v>Zugänge_Haushalte</v>
      </c>
    </row>
    <row r="36" spans="1:23" x14ac:dyDescent="0.2">
      <c r="A36" s="453"/>
      <c r="B36" s="429"/>
      <c r="C36" s="432"/>
      <c r="D36" s="58" t="s">
        <v>97</v>
      </c>
      <c r="E36" s="62"/>
      <c r="F36" s="62"/>
      <c r="G36" s="62"/>
      <c r="H36" s="62"/>
      <c r="I36" s="62"/>
      <c r="J36" s="62"/>
      <c r="K36" s="62"/>
      <c r="L36" s="62"/>
      <c r="M36" s="62"/>
      <c r="N36" s="62"/>
      <c r="O36" s="62"/>
      <c r="P36" s="62"/>
      <c r="Q36" s="76" t="str">
        <f t="shared" si="5"/>
        <v/>
      </c>
      <c r="S36" s="17" t="str">
        <f>IF(A35="","",A35)</f>
        <v/>
      </c>
      <c r="T36" s="17" t="str">
        <f>S36&amp;C35&amp;D36</f>
        <v>ZugängeNicht-Haushalte</v>
      </c>
      <c r="U36" s="266" t="str">
        <f>CONCATENATE(C35,"_",D36)</f>
        <v>Zugänge_Nicht-Haushalte</v>
      </c>
      <c r="W36" s="313"/>
    </row>
    <row r="37" spans="1:23" x14ac:dyDescent="0.2">
      <c r="A37" s="453"/>
      <c r="B37" s="429"/>
      <c r="C37" s="433" t="s">
        <v>99</v>
      </c>
      <c r="D37" s="57" t="s">
        <v>96</v>
      </c>
      <c r="E37" s="60"/>
      <c r="F37" s="60"/>
      <c r="G37" s="60"/>
      <c r="H37" s="60"/>
      <c r="I37" s="60"/>
      <c r="J37" s="60"/>
      <c r="K37" s="60"/>
      <c r="L37" s="60"/>
      <c r="M37" s="60"/>
      <c r="N37" s="60"/>
      <c r="O37" s="60"/>
      <c r="P37" s="60"/>
      <c r="Q37" s="75" t="str">
        <f t="shared" si="5"/>
        <v/>
      </c>
      <c r="S37" s="17" t="str">
        <f>IF(A35="","",A35)</f>
        <v/>
      </c>
      <c r="T37" s="17" t="str">
        <f>S37&amp;C37&amp;D37</f>
        <v>AbgängeHaushalte</v>
      </c>
      <c r="U37" s="266" t="str">
        <f>CONCATENATE(C37,"_",D37)</f>
        <v>Abgänge_Haushalte</v>
      </c>
    </row>
    <row r="38" spans="1:23" x14ac:dyDescent="0.2">
      <c r="A38" s="454"/>
      <c r="B38" s="430"/>
      <c r="C38" s="434"/>
      <c r="D38" s="58" t="s">
        <v>97</v>
      </c>
      <c r="E38" s="62"/>
      <c r="F38" s="62"/>
      <c r="G38" s="62"/>
      <c r="H38" s="62"/>
      <c r="I38" s="62"/>
      <c r="J38" s="62"/>
      <c r="K38" s="62"/>
      <c r="L38" s="62"/>
      <c r="M38" s="62"/>
      <c r="N38" s="62"/>
      <c r="O38" s="62"/>
      <c r="P38" s="62"/>
      <c r="Q38" s="76" t="str">
        <f t="shared" si="5"/>
        <v/>
      </c>
      <c r="S38" s="17" t="str">
        <f>IF(A35="","",A35)</f>
        <v/>
      </c>
      <c r="T38" s="17" t="str">
        <f>S38&amp;C37&amp;D38</f>
        <v>AbgängeNicht-Haushalte</v>
      </c>
      <c r="U38" s="266" t="str">
        <f>CONCATENATE(C37,"_",D38)</f>
        <v>Abgänge_Nicht-Haushalte</v>
      </c>
    </row>
    <row r="39" spans="1:23" x14ac:dyDescent="0.2">
      <c r="A39" s="452"/>
      <c r="B39" s="428" t="str">
        <f>IF(A39="","",IFERROR(VLOOKUP(A39,L!$M$11:$N$120,2,FALSE),"Eingabeart wurde geändert"))</f>
        <v/>
      </c>
      <c r="C39" s="431" t="s">
        <v>98</v>
      </c>
      <c r="D39" s="57" t="s">
        <v>96</v>
      </c>
      <c r="E39" s="60"/>
      <c r="F39" s="60"/>
      <c r="G39" s="60"/>
      <c r="H39" s="60"/>
      <c r="I39" s="60"/>
      <c r="J39" s="60"/>
      <c r="K39" s="60"/>
      <c r="L39" s="60"/>
      <c r="M39" s="60"/>
      <c r="N39" s="60"/>
      <c r="O39" s="60"/>
      <c r="P39" s="60"/>
      <c r="Q39" s="75" t="str">
        <f t="shared" si="5"/>
        <v/>
      </c>
      <c r="S39" s="17" t="str">
        <f t="shared" ref="S39" si="8">IF(A39="","",A39)</f>
        <v/>
      </c>
      <c r="T39" s="17" t="str">
        <f t="shared" ref="T39" si="9">S39&amp;C39&amp;D39</f>
        <v>ZugängeHaushalte</v>
      </c>
      <c r="U39" s="266" t="str">
        <f>CONCATENATE(C39,"_",D39)</f>
        <v>Zugänge_Haushalte</v>
      </c>
    </row>
    <row r="40" spans="1:23" x14ac:dyDescent="0.2">
      <c r="A40" s="453"/>
      <c r="B40" s="429"/>
      <c r="C40" s="432"/>
      <c r="D40" s="58" t="s">
        <v>97</v>
      </c>
      <c r="E40" s="62"/>
      <c r="F40" s="62"/>
      <c r="G40" s="62"/>
      <c r="H40" s="62"/>
      <c r="I40" s="62"/>
      <c r="J40" s="62"/>
      <c r="K40" s="62"/>
      <c r="L40" s="62"/>
      <c r="M40" s="62"/>
      <c r="N40" s="62"/>
      <c r="O40" s="62"/>
      <c r="P40" s="62"/>
      <c r="Q40" s="76" t="str">
        <f t="shared" si="5"/>
        <v/>
      </c>
      <c r="S40" s="17" t="str">
        <f t="shared" ref="S40" si="10">IF(A39="","",A39)</f>
        <v/>
      </c>
      <c r="T40" s="17" t="str">
        <f t="shared" ref="T40" si="11">S40&amp;C39&amp;D40</f>
        <v>ZugängeNicht-Haushalte</v>
      </c>
      <c r="U40" s="266" t="str">
        <f>CONCATENATE(C39,"_",D40)</f>
        <v>Zugänge_Nicht-Haushalte</v>
      </c>
    </row>
    <row r="41" spans="1:23" x14ac:dyDescent="0.2">
      <c r="A41" s="453"/>
      <c r="B41" s="429"/>
      <c r="C41" s="433" t="s">
        <v>99</v>
      </c>
      <c r="D41" s="57" t="s">
        <v>96</v>
      </c>
      <c r="E41" s="60"/>
      <c r="F41" s="60"/>
      <c r="G41" s="60"/>
      <c r="H41" s="60"/>
      <c r="I41" s="60"/>
      <c r="J41" s="60"/>
      <c r="K41" s="60"/>
      <c r="L41" s="60"/>
      <c r="M41" s="60"/>
      <c r="N41" s="60"/>
      <c r="O41" s="60"/>
      <c r="P41" s="60"/>
      <c r="Q41" s="75" t="str">
        <f t="shared" si="5"/>
        <v/>
      </c>
      <c r="S41" s="17" t="str">
        <f t="shared" ref="S41" si="12">IF(A39="","",A39)</f>
        <v/>
      </c>
      <c r="T41" s="17" t="str">
        <f t="shared" ref="T41" si="13">S41&amp;C41&amp;D41</f>
        <v>AbgängeHaushalte</v>
      </c>
      <c r="U41" s="266" t="str">
        <f>CONCATENATE(C41,"_",D41)</f>
        <v>Abgänge_Haushalte</v>
      </c>
    </row>
    <row r="42" spans="1:23" x14ac:dyDescent="0.2">
      <c r="A42" s="454"/>
      <c r="B42" s="430"/>
      <c r="C42" s="434"/>
      <c r="D42" s="58" t="s">
        <v>97</v>
      </c>
      <c r="E42" s="62"/>
      <c r="F42" s="62"/>
      <c r="G42" s="62"/>
      <c r="H42" s="62"/>
      <c r="I42" s="62"/>
      <c r="J42" s="62"/>
      <c r="K42" s="62"/>
      <c r="L42" s="62"/>
      <c r="M42" s="62"/>
      <c r="N42" s="62"/>
      <c r="O42" s="62"/>
      <c r="P42" s="62"/>
      <c r="Q42" s="76" t="str">
        <f t="shared" si="5"/>
        <v/>
      </c>
      <c r="S42" s="17" t="str">
        <f t="shared" ref="S42" si="14">IF(A39="","",A39)</f>
        <v/>
      </c>
      <c r="T42" s="17" t="str">
        <f t="shared" ref="T42" si="15">S42&amp;C41&amp;D42</f>
        <v>AbgängeNicht-Haushalte</v>
      </c>
      <c r="U42" s="266" t="str">
        <f>CONCATENATE(C41,"_",D42)</f>
        <v>Abgänge_Nicht-Haushalte</v>
      </c>
    </row>
    <row r="43" spans="1:23" x14ac:dyDescent="0.2">
      <c r="A43" s="452"/>
      <c r="B43" s="428" t="str">
        <f>IF(A43="","",IFERROR(VLOOKUP(A43,L!$M$11:$N$120,2,FALSE),"Eingabeart wurde geändert"))</f>
        <v/>
      </c>
      <c r="C43" s="431" t="s">
        <v>98</v>
      </c>
      <c r="D43" s="57" t="s">
        <v>96</v>
      </c>
      <c r="E43" s="60"/>
      <c r="F43" s="60"/>
      <c r="G43" s="60"/>
      <c r="H43" s="60"/>
      <c r="I43" s="60"/>
      <c r="J43" s="60"/>
      <c r="K43" s="60"/>
      <c r="L43" s="60"/>
      <c r="M43" s="60"/>
      <c r="N43" s="60"/>
      <c r="O43" s="60"/>
      <c r="P43" s="60"/>
      <c r="Q43" s="75" t="str">
        <f t="shared" si="5"/>
        <v/>
      </c>
      <c r="S43" s="17" t="str">
        <f t="shared" ref="S43" si="16">IF(A43="","",A43)</f>
        <v/>
      </c>
      <c r="T43" s="17" t="str">
        <f t="shared" ref="T43" si="17">S43&amp;C43&amp;D43</f>
        <v>ZugängeHaushalte</v>
      </c>
      <c r="U43" s="266" t="str">
        <f>CONCATENATE(C43,"_",D43)</f>
        <v>Zugänge_Haushalte</v>
      </c>
    </row>
    <row r="44" spans="1:23" x14ac:dyDescent="0.2">
      <c r="A44" s="453"/>
      <c r="B44" s="429"/>
      <c r="C44" s="432"/>
      <c r="D44" s="58" t="s">
        <v>97</v>
      </c>
      <c r="E44" s="62"/>
      <c r="F44" s="62"/>
      <c r="G44" s="62"/>
      <c r="H44" s="62"/>
      <c r="I44" s="62"/>
      <c r="J44" s="62"/>
      <c r="K44" s="62"/>
      <c r="L44" s="62"/>
      <c r="M44" s="62"/>
      <c r="N44" s="62"/>
      <c r="O44" s="62"/>
      <c r="P44" s="62"/>
      <c r="Q44" s="76" t="str">
        <f t="shared" si="5"/>
        <v/>
      </c>
      <c r="S44" s="17" t="str">
        <f t="shared" ref="S44" si="18">IF(A43="","",A43)</f>
        <v/>
      </c>
      <c r="T44" s="17" t="str">
        <f t="shared" ref="T44" si="19">S44&amp;C43&amp;D44</f>
        <v>ZugängeNicht-Haushalte</v>
      </c>
      <c r="U44" s="266" t="str">
        <f>CONCATENATE(C43,"_",D44)</f>
        <v>Zugänge_Nicht-Haushalte</v>
      </c>
    </row>
    <row r="45" spans="1:23" x14ac:dyDescent="0.2">
      <c r="A45" s="453"/>
      <c r="B45" s="429"/>
      <c r="C45" s="433" t="s">
        <v>99</v>
      </c>
      <c r="D45" s="57" t="s">
        <v>96</v>
      </c>
      <c r="E45" s="60"/>
      <c r="F45" s="60"/>
      <c r="G45" s="60"/>
      <c r="H45" s="60"/>
      <c r="I45" s="60"/>
      <c r="J45" s="60"/>
      <c r="K45" s="60"/>
      <c r="L45" s="60"/>
      <c r="M45" s="60"/>
      <c r="N45" s="60"/>
      <c r="O45" s="60"/>
      <c r="P45" s="60"/>
      <c r="Q45" s="75" t="str">
        <f t="shared" si="5"/>
        <v/>
      </c>
      <c r="S45" s="17" t="str">
        <f t="shared" ref="S45" si="20">IF(A43="","",A43)</f>
        <v/>
      </c>
      <c r="T45" s="17" t="str">
        <f t="shared" ref="T45" si="21">S45&amp;C45&amp;D45</f>
        <v>AbgängeHaushalte</v>
      </c>
      <c r="U45" s="266" t="str">
        <f>CONCATENATE(C45,"_",D45)</f>
        <v>Abgänge_Haushalte</v>
      </c>
    </row>
    <row r="46" spans="1:23" x14ac:dyDescent="0.2">
      <c r="A46" s="454"/>
      <c r="B46" s="430"/>
      <c r="C46" s="434"/>
      <c r="D46" s="58" t="s">
        <v>97</v>
      </c>
      <c r="E46" s="62"/>
      <c r="F46" s="62"/>
      <c r="G46" s="62"/>
      <c r="H46" s="62"/>
      <c r="I46" s="62"/>
      <c r="J46" s="62"/>
      <c r="K46" s="62"/>
      <c r="L46" s="62"/>
      <c r="M46" s="62"/>
      <c r="N46" s="62"/>
      <c r="O46" s="62"/>
      <c r="P46" s="62"/>
      <c r="Q46" s="76" t="str">
        <f t="shared" si="5"/>
        <v/>
      </c>
      <c r="S46" s="17" t="str">
        <f t="shared" ref="S46" si="22">IF(A43="","",A43)</f>
        <v/>
      </c>
      <c r="T46" s="17" t="str">
        <f t="shared" ref="T46" si="23">S46&amp;C45&amp;D46</f>
        <v>AbgängeNicht-Haushalte</v>
      </c>
      <c r="U46" s="266" t="str">
        <f>CONCATENATE(C45,"_",D46)</f>
        <v>Abgänge_Nicht-Haushalte</v>
      </c>
    </row>
    <row r="47" spans="1:23" x14ac:dyDescent="0.2">
      <c r="A47" s="452"/>
      <c r="B47" s="428" t="str">
        <f>IF(A47="","",IFERROR(VLOOKUP(A47,L!$M$11:$N$120,2,FALSE),"Eingabeart wurde geändert"))</f>
        <v/>
      </c>
      <c r="C47" s="431" t="s">
        <v>98</v>
      </c>
      <c r="D47" s="57" t="s">
        <v>96</v>
      </c>
      <c r="E47" s="60"/>
      <c r="F47" s="60"/>
      <c r="G47" s="60"/>
      <c r="H47" s="60"/>
      <c r="I47" s="60"/>
      <c r="J47" s="60"/>
      <c r="K47" s="60"/>
      <c r="L47" s="60"/>
      <c r="M47" s="60"/>
      <c r="N47" s="60"/>
      <c r="O47" s="60"/>
      <c r="P47" s="60"/>
      <c r="Q47" s="75" t="str">
        <f t="shared" si="5"/>
        <v/>
      </c>
      <c r="S47" s="17" t="str">
        <f t="shared" ref="S47" si="24">IF(A47="","",A47)</f>
        <v/>
      </c>
      <c r="T47" s="17" t="str">
        <f t="shared" ref="T47" si="25">S47&amp;C47&amp;D47</f>
        <v>ZugängeHaushalte</v>
      </c>
      <c r="U47" s="266" t="str">
        <f>CONCATENATE(C47,"_",D47)</f>
        <v>Zugänge_Haushalte</v>
      </c>
    </row>
    <row r="48" spans="1:23" x14ac:dyDescent="0.2">
      <c r="A48" s="453"/>
      <c r="B48" s="429"/>
      <c r="C48" s="432"/>
      <c r="D48" s="58" t="s">
        <v>97</v>
      </c>
      <c r="E48" s="62"/>
      <c r="F48" s="62"/>
      <c r="G48" s="62"/>
      <c r="H48" s="62"/>
      <c r="I48" s="62"/>
      <c r="J48" s="62"/>
      <c r="K48" s="62"/>
      <c r="L48" s="62"/>
      <c r="M48" s="62"/>
      <c r="N48" s="62"/>
      <c r="O48" s="62"/>
      <c r="P48" s="62"/>
      <c r="Q48" s="76" t="str">
        <f t="shared" si="5"/>
        <v/>
      </c>
      <c r="S48" s="17" t="str">
        <f t="shared" ref="S48" si="26">IF(A47="","",A47)</f>
        <v/>
      </c>
      <c r="T48" s="17" t="str">
        <f t="shared" ref="T48" si="27">S48&amp;C47&amp;D48</f>
        <v>ZugängeNicht-Haushalte</v>
      </c>
      <c r="U48" s="266" t="str">
        <f>CONCATENATE(C47,"_",D48)</f>
        <v>Zugänge_Nicht-Haushalte</v>
      </c>
    </row>
    <row r="49" spans="1:21" x14ac:dyDescent="0.2">
      <c r="A49" s="453"/>
      <c r="B49" s="429"/>
      <c r="C49" s="433" t="s">
        <v>99</v>
      </c>
      <c r="D49" s="57" t="s">
        <v>96</v>
      </c>
      <c r="E49" s="60"/>
      <c r="F49" s="60"/>
      <c r="G49" s="60"/>
      <c r="H49" s="60"/>
      <c r="I49" s="60"/>
      <c r="J49" s="60"/>
      <c r="K49" s="60"/>
      <c r="L49" s="60"/>
      <c r="M49" s="60"/>
      <c r="N49" s="60"/>
      <c r="O49" s="60"/>
      <c r="P49" s="60"/>
      <c r="Q49" s="75" t="str">
        <f t="shared" si="5"/>
        <v/>
      </c>
      <c r="S49" s="17" t="str">
        <f t="shared" ref="S49" si="28">IF(A47="","",A47)</f>
        <v/>
      </c>
      <c r="T49" s="17" t="str">
        <f t="shared" ref="T49" si="29">S49&amp;C49&amp;D49</f>
        <v>AbgängeHaushalte</v>
      </c>
      <c r="U49" s="266" t="str">
        <f>CONCATENATE(C49,"_",D49)</f>
        <v>Abgänge_Haushalte</v>
      </c>
    </row>
    <row r="50" spans="1:21" x14ac:dyDescent="0.2">
      <c r="A50" s="454"/>
      <c r="B50" s="430"/>
      <c r="C50" s="434"/>
      <c r="D50" s="58" t="s">
        <v>97</v>
      </c>
      <c r="E50" s="62"/>
      <c r="F50" s="62"/>
      <c r="G50" s="62"/>
      <c r="H50" s="62"/>
      <c r="I50" s="62"/>
      <c r="J50" s="62"/>
      <c r="K50" s="62"/>
      <c r="L50" s="62"/>
      <c r="M50" s="62"/>
      <c r="N50" s="62"/>
      <c r="O50" s="62"/>
      <c r="P50" s="62"/>
      <c r="Q50" s="76" t="str">
        <f t="shared" si="5"/>
        <v/>
      </c>
      <c r="S50" s="17" t="str">
        <f t="shared" ref="S50" si="30">IF(A47="","",A47)</f>
        <v/>
      </c>
      <c r="T50" s="17" t="str">
        <f t="shared" ref="T50" si="31">S50&amp;C49&amp;D50</f>
        <v>AbgängeNicht-Haushalte</v>
      </c>
      <c r="U50" s="266" t="str">
        <f>CONCATENATE(C49,"_",D50)</f>
        <v>Abgänge_Nicht-Haushalte</v>
      </c>
    </row>
    <row r="51" spans="1:21" x14ac:dyDescent="0.2">
      <c r="A51" s="452"/>
      <c r="B51" s="428" t="str">
        <f>IF(A51="","",IFERROR(VLOOKUP(A51,L!$M$11:$N$120,2,FALSE),"Eingabeart wurde geändert"))</f>
        <v/>
      </c>
      <c r="C51" s="431" t="s">
        <v>98</v>
      </c>
      <c r="D51" s="57" t="s">
        <v>96</v>
      </c>
      <c r="E51" s="60"/>
      <c r="F51" s="60"/>
      <c r="G51" s="60"/>
      <c r="H51" s="60"/>
      <c r="I51" s="60"/>
      <c r="J51" s="60"/>
      <c r="K51" s="60"/>
      <c r="L51" s="60"/>
      <c r="M51" s="60"/>
      <c r="N51" s="60"/>
      <c r="O51" s="60"/>
      <c r="P51" s="60"/>
      <c r="Q51" s="75" t="str">
        <f t="shared" si="5"/>
        <v/>
      </c>
      <c r="S51" s="17" t="str">
        <f t="shared" ref="S51" si="32">IF(A51="","",A51)</f>
        <v/>
      </c>
      <c r="T51" s="17" t="str">
        <f t="shared" ref="T51" si="33">S51&amp;C51&amp;D51</f>
        <v>ZugängeHaushalte</v>
      </c>
      <c r="U51" s="266" t="str">
        <f>CONCATENATE(C51,"_",D51)</f>
        <v>Zugänge_Haushalte</v>
      </c>
    </row>
    <row r="52" spans="1:21" x14ac:dyDescent="0.2">
      <c r="A52" s="453"/>
      <c r="B52" s="429"/>
      <c r="C52" s="432"/>
      <c r="D52" s="58" t="s">
        <v>97</v>
      </c>
      <c r="E52" s="62"/>
      <c r="F52" s="62"/>
      <c r="G52" s="62"/>
      <c r="H52" s="62"/>
      <c r="I52" s="62"/>
      <c r="J52" s="62"/>
      <c r="K52" s="62"/>
      <c r="L52" s="62"/>
      <c r="M52" s="62"/>
      <c r="N52" s="62"/>
      <c r="O52" s="62"/>
      <c r="P52" s="62"/>
      <c r="Q52" s="76" t="str">
        <f t="shared" si="5"/>
        <v/>
      </c>
      <c r="S52" s="17" t="str">
        <f t="shared" ref="S52" si="34">IF(A51="","",A51)</f>
        <v/>
      </c>
      <c r="T52" s="17" t="str">
        <f t="shared" ref="T52" si="35">S52&amp;C51&amp;D52</f>
        <v>ZugängeNicht-Haushalte</v>
      </c>
      <c r="U52" s="266" t="str">
        <f>CONCATENATE(C51,"_",D52)</f>
        <v>Zugänge_Nicht-Haushalte</v>
      </c>
    </row>
    <row r="53" spans="1:21" x14ac:dyDescent="0.2">
      <c r="A53" s="453"/>
      <c r="B53" s="429"/>
      <c r="C53" s="433" t="s">
        <v>99</v>
      </c>
      <c r="D53" s="57" t="s">
        <v>96</v>
      </c>
      <c r="E53" s="60"/>
      <c r="F53" s="60"/>
      <c r="G53" s="60"/>
      <c r="H53" s="60"/>
      <c r="I53" s="60"/>
      <c r="J53" s="60"/>
      <c r="K53" s="60"/>
      <c r="L53" s="60"/>
      <c r="M53" s="60"/>
      <c r="N53" s="60"/>
      <c r="O53" s="60"/>
      <c r="P53" s="60"/>
      <c r="Q53" s="75" t="str">
        <f t="shared" si="5"/>
        <v/>
      </c>
      <c r="S53" s="17" t="str">
        <f t="shared" ref="S53" si="36">IF(A51="","",A51)</f>
        <v/>
      </c>
      <c r="T53" s="17" t="str">
        <f t="shared" ref="T53" si="37">S53&amp;C53&amp;D53</f>
        <v>AbgängeHaushalte</v>
      </c>
      <c r="U53" s="266" t="str">
        <f>CONCATENATE(C53,"_",D53)</f>
        <v>Abgänge_Haushalte</v>
      </c>
    </row>
    <row r="54" spans="1:21" x14ac:dyDescent="0.2">
      <c r="A54" s="454"/>
      <c r="B54" s="430"/>
      <c r="C54" s="434"/>
      <c r="D54" s="58" t="s">
        <v>97</v>
      </c>
      <c r="E54" s="62"/>
      <c r="F54" s="62"/>
      <c r="G54" s="62"/>
      <c r="H54" s="62"/>
      <c r="I54" s="62"/>
      <c r="J54" s="62"/>
      <c r="K54" s="62"/>
      <c r="L54" s="62"/>
      <c r="M54" s="62"/>
      <c r="N54" s="62"/>
      <c r="O54" s="62"/>
      <c r="P54" s="62"/>
      <c r="Q54" s="76" t="str">
        <f t="shared" si="5"/>
        <v/>
      </c>
      <c r="S54" s="17" t="str">
        <f t="shared" ref="S54" si="38">IF(A51="","",A51)</f>
        <v/>
      </c>
      <c r="T54" s="17" t="str">
        <f t="shared" ref="T54" si="39">S54&amp;C53&amp;D54</f>
        <v>AbgängeNicht-Haushalte</v>
      </c>
      <c r="U54" s="266" t="str">
        <f>CONCATENATE(C53,"_",D54)</f>
        <v>Abgänge_Nicht-Haushalte</v>
      </c>
    </row>
    <row r="55" spans="1:21" x14ac:dyDescent="0.2">
      <c r="A55" s="452"/>
      <c r="B55" s="428" t="str">
        <f>IF(A55="","",IFERROR(VLOOKUP(A55,L!$M$11:$N$120,2,FALSE),"Eingabeart wurde geändert"))</f>
        <v/>
      </c>
      <c r="C55" s="431" t="s">
        <v>98</v>
      </c>
      <c r="D55" s="57" t="s">
        <v>96</v>
      </c>
      <c r="E55" s="60"/>
      <c r="F55" s="60"/>
      <c r="G55" s="60"/>
      <c r="H55" s="60"/>
      <c r="I55" s="60"/>
      <c r="J55" s="60"/>
      <c r="K55" s="60"/>
      <c r="L55" s="60"/>
      <c r="M55" s="60"/>
      <c r="N55" s="60"/>
      <c r="O55" s="60"/>
      <c r="P55" s="60"/>
      <c r="Q55" s="75" t="str">
        <f t="shared" si="5"/>
        <v/>
      </c>
      <c r="S55" s="17" t="str">
        <f t="shared" ref="S55" si="40">IF(A55="","",A55)</f>
        <v/>
      </c>
      <c r="T55" s="17" t="str">
        <f t="shared" ref="T55" si="41">S55&amp;C55&amp;D55</f>
        <v>ZugängeHaushalte</v>
      </c>
      <c r="U55" s="266" t="str">
        <f>CONCATENATE(C55,"_",D55)</f>
        <v>Zugänge_Haushalte</v>
      </c>
    </row>
    <row r="56" spans="1:21" x14ac:dyDescent="0.2">
      <c r="A56" s="453"/>
      <c r="B56" s="429"/>
      <c r="C56" s="432"/>
      <c r="D56" s="58" t="s">
        <v>97</v>
      </c>
      <c r="E56" s="62"/>
      <c r="F56" s="62"/>
      <c r="G56" s="62"/>
      <c r="H56" s="62"/>
      <c r="I56" s="62"/>
      <c r="J56" s="62"/>
      <c r="K56" s="62"/>
      <c r="L56" s="62"/>
      <c r="M56" s="62"/>
      <c r="N56" s="62"/>
      <c r="O56" s="62"/>
      <c r="P56" s="62"/>
      <c r="Q56" s="76" t="str">
        <f t="shared" si="5"/>
        <v/>
      </c>
      <c r="S56" s="17" t="str">
        <f t="shared" ref="S56" si="42">IF(A55="","",A55)</f>
        <v/>
      </c>
      <c r="T56" s="17" t="str">
        <f t="shared" ref="T56" si="43">S56&amp;C55&amp;D56</f>
        <v>ZugängeNicht-Haushalte</v>
      </c>
      <c r="U56" s="266" t="str">
        <f>CONCATENATE(C55,"_",D56)</f>
        <v>Zugänge_Nicht-Haushalte</v>
      </c>
    </row>
    <row r="57" spans="1:21" x14ac:dyDescent="0.2">
      <c r="A57" s="453"/>
      <c r="B57" s="429"/>
      <c r="C57" s="433" t="s">
        <v>99</v>
      </c>
      <c r="D57" s="57" t="s">
        <v>96</v>
      </c>
      <c r="E57" s="60"/>
      <c r="F57" s="60"/>
      <c r="G57" s="60"/>
      <c r="H57" s="60"/>
      <c r="I57" s="60"/>
      <c r="J57" s="60"/>
      <c r="K57" s="60"/>
      <c r="L57" s="60"/>
      <c r="M57" s="60"/>
      <c r="N57" s="60"/>
      <c r="O57" s="60"/>
      <c r="P57" s="60"/>
      <c r="Q57" s="75" t="str">
        <f t="shared" si="5"/>
        <v/>
      </c>
      <c r="S57" s="17" t="str">
        <f t="shared" ref="S57" si="44">IF(A55="","",A55)</f>
        <v/>
      </c>
      <c r="T57" s="17" t="str">
        <f t="shared" ref="T57" si="45">S57&amp;C57&amp;D57</f>
        <v>AbgängeHaushalte</v>
      </c>
      <c r="U57" s="266" t="str">
        <f>CONCATENATE(C57,"_",D57)</f>
        <v>Abgänge_Haushalte</v>
      </c>
    </row>
    <row r="58" spans="1:21" x14ac:dyDescent="0.2">
      <c r="A58" s="454"/>
      <c r="B58" s="430"/>
      <c r="C58" s="434"/>
      <c r="D58" s="58" t="s">
        <v>97</v>
      </c>
      <c r="E58" s="62"/>
      <c r="F58" s="62"/>
      <c r="G58" s="62"/>
      <c r="H58" s="62"/>
      <c r="I58" s="62"/>
      <c r="J58" s="62"/>
      <c r="K58" s="62"/>
      <c r="L58" s="62"/>
      <c r="M58" s="62"/>
      <c r="N58" s="62"/>
      <c r="O58" s="62"/>
      <c r="P58" s="62"/>
      <c r="Q58" s="76" t="str">
        <f t="shared" si="5"/>
        <v/>
      </c>
      <c r="S58" s="17" t="str">
        <f t="shared" ref="S58" si="46">IF(A55="","",A55)</f>
        <v/>
      </c>
      <c r="T58" s="17" t="str">
        <f t="shared" ref="T58" si="47">S58&amp;C57&amp;D58</f>
        <v>AbgängeNicht-Haushalte</v>
      </c>
      <c r="U58" s="266" t="str">
        <f>CONCATENATE(C57,"_",D58)</f>
        <v>Abgänge_Nicht-Haushalte</v>
      </c>
    </row>
    <row r="59" spans="1:21" x14ac:dyDescent="0.2">
      <c r="A59" s="452"/>
      <c r="B59" s="428" t="str">
        <f>IF(A59="","",IFERROR(VLOOKUP(A59,L!$M$11:$N$120,2,FALSE),"Eingabeart wurde geändert"))</f>
        <v/>
      </c>
      <c r="C59" s="431" t="s">
        <v>98</v>
      </c>
      <c r="D59" s="57" t="s">
        <v>96</v>
      </c>
      <c r="E59" s="60"/>
      <c r="F59" s="60"/>
      <c r="G59" s="60"/>
      <c r="H59" s="60"/>
      <c r="I59" s="60"/>
      <c r="J59" s="60"/>
      <c r="K59" s="60"/>
      <c r="L59" s="60"/>
      <c r="M59" s="60"/>
      <c r="N59" s="60"/>
      <c r="O59" s="60"/>
      <c r="P59" s="60"/>
      <c r="Q59" s="75" t="str">
        <f t="shared" si="5"/>
        <v/>
      </c>
      <c r="S59" s="17" t="str">
        <f t="shared" ref="S59" si="48">IF(A59="","",A59)</f>
        <v/>
      </c>
      <c r="T59" s="17" t="str">
        <f t="shared" ref="T59" si="49">S59&amp;C59&amp;D59</f>
        <v>ZugängeHaushalte</v>
      </c>
      <c r="U59" s="266" t="str">
        <f>CONCATENATE(C59,"_",D59)</f>
        <v>Zugänge_Haushalte</v>
      </c>
    </row>
    <row r="60" spans="1:21" x14ac:dyDescent="0.2">
      <c r="A60" s="453"/>
      <c r="B60" s="429"/>
      <c r="C60" s="432"/>
      <c r="D60" s="58" t="s">
        <v>97</v>
      </c>
      <c r="E60" s="62"/>
      <c r="F60" s="62"/>
      <c r="G60" s="62"/>
      <c r="H60" s="62"/>
      <c r="I60" s="62"/>
      <c r="J60" s="62"/>
      <c r="K60" s="62"/>
      <c r="L60" s="62"/>
      <c r="M60" s="62"/>
      <c r="N60" s="62"/>
      <c r="O60" s="62"/>
      <c r="P60" s="62"/>
      <c r="Q60" s="76" t="str">
        <f t="shared" si="5"/>
        <v/>
      </c>
      <c r="S60" s="17" t="str">
        <f t="shared" ref="S60" si="50">IF(A59="","",A59)</f>
        <v/>
      </c>
      <c r="T60" s="17" t="str">
        <f t="shared" ref="T60" si="51">S60&amp;C59&amp;D60</f>
        <v>ZugängeNicht-Haushalte</v>
      </c>
      <c r="U60" s="266" t="str">
        <f>CONCATENATE(C59,"_",D60)</f>
        <v>Zugänge_Nicht-Haushalte</v>
      </c>
    </row>
    <row r="61" spans="1:21" x14ac:dyDescent="0.2">
      <c r="A61" s="453"/>
      <c r="B61" s="429"/>
      <c r="C61" s="433" t="s">
        <v>99</v>
      </c>
      <c r="D61" s="57" t="s">
        <v>96</v>
      </c>
      <c r="E61" s="60"/>
      <c r="F61" s="60"/>
      <c r="G61" s="60"/>
      <c r="H61" s="60"/>
      <c r="I61" s="60"/>
      <c r="J61" s="60"/>
      <c r="K61" s="60"/>
      <c r="L61" s="60"/>
      <c r="M61" s="60"/>
      <c r="N61" s="60"/>
      <c r="O61" s="60"/>
      <c r="P61" s="60"/>
      <c r="Q61" s="75" t="str">
        <f t="shared" si="5"/>
        <v/>
      </c>
      <c r="S61" s="17" t="str">
        <f t="shared" ref="S61" si="52">IF(A59="","",A59)</f>
        <v/>
      </c>
      <c r="T61" s="17" t="str">
        <f t="shared" ref="T61" si="53">S61&amp;C61&amp;D61</f>
        <v>AbgängeHaushalte</v>
      </c>
      <c r="U61" s="266" t="str">
        <f>CONCATENATE(C61,"_",D61)</f>
        <v>Abgänge_Haushalte</v>
      </c>
    </row>
    <row r="62" spans="1:21" x14ac:dyDescent="0.2">
      <c r="A62" s="454"/>
      <c r="B62" s="430"/>
      <c r="C62" s="434"/>
      <c r="D62" s="58" t="s">
        <v>97</v>
      </c>
      <c r="E62" s="62"/>
      <c r="F62" s="62"/>
      <c r="G62" s="62"/>
      <c r="H62" s="62"/>
      <c r="I62" s="62"/>
      <c r="J62" s="62"/>
      <c r="K62" s="62"/>
      <c r="L62" s="62"/>
      <c r="M62" s="62"/>
      <c r="N62" s="62"/>
      <c r="O62" s="62"/>
      <c r="P62" s="62"/>
      <c r="Q62" s="76" t="str">
        <f t="shared" si="5"/>
        <v/>
      </c>
      <c r="S62" s="17" t="str">
        <f t="shared" ref="S62" si="54">IF(A59="","",A59)</f>
        <v/>
      </c>
      <c r="T62" s="17" t="str">
        <f t="shared" ref="T62" si="55">S62&amp;C61&amp;D62</f>
        <v>AbgängeNicht-Haushalte</v>
      </c>
      <c r="U62" s="266" t="str">
        <f>CONCATENATE(C61,"_",D62)</f>
        <v>Abgänge_Nicht-Haushalte</v>
      </c>
    </row>
    <row r="63" spans="1:21" x14ac:dyDescent="0.2">
      <c r="A63" s="452"/>
      <c r="B63" s="428" t="str">
        <f>IF(A63="","",IFERROR(VLOOKUP(A63,L!$M$11:$N$120,2,FALSE),"Eingabeart wurde geändert"))</f>
        <v/>
      </c>
      <c r="C63" s="431" t="s">
        <v>98</v>
      </c>
      <c r="D63" s="57" t="s">
        <v>96</v>
      </c>
      <c r="E63" s="60"/>
      <c r="F63" s="60"/>
      <c r="G63" s="60"/>
      <c r="H63" s="60"/>
      <c r="I63" s="60"/>
      <c r="J63" s="60"/>
      <c r="K63" s="60"/>
      <c r="L63" s="60"/>
      <c r="M63" s="60"/>
      <c r="N63" s="60"/>
      <c r="O63" s="60"/>
      <c r="P63" s="60"/>
      <c r="Q63" s="75" t="str">
        <f t="shared" si="5"/>
        <v/>
      </c>
      <c r="S63" s="17" t="str">
        <f t="shared" ref="S63" si="56">IF(A63="","",A63)</f>
        <v/>
      </c>
      <c r="T63" s="17" t="str">
        <f t="shared" ref="T63" si="57">S63&amp;C63&amp;D63</f>
        <v>ZugängeHaushalte</v>
      </c>
      <c r="U63" s="266" t="str">
        <f>CONCATENATE(C63,"_",D63)</f>
        <v>Zugänge_Haushalte</v>
      </c>
    </row>
    <row r="64" spans="1:21" x14ac:dyDescent="0.2">
      <c r="A64" s="453"/>
      <c r="B64" s="429"/>
      <c r="C64" s="432"/>
      <c r="D64" s="58" t="s">
        <v>97</v>
      </c>
      <c r="E64" s="62"/>
      <c r="F64" s="62"/>
      <c r="G64" s="62"/>
      <c r="H64" s="62"/>
      <c r="I64" s="62"/>
      <c r="J64" s="62"/>
      <c r="K64" s="62"/>
      <c r="L64" s="62"/>
      <c r="M64" s="62"/>
      <c r="N64" s="62"/>
      <c r="O64" s="62"/>
      <c r="P64" s="62"/>
      <c r="Q64" s="76" t="str">
        <f t="shared" si="5"/>
        <v/>
      </c>
      <c r="S64" s="17" t="str">
        <f t="shared" ref="S64" si="58">IF(A63="","",A63)</f>
        <v/>
      </c>
      <c r="T64" s="17" t="str">
        <f t="shared" ref="T64" si="59">S64&amp;C63&amp;D64</f>
        <v>ZugängeNicht-Haushalte</v>
      </c>
      <c r="U64" s="266" t="str">
        <f>CONCATENATE(C63,"_",D64)</f>
        <v>Zugänge_Nicht-Haushalte</v>
      </c>
    </row>
    <row r="65" spans="1:23" x14ac:dyDescent="0.2">
      <c r="A65" s="453"/>
      <c r="B65" s="429"/>
      <c r="C65" s="433" t="s">
        <v>99</v>
      </c>
      <c r="D65" s="57" t="s">
        <v>96</v>
      </c>
      <c r="E65" s="60"/>
      <c r="F65" s="60"/>
      <c r="G65" s="60"/>
      <c r="H65" s="60"/>
      <c r="I65" s="60"/>
      <c r="J65" s="60"/>
      <c r="K65" s="60"/>
      <c r="L65" s="60"/>
      <c r="M65" s="60"/>
      <c r="N65" s="60"/>
      <c r="O65" s="60"/>
      <c r="P65" s="60"/>
      <c r="Q65" s="75" t="str">
        <f t="shared" si="5"/>
        <v/>
      </c>
      <c r="S65" s="17" t="str">
        <f t="shared" ref="S65" si="60">IF(A63="","",A63)</f>
        <v/>
      </c>
      <c r="T65" s="17" t="str">
        <f t="shared" ref="T65" si="61">S65&amp;C65&amp;D65</f>
        <v>AbgängeHaushalte</v>
      </c>
      <c r="U65" s="266" t="str">
        <f>CONCATENATE(C65,"_",D65)</f>
        <v>Abgänge_Haushalte</v>
      </c>
    </row>
    <row r="66" spans="1:23" x14ac:dyDescent="0.2">
      <c r="A66" s="454"/>
      <c r="B66" s="430"/>
      <c r="C66" s="434"/>
      <c r="D66" s="58" t="s">
        <v>97</v>
      </c>
      <c r="E66" s="62"/>
      <c r="F66" s="62"/>
      <c r="G66" s="62"/>
      <c r="H66" s="62"/>
      <c r="I66" s="62"/>
      <c r="J66" s="62"/>
      <c r="K66" s="62"/>
      <c r="L66" s="62"/>
      <c r="M66" s="62"/>
      <c r="N66" s="62"/>
      <c r="O66" s="62"/>
      <c r="P66" s="62"/>
      <c r="Q66" s="76" t="str">
        <f t="shared" si="5"/>
        <v/>
      </c>
      <c r="S66" s="17" t="str">
        <f t="shared" ref="S66" si="62">IF(A63="","",A63)</f>
        <v/>
      </c>
      <c r="T66" s="17" t="str">
        <f t="shared" ref="T66" si="63">S66&amp;C65&amp;D66</f>
        <v>AbgängeNicht-Haushalte</v>
      </c>
      <c r="U66" s="266" t="str">
        <f>CONCATENATE(C65,"_",D66)</f>
        <v>Abgänge_Nicht-Haushalte</v>
      </c>
    </row>
    <row r="67" spans="1:23" x14ac:dyDescent="0.2">
      <c r="A67" s="452"/>
      <c r="B67" s="428" t="str">
        <f>IF(A67="","",IFERROR(VLOOKUP(A67,L!$M$11:$N$120,2,FALSE),"Eingabeart wurde geändert"))</f>
        <v/>
      </c>
      <c r="C67" s="431" t="s">
        <v>98</v>
      </c>
      <c r="D67" s="57" t="s">
        <v>96</v>
      </c>
      <c r="E67" s="60"/>
      <c r="F67" s="60"/>
      <c r="G67" s="60"/>
      <c r="H67" s="60"/>
      <c r="I67" s="60"/>
      <c r="J67" s="60"/>
      <c r="K67" s="60"/>
      <c r="L67" s="60"/>
      <c r="M67" s="60"/>
      <c r="N67" s="60"/>
      <c r="O67" s="60"/>
      <c r="P67" s="60"/>
      <c r="Q67" s="75" t="str">
        <f t="shared" si="5"/>
        <v/>
      </c>
      <c r="S67" s="17" t="str">
        <f t="shared" ref="S67" si="64">IF(A67="","",A67)</f>
        <v/>
      </c>
      <c r="T67" s="17" t="str">
        <f t="shared" ref="T67" si="65">S67&amp;C67&amp;D67</f>
        <v>ZugängeHaushalte</v>
      </c>
      <c r="U67" s="266" t="str">
        <f>CONCATENATE(C67,"_",D67)</f>
        <v>Zugänge_Haushalte</v>
      </c>
    </row>
    <row r="68" spans="1:23" x14ac:dyDescent="0.2">
      <c r="A68" s="453"/>
      <c r="B68" s="429"/>
      <c r="C68" s="432"/>
      <c r="D68" s="58" t="s">
        <v>97</v>
      </c>
      <c r="E68" s="62"/>
      <c r="F68" s="62"/>
      <c r="G68" s="62"/>
      <c r="H68" s="62"/>
      <c r="I68" s="62"/>
      <c r="J68" s="62"/>
      <c r="K68" s="62"/>
      <c r="L68" s="62"/>
      <c r="M68" s="62"/>
      <c r="N68" s="62"/>
      <c r="O68" s="62"/>
      <c r="P68" s="62"/>
      <c r="Q68" s="76" t="str">
        <f t="shared" si="5"/>
        <v/>
      </c>
      <c r="S68" s="17" t="str">
        <f t="shared" ref="S68" si="66">IF(A67="","",A67)</f>
        <v/>
      </c>
      <c r="T68" s="17" t="str">
        <f t="shared" ref="T68" si="67">S68&amp;C67&amp;D68</f>
        <v>ZugängeNicht-Haushalte</v>
      </c>
      <c r="U68" s="266" t="str">
        <f>CONCATENATE(C67,"_",D68)</f>
        <v>Zugänge_Nicht-Haushalte</v>
      </c>
    </row>
    <row r="69" spans="1:23" x14ac:dyDescent="0.2">
      <c r="A69" s="453"/>
      <c r="B69" s="429"/>
      <c r="C69" s="433" t="s">
        <v>99</v>
      </c>
      <c r="D69" s="57" t="s">
        <v>96</v>
      </c>
      <c r="E69" s="60"/>
      <c r="F69" s="60"/>
      <c r="G69" s="60"/>
      <c r="H69" s="60"/>
      <c r="I69" s="60"/>
      <c r="J69" s="60"/>
      <c r="K69" s="60"/>
      <c r="L69" s="60"/>
      <c r="M69" s="60"/>
      <c r="N69" s="60"/>
      <c r="O69" s="60"/>
      <c r="P69" s="60"/>
      <c r="Q69" s="75" t="str">
        <f t="shared" si="5"/>
        <v/>
      </c>
      <c r="S69" s="17" t="str">
        <f t="shared" ref="S69" si="68">IF(A67="","",A67)</f>
        <v/>
      </c>
      <c r="T69" s="17" t="str">
        <f t="shared" ref="T69" si="69">S69&amp;C69&amp;D69</f>
        <v>AbgängeHaushalte</v>
      </c>
      <c r="U69" s="266" t="str">
        <f>CONCATENATE(C69,"_",D69)</f>
        <v>Abgänge_Haushalte</v>
      </c>
    </row>
    <row r="70" spans="1:23" x14ac:dyDescent="0.2">
      <c r="A70" s="454"/>
      <c r="B70" s="430"/>
      <c r="C70" s="434"/>
      <c r="D70" s="58" t="s">
        <v>97</v>
      </c>
      <c r="E70" s="62"/>
      <c r="F70" s="62"/>
      <c r="G70" s="62"/>
      <c r="H70" s="62"/>
      <c r="I70" s="62"/>
      <c r="J70" s="62"/>
      <c r="K70" s="62"/>
      <c r="L70" s="62"/>
      <c r="M70" s="62"/>
      <c r="N70" s="62"/>
      <c r="O70" s="62"/>
      <c r="P70" s="62"/>
      <c r="Q70" s="76" t="str">
        <f t="shared" si="5"/>
        <v/>
      </c>
      <c r="S70" s="17" t="str">
        <f t="shared" ref="S70" si="70">IF(A67="","",A67)</f>
        <v/>
      </c>
      <c r="T70" s="17" t="str">
        <f t="shared" ref="T70" si="71">S70&amp;C69&amp;D70</f>
        <v>AbgängeNicht-Haushalte</v>
      </c>
      <c r="U70" s="266" t="str">
        <f>CONCATENATE(C69,"_",D70)</f>
        <v>Abgänge_Nicht-Haushalte</v>
      </c>
    </row>
    <row r="71" spans="1:23" x14ac:dyDescent="0.2">
      <c r="A71" s="452"/>
      <c r="B71" s="428" t="str">
        <f>IF(A71="","",IFERROR(VLOOKUP(A71,L!$M$11:$N$120,2,FALSE),"Eingabeart wurde geändert"))</f>
        <v/>
      </c>
      <c r="C71" s="431" t="s">
        <v>98</v>
      </c>
      <c r="D71" s="57" t="s">
        <v>96</v>
      </c>
      <c r="E71" s="60"/>
      <c r="F71" s="60"/>
      <c r="G71" s="60"/>
      <c r="H71" s="60"/>
      <c r="I71" s="60"/>
      <c r="J71" s="60"/>
      <c r="K71" s="60"/>
      <c r="L71" s="60"/>
      <c r="M71" s="60"/>
      <c r="N71" s="60"/>
      <c r="O71" s="60"/>
      <c r="P71" s="60"/>
      <c r="Q71" s="75" t="str">
        <f t="shared" si="5"/>
        <v/>
      </c>
      <c r="S71" s="17" t="str">
        <f t="shared" ref="S71" si="72">IF(A71="","",A71)</f>
        <v/>
      </c>
      <c r="T71" s="17" t="str">
        <f t="shared" ref="T71" si="73">S71&amp;C71&amp;D71</f>
        <v>ZugängeHaushalte</v>
      </c>
      <c r="U71" s="266" t="str">
        <f>CONCATENATE(C71,"_",D71)</f>
        <v>Zugänge_Haushalte</v>
      </c>
    </row>
    <row r="72" spans="1:23" x14ac:dyDescent="0.2">
      <c r="A72" s="453"/>
      <c r="B72" s="429"/>
      <c r="C72" s="432"/>
      <c r="D72" s="58" t="s">
        <v>97</v>
      </c>
      <c r="E72" s="62"/>
      <c r="F72" s="62"/>
      <c r="G72" s="62"/>
      <c r="H72" s="62"/>
      <c r="I72" s="62"/>
      <c r="J72" s="62"/>
      <c r="K72" s="62"/>
      <c r="L72" s="62"/>
      <c r="M72" s="62"/>
      <c r="N72" s="62"/>
      <c r="O72" s="62"/>
      <c r="P72" s="62"/>
      <c r="Q72" s="76" t="str">
        <f t="shared" si="5"/>
        <v/>
      </c>
      <c r="S72" s="17" t="str">
        <f t="shared" ref="S72" si="74">IF(A71="","",A71)</f>
        <v/>
      </c>
      <c r="T72" s="17" t="str">
        <f t="shared" ref="T72" si="75">S72&amp;C71&amp;D72</f>
        <v>ZugängeNicht-Haushalte</v>
      </c>
      <c r="U72" s="266" t="str">
        <f>CONCATENATE(C71,"_",D72)</f>
        <v>Zugänge_Nicht-Haushalte</v>
      </c>
    </row>
    <row r="73" spans="1:23" x14ac:dyDescent="0.2">
      <c r="A73" s="453"/>
      <c r="B73" s="429"/>
      <c r="C73" s="433" t="s">
        <v>99</v>
      </c>
      <c r="D73" s="57" t="s">
        <v>96</v>
      </c>
      <c r="E73" s="60"/>
      <c r="F73" s="60"/>
      <c r="G73" s="60"/>
      <c r="H73" s="60"/>
      <c r="I73" s="60"/>
      <c r="J73" s="60"/>
      <c r="K73" s="60"/>
      <c r="L73" s="60"/>
      <c r="M73" s="60"/>
      <c r="N73" s="60"/>
      <c r="O73" s="60"/>
      <c r="P73" s="60"/>
      <c r="Q73" s="75" t="str">
        <f t="shared" si="5"/>
        <v/>
      </c>
      <c r="S73" s="17" t="str">
        <f t="shared" ref="S73" si="76">IF(A71="","",A71)</f>
        <v/>
      </c>
      <c r="T73" s="17" t="str">
        <f t="shared" ref="T73" si="77">S73&amp;C73&amp;D73</f>
        <v>AbgängeHaushalte</v>
      </c>
      <c r="U73" s="266" t="str">
        <f>CONCATENATE(C73,"_",D73)</f>
        <v>Abgänge_Haushalte</v>
      </c>
    </row>
    <row r="74" spans="1:23" x14ac:dyDescent="0.2">
      <c r="A74" s="454"/>
      <c r="B74" s="430"/>
      <c r="C74" s="434"/>
      <c r="D74" s="58" t="s">
        <v>97</v>
      </c>
      <c r="E74" s="62"/>
      <c r="F74" s="62"/>
      <c r="G74" s="62"/>
      <c r="H74" s="62"/>
      <c r="I74" s="62"/>
      <c r="J74" s="62"/>
      <c r="K74" s="62"/>
      <c r="L74" s="62"/>
      <c r="M74" s="62"/>
      <c r="N74" s="62"/>
      <c r="O74" s="62"/>
      <c r="P74" s="62"/>
      <c r="Q74" s="76" t="str">
        <f t="shared" si="5"/>
        <v/>
      </c>
      <c r="S74" s="17" t="str">
        <f t="shared" ref="S74" si="78">IF(A71="","",A71)</f>
        <v/>
      </c>
      <c r="T74" s="17" t="str">
        <f t="shared" ref="T74" si="79">S74&amp;C73&amp;D74</f>
        <v>AbgängeNicht-Haushalte</v>
      </c>
      <c r="U74" s="266" t="str">
        <f>CONCATENATE(C73,"_",D74)</f>
        <v>Abgänge_Nicht-Haushalte</v>
      </c>
    </row>
    <row r="75" spans="1:23" x14ac:dyDescent="0.2">
      <c r="A75" s="452"/>
      <c r="B75" s="428" t="str">
        <f>IF(A75="","",IFERROR(VLOOKUP(A75,L!$M$11:$N$120,2,FALSE),"Eingabeart wurde geändert"))</f>
        <v/>
      </c>
      <c r="C75" s="431" t="s">
        <v>98</v>
      </c>
      <c r="D75" s="57" t="s">
        <v>96</v>
      </c>
      <c r="E75" s="60"/>
      <c r="F75" s="60"/>
      <c r="G75" s="60"/>
      <c r="H75" s="60"/>
      <c r="I75" s="60"/>
      <c r="J75" s="60"/>
      <c r="K75" s="60"/>
      <c r="L75" s="60"/>
      <c r="M75" s="60"/>
      <c r="N75" s="60"/>
      <c r="O75" s="60"/>
      <c r="P75" s="60"/>
      <c r="Q75" s="75" t="str">
        <f t="shared" si="5"/>
        <v/>
      </c>
      <c r="S75" s="17" t="str">
        <f t="shared" ref="S75" si="80">IF(A75="","",A75)</f>
        <v/>
      </c>
      <c r="T75" s="17" t="str">
        <f t="shared" ref="T75" si="81">S75&amp;C75&amp;D75</f>
        <v>ZugängeHaushalte</v>
      </c>
      <c r="U75" s="266" t="str">
        <f>CONCATENATE(C75,"_",D75)</f>
        <v>Zugänge_Haushalte</v>
      </c>
    </row>
    <row r="76" spans="1:23" x14ac:dyDescent="0.2">
      <c r="A76" s="453"/>
      <c r="B76" s="429"/>
      <c r="C76" s="432"/>
      <c r="D76" s="58" t="s">
        <v>97</v>
      </c>
      <c r="E76" s="62"/>
      <c r="F76" s="62"/>
      <c r="G76" s="62"/>
      <c r="H76" s="62"/>
      <c r="I76" s="62"/>
      <c r="J76" s="62"/>
      <c r="K76" s="62"/>
      <c r="L76" s="62"/>
      <c r="M76" s="62"/>
      <c r="N76" s="62"/>
      <c r="O76" s="62"/>
      <c r="P76" s="62"/>
      <c r="Q76" s="76" t="str">
        <f t="shared" si="5"/>
        <v/>
      </c>
      <c r="S76" s="17" t="str">
        <f t="shared" ref="S76" si="82">IF(A75="","",A75)</f>
        <v/>
      </c>
      <c r="T76" s="17" t="str">
        <f t="shared" ref="T76" si="83">S76&amp;C75&amp;D76</f>
        <v>ZugängeNicht-Haushalte</v>
      </c>
      <c r="U76" s="266" t="str">
        <f>CONCATENATE(C75,"_",D76)</f>
        <v>Zugänge_Nicht-Haushalte</v>
      </c>
    </row>
    <row r="77" spans="1:23" x14ac:dyDescent="0.2">
      <c r="A77" s="453"/>
      <c r="B77" s="429"/>
      <c r="C77" s="433" t="s">
        <v>99</v>
      </c>
      <c r="D77" s="57" t="s">
        <v>96</v>
      </c>
      <c r="E77" s="60"/>
      <c r="F77" s="60"/>
      <c r="G77" s="60"/>
      <c r="H77" s="60"/>
      <c r="I77" s="60"/>
      <c r="J77" s="60"/>
      <c r="K77" s="60"/>
      <c r="L77" s="60"/>
      <c r="M77" s="60"/>
      <c r="N77" s="60"/>
      <c r="O77" s="60"/>
      <c r="P77" s="60"/>
      <c r="Q77" s="75" t="str">
        <f t="shared" si="5"/>
        <v/>
      </c>
      <c r="S77" s="17" t="str">
        <f t="shared" ref="S77" si="84">IF(A75="","",A75)</f>
        <v/>
      </c>
      <c r="T77" s="17" t="str">
        <f t="shared" ref="T77" si="85">S77&amp;C77&amp;D77</f>
        <v>AbgängeHaushalte</v>
      </c>
      <c r="U77" s="266" t="str">
        <f>CONCATENATE(C77,"_",D77)</f>
        <v>Abgänge_Haushalte</v>
      </c>
    </row>
    <row r="78" spans="1:23" x14ac:dyDescent="0.2">
      <c r="A78" s="454"/>
      <c r="B78" s="430"/>
      <c r="C78" s="434"/>
      <c r="D78" s="58" t="s">
        <v>97</v>
      </c>
      <c r="E78" s="62"/>
      <c r="F78" s="62"/>
      <c r="G78" s="62"/>
      <c r="H78" s="62"/>
      <c r="I78" s="62"/>
      <c r="J78" s="62"/>
      <c r="K78" s="62"/>
      <c r="L78" s="62"/>
      <c r="M78" s="62"/>
      <c r="N78" s="62"/>
      <c r="O78" s="62"/>
      <c r="P78" s="62"/>
      <c r="Q78" s="76" t="str">
        <f t="shared" si="5"/>
        <v/>
      </c>
      <c r="S78" s="17" t="str">
        <f t="shared" ref="S78" si="86">IF(A75="","",A75)</f>
        <v/>
      </c>
      <c r="T78" s="17" t="str">
        <f t="shared" ref="T78" si="87">S78&amp;C77&amp;D78</f>
        <v>AbgängeNicht-Haushalte</v>
      </c>
      <c r="U78" s="266" t="str">
        <f>CONCATENATE(C77,"_",D78)</f>
        <v>Abgänge_Nicht-Haushalte</v>
      </c>
    </row>
    <row r="79" spans="1:23" x14ac:dyDescent="0.2">
      <c r="A79" s="452"/>
      <c r="B79" s="428" t="str">
        <f>IF(A79="","",IFERROR(VLOOKUP(A79,L!$M$11:$N$120,2,FALSE),"Eingabeart wurde geändert"))</f>
        <v/>
      </c>
      <c r="C79" s="431" t="s">
        <v>98</v>
      </c>
      <c r="D79" s="57" t="s">
        <v>96</v>
      </c>
      <c r="E79" s="60"/>
      <c r="F79" s="60"/>
      <c r="G79" s="60"/>
      <c r="H79" s="60"/>
      <c r="I79" s="60"/>
      <c r="J79" s="60"/>
      <c r="K79" s="60"/>
      <c r="L79" s="60"/>
      <c r="M79" s="60"/>
      <c r="N79" s="60"/>
      <c r="O79" s="60"/>
      <c r="P79" s="60"/>
      <c r="Q79" s="75" t="str">
        <f t="shared" si="5"/>
        <v/>
      </c>
      <c r="S79" s="17" t="str">
        <f t="shared" ref="S79" si="88">IF(A79="","",A79)</f>
        <v/>
      </c>
      <c r="T79" s="17" t="str">
        <f t="shared" ref="T79" si="89">S79&amp;C79&amp;D79</f>
        <v>ZugängeHaushalte</v>
      </c>
      <c r="U79" s="266" t="str">
        <f>CONCATENATE(C79,"_",D79)</f>
        <v>Zugänge_Haushalte</v>
      </c>
      <c r="W79" s="313"/>
    </row>
    <row r="80" spans="1:23" x14ac:dyDescent="0.2">
      <c r="A80" s="453"/>
      <c r="B80" s="429"/>
      <c r="C80" s="432"/>
      <c r="D80" s="58" t="s">
        <v>97</v>
      </c>
      <c r="E80" s="62"/>
      <c r="F80" s="62"/>
      <c r="G80" s="62"/>
      <c r="H80" s="62"/>
      <c r="I80" s="62"/>
      <c r="J80" s="62"/>
      <c r="K80" s="62"/>
      <c r="L80" s="62"/>
      <c r="M80" s="62"/>
      <c r="N80" s="62"/>
      <c r="O80" s="62"/>
      <c r="P80" s="62"/>
      <c r="Q80" s="76" t="str">
        <f t="shared" si="5"/>
        <v/>
      </c>
      <c r="S80" s="17" t="str">
        <f t="shared" ref="S80" si="90">IF(A79="","",A79)</f>
        <v/>
      </c>
      <c r="T80" s="17" t="str">
        <f t="shared" ref="T80" si="91">S80&amp;C79&amp;D80</f>
        <v>ZugängeNicht-Haushalte</v>
      </c>
      <c r="U80" s="266" t="str">
        <f>CONCATENATE(C79,"_",D80)</f>
        <v>Zugänge_Nicht-Haushalte</v>
      </c>
    </row>
    <row r="81" spans="1:21" x14ac:dyDescent="0.2">
      <c r="A81" s="453"/>
      <c r="B81" s="429"/>
      <c r="C81" s="433" t="s">
        <v>99</v>
      </c>
      <c r="D81" s="57" t="s">
        <v>96</v>
      </c>
      <c r="E81" s="60"/>
      <c r="F81" s="60"/>
      <c r="G81" s="60"/>
      <c r="H81" s="60"/>
      <c r="I81" s="60"/>
      <c r="J81" s="60"/>
      <c r="K81" s="60"/>
      <c r="L81" s="60"/>
      <c r="M81" s="60"/>
      <c r="N81" s="60"/>
      <c r="O81" s="60"/>
      <c r="P81" s="60"/>
      <c r="Q81" s="75" t="str">
        <f t="shared" si="5"/>
        <v/>
      </c>
      <c r="S81" s="17" t="str">
        <f t="shared" ref="S81" si="92">IF(A79="","",A79)</f>
        <v/>
      </c>
      <c r="T81" s="17" t="str">
        <f t="shared" ref="T81" si="93">S81&amp;C81&amp;D81</f>
        <v>AbgängeHaushalte</v>
      </c>
      <c r="U81" s="266" t="str">
        <f>CONCATENATE(C81,"_",D81)</f>
        <v>Abgänge_Haushalte</v>
      </c>
    </row>
    <row r="82" spans="1:21" x14ac:dyDescent="0.2">
      <c r="A82" s="454"/>
      <c r="B82" s="430"/>
      <c r="C82" s="434"/>
      <c r="D82" s="58" t="s">
        <v>97</v>
      </c>
      <c r="E82" s="62"/>
      <c r="F82" s="62"/>
      <c r="G82" s="62"/>
      <c r="H82" s="62"/>
      <c r="I82" s="62"/>
      <c r="J82" s="62"/>
      <c r="K82" s="62"/>
      <c r="L82" s="62"/>
      <c r="M82" s="62"/>
      <c r="N82" s="62"/>
      <c r="O82" s="62"/>
      <c r="P82" s="62"/>
      <c r="Q82" s="76" t="str">
        <f t="shared" si="5"/>
        <v/>
      </c>
      <c r="S82" s="17" t="str">
        <f t="shared" ref="S82" si="94">IF(A79="","",A79)</f>
        <v/>
      </c>
      <c r="T82" s="17" t="str">
        <f t="shared" ref="T82" si="95">S82&amp;C81&amp;D82</f>
        <v>AbgängeNicht-Haushalte</v>
      </c>
      <c r="U82" s="266" t="str">
        <f>CONCATENATE(C81,"_",D82)</f>
        <v>Abgänge_Nicht-Haushalte</v>
      </c>
    </row>
    <row r="83" spans="1:21" x14ac:dyDescent="0.2">
      <c r="A83" s="452"/>
      <c r="B83" s="428" t="str">
        <f>IF(A83="","",IFERROR(VLOOKUP(A83,L!$M$11:$N$120,2,FALSE),"Eingabeart wurde geändert"))</f>
        <v/>
      </c>
      <c r="C83" s="431" t="s">
        <v>98</v>
      </c>
      <c r="D83" s="57" t="s">
        <v>96</v>
      </c>
      <c r="E83" s="60"/>
      <c r="F83" s="60"/>
      <c r="G83" s="60"/>
      <c r="H83" s="60"/>
      <c r="I83" s="60"/>
      <c r="J83" s="60"/>
      <c r="K83" s="60"/>
      <c r="L83" s="60"/>
      <c r="M83" s="60"/>
      <c r="N83" s="60"/>
      <c r="O83" s="60"/>
      <c r="P83" s="60"/>
      <c r="Q83" s="75" t="str">
        <f t="shared" si="5"/>
        <v/>
      </c>
      <c r="S83" s="17" t="str">
        <f t="shared" ref="S83" si="96">IF(A83="","",A83)</f>
        <v/>
      </c>
      <c r="T83" s="17" t="str">
        <f t="shared" ref="T83" si="97">S83&amp;C83&amp;D83</f>
        <v>ZugängeHaushalte</v>
      </c>
      <c r="U83" s="266" t="str">
        <f>CONCATENATE(C83,"_",D83)</f>
        <v>Zugänge_Haushalte</v>
      </c>
    </row>
    <row r="84" spans="1:21" x14ac:dyDescent="0.2">
      <c r="A84" s="453"/>
      <c r="B84" s="429"/>
      <c r="C84" s="432"/>
      <c r="D84" s="58" t="s">
        <v>97</v>
      </c>
      <c r="E84" s="62"/>
      <c r="F84" s="62"/>
      <c r="G84" s="62"/>
      <c r="H84" s="62"/>
      <c r="I84" s="62"/>
      <c r="J84" s="62"/>
      <c r="K84" s="62"/>
      <c r="L84" s="62"/>
      <c r="M84" s="62"/>
      <c r="N84" s="62"/>
      <c r="O84" s="62"/>
      <c r="P84" s="62"/>
      <c r="Q84" s="76" t="str">
        <f t="shared" si="5"/>
        <v/>
      </c>
      <c r="S84" s="17" t="str">
        <f t="shared" ref="S84" si="98">IF(A83="","",A83)</f>
        <v/>
      </c>
      <c r="T84" s="17" t="str">
        <f t="shared" ref="T84" si="99">S84&amp;C83&amp;D84</f>
        <v>ZugängeNicht-Haushalte</v>
      </c>
      <c r="U84" s="266" t="str">
        <f>CONCATENATE(C83,"_",D84)</f>
        <v>Zugänge_Nicht-Haushalte</v>
      </c>
    </row>
    <row r="85" spans="1:21" x14ac:dyDescent="0.2">
      <c r="A85" s="453"/>
      <c r="B85" s="429"/>
      <c r="C85" s="433" t="s">
        <v>99</v>
      </c>
      <c r="D85" s="57" t="s">
        <v>96</v>
      </c>
      <c r="E85" s="60"/>
      <c r="F85" s="60"/>
      <c r="G85" s="60"/>
      <c r="H85" s="60"/>
      <c r="I85" s="60"/>
      <c r="J85" s="60"/>
      <c r="K85" s="60"/>
      <c r="L85" s="60"/>
      <c r="M85" s="60"/>
      <c r="N85" s="60"/>
      <c r="O85" s="60"/>
      <c r="P85" s="60"/>
      <c r="Q85" s="75" t="str">
        <f t="shared" si="5"/>
        <v/>
      </c>
      <c r="S85" s="17" t="str">
        <f t="shared" ref="S85" si="100">IF(A83="","",A83)</f>
        <v/>
      </c>
      <c r="T85" s="17" t="str">
        <f t="shared" ref="T85" si="101">S85&amp;C85&amp;D85</f>
        <v>AbgängeHaushalte</v>
      </c>
      <c r="U85" s="266" t="str">
        <f>CONCATENATE(C85,"_",D85)</f>
        <v>Abgänge_Haushalte</v>
      </c>
    </row>
    <row r="86" spans="1:21" x14ac:dyDescent="0.2">
      <c r="A86" s="454"/>
      <c r="B86" s="430"/>
      <c r="C86" s="434"/>
      <c r="D86" s="58" t="s">
        <v>97</v>
      </c>
      <c r="E86" s="62"/>
      <c r="F86" s="62"/>
      <c r="G86" s="62"/>
      <c r="H86" s="62"/>
      <c r="I86" s="62"/>
      <c r="J86" s="62"/>
      <c r="K86" s="62"/>
      <c r="L86" s="62"/>
      <c r="M86" s="62"/>
      <c r="N86" s="62"/>
      <c r="O86" s="62"/>
      <c r="P86" s="62"/>
      <c r="Q86" s="76" t="str">
        <f t="shared" si="5"/>
        <v/>
      </c>
      <c r="S86" s="17" t="str">
        <f t="shared" ref="S86" si="102">IF(A83="","",A83)</f>
        <v/>
      </c>
      <c r="T86" s="17" t="str">
        <f t="shared" ref="T86" si="103">S86&amp;C85&amp;D86</f>
        <v>AbgängeNicht-Haushalte</v>
      </c>
      <c r="U86" s="266" t="str">
        <f>CONCATENATE(C85,"_",D86)</f>
        <v>Abgänge_Nicht-Haushalte</v>
      </c>
    </row>
    <row r="87" spans="1:21" x14ac:dyDescent="0.2">
      <c r="A87" s="452"/>
      <c r="B87" s="428" t="str">
        <f>IF(A87="","",IFERROR(VLOOKUP(A87,L!$M$11:$N$120,2,FALSE),"Eingabeart wurde geändert"))</f>
        <v/>
      </c>
      <c r="C87" s="431" t="s">
        <v>98</v>
      </c>
      <c r="D87" s="57" t="s">
        <v>96</v>
      </c>
      <c r="E87" s="60"/>
      <c r="F87" s="60"/>
      <c r="G87" s="60"/>
      <c r="H87" s="60"/>
      <c r="I87" s="60"/>
      <c r="J87" s="60"/>
      <c r="K87" s="60"/>
      <c r="L87" s="60"/>
      <c r="M87" s="60"/>
      <c r="N87" s="60"/>
      <c r="O87" s="60"/>
      <c r="P87" s="60"/>
      <c r="Q87" s="75" t="str">
        <f t="shared" si="5"/>
        <v/>
      </c>
      <c r="S87" s="17" t="str">
        <f t="shared" ref="S87" si="104">IF(A87="","",A87)</f>
        <v/>
      </c>
      <c r="T87" s="17" t="str">
        <f t="shared" ref="T87" si="105">S87&amp;C87&amp;D87</f>
        <v>ZugängeHaushalte</v>
      </c>
      <c r="U87" s="266" t="str">
        <f>CONCATENATE(C87,"_",D87)</f>
        <v>Zugänge_Haushalte</v>
      </c>
    </row>
    <row r="88" spans="1:21" x14ac:dyDescent="0.2">
      <c r="A88" s="453"/>
      <c r="B88" s="429"/>
      <c r="C88" s="432"/>
      <c r="D88" s="58" t="s">
        <v>97</v>
      </c>
      <c r="E88" s="62"/>
      <c r="F88" s="62"/>
      <c r="G88" s="62"/>
      <c r="H88" s="62"/>
      <c r="I88" s="62"/>
      <c r="J88" s="62"/>
      <c r="K88" s="62"/>
      <c r="L88" s="62"/>
      <c r="M88" s="62"/>
      <c r="N88" s="62"/>
      <c r="O88" s="62"/>
      <c r="P88" s="62"/>
      <c r="Q88" s="76" t="str">
        <f t="shared" si="5"/>
        <v/>
      </c>
      <c r="S88" s="17" t="str">
        <f t="shared" ref="S88" si="106">IF(A87="","",A87)</f>
        <v/>
      </c>
      <c r="T88" s="17" t="str">
        <f t="shared" ref="T88" si="107">S88&amp;C87&amp;D88</f>
        <v>ZugängeNicht-Haushalte</v>
      </c>
      <c r="U88" s="266" t="str">
        <f>CONCATENATE(C87,"_",D88)</f>
        <v>Zugänge_Nicht-Haushalte</v>
      </c>
    </row>
    <row r="89" spans="1:21" x14ac:dyDescent="0.2">
      <c r="A89" s="453"/>
      <c r="B89" s="429"/>
      <c r="C89" s="433" t="s">
        <v>99</v>
      </c>
      <c r="D89" s="57" t="s">
        <v>96</v>
      </c>
      <c r="E89" s="60"/>
      <c r="F89" s="60"/>
      <c r="G89" s="60"/>
      <c r="H89" s="60"/>
      <c r="I89" s="60"/>
      <c r="J89" s="60"/>
      <c r="K89" s="60"/>
      <c r="L89" s="60"/>
      <c r="M89" s="60"/>
      <c r="N89" s="60"/>
      <c r="O89" s="60"/>
      <c r="P89" s="60"/>
      <c r="Q89" s="75" t="str">
        <f t="shared" si="5"/>
        <v/>
      </c>
      <c r="S89" s="17" t="str">
        <f t="shared" ref="S89" si="108">IF(A87="","",A87)</f>
        <v/>
      </c>
      <c r="T89" s="17" t="str">
        <f t="shared" ref="T89" si="109">S89&amp;C89&amp;D89</f>
        <v>AbgängeHaushalte</v>
      </c>
      <c r="U89" s="266" t="str">
        <f>CONCATENATE(C89,"_",D89)</f>
        <v>Abgänge_Haushalte</v>
      </c>
    </row>
    <row r="90" spans="1:21" x14ac:dyDescent="0.2">
      <c r="A90" s="454"/>
      <c r="B90" s="430"/>
      <c r="C90" s="434"/>
      <c r="D90" s="58" t="s">
        <v>97</v>
      </c>
      <c r="E90" s="62"/>
      <c r="F90" s="62"/>
      <c r="G90" s="62"/>
      <c r="H90" s="62"/>
      <c r="I90" s="62"/>
      <c r="J90" s="62"/>
      <c r="K90" s="62"/>
      <c r="L90" s="62"/>
      <c r="M90" s="62"/>
      <c r="N90" s="62"/>
      <c r="O90" s="62"/>
      <c r="P90" s="62"/>
      <c r="Q90" s="76" t="str">
        <f t="shared" si="5"/>
        <v/>
      </c>
      <c r="S90" s="17" t="str">
        <f t="shared" ref="S90" si="110">IF(A87="","",A87)</f>
        <v/>
      </c>
      <c r="T90" s="17" t="str">
        <f t="shared" ref="T90" si="111">S90&amp;C89&amp;D90</f>
        <v>AbgängeNicht-Haushalte</v>
      </c>
      <c r="U90" s="266" t="str">
        <f>CONCATENATE(C89,"_",D90)</f>
        <v>Abgänge_Nicht-Haushalte</v>
      </c>
    </row>
    <row r="91" spans="1:21" x14ac:dyDescent="0.2">
      <c r="A91" s="452"/>
      <c r="B91" s="428" t="str">
        <f>IF(A91="","",IFERROR(VLOOKUP(A91,L!$M$11:$N$120,2,FALSE),"Eingabeart wurde geändert"))</f>
        <v/>
      </c>
      <c r="C91" s="431" t="s">
        <v>98</v>
      </c>
      <c r="D91" s="57" t="s">
        <v>96</v>
      </c>
      <c r="E91" s="60"/>
      <c r="F91" s="60"/>
      <c r="G91" s="60"/>
      <c r="H91" s="60"/>
      <c r="I91" s="60"/>
      <c r="J91" s="60"/>
      <c r="K91" s="60"/>
      <c r="L91" s="60"/>
      <c r="M91" s="60"/>
      <c r="N91" s="60"/>
      <c r="O91" s="60"/>
      <c r="P91" s="60"/>
      <c r="Q91" s="75" t="str">
        <f t="shared" si="5"/>
        <v/>
      </c>
      <c r="S91" s="17" t="str">
        <f t="shared" ref="S91" si="112">IF(A91="","",A91)</f>
        <v/>
      </c>
      <c r="T91" s="17" t="str">
        <f t="shared" ref="T91" si="113">S91&amp;C91&amp;D91</f>
        <v>ZugängeHaushalte</v>
      </c>
      <c r="U91" s="266" t="str">
        <f>CONCATENATE(C91,"_",D91)</f>
        <v>Zugänge_Haushalte</v>
      </c>
    </row>
    <row r="92" spans="1:21" x14ac:dyDescent="0.2">
      <c r="A92" s="453"/>
      <c r="B92" s="429"/>
      <c r="C92" s="432"/>
      <c r="D92" s="58" t="s">
        <v>97</v>
      </c>
      <c r="E92" s="62"/>
      <c r="F92" s="62"/>
      <c r="G92" s="62"/>
      <c r="H92" s="62"/>
      <c r="I92" s="62"/>
      <c r="J92" s="62"/>
      <c r="K92" s="62"/>
      <c r="L92" s="62"/>
      <c r="M92" s="62"/>
      <c r="N92" s="62"/>
      <c r="O92" s="62"/>
      <c r="P92" s="62"/>
      <c r="Q92" s="76" t="str">
        <f t="shared" si="5"/>
        <v/>
      </c>
      <c r="S92" s="17" t="str">
        <f t="shared" ref="S92" si="114">IF(A91="","",A91)</f>
        <v/>
      </c>
      <c r="T92" s="17" t="str">
        <f t="shared" ref="T92" si="115">S92&amp;C91&amp;D92</f>
        <v>ZugängeNicht-Haushalte</v>
      </c>
      <c r="U92" s="266" t="str">
        <f>CONCATENATE(C91,"_",D92)</f>
        <v>Zugänge_Nicht-Haushalte</v>
      </c>
    </row>
    <row r="93" spans="1:21" x14ac:dyDescent="0.2">
      <c r="A93" s="453"/>
      <c r="B93" s="429"/>
      <c r="C93" s="433" t="s">
        <v>99</v>
      </c>
      <c r="D93" s="57" t="s">
        <v>96</v>
      </c>
      <c r="E93" s="60"/>
      <c r="F93" s="60"/>
      <c r="G93" s="60"/>
      <c r="H93" s="60"/>
      <c r="I93" s="60"/>
      <c r="J93" s="60"/>
      <c r="K93" s="60"/>
      <c r="L93" s="60"/>
      <c r="M93" s="60"/>
      <c r="N93" s="60"/>
      <c r="O93" s="60"/>
      <c r="P93" s="60"/>
      <c r="Q93" s="75" t="str">
        <f t="shared" si="5"/>
        <v/>
      </c>
      <c r="S93" s="17" t="str">
        <f t="shared" ref="S93" si="116">IF(A91="","",A91)</f>
        <v/>
      </c>
      <c r="T93" s="17" t="str">
        <f t="shared" ref="T93" si="117">S93&amp;C93&amp;D93</f>
        <v>AbgängeHaushalte</v>
      </c>
      <c r="U93" s="266" t="str">
        <f>CONCATENATE(C93,"_",D93)</f>
        <v>Abgänge_Haushalte</v>
      </c>
    </row>
    <row r="94" spans="1:21" x14ac:dyDescent="0.2">
      <c r="A94" s="454"/>
      <c r="B94" s="430"/>
      <c r="C94" s="434"/>
      <c r="D94" s="58" t="s">
        <v>97</v>
      </c>
      <c r="E94" s="62"/>
      <c r="F94" s="62"/>
      <c r="G94" s="62"/>
      <c r="H94" s="62"/>
      <c r="I94" s="62"/>
      <c r="J94" s="62"/>
      <c r="K94" s="62"/>
      <c r="L94" s="62"/>
      <c r="M94" s="62"/>
      <c r="N94" s="62"/>
      <c r="O94" s="62"/>
      <c r="P94" s="62"/>
      <c r="Q94" s="76" t="str">
        <f t="shared" ref="Q94:Q157" si="118">IF(SUM(E94:P94)&gt;0,SUM(E94:P94),"")</f>
        <v/>
      </c>
      <c r="S94" s="17" t="str">
        <f t="shared" ref="S94" si="119">IF(A91="","",A91)</f>
        <v/>
      </c>
      <c r="T94" s="17" t="str">
        <f t="shared" ref="T94" si="120">S94&amp;C93&amp;D94</f>
        <v>AbgängeNicht-Haushalte</v>
      </c>
      <c r="U94" s="266" t="str">
        <f>CONCATENATE(C93,"_",D94)</f>
        <v>Abgänge_Nicht-Haushalte</v>
      </c>
    </row>
    <row r="95" spans="1:21" x14ac:dyDescent="0.2">
      <c r="A95" s="452"/>
      <c r="B95" s="428" t="str">
        <f>IF(A95="","",IFERROR(VLOOKUP(A95,L!$M$11:$N$120,2,FALSE),"Eingabeart wurde geändert"))</f>
        <v/>
      </c>
      <c r="C95" s="431" t="s">
        <v>98</v>
      </c>
      <c r="D95" s="57" t="s">
        <v>96</v>
      </c>
      <c r="E95" s="60"/>
      <c r="F95" s="60"/>
      <c r="G95" s="60"/>
      <c r="H95" s="60"/>
      <c r="I95" s="60"/>
      <c r="J95" s="60"/>
      <c r="K95" s="60"/>
      <c r="L95" s="60"/>
      <c r="M95" s="60"/>
      <c r="N95" s="60"/>
      <c r="O95" s="60"/>
      <c r="P95" s="60"/>
      <c r="Q95" s="75" t="str">
        <f t="shared" si="118"/>
        <v/>
      </c>
      <c r="S95" s="17" t="str">
        <f t="shared" ref="S95" si="121">IF(A95="","",A95)</f>
        <v/>
      </c>
      <c r="T95" s="17" t="str">
        <f t="shared" ref="T95" si="122">S95&amp;C95&amp;D95</f>
        <v>ZugängeHaushalte</v>
      </c>
      <c r="U95" s="266" t="str">
        <f>CONCATENATE(C95,"_",D95)</f>
        <v>Zugänge_Haushalte</v>
      </c>
    </row>
    <row r="96" spans="1:21" x14ac:dyDescent="0.2">
      <c r="A96" s="453"/>
      <c r="B96" s="429"/>
      <c r="C96" s="432"/>
      <c r="D96" s="58" t="s">
        <v>97</v>
      </c>
      <c r="E96" s="62"/>
      <c r="F96" s="62"/>
      <c r="G96" s="62"/>
      <c r="H96" s="62"/>
      <c r="I96" s="62"/>
      <c r="J96" s="62"/>
      <c r="K96" s="62"/>
      <c r="L96" s="62"/>
      <c r="M96" s="62"/>
      <c r="N96" s="62"/>
      <c r="O96" s="62"/>
      <c r="P96" s="62"/>
      <c r="Q96" s="76" t="str">
        <f t="shared" si="118"/>
        <v/>
      </c>
      <c r="S96" s="17" t="str">
        <f t="shared" ref="S96" si="123">IF(A95="","",A95)</f>
        <v/>
      </c>
      <c r="T96" s="17" t="str">
        <f t="shared" ref="T96" si="124">S96&amp;C95&amp;D96</f>
        <v>ZugängeNicht-Haushalte</v>
      </c>
      <c r="U96" s="266" t="str">
        <f>CONCATENATE(C95,"_",D96)</f>
        <v>Zugänge_Nicht-Haushalte</v>
      </c>
    </row>
    <row r="97" spans="1:21" x14ac:dyDescent="0.2">
      <c r="A97" s="453"/>
      <c r="B97" s="429"/>
      <c r="C97" s="433" t="s">
        <v>99</v>
      </c>
      <c r="D97" s="57" t="s">
        <v>96</v>
      </c>
      <c r="E97" s="60"/>
      <c r="F97" s="60"/>
      <c r="G97" s="60"/>
      <c r="H97" s="60"/>
      <c r="I97" s="60"/>
      <c r="J97" s="60"/>
      <c r="K97" s="60"/>
      <c r="L97" s="60"/>
      <c r="M97" s="60"/>
      <c r="N97" s="60"/>
      <c r="O97" s="60"/>
      <c r="P97" s="60"/>
      <c r="Q97" s="75" t="str">
        <f t="shared" si="118"/>
        <v/>
      </c>
      <c r="S97" s="17" t="str">
        <f t="shared" ref="S97" si="125">IF(A95="","",A95)</f>
        <v/>
      </c>
      <c r="T97" s="17" t="str">
        <f t="shared" ref="T97" si="126">S97&amp;C97&amp;D97</f>
        <v>AbgängeHaushalte</v>
      </c>
      <c r="U97" s="266" t="str">
        <f>CONCATENATE(C97,"_",D97)</f>
        <v>Abgänge_Haushalte</v>
      </c>
    </row>
    <row r="98" spans="1:21" x14ac:dyDescent="0.2">
      <c r="A98" s="454"/>
      <c r="B98" s="430"/>
      <c r="C98" s="434"/>
      <c r="D98" s="58" t="s">
        <v>97</v>
      </c>
      <c r="E98" s="62"/>
      <c r="F98" s="62"/>
      <c r="G98" s="62"/>
      <c r="H98" s="62"/>
      <c r="I98" s="62"/>
      <c r="J98" s="62"/>
      <c r="K98" s="62"/>
      <c r="L98" s="62"/>
      <c r="M98" s="62"/>
      <c r="N98" s="62"/>
      <c r="O98" s="62"/>
      <c r="P98" s="62"/>
      <c r="Q98" s="76" t="str">
        <f t="shared" si="118"/>
        <v/>
      </c>
      <c r="S98" s="17" t="str">
        <f t="shared" ref="S98" si="127">IF(A95="","",A95)</f>
        <v/>
      </c>
      <c r="T98" s="17" t="str">
        <f t="shared" ref="T98" si="128">S98&amp;C97&amp;D98</f>
        <v>AbgängeNicht-Haushalte</v>
      </c>
      <c r="U98" s="266" t="str">
        <f>CONCATENATE(C97,"_",D98)</f>
        <v>Abgänge_Nicht-Haushalte</v>
      </c>
    </row>
    <row r="99" spans="1:21" x14ac:dyDescent="0.2">
      <c r="A99" s="452"/>
      <c r="B99" s="428" t="str">
        <f>IF(A99="","",IFERROR(VLOOKUP(A99,L!$M$11:$N$120,2,FALSE),"Eingabeart wurde geändert"))</f>
        <v/>
      </c>
      <c r="C99" s="431" t="s">
        <v>98</v>
      </c>
      <c r="D99" s="57" t="s">
        <v>96</v>
      </c>
      <c r="E99" s="60"/>
      <c r="F99" s="60"/>
      <c r="G99" s="60"/>
      <c r="H99" s="60"/>
      <c r="I99" s="60"/>
      <c r="J99" s="60"/>
      <c r="K99" s="60"/>
      <c r="L99" s="60"/>
      <c r="M99" s="60"/>
      <c r="N99" s="60"/>
      <c r="O99" s="60"/>
      <c r="P99" s="60"/>
      <c r="Q99" s="75" t="str">
        <f t="shared" si="118"/>
        <v/>
      </c>
      <c r="S99" s="17" t="str">
        <f t="shared" ref="S99" si="129">IF(A99="","",A99)</f>
        <v/>
      </c>
      <c r="T99" s="17" t="str">
        <f t="shared" ref="T99" si="130">S99&amp;C99&amp;D99</f>
        <v>ZugängeHaushalte</v>
      </c>
      <c r="U99" s="266" t="str">
        <f>CONCATENATE(C99,"_",D99)</f>
        <v>Zugänge_Haushalte</v>
      </c>
    </row>
    <row r="100" spans="1:21" x14ac:dyDescent="0.2">
      <c r="A100" s="453"/>
      <c r="B100" s="429"/>
      <c r="C100" s="432"/>
      <c r="D100" s="58" t="s">
        <v>97</v>
      </c>
      <c r="E100" s="62"/>
      <c r="F100" s="62"/>
      <c r="G100" s="62"/>
      <c r="H100" s="62"/>
      <c r="I100" s="62"/>
      <c r="J100" s="62"/>
      <c r="K100" s="62"/>
      <c r="L100" s="62"/>
      <c r="M100" s="62"/>
      <c r="N100" s="62"/>
      <c r="O100" s="62"/>
      <c r="P100" s="62"/>
      <c r="Q100" s="76" t="str">
        <f t="shared" si="118"/>
        <v/>
      </c>
      <c r="S100" s="17" t="str">
        <f t="shared" ref="S100" si="131">IF(A99="","",A99)</f>
        <v/>
      </c>
      <c r="T100" s="17" t="str">
        <f t="shared" ref="T100" si="132">S100&amp;C99&amp;D100</f>
        <v>ZugängeNicht-Haushalte</v>
      </c>
      <c r="U100" s="266" t="str">
        <f>CONCATENATE(C99,"_",D100)</f>
        <v>Zugänge_Nicht-Haushalte</v>
      </c>
    </row>
    <row r="101" spans="1:21" x14ac:dyDescent="0.2">
      <c r="A101" s="453"/>
      <c r="B101" s="429"/>
      <c r="C101" s="433" t="s">
        <v>99</v>
      </c>
      <c r="D101" s="57" t="s">
        <v>96</v>
      </c>
      <c r="E101" s="60"/>
      <c r="F101" s="60"/>
      <c r="G101" s="60"/>
      <c r="H101" s="60"/>
      <c r="I101" s="60"/>
      <c r="J101" s="60"/>
      <c r="K101" s="60"/>
      <c r="L101" s="60"/>
      <c r="M101" s="60"/>
      <c r="N101" s="60"/>
      <c r="O101" s="60"/>
      <c r="P101" s="60"/>
      <c r="Q101" s="75" t="str">
        <f t="shared" si="118"/>
        <v/>
      </c>
      <c r="S101" s="17" t="str">
        <f t="shared" ref="S101" si="133">IF(A99="","",A99)</f>
        <v/>
      </c>
      <c r="T101" s="17" t="str">
        <f t="shared" ref="T101" si="134">S101&amp;C101&amp;D101</f>
        <v>AbgängeHaushalte</v>
      </c>
      <c r="U101" s="266" t="str">
        <f>CONCATENATE(C101,"_",D101)</f>
        <v>Abgänge_Haushalte</v>
      </c>
    </row>
    <row r="102" spans="1:21" x14ac:dyDescent="0.2">
      <c r="A102" s="454"/>
      <c r="B102" s="430"/>
      <c r="C102" s="434"/>
      <c r="D102" s="58" t="s">
        <v>97</v>
      </c>
      <c r="E102" s="62"/>
      <c r="F102" s="62"/>
      <c r="G102" s="62"/>
      <c r="H102" s="62"/>
      <c r="I102" s="62"/>
      <c r="J102" s="62"/>
      <c r="K102" s="62"/>
      <c r="L102" s="62"/>
      <c r="M102" s="62"/>
      <c r="N102" s="62"/>
      <c r="O102" s="62"/>
      <c r="P102" s="62"/>
      <c r="Q102" s="76" t="str">
        <f t="shared" si="118"/>
        <v/>
      </c>
      <c r="S102" s="17" t="str">
        <f t="shared" ref="S102" si="135">IF(A99="","",A99)</f>
        <v/>
      </c>
      <c r="T102" s="17" t="str">
        <f t="shared" ref="T102" si="136">S102&amp;C101&amp;D102</f>
        <v>AbgängeNicht-Haushalte</v>
      </c>
      <c r="U102" s="266" t="str">
        <f>CONCATENATE(C101,"_",D102)</f>
        <v>Abgänge_Nicht-Haushalte</v>
      </c>
    </row>
    <row r="103" spans="1:21" x14ac:dyDescent="0.2">
      <c r="A103" s="452"/>
      <c r="B103" s="428" t="str">
        <f>IF(A103="","",IFERROR(VLOOKUP(A103,L!$M$11:$N$120,2,FALSE),"Eingabeart wurde geändert"))</f>
        <v/>
      </c>
      <c r="C103" s="431" t="s">
        <v>98</v>
      </c>
      <c r="D103" s="57" t="s">
        <v>96</v>
      </c>
      <c r="E103" s="60"/>
      <c r="F103" s="60"/>
      <c r="G103" s="60"/>
      <c r="H103" s="60"/>
      <c r="I103" s="60"/>
      <c r="J103" s="60"/>
      <c r="K103" s="60"/>
      <c r="L103" s="60"/>
      <c r="M103" s="60"/>
      <c r="N103" s="60"/>
      <c r="O103" s="60"/>
      <c r="P103" s="60"/>
      <c r="Q103" s="75" t="str">
        <f t="shared" si="118"/>
        <v/>
      </c>
      <c r="S103" s="17" t="str">
        <f t="shared" ref="S103" si="137">IF(A103="","",A103)</f>
        <v/>
      </c>
      <c r="T103" s="17" t="str">
        <f t="shared" ref="T103" si="138">S103&amp;C103&amp;D103</f>
        <v>ZugängeHaushalte</v>
      </c>
      <c r="U103" s="266" t="str">
        <f>CONCATENATE(C103,"_",D103)</f>
        <v>Zugänge_Haushalte</v>
      </c>
    </row>
    <row r="104" spans="1:21" x14ac:dyDescent="0.2">
      <c r="A104" s="453"/>
      <c r="B104" s="429"/>
      <c r="C104" s="432"/>
      <c r="D104" s="58" t="s">
        <v>97</v>
      </c>
      <c r="E104" s="62"/>
      <c r="F104" s="62"/>
      <c r="G104" s="62"/>
      <c r="H104" s="62"/>
      <c r="I104" s="62"/>
      <c r="J104" s="62"/>
      <c r="K104" s="62"/>
      <c r="L104" s="62"/>
      <c r="M104" s="62"/>
      <c r="N104" s="62"/>
      <c r="O104" s="62"/>
      <c r="P104" s="62"/>
      <c r="Q104" s="76" t="str">
        <f t="shared" si="118"/>
        <v/>
      </c>
      <c r="S104" s="17" t="str">
        <f t="shared" ref="S104" si="139">IF(A103="","",A103)</f>
        <v/>
      </c>
      <c r="T104" s="17" t="str">
        <f t="shared" ref="T104" si="140">S104&amp;C103&amp;D104</f>
        <v>ZugängeNicht-Haushalte</v>
      </c>
      <c r="U104" s="266" t="str">
        <f>CONCATENATE(C103,"_",D104)</f>
        <v>Zugänge_Nicht-Haushalte</v>
      </c>
    </row>
    <row r="105" spans="1:21" x14ac:dyDescent="0.2">
      <c r="A105" s="453"/>
      <c r="B105" s="429"/>
      <c r="C105" s="433" t="s">
        <v>99</v>
      </c>
      <c r="D105" s="57" t="s">
        <v>96</v>
      </c>
      <c r="E105" s="60"/>
      <c r="F105" s="60"/>
      <c r="G105" s="60"/>
      <c r="H105" s="60"/>
      <c r="I105" s="60"/>
      <c r="J105" s="60"/>
      <c r="K105" s="60"/>
      <c r="L105" s="60"/>
      <c r="M105" s="60"/>
      <c r="N105" s="60"/>
      <c r="O105" s="60"/>
      <c r="P105" s="60"/>
      <c r="Q105" s="75" t="str">
        <f t="shared" si="118"/>
        <v/>
      </c>
      <c r="S105" s="17" t="str">
        <f t="shared" ref="S105" si="141">IF(A103="","",A103)</f>
        <v/>
      </c>
      <c r="T105" s="17" t="str">
        <f t="shared" ref="T105" si="142">S105&amp;C105&amp;D105</f>
        <v>AbgängeHaushalte</v>
      </c>
      <c r="U105" s="266" t="str">
        <f>CONCATENATE(C105,"_",D105)</f>
        <v>Abgänge_Haushalte</v>
      </c>
    </row>
    <row r="106" spans="1:21" x14ac:dyDescent="0.2">
      <c r="A106" s="454"/>
      <c r="B106" s="430"/>
      <c r="C106" s="434"/>
      <c r="D106" s="58" t="s">
        <v>97</v>
      </c>
      <c r="E106" s="62"/>
      <c r="F106" s="62"/>
      <c r="G106" s="62"/>
      <c r="H106" s="62"/>
      <c r="I106" s="62"/>
      <c r="J106" s="62"/>
      <c r="K106" s="62"/>
      <c r="L106" s="62"/>
      <c r="M106" s="62"/>
      <c r="N106" s="62"/>
      <c r="O106" s="62"/>
      <c r="P106" s="62"/>
      <c r="Q106" s="76" t="str">
        <f t="shared" si="118"/>
        <v/>
      </c>
      <c r="S106" s="17" t="str">
        <f t="shared" ref="S106" si="143">IF(A103="","",A103)</f>
        <v/>
      </c>
      <c r="T106" s="17" t="str">
        <f t="shared" ref="T106" si="144">S106&amp;C105&amp;D106</f>
        <v>AbgängeNicht-Haushalte</v>
      </c>
      <c r="U106" s="266" t="str">
        <f>CONCATENATE(C105,"_",D106)</f>
        <v>Abgänge_Nicht-Haushalte</v>
      </c>
    </row>
    <row r="107" spans="1:21" x14ac:dyDescent="0.2">
      <c r="A107" s="452"/>
      <c r="B107" s="428" t="str">
        <f>IF(A107="","",IFERROR(VLOOKUP(A107,L!$M$11:$N$120,2,FALSE),"Eingabeart wurde geändert"))</f>
        <v/>
      </c>
      <c r="C107" s="431" t="s">
        <v>98</v>
      </c>
      <c r="D107" s="57" t="s">
        <v>96</v>
      </c>
      <c r="E107" s="60"/>
      <c r="F107" s="60"/>
      <c r="G107" s="60"/>
      <c r="H107" s="60"/>
      <c r="I107" s="60"/>
      <c r="J107" s="60"/>
      <c r="K107" s="60"/>
      <c r="L107" s="60"/>
      <c r="M107" s="60"/>
      <c r="N107" s="60"/>
      <c r="O107" s="60"/>
      <c r="P107" s="60"/>
      <c r="Q107" s="75" t="str">
        <f t="shared" si="118"/>
        <v/>
      </c>
      <c r="S107" s="17" t="str">
        <f t="shared" ref="S107" si="145">IF(A107="","",A107)</f>
        <v/>
      </c>
      <c r="T107" s="17" t="str">
        <f t="shared" ref="T107" si="146">S107&amp;C107&amp;D107</f>
        <v>ZugängeHaushalte</v>
      </c>
      <c r="U107" s="266" t="str">
        <f>CONCATENATE(C107,"_",D107)</f>
        <v>Zugänge_Haushalte</v>
      </c>
    </row>
    <row r="108" spans="1:21" x14ac:dyDescent="0.2">
      <c r="A108" s="453"/>
      <c r="B108" s="429"/>
      <c r="C108" s="432"/>
      <c r="D108" s="58" t="s">
        <v>97</v>
      </c>
      <c r="E108" s="62"/>
      <c r="F108" s="62"/>
      <c r="G108" s="62"/>
      <c r="H108" s="62"/>
      <c r="I108" s="62"/>
      <c r="J108" s="62"/>
      <c r="K108" s="62"/>
      <c r="L108" s="62"/>
      <c r="M108" s="62"/>
      <c r="N108" s="62"/>
      <c r="O108" s="62"/>
      <c r="P108" s="62"/>
      <c r="Q108" s="76" t="str">
        <f t="shared" si="118"/>
        <v/>
      </c>
      <c r="S108" s="17" t="str">
        <f t="shared" ref="S108" si="147">IF(A107="","",A107)</f>
        <v/>
      </c>
      <c r="T108" s="17" t="str">
        <f t="shared" ref="T108" si="148">S108&amp;C107&amp;D108</f>
        <v>ZugängeNicht-Haushalte</v>
      </c>
      <c r="U108" s="266" t="str">
        <f>CONCATENATE(C107,"_",D108)</f>
        <v>Zugänge_Nicht-Haushalte</v>
      </c>
    </row>
    <row r="109" spans="1:21" x14ac:dyDescent="0.2">
      <c r="A109" s="453"/>
      <c r="B109" s="429"/>
      <c r="C109" s="433" t="s">
        <v>99</v>
      </c>
      <c r="D109" s="57" t="s">
        <v>96</v>
      </c>
      <c r="E109" s="60"/>
      <c r="F109" s="60"/>
      <c r="G109" s="60"/>
      <c r="H109" s="60"/>
      <c r="I109" s="60"/>
      <c r="J109" s="60"/>
      <c r="K109" s="60"/>
      <c r="L109" s="60"/>
      <c r="M109" s="60"/>
      <c r="N109" s="60"/>
      <c r="O109" s="60"/>
      <c r="P109" s="60"/>
      <c r="Q109" s="75" t="str">
        <f t="shared" si="118"/>
        <v/>
      </c>
      <c r="S109" s="17" t="str">
        <f t="shared" ref="S109" si="149">IF(A107="","",A107)</f>
        <v/>
      </c>
      <c r="T109" s="17" t="str">
        <f t="shared" ref="T109" si="150">S109&amp;C109&amp;D109</f>
        <v>AbgängeHaushalte</v>
      </c>
      <c r="U109" s="266" t="str">
        <f>CONCATENATE(C109,"_",D109)</f>
        <v>Abgänge_Haushalte</v>
      </c>
    </row>
    <row r="110" spans="1:21" x14ac:dyDescent="0.2">
      <c r="A110" s="454"/>
      <c r="B110" s="430"/>
      <c r="C110" s="434"/>
      <c r="D110" s="58" t="s">
        <v>97</v>
      </c>
      <c r="E110" s="62"/>
      <c r="F110" s="62"/>
      <c r="G110" s="62"/>
      <c r="H110" s="62"/>
      <c r="I110" s="62"/>
      <c r="J110" s="62"/>
      <c r="K110" s="62"/>
      <c r="L110" s="62"/>
      <c r="M110" s="62"/>
      <c r="N110" s="62"/>
      <c r="O110" s="62"/>
      <c r="P110" s="62"/>
      <c r="Q110" s="76" t="str">
        <f t="shared" si="118"/>
        <v/>
      </c>
      <c r="S110" s="17" t="str">
        <f t="shared" ref="S110" si="151">IF(A107="","",A107)</f>
        <v/>
      </c>
      <c r="T110" s="17" t="str">
        <f t="shared" ref="T110" si="152">S110&amp;C109&amp;D110</f>
        <v>AbgängeNicht-Haushalte</v>
      </c>
      <c r="U110" s="266" t="str">
        <f>CONCATENATE(C109,"_",D110)</f>
        <v>Abgänge_Nicht-Haushalte</v>
      </c>
    </row>
    <row r="111" spans="1:21" x14ac:dyDescent="0.2">
      <c r="A111" s="452"/>
      <c r="B111" s="428" t="str">
        <f>IF(A111="","",IFERROR(VLOOKUP(A111,L!$M$11:$N$120,2,FALSE),"Eingabeart wurde geändert"))</f>
        <v/>
      </c>
      <c r="C111" s="431" t="s">
        <v>98</v>
      </c>
      <c r="D111" s="57" t="s">
        <v>96</v>
      </c>
      <c r="E111" s="60"/>
      <c r="F111" s="60"/>
      <c r="G111" s="60"/>
      <c r="H111" s="60"/>
      <c r="I111" s="60"/>
      <c r="J111" s="60"/>
      <c r="K111" s="60"/>
      <c r="L111" s="60"/>
      <c r="M111" s="60"/>
      <c r="N111" s="60"/>
      <c r="O111" s="60"/>
      <c r="P111" s="60"/>
      <c r="Q111" s="75" t="str">
        <f t="shared" si="118"/>
        <v/>
      </c>
      <c r="S111" s="17" t="str">
        <f t="shared" ref="S111" si="153">IF(A111="","",A111)</f>
        <v/>
      </c>
      <c r="T111" s="17" t="str">
        <f t="shared" ref="T111" si="154">S111&amp;C111&amp;D111</f>
        <v>ZugängeHaushalte</v>
      </c>
      <c r="U111" s="266" t="str">
        <f>CONCATENATE(C111,"_",D111)</f>
        <v>Zugänge_Haushalte</v>
      </c>
    </row>
    <row r="112" spans="1:21" x14ac:dyDescent="0.2">
      <c r="A112" s="453"/>
      <c r="B112" s="429"/>
      <c r="C112" s="432"/>
      <c r="D112" s="58" t="s">
        <v>97</v>
      </c>
      <c r="E112" s="62"/>
      <c r="F112" s="62"/>
      <c r="G112" s="62"/>
      <c r="H112" s="62"/>
      <c r="I112" s="62"/>
      <c r="J112" s="62"/>
      <c r="K112" s="62"/>
      <c r="L112" s="62"/>
      <c r="M112" s="62"/>
      <c r="N112" s="62"/>
      <c r="O112" s="62"/>
      <c r="P112" s="62"/>
      <c r="Q112" s="76" t="str">
        <f t="shared" si="118"/>
        <v/>
      </c>
      <c r="S112" s="17" t="str">
        <f t="shared" ref="S112" si="155">IF(A111="","",A111)</f>
        <v/>
      </c>
      <c r="T112" s="17" t="str">
        <f t="shared" ref="T112" si="156">S112&amp;C111&amp;D112</f>
        <v>ZugängeNicht-Haushalte</v>
      </c>
      <c r="U112" s="266" t="str">
        <f>CONCATENATE(C111,"_",D112)</f>
        <v>Zugänge_Nicht-Haushalte</v>
      </c>
    </row>
    <row r="113" spans="1:21" x14ac:dyDescent="0.2">
      <c r="A113" s="453"/>
      <c r="B113" s="429"/>
      <c r="C113" s="433" t="s">
        <v>99</v>
      </c>
      <c r="D113" s="57" t="s">
        <v>96</v>
      </c>
      <c r="E113" s="60"/>
      <c r="F113" s="60"/>
      <c r="G113" s="60"/>
      <c r="H113" s="60"/>
      <c r="I113" s="60"/>
      <c r="J113" s="60"/>
      <c r="K113" s="60"/>
      <c r="L113" s="60"/>
      <c r="M113" s="60"/>
      <c r="N113" s="60"/>
      <c r="O113" s="60"/>
      <c r="P113" s="60"/>
      <c r="Q113" s="75" t="str">
        <f t="shared" si="118"/>
        <v/>
      </c>
      <c r="S113" s="17" t="str">
        <f t="shared" ref="S113" si="157">IF(A111="","",A111)</f>
        <v/>
      </c>
      <c r="T113" s="17" t="str">
        <f t="shared" ref="T113" si="158">S113&amp;C113&amp;D113</f>
        <v>AbgängeHaushalte</v>
      </c>
      <c r="U113" s="266" t="str">
        <f>CONCATENATE(C113,"_",D113)</f>
        <v>Abgänge_Haushalte</v>
      </c>
    </row>
    <row r="114" spans="1:21" x14ac:dyDescent="0.2">
      <c r="A114" s="454"/>
      <c r="B114" s="430"/>
      <c r="C114" s="434"/>
      <c r="D114" s="58" t="s">
        <v>97</v>
      </c>
      <c r="E114" s="62"/>
      <c r="F114" s="62"/>
      <c r="G114" s="62"/>
      <c r="H114" s="62"/>
      <c r="I114" s="62"/>
      <c r="J114" s="62"/>
      <c r="K114" s="62"/>
      <c r="L114" s="62"/>
      <c r="M114" s="62"/>
      <c r="N114" s="62"/>
      <c r="O114" s="62"/>
      <c r="P114" s="62"/>
      <c r="Q114" s="76" t="str">
        <f t="shared" si="118"/>
        <v/>
      </c>
      <c r="S114" s="17" t="str">
        <f t="shared" ref="S114" si="159">IF(A111="","",A111)</f>
        <v/>
      </c>
      <c r="T114" s="17" t="str">
        <f t="shared" ref="T114" si="160">S114&amp;C113&amp;D114</f>
        <v>AbgängeNicht-Haushalte</v>
      </c>
      <c r="U114" s="266" t="str">
        <f>CONCATENATE(C113,"_",D114)</f>
        <v>Abgänge_Nicht-Haushalte</v>
      </c>
    </row>
    <row r="115" spans="1:21" x14ac:dyDescent="0.2">
      <c r="A115" s="452"/>
      <c r="B115" s="428" t="str">
        <f>IF(A115="","",IFERROR(VLOOKUP(A115,L!$M$11:$N$120,2,FALSE),"Eingabeart wurde geändert"))</f>
        <v/>
      </c>
      <c r="C115" s="431" t="s">
        <v>98</v>
      </c>
      <c r="D115" s="57" t="s">
        <v>96</v>
      </c>
      <c r="E115" s="60"/>
      <c r="F115" s="60"/>
      <c r="G115" s="60"/>
      <c r="H115" s="60"/>
      <c r="I115" s="60"/>
      <c r="J115" s="60"/>
      <c r="K115" s="60"/>
      <c r="L115" s="60"/>
      <c r="M115" s="60"/>
      <c r="N115" s="60"/>
      <c r="O115" s="60"/>
      <c r="P115" s="60"/>
      <c r="Q115" s="75" t="str">
        <f t="shared" si="118"/>
        <v/>
      </c>
      <c r="S115" s="17" t="str">
        <f t="shared" ref="S115" si="161">IF(A115="","",A115)</f>
        <v/>
      </c>
      <c r="T115" s="17" t="str">
        <f t="shared" ref="T115" si="162">S115&amp;C115&amp;D115</f>
        <v>ZugängeHaushalte</v>
      </c>
      <c r="U115" s="266" t="str">
        <f>CONCATENATE(C115,"_",D115)</f>
        <v>Zugänge_Haushalte</v>
      </c>
    </row>
    <row r="116" spans="1:21" x14ac:dyDescent="0.2">
      <c r="A116" s="453"/>
      <c r="B116" s="429"/>
      <c r="C116" s="432"/>
      <c r="D116" s="58" t="s">
        <v>97</v>
      </c>
      <c r="E116" s="62"/>
      <c r="F116" s="62"/>
      <c r="G116" s="62"/>
      <c r="H116" s="62"/>
      <c r="I116" s="62"/>
      <c r="J116" s="62"/>
      <c r="K116" s="62"/>
      <c r="L116" s="62"/>
      <c r="M116" s="62"/>
      <c r="N116" s="62"/>
      <c r="O116" s="62"/>
      <c r="P116" s="62"/>
      <c r="Q116" s="76" t="str">
        <f t="shared" si="118"/>
        <v/>
      </c>
      <c r="S116" s="17" t="str">
        <f t="shared" ref="S116" si="163">IF(A115="","",A115)</f>
        <v/>
      </c>
      <c r="T116" s="17" t="str">
        <f t="shared" ref="T116" si="164">S116&amp;C115&amp;D116</f>
        <v>ZugängeNicht-Haushalte</v>
      </c>
      <c r="U116" s="266" t="str">
        <f>CONCATENATE(C115,"_",D116)</f>
        <v>Zugänge_Nicht-Haushalte</v>
      </c>
    </row>
    <row r="117" spans="1:21" x14ac:dyDescent="0.2">
      <c r="A117" s="453"/>
      <c r="B117" s="429"/>
      <c r="C117" s="433" t="s">
        <v>99</v>
      </c>
      <c r="D117" s="57" t="s">
        <v>96</v>
      </c>
      <c r="E117" s="60"/>
      <c r="F117" s="60"/>
      <c r="G117" s="60"/>
      <c r="H117" s="60"/>
      <c r="I117" s="60"/>
      <c r="J117" s="60"/>
      <c r="K117" s="60"/>
      <c r="L117" s="60"/>
      <c r="M117" s="60"/>
      <c r="N117" s="60"/>
      <c r="O117" s="60"/>
      <c r="P117" s="60"/>
      <c r="Q117" s="75" t="str">
        <f t="shared" si="118"/>
        <v/>
      </c>
      <c r="S117" s="17" t="str">
        <f t="shared" ref="S117" si="165">IF(A115="","",A115)</f>
        <v/>
      </c>
      <c r="T117" s="17" t="str">
        <f t="shared" ref="T117" si="166">S117&amp;C117&amp;D117</f>
        <v>AbgängeHaushalte</v>
      </c>
      <c r="U117" s="266" t="str">
        <f>CONCATENATE(C117,"_",D117)</f>
        <v>Abgänge_Haushalte</v>
      </c>
    </row>
    <row r="118" spans="1:21" x14ac:dyDescent="0.2">
      <c r="A118" s="454"/>
      <c r="B118" s="430"/>
      <c r="C118" s="434"/>
      <c r="D118" s="58" t="s">
        <v>97</v>
      </c>
      <c r="E118" s="62"/>
      <c r="F118" s="62"/>
      <c r="G118" s="62"/>
      <c r="H118" s="62"/>
      <c r="I118" s="62"/>
      <c r="J118" s="62"/>
      <c r="K118" s="62"/>
      <c r="L118" s="62"/>
      <c r="M118" s="62"/>
      <c r="N118" s="62"/>
      <c r="O118" s="62"/>
      <c r="P118" s="62"/>
      <c r="Q118" s="76" t="str">
        <f t="shared" si="118"/>
        <v/>
      </c>
      <c r="S118" s="17" t="str">
        <f t="shared" ref="S118" si="167">IF(A115="","",A115)</f>
        <v/>
      </c>
      <c r="T118" s="17" t="str">
        <f t="shared" ref="T118" si="168">S118&amp;C117&amp;D118</f>
        <v>AbgängeNicht-Haushalte</v>
      </c>
      <c r="U118" s="266" t="str">
        <f>CONCATENATE(C117,"_",D118)</f>
        <v>Abgänge_Nicht-Haushalte</v>
      </c>
    </row>
    <row r="119" spans="1:21" x14ac:dyDescent="0.2">
      <c r="A119" s="452"/>
      <c r="B119" s="428" t="str">
        <f>IF(A119="","",IFERROR(VLOOKUP(A119,L!$M$11:$N$120,2,FALSE),"Eingabeart wurde geändert"))</f>
        <v/>
      </c>
      <c r="C119" s="431" t="s">
        <v>98</v>
      </c>
      <c r="D119" s="57" t="s">
        <v>96</v>
      </c>
      <c r="E119" s="60"/>
      <c r="F119" s="60"/>
      <c r="G119" s="60"/>
      <c r="H119" s="60"/>
      <c r="I119" s="60"/>
      <c r="J119" s="60"/>
      <c r="K119" s="60"/>
      <c r="L119" s="60"/>
      <c r="M119" s="60"/>
      <c r="N119" s="60"/>
      <c r="O119" s="60"/>
      <c r="P119" s="60"/>
      <c r="Q119" s="75" t="str">
        <f t="shared" si="118"/>
        <v/>
      </c>
      <c r="S119" s="17" t="str">
        <f t="shared" ref="S119" si="169">IF(A119="","",A119)</f>
        <v/>
      </c>
      <c r="T119" s="17" t="str">
        <f t="shared" ref="T119" si="170">S119&amp;C119&amp;D119</f>
        <v>ZugängeHaushalte</v>
      </c>
      <c r="U119" s="266" t="str">
        <f>CONCATENATE(C119,"_",D119)</f>
        <v>Zugänge_Haushalte</v>
      </c>
    </row>
    <row r="120" spans="1:21" x14ac:dyDescent="0.2">
      <c r="A120" s="453"/>
      <c r="B120" s="429"/>
      <c r="C120" s="432"/>
      <c r="D120" s="58" t="s">
        <v>97</v>
      </c>
      <c r="E120" s="62"/>
      <c r="F120" s="62"/>
      <c r="G120" s="62"/>
      <c r="H120" s="62"/>
      <c r="I120" s="62"/>
      <c r="J120" s="62"/>
      <c r="K120" s="62"/>
      <c r="L120" s="62"/>
      <c r="M120" s="62"/>
      <c r="N120" s="62"/>
      <c r="O120" s="62"/>
      <c r="P120" s="62"/>
      <c r="Q120" s="76" t="str">
        <f t="shared" si="118"/>
        <v/>
      </c>
      <c r="S120" s="17" t="str">
        <f t="shared" ref="S120" si="171">IF(A119="","",A119)</f>
        <v/>
      </c>
      <c r="T120" s="17" t="str">
        <f t="shared" ref="T120" si="172">S120&amp;C119&amp;D120</f>
        <v>ZugängeNicht-Haushalte</v>
      </c>
      <c r="U120" s="266" t="str">
        <f>CONCATENATE(C119,"_",D120)</f>
        <v>Zugänge_Nicht-Haushalte</v>
      </c>
    </row>
    <row r="121" spans="1:21" x14ac:dyDescent="0.2">
      <c r="A121" s="453"/>
      <c r="B121" s="429"/>
      <c r="C121" s="433" t="s">
        <v>99</v>
      </c>
      <c r="D121" s="57" t="s">
        <v>96</v>
      </c>
      <c r="E121" s="60"/>
      <c r="F121" s="60"/>
      <c r="G121" s="60"/>
      <c r="H121" s="60"/>
      <c r="I121" s="60"/>
      <c r="J121" s="60"/>
      <c r="K121" s="60"/>
      <c r="L121" s="60"/>
      <c r="M121" s="60"/>
      <c r="N121" s="60"/>
      <c r="O121" s="60"/>
      <c r="P121" s="60"/>
      <c r="Q121" s="75" t="str">
        <f t="shared" si="118"/>
        <v/>
      </c>
      <c r="S121" s="17" t="str">
        <f t="shared" ref="S121" si="173">IF(A119="","",A119)</f>
        <v/>
      </c>
      <c r="T121" s="17" t="str">
        <f t="shared" ref="T121" si="174">S121&amp;C121&amp;D121</f>
        <v>AbgängeHaushalte</v>
      </c>
      <c r="U121" s="266" t="str">
        <f>CONCATENATE(C121,"_",D121)</f>
        <v>Abgänge_Haushalte</v>
      </c>
    </row>
    <row r="122" spans="1:21" x14ac:dyDescent="0.2">
      <c r="A122" s="454"/>
      <c r="B122" s="430"/>
      <c r="C122" s="434"/>
      <c r="D122" s="58" t="s">
        <v>97</v>
      </c>
      <c r="E122" s="62"/>
      <c r="F122" s="62"/>
      <c r="G122" s="62"/>
      <c r="H122" s="62"/>
      <c r="I122" s="62"/>
      <c r="J122" s="62"/>
      <c r="K122" s="62"/>
      <c r="L122" s="62"/>
      <c r="M122" s="62"/>
      <c r="N122" s="62"/>
      <c r="O122" s="62"/>
      <c r="P122" s="62"/>
      <c r="Q122" s="76" t="str">
        <f t="shared" si="118"/>
        <v/>
      </c>
      <c r="S122" s="17" t="str">
        <f t="shared" ref="S122" si="175">IF(A119="","",A119)</f>
        <v/>
      </c>
      <c r="T122" s="17" t="str">
        <f t="shared" ref="T122" si="176">S122&amp;C121&amp;D122</f>
        <v>AbgängeNicht-Haushalte</v>
      </c>
      <c r="U122" s="266" t="str">
        <f>CONCATENATE(C121,"_",D122)</f>
        <v>Abgänge_Nicht-Haushalte</v>
      </c>
    </row>
    <row r="123" spans="1:21" x14ac:dyDescent="0.2">
      <c r="A123" s="452"/>
      <c r="B123" s="428" t="str">
        <f>IF(A123="","",IFERROR(VLOOKUP(A123,L!$M$11:$N$120,2,FALSE),"Eingabeart wurde geändert"))</f>
        <v/>
      </c>
      <c r="C123" s="431" t="s">
        <v>98</v>
      </c>
      <c r="D123" s="57" t="s">
        <v>96</v>
      </c>
      <c r="E123" s="60"/>
      <c r="F123" s="60"/>
      <c r="G123" s="60"/>
      <c r="H123" s="60"/>
      <c r="I123" s="60"/>
      <c r="J123" s="60"/>
      <c r="K123" s="60"/>
      <c r="L123" s="60"/>
      <c r="M123" s="60"/>
      <c r="N123" s="60"/>
      <c r="O123" s="60"/>
      <c r="P123" s="60"/>
      <c r="Q123" s="75" t="str">
        <f t="shared" si="118"/>
        <v/>
      </c>
      <c r="S123" s="17" t="str">
        <f t="shared" ref="S123" si="177">IF(A123="","",A123)</f>
        <v/>
      </c>
      <c r="T123" s="17" t="str">
        <f t="shared" ref="T123" si="178">S123&amp;C123&amp;D123</f>
        <v>ZugängeHaushalte</v>
      </c>
      <c r="U123" s="266" t="str">
        <f>CONCATENATE(C123,"_",D123)</f>
        <v>Zugänge_Haushalte</v>
      </c>
    </row>
    <row r="124" spans="1:21" x14ac:dyDescent="0.2">
      <c r="A124" s="453"/>
      <c r="B124" s="429"/>
      <c r="C124" s="432"/>
      <c r="D124" s="58" t="s">
        <v>97</v>
      </c>
      <c r="E124" s="62"/>
      <c r="F124" s="62"/>
      <c r="G124" s="62"/>
      <c r="H124" s="62"/>
      <c r="I124" s="62"/>
      <c r="J124" s="62"/>
      <c r="K124" s="62"/>
      <c r="L124" s="62"/>
      <c r="M124" s="62"/>
      <c r="N124" s="62"/>
      <c r="O124" s="62"/>
      <c r="P124" s="62"/>
      <c r="Q124" s="76" t="str">
        <f t="shared" si="118"/>
        <v/>
      </c>
      <c r="S124" s="17" t="str">
        <f t="shared" ref="S124" si="179">IF(A123="","",A123)</f>
        <v/>
      </c>
      <c r="T124" s="17" t="str">
        <f t="shared" ref="T124" si="180">S124&amp;C123&amp;D124</f>
        <v>ZugängeNicht-Haushalte</v>
      </c>
      <c r="U124" s="266" t="str">
        <f>CONCATENATE(C123,"_",D124)</f>
        <v>Zugänge_Nicht-Haushalte</v>
      </c>
    </row>
    <row r="125" spans="1:21" x14ac:dyDescent="0.2">
      <c r="A125" s="453"/>
      <c r="B125" s="429"/>
      <c r="C125" s="433" t="s">
        <v>99</v>
      </c>
      <c r="D125" s="57" t="s">
        <v>96</v>
      </c>
      <c r="E125" s="60"/>
      <c r="F125" s="60"/>
      <c r="G125" s="60"/>
      <c r="H125" s="60"/>
      <c r="I125" s="60"/>
      <c r="J125" s="60"/>
      <c r="K125" s="60"/>
      <c r="L125" s="60"/>
      <c r="M125" s="60"/>
      <c r="N125" s="60"/>
      <c r="O125" s="60"/>
      <c r="P125" s="60"/>
      <c r="Q125" s="75" t="str">
        <f t="shared" si="118"/>
        <v/>
      </c>
      <c r="S125" s="17" t="str">
        <f t="shared" ref="S125" si="181">IF(A123="","",A123)</f>
        <v/>
      </c>
      <c r="T125" s="17" t="str">
        <f t="shared" ref="T125" si="182">S125&amp;C125&amp;D125</f>
        <v>AbgängeHaushalte</v>
      </c>
      <c r="U125" s="266" t="str">
        <f>CONCATENATE(C125,"_",D125)</f>
        <v>Abgänge_Haushalte</v>
      </c>
    </row>
    <row r="126" spans="1:21" x14ac:dyDescent="0.2">
      <c r="A126" s="454"/>
      <c r="B126" s="430"/>
      <c r="C126" s="434"/>
      <c r="D126" s="58" t="s">
        <v>97</v>
      </c>
      <c r="E126" s="62"/>
      <c r="F126" s="62"/>
      <c r="G126" s="62"/>
      <c r="H126" s="62"/>
      <c r="I126" s="62"/>
      <c r="J126" s="62"/>
      <c r="K126" s="62"/>
      <c r="L126" s="62"/>
      <c r="M126" s="62"/>
      <c r="N126" s="62"/>
      <c r="O126" s="62"/>
      <c r="P126" s="62"/>
      <c r="Q126" s="76" t="str">
        <f t="shared" si="118"/>
        <v/>
      </c>
      <c r="S126" s="17" t="str">
        <f t="shared" ref="S126" si="183">IF(A123="","",A123)</f>
        <v/>
      </c>
      <c r="T126" s="17" t="str">
        <f t="shared" ref="T126" si="184">S126&amp;C125&amp;D126</f>
        <v>AbgängeNicht-Haushalte</v>
      </c>
      <c r="U126" s="266" t="str">
        <f>CONCATENATE(C125,"_",D126)</f>
        <v>Abgänge_Nicht-Haushalte</v>
      </c>
    </row>
    <row r="127" spans="1:21" x14ac:dyDescent="0.2">
      <c r="A127" s="452"/>
      <c r="B127" s="428" t="str">
        <f>IF(A127="","",IFERROR(VLOOKUP(A127,L!$M$11:$N$120,2,FALSE),"Eingabeart wurde geändert"))</f>
        <v/>
      </c>
      <c r="C127" s="431" t="s">
        <v>98</v>
      </c>
      <c r="D127" s="57" t="s">
        <v>96</v>
      </c>
      <c r="E127" s="60"/>
      <c r="F127" s="60"/>
      <c r="G127" s="60"/>
      <c r="H127" s="60"/>
      <c r="I127" s="60"/>
      <c r="J127" s="60"/>
      <c r="K127" s="60"/>
      <c r="L127" s="60"/>
      <c r="M127" s="60"/>
      <c r="N127" s="60"/>
      <c r="O127" s="60"/>
      <c r="P127" s="60"/>
      <c r="Q127" s="75" t="str">
        <f t="shared" si="118"/>
        <v/>
      </c>
      <c r="S127" s="17" t="str">
        <f t="shared" ref="S127" si="185">IF(A127="","",A127)</f>
        <v/>
      </c>
      <c r="T127" s="17" t="str">
        <f t="shared" ref="T127" si="186">S127&amp;C127&amp;D127</f>
        <v>ZugängeHaushalte</v>
      </c>
      <c r="U127" s="266" t="str">
        <f>CONCATENATE(C127,"_",D127)</f>
        <v>Zugänge_Haushalte</v>
      </c>
    </row>
    <row r="128" spans="1:21" x14ac:dyDescent="0.2">
      <c r="A128" s="453"/>
      <c r="B128" s="429"/>
      <c r="C128" s="432"/>
      <c r="D128" s="58" t="s">
        <v>97</v>
      </c>
      <c r="E128" s="62"/>
      <c r="F128" s="62"/>
      <c r="G128" s="62"/>
      <c r="H128" s="62"/>
      <c r="I128" s="62"/>
      <c r="J128" s="62"/>
      <c r="K128" s="62"/>
      <c r="L128" s="62"/>
      <c r="M128" s="62"/>
      <c r="N128" s="62"/>
      <c r="O128" s="62"/>
      <c r="P128" s="62"/>
      <c r="Q128" s="76" t="str">
        <f t="shared" si="118"/>
        <v/>
      </c>
      <c r="S128" s="17" t="str">
        <f t="shared" ref="S128" si="187">IF(A127="","",A127)</f>
        <v/>
      </c>
      <c r="T128" s="17" t="str">
        <f t="shared" ref="T128" si="188">S128&amp;C127&amp;D128</f>
        <v>ZugängeNicht-Haushalte</v>
      </c>
      <c r="U128" s="266" t="str">
        <f>CONCATENATE(C127,"_",D128)</f>
        <v>Zugänge_Nicht-Haushalte</v>
      </c>
    </row>
    <row r="129" spans="1:21" x14ac:dyDescent="0.2">
      <c r="A129" s="453"/>
      <c r="B129" s="429"/>
      <c r="C129" s="433" t="s">
        <v>99</v>
      </c>
      <c r="D129" s="57" t="s">
        <v>96</v>
      </c>
      <c r="E129" s="60"/>
      <c r="F129" s="60"/>
      <c r="G129" s="60"/>
      <c r="H129" s="60"/>
      <c r="I129" s="60"/>
      <c r="J129" s="60"/>
      <c r="K129" s="60"/>
      <c r="L129" s="60"/>
      <c r="M129" s="60"/>
      <c r="N129" s="60"/>
      <c r="O129" s="60"/>
      <c r="P129" s="60"/>
      <c r="Q129" s="75" t="str">
        <f t="shared" si="118"/>
        <v/>
      </c>
      <c r="S129" s="17" t="str">
        <f t="shared" ref="S129" si="189">IF(A127="","",A127)</f>
        <v/>
      </c>
      <c r="T129" s="17" t="str">
        <f t="shared" ref="T129" si="190">S129&amp;C129&amp;D129</f>
        <v>AbgängeHaushalte</v>
      </c>
      <c r="U129" s="266" t="str">
        <f>CONCATENATE(C129,"_",D129)</f>
        <v>Abgänge_Haushalte</v>
      </c>
    </row>
    <row r="130" spans="1:21" x14ac:dyDescent="0.2">
      <c r="A130" s="454"/>
      <c r="B130" s="430"/>
      <c r="C130" s="434"/>
      <c r="D130" s="58" t="s">
        <v>97</v>
      </c>
      <c r="E130" s="62"/>
      <c r="F130" s="62"/>
      <c r="G130" s="62"/>
      <c r="H130" s="62"/>
      <c r="I130" s="62"/>
      <c r="J130" s="62"/>
      <c r="K130" s="62"/>
      <c r="L130" s="62"/>
      <c r="M130" s="62"/>
      <c r="N130" s="62"/>
      <c r="O130" s="62"/>
      <c r="P130" s="62"/>
      <c r="Q130" s="76" t="str">
        <f t="shared" si="118"/>
        <v/>
      </c>
      <c r="S130" s="17" t="str">
        <f t="shared" ref="S130" si="191">IF(A127="","",A127)</f>
        <v/>
      </c>
      <c r="T130" s="17" t="str">
        <f t="shared" ref="T130" si="192">S130&amp;C129&amp;D130</f>
        <v>AbgängeNicht-Haushalte</v>
      </c>
      <c r="U130" s="266" t="str">
        <f>CONCATENATE(C129,"_",D130)</f>
        <v>Abgänge_Nicht-Haushalte</v>
      </c>
    </row>
    <row r="131" spans="1:21" x14ac:dyDescent="0.2">
      <c r="A131" s="452"/>
      <c r="B131" s="428" t="str">
        <f>IF(A131="","",IFERROR(VLOOKUP(A131,L!$M$11:$N$120,2,FALSE),"Eingabeart wurde geändert"))</f>
        <v/>
      </c>
      <c r="C131" s="431" t="s">
        <v>98</v>
      </c>
      <c r="D131" s="57" t="s">
        <v>96</v>
      </c>
      <c r="E131" s="60"/>
      <c r="F131" s="60"/>
      <c r="G131" s="60"/>
      <c r="H131" s="60"/>
      <c r="I131" s="60"/>
      <c r="J131" s="60"/>
      <c r="K131" s="60"/>
      <c r="L131" s="60"/>
      <c r="M131" s="60"/>
      <c r="N131" s="60"/>
      <c r="O131" s="60"/>
      <c r="P131" s="60"/>
      <c r="Q131" s="75" t="str">
        <f t="shared" si="118"/>
        <v/>
      </c>
      <c r="S131" s="17" t="str">
        <f t="shared" ref="S131" si="193">IF(A131="","",A131)</f>
        <v/>
      </c>
      <c r="T131" s="17" t="str">
        <f t="shared" ref="T131" si="194">S131&amp;C131&amp;D131</f>
        <v>ZugängeHaushalte</v>
      </c>
      <c r="U131" s="266" t="str">
        <f>CONCATENATE(C131,"_",D131)</f>
        <v>Zugänge_Haushalte</v>
      </c>
    </row>
    <row r="132" spans="1:21" x14ac:dyDescent="0.2">
      <c r="A132" s="453"/>
      <c r="B132" s="429"/>
      <c r="C132" s="432"/>
      <c r="D132" s="58" t="s">
        <v>97</v>
      </c>
      <c r="E132" s="62"/>
      <c r="F132" s="62"/>
      <c r="G132" s="62"/>
      <c r="H132" s="62"/>
      <c r="I132" s="62"/>
      <c r="J132" s="62"/>
      <c r="K132" s="62"/>
      <c r="L132" s="62"/>
      <c r="M132" s="62"/>
      <c r="N132" s="62"/>
      <c r="O132" s="62"/>
      <c r="P132" s="62"/>
      <c r="Q132" s="76" t="str">
        <f t="shared" si="118"/>
        <v/>
      </c>
      <c r="S132" s="17" t="str">
        <f t="shared" ref="S132" si="195">IF(A131="","",A131)</f>
        <v/>
      </c>
      <c r="T132" s="17" t="str">
        <f t="shared" ref="T132" si="196">S132&amp;C131&amp;D132</f>
        <v>ZugängeNicht-Haushalte</v>
      </c>
      <c r="U132" s="266" t="str">
        <f>CONCATENATE(C131,"_",D132)</f>
        <v>Zugänge_Nicht-Haushalte</v>
      </c>
    </row>
    <row r="133" spans="1:21" x14ac:dyDescent="0.2">
      <c r="A133" s="453"/>
      <c r="B133" s="429"/>
      <c r="C133" s="433" t="s">
        <v>99</v>
      </c>
      <c r="D133" s="57" t="s">
        <v>96</v>
      </c>
      <c r="E133" s="60"/>
      <c r="F133" s="60"/>
      <c r="G133" s="60"/>
      <c r="H133" s="60"/>
      <c r="I133" s="60"/>
      <c r="J133" s="60"/>
      <c r="K133" s="60"/>
      <c r="L133" s="60"/>
      <c r="M133" s="60"/>
      <c r="N133" s="60"/>
      <c r="O133" s="60"/>
      <c r="P133" s="60"/>
      <c r="Q133" s="75" t="str">
        <f t="shared" si="118"/>
        <v/>
      </c>
      <c r="S133" s="17" t="str">
        <f t="shared" ref="S133" si="197">IF(A131="","",A131)</f>
        <v/>
      </c>
      <c r="T133" s="17" t="str">
        <f t="shared" ref="T133" si="198">S133&amp;C133&amp;D133</f>
        <v>AbgängeHaushalte</v>
      </c>
      <c r="U133" s="266" t="str">
        <f>CONCATENATE(C133,"_",D133)</f>
        <v>Abgänge_Haushalte</v>
      </c>
    </row>
    <row r="134" spans="1:21" x14ac:dyDescent="0.2">
      <c r="A134" s="454"/>
      <c r="B134" s="430"/>
      <c r="C134" s="434"/>
      <c r="D134" s="58" t="s">
        <v>97</v>
      </c>
      <c r="E134" s="62"/>
      <c r="F134" s="62"/>
      <c r="G134" s="62"/>
      <c r="H134" s="62"/>
      <c r="I134" s="62"/>
      <c r="J134" s="62"/>
      <c r="K134" s="62"/>
      <c r="L134" s="62"/>
      <c r="M134" s="62"/>
      <c r="N134" s="62"/>
      <c r="O134" s="62"/>
      <c r="P134" s="62"/>
      <c r="Q134" s="76" t="str">
        <f t="shared" si="118"/>
        <v/>
      </c>
      <c r="S134" s="17" t="str">
        <f t="shared" ref="S134" si="199">IF(A131="","",A131)</f>
        <v/>
      </c>
      <c r="T134" s="17" t="str">
        <f t="shared" ref="T134" si="200">S134&amp;C133&amp;D134</f>
        <v>AbgängeNicht-Haushalte</v>
      </c>
      <c r="U134" s="266" t="str">
        <f>CONCATENATE(C133,"_",D134)</f>
        <v>Abgänge_Nicht-Haushalte</v>
      </c>
    </row>
    <row r="135" spans="1:21" x14ac:dyDescent="0.2">
      <c r="A135" s="452"/>
      <c r="B135" s="428" t="str">
        <f>IF(A135="","",IFERROR(VLOOKUP(A135,L!$M$11:$N$120,2,FALSE),"Eingabeart wurde geändert"))</f>
        <v/>
      </c>
      <c r="C135" s="431" t="s">
        <v>98</v>
      </c>
      <c r="D135" s="57" t="s">
        <v>96</v>
      </c>
      <c r="E135" s="60"/>
      <c r="F135" s="60"/>
      <c r="G135" s="60"/>
      <c r="H135" s="60"/>
      <c r="I135" s="60"/>
      <c r="J135" s="60"/>
      <c r="K135" s="60"/>
      <c r="L135" s="60"/>
      <c r="M135" s="60"/>
      <c r="N135" s="60"/>
      <c r="O135" s="60"/>
      <c r="P135" s="60"/>
      <c r="Q135" s="75" t="str">
        <f t="shared" si="118"/>
        <v/>
      </c>
      <c r="S135" s="17" t="str">
        <f t="shared" ref="S135" si="201">IF(A135="","",A135)</f>
        <v/>
      </c>
      <c r="T135" s="17" t="str">
        <f t="shared" ref="T135" si="202">S135&amp;C135&amp;D135</f>
        <v>ZugängeHaushalte</v>
      </c>
      <c r="U135" s="266" t="str">
        <f>CONCATENATE(C135,"_",D135)</f>
        <v>Zugänge_Haushalte</v>
      </c>
    </row>
    <row r="136" spans="1:21" x14ac:dyDescent="0.2">
      <c r="A136" s="453"/>
      <c r="B136" s="429"/>
      <c r="C136" s="432"/>
      <c r="D136" s="58" t="s">
        <v>97</v>
      </c>
      <c r="E136" s="62"/>
      <c r="F136" s="62"/>
      <c r="G136" s="62"/>
      <c r="H136" s="62"/>
      <c r="I136" s="62"/>
      <c r="J136" s="62"/>
      <c r="K136" s="62"/>
      <c r="L136" s="62"/>
      <c r="M136" s="62"/>
      <c r="N136" s="62"/>
      <c r="O136" s="62"/>
      <c r="P136" s="62"/>
      <c r="Q136" s="76" t="str">
        <f t="shared" si="118"/>
        <v/>
      </c>
      <c r="S136" s="17" t="str">
        <f t="shared" ref="S136" si="203">IF(A135="","",A135)</f>
        <v/>
      </c>
      <c r="T136" s="17" t="str">
        <f t="shared" ref="T136" si="204">S136&amp;C135&amp;D136</f>
        <v>ZugängeNicht-Haushalte</v>
      </c>
      <c r="U136" s="266" t="str">
        <f>CONCATENATE(C135,"_",D136)</f>
        <v>Zugänge_Nicht-Haushalte</v>
      </c>
    </row>
    <row r="137" spans="1:21" x14ac:dyDescent="0.2">
      <c r="A137" s="453"/>
      <c r="B137" s="429"/>
      <c r="C137" s="433" t="s">
        <v>99</v>
      </c>
      <c r="D137" s="57" t="s">
        <v>96</v>
      </c>
      <c r="E137" s="60"/>
      <c r="F137" s="60"/>
      <c r="G137" s="60"/>
      <c r="H137" s="60"/>
      <c r="I137" s="60"/>
      <c r="J137" s="60"/>
      <c r="K137" s="60"/>
      <c r="L137" s="60"/>
      <c r="M137" s="60"/>
      <c r="N137" s="60"/>
      <c r="O137" s="60"/>
      <c r="P137" s="60"/>
      <c r="Q137" s="75" t="str">
        <f t="shared" si="118"/>
        <v/>
      </c>
      <c r="S137" s="17" t="str">
        <f t="shared" ref="S137" si="205">IF(A135="","",A135)</f>
        <v/>
      </c>
      <c r="T137" s="17" t="str">
        <f t="shared" ref="T137" si="206">S137&amp;C137&amp;D137</f>
        <v>AbgängeHaushalte</v>
      </c>
      <c r="U137" s="266" t="str">
        <f>CONCATENATE(C137,"_",D137)</f>
        <v>Abgänge_Haushalte</v>
      </c>
    </row>
    <row r="138" spans="1:21" x14ac:dyDescent="0.2">
      <c r="A138" s="454"/>
      <c r="B138" s="430"/>
      <c r="C138" s="434"/>
      <c r="D138" s="58" t="s">
        <v>97</v>
      </c>
      <c r="E138" s="62"/>
      <c r="F138" s="62"/>
      <c r="G138" s="62"/>
      <c r="H138" s="62"/>
      <c r="I138" s="62"/>
      <c r="J138" s="62"/>
      <c r="K138" s="62"/>
      <c r="L138" s="62"/>
      <c r="M138" s="62"/>
      <c r="N138" s="62"/>
      <c r="O138" s="62"/>
      <c r="P138" s="62"/>
      <c r="Q138" s="76" t="str">
        <f t="shared" si="118"/>
        <v/>
      </c>
      <c r="S138" s="17" t="str">
        <f t="shared" ref="S138" si="207">IF(A135="","",A135)</f>
        <v/>
      </c>
      <c r="T138" s="17" t="str">
        <f t="shared" ref="T138" si="208">S138&amp;C137&amp;D138</f>
        <v>AbgängeNicht-Haushalte</v>
      </c>
      <c r="U138" s="266" t="str">
        <f>CONCATENATE(C137,"_",D138)</f>
        <v>Abgänge_Nicht-Haushalte</v>
      </c>
    </row>
    <row r="139" spans="1:21" x14ac:dyDescent="0.2">
      <c r="A139" s="452"/>
      <c r="B139" s="428" t="str">
        <f>IF(A139="","",IFERROR(VLOOKUP(A139,L!$M$11:$N$120,2,FALSE),"Eingabeart wurde geändert"))</f>
        <v/>
      </c>
      <c r="C139" s="431" t="s">
        <v>98</v>
      </c>
      <c r="D139" s="57" t="s">
        <v>96</v>
      </c>
      <c r="E139" s="60"/>
      <c r="F139" s="60"/>
      <c r="G139" s="60"/>
      <c r="H139" s="60"/>
      <c r="I139" s="60"/>
      <c r="J139" s="60"/>
      <c r="K139" s="60"/>
      <c r="L139" s="60"/>
      <c r="M139" s="60"/>
      <c r="N139" s="60"/>
      <c r="O139" s="60"/>
      <c r="P139" s="60"/>
      <c r="Q139" s="75" t="str">
        <f t="shared" si="118"/>
        <v/>
      </c>
      <c r="S139" s="17" t="str">
        <f t="shared" ref="S139" si="209">IF(A139="","",A139)</f>
        <v/>
      </c>
      <c r="T139" s="17" t="str">
        <f t="shared" ref="T139" si="210">S139&amp;C139&amp;D139</f>
        <v>ZugängeHaushalte</v>
      </c>
      <c r="U139" s="266" t="str">
        <f>CONCATENATE(C139,"_",D139)</f>
        <v>Zugänge_Haushalte</v>
      </c>
    </row>
    <row r="140" spans="1:21" x14ac:dyDescent="0.2">
      <c r="A140" s="453"/>
      <c r="B140" s="429"/>
      <c r="C140" s="432"/>
      <c r="D140" s="58" t="s">
        <v>97</v>
      </c>
      <c r="E140" s="62"/>
      <c r="F140" s="62"/>
      <c r="G140" s="62"/>
      <c r="H140" s="62"/>
      <c r="I140" s="62"/>
      <c r="J140" s="62"/>
      <c r="K140" s="62"/>
      <c r="L140" s="62"/>
      <c r="M140" s="62"/>
      <c r="N140" s="62"/>
      <c r="O140" s="62"/>
      <c r="P140" s="62"/>
      <c r="Q140" s="76" t="str">
        <f t="shared" si="118"/>
        <v/>
      </c>
      <c r="S140" s="17" t="str">
        <f t="shared" ref="S140" si="211">IF(A139="","",A139)</f>
        <v/>
      </c>
      <c r="T140" s="17" t="str">
        <f t="shared" ref="T140" si="212">S140&amp;C139&amp;D140</f>
        <v>ZugängeNicht-Haushalte</v>
      </c>
      <c r="U140" s="266" t="str">
        <f>CONCATENATE(C139,"_",D140)</f>
        <v>Zugänge_Nicht-Haushalte</v>
      </c>
    </row>
    <row r="141" spans="1:21" x14ac:dyDescent="0.2">
      <c r="A141" s="453"/>
      <c r="B141" s="429"/>
      <c r="C141" s="433" t="s">
        <v>99</v>
      </c>
      <c r="D141" s="57" t="s">
        <v>96</v>
      </c>
      <c r="E141" s="60"/>
      <c r="F141" s="60"/>
      <c r="G141" s="60"/>
      <c r="H141" s="60"/>
      <c r="I141" s="60"/>
      <c r="J141" s="60"/>
      <c r="K141" s="60"/>
      <c r="L141" s="60"/>
      <c r="M141" s="60"/>
      <c r="N141" s="60"/>
      <c r="O141" s="60"/>
      <c r="P141" s="60"/>
      <c r="Q141" s="75" t="str">
        <f t="shared" si="118"/>
        <v/>
      </c>
      <c r="S141" s="17" t="str">
        <f t="shared" ref="S141" si="213">IF(A139="","",A139)</f>
        <v/>
      </c>
      <c r="T141" s="17" t="str">
        <f t="shared" ref="T141" si="214">S141&amp;C141&amp;D141</f>
        <v>AbgängeHaushalte</v>
      </c>
      <c r="U141" s="266" t="str">
        <f>CONCATENATE(C141,"_",D141)</f>
        <v>Abgänge_Haushalte</v>
      </c>
    </row>
    <row r="142" spans="1:21" x14ac:dyDescent="0.2">
      <c r="A142" s="454"/>
      <c r="B142" s="430"/>
      <c r="C142" s="434"/>
      <c r="D142" s="58" t="s">
        <v>97</v>
      </c>
      <c r="E142" s="62"/>
      <c r="F142" s="62"/>
      <c r="G142" s="62"/>
      <c r="H142" s="62"/>
      <c r="I142" s="62"/>
      <c r="J142" s="62"/>
      <c r="K142" s="62"/>
      <c r="L142" s="62"/>
      <c r="M142" s="62"/>
      <c r="N142" s="62"/>
      <c r="O142" s="62"/>
      <c r="P142" s="62"/>
      <c r="Q142" s="76" t="str">
        <f t="shared" si="118"/>
        <v/>
      </c>
      <c r="S142" s="17" t="str">
        <f t="shared" ref="S142" si="215">IF(A139="","",A139)</f>
        <v/>
      </c>
      <c r="T142" s="17" t="str">
        <f t="shared" ref="T142" si="216">S142&amp;C141&amp;D142</f>
        <v>AbgängeNicht-Haushalte</v>
      </c>
      <c r="U142" s="266" t="str">
        <f>CONCATENATE(C141,"_",D142)</f>
        <v>Abgänge_Nicht-Haushalte</v>
      </c>
    </row>
    <row r="143" spans="1:21" x14ac:dyDescent="0.2">
      <c r="A143" s="452"/>
      <c r="B143" s="428" t="str">
        <f>IF(A143="","",IFERROR(VLOOKUP(A143,L!$M$11:$N$120,2,FALSE),"Eingabeart wurde geändert"))</f>
        <v/>
      </c>
      <c r="C143" s="431" t="s">
        <v>98</v>
      </c>
      <c r="D143" s="57" t="s">
        <v>96</v>
      </c>
      <c r="E143" s="60"/>
      <c r="F143" s="60"/>
      <c r="G143" s="60"/>
      <c r="H143" s="60"/>
      <c r="I143" s="60"/>
      <c r="J143" s="60"/>
      <c r="K143" s="60"/>
      <c r="L143" s="60"/>
      <c r="M143" s="60"/>
      <c r="N143" s="60"/>
      <c r="O143" s="60"/>
      <c r="P143" s="60"/>
      <c r="Q143" s="75" t="str">
        <f t="shared" si="118"/>
        <v/>
      </c>
      <c r="S143" s="17" t="str">
        <f t="shared" ref="S143" si="217">IF(A143="","",A143)</f>
        <v/>
      </c>
      <c r="T143" s="17" t="str">
        <f t="shared" ref="T143" si="218">S143&amp;C143&amp;D143</f>
        <v>ZugängeHaushalte</v>
      </c>
      <c r="U143" s="266" t="str">
        <f>CONCATENATE(C143,"_",D143)</f>
        <v>Zugänge_Haushalte</v>
      </c>
    </row>
    <row r="144" spans="1:21" x14ac:dyDescent="0.2">
      <c r="A144" s="453"/>
      <c r="B144" s="429"/>
      <c r="C144" s="432"/>
      <c r="D144" s="58" t="s">
        <v>97</v>
      </c>
      <c r="E144" s="62"/>
      <c r="F144" s="62"/>
      <c r="G144" s="62"/>
      <c r="H144" s="62"/>
      <c r="I144" s="62"/>
      <c r="J144" s="62"/>
      <c r="K144" s="62"/>
      <c r="L144" s="62"/>
      <c r="M144" s="62"/>
      <c r="N144" s="62"/>
      <c r="O144" s="62"/>
      <c r="P144" s="62"/>
      <c r="Q144" s="76" t="str">
        <f t="shared" si="118"/>
        <v/>
      </c>
      <c r="S144" s="17" t="str">
        <f t="shared" ref="S144" si="219">IF(A143="","",A143)</f>
        <v/>
      </c>
      <c r="T144" s="17" t="str">
        <f t="shared" ref="T144" si="220">S144&amp;C143&amp;D144</f>
        <v>ZugängeNicht-Haushalte</v>
      </c>
      <c r="U144" s="266" t="str">
        <f>CONCATENATE(C143,"_",D144)</f>
        <v>Zugänge_Nicht-Haushalte</v>
      </c>
    </row>
    <row r="145" spans="1:21" x14ac:dyDescent="0.2">
      <c r="A145" s="453"/>
      <c r="B145" s="429"/>
      <c r="C145" s="433" t="s">
        <v>99</v>
      </c>
      <c r="D145" s="57" t="s">
        <v>96</v>
      </c>
      <c r="E145" s="60"/>
      <c r="F145" s="60"/>
      <c r="G145" s="60"/>
      <c r="H145" s="60"/>
      <c r="I145" s="60"/>
      <c r="J145" s="60"/>
      <c r="K145" s="60"/>
      <c r="L145" s="60"/>
      <c r="M145" s="60"/>
      <c r="N145" s="60"/>
      <c r="O145" s="60"/>
      <c r="P145" s="60"/>
      <c r="Q145" s="75" t="str">
        <f t="shared" si="118"/>
        <v/>
      </c>
      <c r="S145" s="17" t="str">
        <f t="shared" ref="S145" si="221">IF(A143="","",A143)</f>
        <v/>
      </c>
      <c r="T145" s="17" t="str">
        <f t="shared" ref="T145" si="222">S145&amp;C145&amp;D145</f>
        <v>AbgängeHaushalte</v>
      </c>
      <c r="U145" s="266" t="str">
        <f>CONCATENATE(C145,"_",D145)</f>
        <v>Abgänge_Haushalte</v>
      </c>
    </row>
    <row r="146" spans="1:21" x14ac:dyDescent="0.2">
      <c r="A146" s="454"/>
      <c r="B146" s="430"/>
      <c r="C146" s="434"/>
      <c r="D146" s="58" t="s">
        <v>97</v>
      </c>
      <c r="E146" s="62"/>
      <c r="F146" s="62"/>
      <c r="G146" s="62"/>
      <c r="H146" s="62"/>
      <c r="I146" s="62"/>
      <c r="J146" s="62"/>
      <c r="K146" s="62"/>
      <c r="L146" s="62"/>
      <c r="M146" s="62"/>
      <c r="N146" s="62"/>
      <c r="O146" s="62"/>
      <c r="P146" s="62"/>
      <c r="Q146" s="76" t="str">
        <f t="shared" si="118"/>
        <v/>
      </c>
      <c r="S146" s="17" t="str">
        <f t="shared" ref="S146" si="223">IF(A143="","",A143)</f>
        <v/>
      </c>
      <c r="T146" s="17" t="str">
        <f t="shared" ref="T146" si="224">S146&amp;C145&amp;D146</f>
        <v>AbgängeNicht-Haushalte</v>
      </c>
      <c r="U146" s="266" t="str">
        <f>CONCATENATE(C145,"_",D146)</f>
        <v>Abgänge_Nicht-Haushalte</v>
      </c>
    </row>
    <row r="147" spans="1:21" x14ac:dyDescent="0.2">
      <c r="A147" s="452"/>
      <c r="B147" s="428" t="str">
        <f>IF(A147="","",IFERROR(VLOOKUP(A147,L!$M$11:$N$120,2,FALSE),"Eingabeart wurde geändert"))</f>
        <v/>
      </c>
      <c r="C147" s="431" t="s">
        <v>98</v>
      </c>
      <c r="D147" s="57" t="s">
        <v>96</v>
      </c>
      <c r="E147" s="60"/>
      <c r="F147" s="60"/>
      <c r="G147" s="60"/>
      <c r="H147" s="60"/>
      <c r="I147" s="60"/>
      <c r="J147" s="60"/>
      <c r="K147" s="60"/>
      <c r="L147" s="60"/>
      <c r="M147" s="60"/>
      <c r="N147" s="60"/>
      <c r="O147" s="60"/>
      <c r="P147" s="60"/>
      <c r="Q147" s="75" t="str">
        <f t="shared" si="118"/>
        <v/>
      </c>
      <c r="S147" s="17" t="str">
        <f t="shared" ref="S147" si="225">IF(A147="","",A147)</f>
        <v/>
      </c>
      <c r="T147" s="17" t="str">
        <f t="shared" ref="T147" si="226">S147&amp;C147&amp;D147</f>
        <v>ZugängeHaushalte</v>
      </c>
      <c r="U147" s="266" t="str">
        <f>CONCATENATE(C147,"_",D147)</f>
        <v>Zugänge_Haushalte</v>
      </c>
    </row>
    <row r="148" spans="1:21" x14ac:dyDescent="0.2">
      <c r="A148" s="453"/>
      <c r="B148" s="429"/>
      <c r="C148" s="432"/>
      <c r="D148" s="58" t="s">
        <v>97</v>
      </c>
      <c r="E148" s="62"/>
      <c r="F148" s="62"/>
      <c r="G148" s="62"/>
      <c r="H148" s="62"/>
      <c r="I148" s="62"/>
      <c r="J148" s="62"/>
      <c r="K148" s="62"/>
      <c r="L148" s="62"/>
      <c r="M148" s="62"/>
      <c r="N148" s="62"/>
      <c r="O148" s="62"/>
      <c r="P148" s="62"/>
      <c r="Q148" s="76" t="str">
        <f t="shared" si="118"/>
        <v/>
      </c>
      <c r="S148" s="17" t="str">
        <f t="shared" ref="S148" si="227">IF(A147="","",A147)</f>
        <v/>
      </c>
      <c r="T148" s="17" t="str">
        <f t="shared" ref="T148" si="228">S148&amp;C147&amp;D148</f>
        <v>ZugängeNicht-Haushalte</v>
      </c>
      <c r="U148" s="266" t="str">
        <f>CONCATENATE(C147,"_",D148)</f>
        <v>Zugänge_Nicht-Haushalte</v>
      </c>
    </row>
    <row r="149" spans="1:21" x14ac:dyDescent="0.2">
      <c r="A149" s="453"/>
      <c r="B149" s="429"/>
      <c r="C149" s="433" t="s">
        <v>99</v>
      </c>
      <c r="D149" s="57" t="s">
        <v>96</v>
      </c>
      <c r="E149" s="60"/>
      <c r="F149" s="60"/>
      <c r="G149" s="60"/>
      <c r="H149" s="60"/>
      <c r="I149" s="60"/>
      <c r="J149" s="60"/>
      <c r="K149" s="60"/>
      <c r="L149" s="60"/>
      <c r="M149" s="60"/>
      <c r="N149" s="60"/>
      <c r="O149" s="60"/>
      <c r="P149" s="60"/>
      <c r="Q149" s="75" t="str">
        <f t="shared" si="118"/>
        <v/>
      </c>
      <c r="S149" s="17" t="str">
        <f t="shared" ref="S149" si="229">IF(A147="","",A147)</f>
        <v/>
      </c>
      <c r="T149" s="17" t="str">
        <f t="shared" ref="T149" si="230">S149&amp;C149&amp;D149</f>
        <v>AbgängeHaushalte</v>
      </c>
      <c r="U149" s="266" t="str">
        <f>CONCATENATE(C149,"_",D149)</f>
        <v>Abgänge_Haushalte</v>
      </c>
    </row>
    <row r="150" spans="1:21" x14ac:dyDescent="0.2">
      <c r="A150" s="454"/>
      <c r="B150" s="430"/>
      <c r="C150" s="434"/>
      <c r="D150" s="58" t="s">
        <v>97</v>
      </c>
      <c r="E150" s="62"/>
      <c r="F150" s="62"/>
      <c r="G150" s="62"/>
      <c r="H150" s="62"/>
      <c r="I150" s="62"/>
      <c r="J150" s="62"/>
      <c r="K150" s="62"/>
      <c r="L150" s="62"/>
      <c r="M150" s="62"/>
      <c r="N150" s="62"/>
      <c r="O150" s="62"/>
      <c r="P150" s="62"/>
      <c r="Q150" s="76" t="str">
        <f t="shared" si="118"/>
        <v/>
      </c>
      <c r="S150" s="17" t="str">
        <f t="shared" ref="S150" si="231">IF(A147="","",A147)</f>
        <v/>
      </c>
      <c r="T150" s="17" t="str">
        <f t="shared" ref="T150" si="232">S150&amp;C149&amp;D150</f>
        <v>AbgängeNicht-Haushalte</v>
      </c>
      <c r="U150" s="266" t="str">
        <f>CONCATENATE(C149,"_",D150)</f>
        <v>Abgänge_Nicht-Haushalte</v>
      </c>
    </row>
    <row r="151" spans="1:21" x14ac:dyDescent="0.2">
      <c r="A151" s="452"/>
      <c r="B151" s="428" t="str">
        <f>IF(A151="","",IFERROR(VLOOKUP(A151,L!$M$11:$N$120,2,FALSE),"Eingabeart wurde geändert"))</f>
        <v/>
      </c>
      <c r="C151" s="431" t="s">
        <v>98</v>
      </c>
      <c r="D151" s="57" t="s">
        <v>96</v>
      </c>
      <c r="E151" s="60"/>
      <c r="F151" s="60"/>
      <c r="G151" s="60"/>
      <c r="H151" s="60"/>
      <c r="I151" s="60"/>
      <c r="J151" s="60"/>
      <c r="K151" s="60"/>
      <c r="L151" s="60"/>
      <c r="M151" s="60"/>
      <c r="N151" s="60"/>
      <c r="O151" s="60"/>
      <c r="P151" s="60"/>
      <c r="Q151" s="75" t="str">
        <f t="shared" si="118"/>
        <v/>
      </c>
      <c r="S151" s="17" t="str">
        <f t="shared" ref="S151" si="233">IF(A151="","",A151)</f>
        <v/>
      </c>
      <c r="T151" s="17" t="str">
        <f t="shared" ref="T151" si="234">S151&amp;C151&amp;D151</f>
        <v>ZugängeHaushalte</v>
      </c>
      <c r="U151" s="266" t="str">
        <f>CONCATENATE(C151,"_",D151)</f>
        <v>Zugänge_Haushalte</v>
      </c>
    </row>
    <row r="152" spans="1:21" x14ac:dyDescent="0.2">
      <c r="A152" s="453"/>
      <c r="B152" s="429"/>
      <c r="C152" s="432"/>
      <c r="D152" s="58" t="s">
        <v>97</v>
      </c>
      <c r="E152" s="62"/>
      <c r="F152" s="62"/>
      <c r="G152" s="62"/>
      <c r="H152" s="62"/>
      <c r="I152" s="62"/>
      <c r="J152" s="62"/>
      <c r="K152" s="62"/>
      <c r="L152" s="62"/>
      <c r="M152" s="62"/>
      <c r="N152" s="62"/>
      <c r="O152" s="62"/>
      <c r="P152" s="62"/>
      <c r="Q152" s="76" t="str">
        <f t="shared" si="118"/>
        <v/>
      </c>
      <c r="S152" s="17" t="str">
        <f t="shared" ref="S152" si="235">IF(A151="","",A151)</f>
        <v/>
      </c>
      <c r="T152" s="17" t="str">
        <f t="shared" ref="T152" si="236">S152&amp;C151&amp;D152</f>
        <v>ZugängeNicht-Haushalte</v>
      </c>
      <c r="U152" s="266" t="str">
        <f>CONCATENATE(C151,"_",D152)</f>
        <v>Zugänge_Nicht-Haushalte</v>
      </c>
    </row>
    <row r="153" spans="1:21" x14ac:dyDescent="0.2">
      <c r="A153" s="453"/>
      <c r="B153" s="429"/>
      <c r="C153" s="433" t="s">
        <v>99</v>
      </c>
      <c r="D153" s="57" t="s">
        <v>96</v>
      </c>
      <c r="E153" s="60"/>
      <c r="F153" s="60"/>
      <c r="G153" s="60"/>
      <c r="H153" s="60"/>
      <c r="I153" s="60"/>
      <c r="J153" s="60"/>
      <c r="K153" s="60"/>
      <c r="L153" s="60"/>
      <c r="M153" s="60"/>
      <c r="N153" s="60"/>
      <c r="O153" s="60"/>
      <c r="P153" s="60"/>
      <c r="Q153" s="75" t="str">
        <f t="shared" si="118"/>
        <v/>
      </c>
      <c r="S153" s="17" t="str">
        <f t="shared" ref="S153" si="237">IF(A151="","",A151)</f>
        <v/>
      </c>
      <c r="T153" s="17" t="str">
        <f t="shared" ref="T153" si="238">S153&amp;C153&amp;D153</f>
        <v>AbgängeHaushalte</v>
      </c>
      <c r="U153" s="266" t="str">
        <f>CONCATENATE(C153,"_",D153)</f>
        <v>Abgänge_Haushalte</v>
      </c>
    </row>
    <row r="154" spans="1:21" x14ac:dyDescent="0.2">
      <c r="A154" s="454"/>
      <c r="B154" s="430"/>
      <c r="C154" s="434"/>
      <c r="D154" s="58" t="s">
        <v>97</v>
      </c>
      <c r="E154" s="62"/>
      <c r="F154" s="62"/>
      <c r="G154" s="62"/>
      <c r="H154" s="62"/>
      <c r="I154" s="62"/>
      <c r="J154" s="62"/>
      <c r="K154" s="62"/>
      <c r="L154" s="62"/>
      <c r="M154" s="62"/>
      <c r="N154" s="62"/>
      <c r="O154" s="62"/>
      <c r="P154" s="62"/>
      <c r="Q154" s="76" t="str">
        <f t="shared" si="118"/>
        <v/>
      </c>
      <c r="S154" s="17" t="str">
        <f t="shared" ref="S154" si="239">IF(A151="","",A151)</f>
        <v/>
      </c>
      <c r="T154" s="17" t="str">
        <f t="shared" ref="T154" si="240">S154&amp;C153&amp;D154</f>
        <v>AbgängeNicht-Haushalte</v>
      </c>
      <c r="U154" s="266" t="str">
        <f>CONCATENATE(C153,"_",D154)</f>
        <v>Abgänge_Nicht-Haushalte</v>
      </c>
    </row>
    <row r="155" spans="1:21" x14ac:dyDescent="0.2">
      <c r="A155" s="452"/>
      <c r="B155" s="428" t="str">
        <f>IF(A155="","",IFERROR(VLOOKUP(A155,L!$M$11:$N$120,2,FALSE),"Eingabeart wurde geändert"))</f>
        <v/>
      </c>
      <c r="C155" s="431" t="s">
        <v>98</v>
      </c>
      <c r="D155" s="57" t="s">
        <v>96</v>
      </c>
      <c r="E155" s="60"/>
      <c r="F155" s="60"/>
      <c r="G155" s="60"/>
      <c r="H155" s="60"/>
      <c r="I155" s="60"/>
      <c r="J155" s="60"/>
      <c r="K155" s="60"/>
      <c r="L155" s="60"/>
      <c r="M155" s="60"/>
      <c r="N155" s="60"/>
      <c r="O155" s="60"/>
      <c r="P155" s="60"/>
      <c r="Q155" s="75" t="str">
        <f t="shared" si="118"/>
        <v/>
      </c>
      <c r="S155" s="17" t="str">
        <f t="shared" ref="S155" si="241">IF(A155="","",A155)</f>
        <v/>
      </c>
      <c r="T155" s="17" t="str">
        <f t="shared" ref="T155" si="242">S155&amp;C155&amp;D155</f>
        <v>ZugängeHaushalte</v>
      </c>
      <c r="U155" s="266" t="str">
        <f>CONCATENATE(C155,"_",D155)</f>
        <v>Zugänge_Haushalte</v>
      </c>
    </row>
    <row r="156" spans="1:21" x14ac:dyDescent="0.2">
      <c r="A156" s="453"/>
      <c r="B156" s="429"/>
      <c r="C156" s="432"/>
      <c r="D156" s="58" t="s">
        <v>97</v>
      </c>
      <c r="E156" s="62"/>
      <c r="F156" s="62"/>
      <c r="G156" s="62"/>
      <c r="H156" s="62"/>
      <c r="I156" s="62"/>
      <c r="J156" s="62"/>
      <c r="K156" s="62"/>
      <c r="L156" s="62"/>
      <c r="M156" s="62"/>
      <c r="N156" s="62"/>
      <c r="O156" s="62"/>
      <c r="P156" s="62"/>
      <c r="Q156" s="76" t="str">
        <f t="shared" si="118"/>
        <v/>
      </c>
      <c r="S156" s="17" t="str">
        <f t="shared" ref="S156" si="243">IF(A155="","",A155)</f>
        <v/>
      </c>
      <c r="T156" s="17" t="str">
        <f t="shared" ref="T156" si="244">S156&amp;C155&amp;D156</f>
        <v>ZugängeNicht-Haushalte</v>
      </c>
      <c r="U156" s="266" t="str">
        <f>CONCATENATE(C155,"_",D156)</f>
        <v>Zugänge_Nicht-Haushalte</v>
      </c>
    </row>
    <row r="157" spans="1:21" x14ac:dyDescent="0.2">
      <c r="A157" s="453"/>
      <c r="B157" s="429"/>
      <c r="C157" s="433" t="s">
        <v>99</v>
      </c>
      <c r="D157" s="57" t="s">
        <v>96</v>
      </c>
      <c r="E157" s="60"/>
      <c r="F157" s="60"/>
      <c r="G157" s="60"/>
      <c r="H157" s="60"/>
      <c r="I157" s="60"/>
      <c r="J157" s="60"/>
      <c r="K157" s="60"/>
      <c r="L157" s="60"/>
      <c r="M157" s="60"/>
      <c r="N157" s="60"/>
      <c r="O157" s="60"/>
      <c r="P157" s="60"/>
      <c r="Q157" s="75" t="str">
        <f t="shared" si="118"/>
        <v/>
      </c>
      <c r="S157" s="17" t="str">
        <f t="shared" ref="S157" si="245">IF(A155="","",A155)</f>
        <v/>
      </c>
      <c r="T157" s="17" t="str">
        <f t="shared" ref="T157" si="246">S157&amp;C157&amp;D157</f>
        <v>AbgängeHaushalte</v>
      </c>
      <c r="U157" s="266" t="str">
        <f>CONCATENATE(C157,"_",D157)</f>
        <v>Abgänge_Haushalte</v>
      </c>
    </row>
    <row r="158" spans="1:21" x14ac:dyDescent="0.2">
      <c r="A158" s="454"/>
      <c r="B158" s="430"/>
      <c r="C158" s="434"/>
      <c r="D158" s="58" t="s">
        <v>97</v>
      </c>
      <c r="E158" s="62"/>
      <c r="F158" s="62"/>
      <c r="G158" s="62"/>
      <c r="H158" s="62"/>
      <c r="I158" s="62"/>
      <c r="J158" s="62"/>
      <c r="K158" s="62"/>
      <c r="L158" s="62"/>
      <c r="M158" s="62"/>
      <c r="N158" s="62"/>
      <c r="O158" s="62"/>
      <c r="P158" s="62"/>
      <c r="Q158" s="76" t="str">
        <f t="shared" ref="Q158:Q221" si="247">IF(SUM(E158:P158)&gt;0,SUM(E158:P158),"")</f>
        <v/>
      </c>
      <c r="S158" s="17" t="str">
        <f t="shared" ref="S158" si="248">IF(A155="","",A155)</f>
        <v/>
      </c>
      <c r="T158" s="17" t="str">
        <f t="shared" ref="T158" si="249">S158&amp;C157&amp;D158</f>
        <v>AbgängeNicht-Haushalte</v>
      </c>
      <c r="U158" s="266" t="str">
        <f>CONCATENATE(C157,"_",D158)</f>
        <v>Abgänge_Nicht-Haushalte</v>
      </c>
    </row>
    <row r="159" spans="1:21" x14ac:dyDescent="0.2">
      <c r="A159" s="452"/>
      <c r="B159" s="428" t="str">
        <f>IF(A159="","",IFERROR(VLOOKUP(A159,L!$M$11:$N$120,2,FALSE),"Eingabeart wurde geändert"))</f>
        <v/>
      </c>
      <c r="C159" s="431" t="s">
        <v>98</v>
      </c>
      <c r="D159" s="57" t="s">
        <v>96</v>
      </c>
      <c r="E159" s="60"/>
      <c r="F159" s="60"/>
      <c r="G159" s="60"/>
      <c r="H159" s="60"/>
      <c r="I159" s="60"/>
      <c r="J159" s="60"/>
      <c r="K159" s="60"/>
      <c r="L159" s="60"/>
      <c r="M159" s="60"/>
      <c r="N159" s="60"/>
      <c r="O159" s="60"/>
      <c r="P159" s="60"/>
      <c r="Q159" s="75" t="str">
        <f t="shared" si="247"/>
        <v/>
      </c>
      <c r="S159" s="17" t="str">
        <f t="shared" ref="S159" si="250">IF(A159="","",A159)</f>
        <v/>
      </c>
      <c r="T159" s="17" t="str">
        <f t="shared" ref="T159" si="251">S159&amp;C159&amp;D159</f>
        <v>ZugängeHaushalte</v>
      </c>
      <c r="U159" s="266" t="str">
        <f>CONCATENATE(C159,"_",D159)</f>
        <v>Zugänge_Haushalte</v>
      </c>
    </row>
    <row r="160" spans="1:21" x14ac:dyDescent="0.2">
      <c r="A160" s="453"/>
      <c r="B160" s="429"/>
      <c r="C160" s="432"/>
      <c r="D160" s="58" t="s">
        <v>97</v>
      </c>
      <c r="E160" s="62"/>
      <c r="F160" s="62"/>
      <c r="G160" s="62"/>
      <c r="H160" s="62"/>
      <c r="I160" s="62"/>
      <c r="J160" s="62"/>
      <c r="K160" s="62"/>
      <c r="L160" s="62"/>
      <c r="M160" s="62"/>
      <c r="N160" s="62"/>
      <c r="O160" s="62"/>
      <c r="P160" s="62"/>
      <c r="Q160" s="76" t="str">
        <f t="shared" si="247"/>
        <v/>
      </c>
      <c r="S160" s="17" t="str">
        <f t="shared" ref="S160" si="252">IF(A159="","",A159)</f>
        <v/>
      </c>
      <c r="T160" s="17" t="str">
        <f t="shared" ref="T160" si="253">S160&amp;C159&amp;D160</f>
        <v>ZugängeNicht-Haushalte</v>
      </c>
      <c r="U160" s="266" t="str">
        <f>CONCATENATE(C159,"_",D160)</f>
        <v>Zugänge_Nicht-Haushalte</v>
      </c>
    </row>
    <row r="161" spans="1:21" x14ac:dyDescent="0.2">
      <c r="A161" s="453"/>
      <c r="B161" s="429"/>
      <c r="C161" s="433" t="s">
        <v>99</v>
      </c>
      <c r="D161" s="57" t="s">
        <v>96</v>
      </c>
      <c r="E161" s="60"/>
      <c r="F161" s="60"/>
      <c r="G161" s="60"/>
      <c r="H161" s="60"/>
      <c r="I161" s="60"/>
      <c r="J161" s="60"/>
      <c r="K161" s="60"/>
      <c r="L161" s="60"/>
      <c r="M161" s="60"/>
      <c r="N161" s="60"/>
      <c r="O161" s="60"/>
      <c r="P161" s="60"/>
      <c r="Q161" s="75" t="str">
        <f t="shared" si="247"/>
        <v/>
      </c>
      <c r="S161" s="17" t="str">
        <f t="shared" ref="S161" si="254">IF(A159="","",A159)</f>
        <v/>
      </c>
      <c r="T161" s="17" t="str">
        <f t="shared" ref="T161" si="255">S161&amp;C161&amp;D161</f>
        <v>AbgängeHaushalte</v>
      </c>
      <c r="U161" s="266" t="str">
        <f>CONCATENATE(C161,"_",D161)</f>
        <v>Abgänge_Haushalte</v>
      </c>
    </row>
    <row r="162" spans="1:21" x14ac:dyDescent="0.2">
      <c r="A162" s="454"/>
      <c r="B162" s="430"/>
      <c r="C162" s="434"/>
      <c r="D162" s="58" t="s">
        <v>97</v>
      </c>
      <c r="E162" s="62"/>
      <c r="F162" s="62"/>
      <c r="G162" s="62"/>
      <c r="H162" s="62"/>
      <c r="I162" s="62"/>
      <c r="J162" s="62"/>
      <c r="K162" s="62"/>
      <c r="L162" s="62"/>
      <c r="M162" s="62"/>
      <c r="N162" s="62"/>
      <c r="O162" s="62"/>
      <c r="P162" s="62"/>
      <c r="Q162" s="76" t="str">
        <f t="shared" si="247"/>
        <v/>
      </c>
      <c r="S162" s="17" t="str">
        <f t="shared" ref="S162" si="256">IF(A159="","",A159)</f>
        <v/>
      </c>
      <c r="T162" s="17" t="str">
        <f t="shared" ref="T162" si="257">S162&amp;C161&amp;D162</f>
        <v>AbgängeNicht-Haushalte</v>
      </c>
      <c r="U162" s="266" t="str">
        <f>CONCATENATE(C161,"_",D162)</f>
        <v>Abgänge_Nicht-Haushalte</v>
      </c>
    </row>
    <row r="163" spans="1:21" x14ac:dyDescent="0.2">
      <c r="A163" s="452"/>
      <c r="B163" s="428" t="str">
        <f>IF(A163="","",IFERROR(VLOOKUP(A163,L!$M$11:$N$120,2,FALSE),"Eingabeart wurde geändert"))</f>
        <v/>
      </c>
      <c r="C163" s="431" t="s">
        <v>98</v>
      </c>
      <c r="D163" s="57" t="s">
        <v>96</v>
      </c>
      <c r="E163" s="60"/>
      <c r="F163" s="60"/>
      <c r="G163" s="60"/>
      <c r="H163" s="60"/>
      <c r="I163" s="60"/>
      <c r="J163" s="60"/>
      <c r="K163" s="60"/>
      <c r="L163" s="60"/>
      <c r="M163" s="60"/>
      <c r="N163" s="60"/>
      <c r="O163" s="60"/>
      <c r="P163" s="60"/>
      <c r="Q163" s="75" t="str">
        <f t="shared" si="247"/>
        <v/>
      </c>
      <c r="S163" s="17" t="str">
        <f t="shared" ref="S163" si="258">IF(A163="","",A163)</f>
        <v/>
      </c>
      <c r="T163" s="17" t="str">
        <f t="shared" ref="T163" si="259">S163&amp;C163&amp;D163</f>
        <v>ZugängeHaushalte</v>
      </c>
      <c r="U163" s="266" t="str">
        <f>CONCATENATE(C163,"_",D163)</f>
        <v>Zugänge_Haushalte</v>
      </c>
    </row>
    <row r="164" spans="1:21" x14ac:dyDescent="0.2">
      <c r="A164" s="453"/>
      <c r="B164" s="429"/>
      <c r="C164" s="432"/>
      <c r="D164" s="58" t="s">
        <v>97</v>
      </c>
      <c r="E164" s="62"/>
      <c r="F164" s="62"/>
      <c r="G164" s="62"/>
      <c r="H164" s="62"/>
      <c r="I164" s="62"/>
      <c r="J164" s="62"/>
      <c r="K164" s="62"/>
      <c r="L164" s="62"/>
      <c r="M164" s="62"/>
      <c r="N164" s="62"/>
      <c r="O164" s="62"/>
      <c r="P164" s="62"/>
      <c r="Q164" s="76" t="str">
        <f t="shared" si="247"/>
        <v/>
      </c>
      <c r="S164" s="17" t="str">
        <f t="shared" ref="S164" si="260">IF(A163="","",A163)</f>
        <v/>
      </c>
      <c r="T164" s="17" t="str">
        <f t="shared" ref="T164" si="261">S164&amp;C163&amp;D164</f>
        <v>ZugängeNicht-Haushalte</v>
      </c>
      <c r="U164" s="266" t="str">
        <f>CONCATENATE(C163,"_",D164)</f>
        <v>Zugänge_Nicht-Haushalte</v>
      </c>
    </row>
    <row r="165" spans="1:21" x14ac:dyDescent="0.2">
      <c r="A165" s="453"/>
      <c r="B165" s="429"/>
      <c r="C165" s="433" t="s">
        <v>99</v>
      </c>
      <c r="D165" s="57" t="s">
        <v>96</v>
      </c>
      <c r="E165" s="60"/>
      <c r="F165" s="60"/>
      <c r="G165" s="60"/>
      <c r="H165" s="60"/>
      <c r="I165" s="60"/>
      <c r="J165" s="60"/>
      <c r="K165" s="60"/>
      <c r="L165" s="60"/>
      <c r="M165" s="60"/>
      <c r="N165" s="60"/>
      <c r="O165" s="60"/>
      <c r="P165" s="60"/>
      <c r="Q165" s="75" t="str">
        <f t="shared" si="247"/>
        <v/>
      </c>
      <c r="S165" s="17" t="str">
        <f t="shared" ref="S165" si="262">IF(A163="","",A163)</f>
        <v/>
      </c>
      <c r="T165" s="17" t="str">
        <f t="shared" ref="T165" si="263">S165&amp;C165&amp;D165</f>
        <v>AbgängeHaushalte</v>
      </c>
      <c r="U165" s="266" t="str">
        <f>CONCATENATE(C165,"_",D165)</f>
        <v>Abgänge_Haushalte</v>
      </c>
    </row>
    <row r="166" spans="1:21" x14ac:dyDescent="0.2">
      <c r="A166" s="454"/>
      <c r="B166" s="430"/>
      <c r="C166" s="434"/>
      <c r="D166" s="58" t="s">
        <v>97</v>
      </c>
      <c r="E166" s="62"/>
      <c r="F166" s="62"/>
      <c r="G166" s="62"/>
      <c r="H166" s="62"/>
      <c r="I166" s="62"/>
      <c r="J166" s="62"/>
      <c r="K166" s="62"/>
      <c r="L166" s="62"/>
      <c r="M166" s="62"/>
      <c r="N166" s="62"/>
      <c r="O166" s="62"/>
      <c r="P166" s="62"/>
      <c r="Q166" s="76" t="str">
        <f t="shared" si="247"/>
        <v/>
      </c>
      <c r="S166" s="17" t="str">
        <f t="shared" ref="S166" si="264">IF(A163="","",A163)</f>
        <v/>
      </c>
      <c r="T166" s="17" t="str">
        <f t="shared" ref="T166" si="265">S166&amp;C165&amp;D166</f>
        <v>AbgängeNicht-Haushalte</v>
      </c>
      <c r="U166" s="266" t="str">
        <f>CONCATENATE(C165,"_",D166)</f>
        <v>Abgänge_Nicht-Haushalte</v>
      </c>
    </row>
    <row r="167" spans="1:21" x14ac:dyDescent="0.2">
      <c r="A167" s="452"/>
      <c r="B167" s="428" t="str">
        <f>IF(A167="","",IFERROR(VLOOKUP(A167,L!$M$11:$N$120,2,FALSE),"Eingabeart wurde geändert"))</f>
        <v/>
      </c>
      <c r="C167" s="431" t="s">
        <v>98</v>
      </c>
      <c r="D167" s="57" t="s">
        <v>96</v>
      </c>
      <c r="E167" s="60"/>
      <c r="F167" s="60"/>
      <c r="G167" s="60"/>
      <c r="H167" s="60"/>
      <c r="I167" s="60"/>
      <c r="J167" s="60"/>
      <c r="K167" s="60"/>
      <c r="L167" s="60"/>
      <c r="M167" s="60"/>
      <c r="N167" s="60"/>
      <c r="O167" s="60"/>
      <c r="P167" s="60"/>
      <c r="Q167" s="75" t="str">
        <f t="shared" si="247"/>
        <v/>
      </c>
      <c r="S167" s="17" t="str">
        <f t="shared" ref="S167" si="266">IF(A167="","",A167)</f>
        <v/>
      </c>
      <c r="T167" s="17" t="str">
        <f t="shared" ref="T167" si="267">S167&amp;C167&amp;D167</f>
        <v>ZugängeHaushalte</v>
      </c>
      <c r="U167" s="266" t="str">
        <f>CONCATENATE(C167,"_",D167)</f>
        <v>Zugänge_Haushalte</v>
      </c>
    </row>
    <row r="168" spans="1:21" x14ac:dyDescent="0.2">
      <c r="A168" s="453"/>
      <c r="B168" s="429"/>
      <c r="C168" s="432"/>
      <c r="D168" s="58" t="s">
        <v>97</v>
      </c>
      <c r="E168" s="62"/>
      <c r="F168" s="62"/>
      <c r="G168" s="62"/>
      <c r="H168" s="62"/>
      <c r="I168" s="62"/>
      <c r="J168" s="62"/>
      <c r="K168" s="62"/>
      <c r="L168" s="62"/>
      <c r="M168" s="62"/>
      <c r="N168" s="62"/>
      <c r="O168" s="62"/>
      <c r="P168" s="62"/>
      <c r="Q168" s="76" t="str">
        <f t="shared" si="247"/>
        <v/>
      </c>
      <c r="S168" s="17" t="str">
        <f t="shared" ref="S168" si="268">IF(A167="","",A167)</f>
        <v/>
      </c>
      <c r="T168" s="17" t="str">
        <f t="shared" ref="T168" si="269">S168&amp;C167&amp;D168</f>
        <v>ZugängeNicht-Haushalte</v>
      </c>
      <c r="U168" s="266" t="str">
        <f>CONCATENATE(C167,"_",D168)</f>
        <v>Zugänge_Nicht-Haushalte</v>
      </c>
    </row>
    <row r="169" spans="1:21" x14ac:dyDescent="0.2">
      <c r="A169" s="453"/>
      <c r="B169" s="429"/>
      <c r="C169" s="433" t="s">
        <v>99</v>
      </c>
      <c r="D169" s="57" t="s">
        <v>96</v>
      </c>
      <c r="E169" s="60"/>
      <c r="F169" s="60"/>
      <c r="G169" s="60"/>
      <c r="H169" s="60"/>
      <c r="I169" s="60"/>
      <c r="J169" s="60"/>
      <c r="K169" s="60"/>
      <c r="L169" s="60"/>
      <c r="M169" s="60"/>
      <c r="N169" s="60"/>
      <c r="O169" s="60"/>
      <c r="P169" s="60"/>
      <c r="Q169" s="75" t="str">
        <f t="shared" si="247"/>
        <v/>
      </c>
      <c r="S169" s="17" t="str">
        <f t="shared" ref="S169" si="270">IF(A167="","",A167)</f>
        <v/>
      </c>
      <c r="T169" s="17" t="str">
        <f t="shared" ref="T169" si="271">S169&amp;C169&amp;D169</f>
        <v>AbgängeHaushalte</v>
      </c>
      <c r="U169" s="266" t="str">
        <f>CONCATENATE(C169,"_",D169)</f>
        <v>Abgänge_Haushalte</v>
      </c>
    </row>
    <row r="170" spans="1:21" x14ac:dyDescent="0.2">
      <c r="A170" s="454"/>
      <c r="B170" s="430"/>
      <c r="C170" s="434"/>
      <c r="D170" s="58" t="s">
        <v>97</v>
      </c>
      <c r="E170" s="62"/>
      <c r="F170" s="62"/>
      <c r="G170" s="62"/>
      <c r="H170" s="62"/>
      <c r="I170" s="62"/>
      <c r="J170" s="62"/>
      <c r="K170" s="62"/>
      <c r="L170" s="62"/>
      <c r="M170" s="62"/>
      <c r="N170" s="62"/>
      <c r="O170" s="62"/>
      <c r="P170" s="62"/>
      <c r="Q170" s="76" t="str">
        <f t="shared" si="247"/>
        <v/>
      </c>
      <c r="S170" s="17" t="str">
        <f t="shared" ref="S170" si="272">IF(A167="","",A167)</f>
        <v/>
      </c>
      <c r="T170" s="17" t="str">
        <f t="shared" ref="T170" si="273">S170&amp;C169&amp;D170</f>
        <v>AbgängeNicht-Haushalte</v>
      </c>
      <c r="U170" s="266" t="str">
        <f>CONCATENATE(C169,"_",D170)</f>
        <v>Abgänge_Nicht-Haushalte</v>
      </c>
    </row>
    <row r="171" spans="1:21" x14ac:dyDescent="0.2">
      <c r="A171" s="452"/>
      <c r="B171" s="428" t="str">
        <f>IF(A171="","",IFERROR(VLOOKUP(A171,L!$M$11:$N$120,2,FALSE),"Eingabeart wurde geändert"))</f>
        <v/>
      </c>
      <c r="C171" s="431" t="s">
        <v>98</v>
      </c>
      <c r="D171" s="57" t="s">
        <v>96</v>
      </c>
      <c r="E171" s="60"/>
      <c r="F171" s="60"/>
      <c r="G171" s="60"/>
      <c r="H171" s="60"/>
      <c r="I171" s="60"/>
      <c r="J171" s="60"/>
      <c r="K171" s="60"/>
      <c r="L171" s="60"/>
      <c r="M171" s="60"/>
      <c r="N171" s="60"/>
      <c r="O171" s="60"/>
      <c r="P171" s="60"/>
      <c r="Q171" s="75" t="str">
        <f t="shared" si="247"/>
        <v/>
      </c>
      <c r="S171" s="17" t="str">
        <f t="shared" ref="S171" si="274">IF(A171="","",A171)</f>
        <v/>
      </c>
      <c r="T171" s="17" t="str">
        <f t="shared" ref="T171" si="275">S171&amp;C171&amp;D171</f>
        <v>ZugängeHaushalte</v>
      </c>
      <c r="U171" s="266" t="str">
        <f>CONCATENATE(C171,"_",D171)</f>
        <v>Zugänge_Haushalte</v>
      </c>
    </row>
    <row r="172" spans="1:21" x14ac:dyDescent="0.2">
      <c r="A172" s="453"/>
      <c r="B172" s="429"/>
      <c r="C172" s="432"/>
      <c r="D172" s="58" t="s">
        <v>97</v>
      </c>
      <c r="E172" s="62"/>
      <c r="F172" s="62"/>
      <c r="G172" s="62"/>
      <c r="H172" s="62"/>
      <c r="I172" s="62"/>
      <c r="J172" s="62"/>
      <c r="K172" s="62"/>
      <c r="L172" s="62"/>
      <c r="M172" s="62"/>
      <c r="N172" s="62"/>
      <c r="O172" s="62"/>
      <c r="P172" s="62"/>
      <c r="Q172" s="76" t="str">
        <f t="shared" si="247"/>
        <v/>
      </c>
      <c r="S172" s="17" t="str">
        <f t="shared" ref="S172" si="276">IF(A171="","",A171)</f>
        <v/>
      </c>
      <c r="T172" s="17" t="str">
        <f t="shared" ref="T172" si="277">S172&amp;C171&amp;D172</f>
        <v>ZugängeNicht-Haushalte</v>
      </c>
      <c r="U172" s="266" t="str">
        <f>CONCATENATE(C171,"_",D172)</f>
        <v>Zugänge_Nicht-Haushalte</v>
      </c>
    </row>
    <row r="173" spans="1:21" x14ac:dyDescent="0.2">
      <c r="A173" s="453"/>
      <c r="B173" s="429"/>
      <c r="C173" s="433" t="s">
        <v>99</v>
      </c>
      <c r="D173" s="57" t="s">
        <v>96</v>
      </c>
      <c r="E173" s="60"/>
      <c r="F173" s="60"/>
      <c r="G173" s="60"/>
      <c r="H173" s="60"/>
      <c r="I173" s="60"/>
      <c r="J173" s="60"/>
      <c r="K173" s="60"/>
      <c r="L173" s="60"/>
      <c r="M173" s="60"/>
      <c r="N173" s="60"/>
      <c r="O173" s="60"/>
      <c r="P173" s="60"/>
      <c r="Q173" s="75" t="str">
        <f t="shared" si="247"/>
        <v/>
      </c>
      <c r="S173" s="17" t="str">
        <f t="shared" ref="S173" si="278">IF(A171="","",A171)</f>
        <v/>
      </c>
      <c r="T173" s="17" t="str">
        <f t="shared" ref="T173" si="279">S173&amp;C173&amp;D173</f>
        <v>AbgängeHaushalte</v>
      </c>
      <c r="U173" s="266" t="str">
        <f>CONCATENATE(C173,"_",D173)</f>
        <v>Abgänge_Haushalte</v>
      </c>
    </row>
    <row r="174" spans="1:21" x14ac:dyDescent="0.2">
      <c r="A174" s="454"/>
      <c r="B174" s="430"/>
      <c r="C174" s="434"/>
      <c r="D174" s="58" t="s">
        <v>97</v>
      </c>
      <c r="E174" s="62"/>
      <c r="F174" s="62"/>
      <c r="G174" s="62"/>
      <c r="H174" s="62"/>
      <c r="I174" s="62"/>
      <c r="J174" s="62"/>
      <c r="K174" s="62"/>
      <c r="L174" s="62"/>
      <c r="M174" s="62"/>
      <c r="N174" s="62"/>
      <c r="O174" s="62"/>
      <c r="P174" s="62"/>
      <c r="Q174" s="76" t="str">
        <f t="shared" si="247"/>
        <v/>
      </c>
      <c r="S174" s="17" t="str">
        <f t="shared" ref="S174" si="280">IF(A171="","",A171)</f>
        <v/>
      </c>
      <c r="T174" s="17" t="str">
        <f t="shared" ref="T174" si="281">S174&amp;C173&amp;D174</f>
        <v>AbgängeNicht-Haushalte</v>
      </c>
      <c r="U174" s="266" t="str">
        <f>CONCATENATE(C173,"_",D174)</f>
        <v>Abgänge_Nicht-Haushalte</v>
      </c>
    </row>
    <row r="175" spans="1:21" x14ac:dyDescent="0.2">
      <c r="A175" s="452"/>
      <c r="B175" s="428" t="str">
        <f>IF(A175="","",IFERROR(VLOOKUP(A175,L!$M$11:$N$120,2,FALSE),"Eingabeart wurde geändert"))</f>
        <v/>
      </c>
      <c r="C175" s="431" t="s">
        <v>98</v>
      </c>
      <c r="D175" s="57" t="s">
        <v>96</v>
      </c>
      <c r="E175" s="60"/>
      <c r="F175" s="60"/>
      <c r="G175" s="60"/>
      <c r="H175" s="60"/>
      <c r="I175" s="60"/>
      <c r="J175" s="60"/>
      <c r="K175" s="60"/>
      <c r="L175" s="60"/>
      <c r="M175" s="60"/>
      <c r="N175" s="60"/>
      <c r="O175" s="60"/>
      <c r="P175" s="60"/>
      <c r="Q175" s="75" t="str">
        <f t="shared" si="247"/>
        <v/>
      </c>
      <c r="S175" s="17" t="str">
        <f t="shared" ref="S175" si="282">IF(A175="","",A175)</f>
        <v/>
      </c>
      <c r="T175" s="17" t="str">
        <f t="shared" ref="T175" si="283">S175&amp;C175&amp;D175</f>
        <v>ZugängeHaushalte</v>
      </c>
      <c r="U175" s="266" t="str">
        <f>CONCATENATE(C175,"_",D175)</f>
        <v>Zugänge_Haushalte</v>
      </c>
    </row>
    <row r="176" spans="1:21" x14ac:dyDescent="0.2">
      <c r="A176" s="453"/>
      <c r="B176" s="429"/>
      <c r="C176" s="432"/>
      <c r="D176" s="58" t="s">
        <v>97</v>
      </c>
      <c r="E176" s="62"/>
      <c r="F176" s="62"/>
      <c r="G176" s="62"/>
      <c r="H176" s="62"/>
      <c r="I176" s="62"/>
      <c r="J176" s="62"/>
      <c r="K176" s="62"/>
      <c r="L176" s="62"/>
      <c r="M176" s="62"/>
      <c r="N176" s="62"/>
      <c r="O176" s="62"/>
      <c r="P176" s="62"/>
      <c r="Q176" s="76" t="str">
        <f t="shared" si="247"/>
        <v/>
      </c>
      <c r="S176" s="17" t="str">
        <f t="shared" ref="S176" si="284">IF(A175="","",A175)</f>
        <v/>
      </c>
      <c r="T176" s="17" t="str">
        <f t="shared" ref="T176" si="285">S176&amp;C175&amp;D176</f>
        <v>ZugängeNicht-Haushalte</v>
      </c>
      <c r="U176" s="266" t="str">
        <f>CONCATENATE(C175,"_",D176)</f>
        <v>Zugänge_Nicht-Haushalte</v>
      </c>
    </row>
    <row r="177" spans="1:21" x14ac:dyDescent="0.2">
      <c r="A177" s="453"/>
      <c r="B177" s="429"/>
      <c r="C177" s="433" t="s">
        <v>99</v>
      </c>
      <c r="D177" s="57" t="s">
        <v>96</v>
      </c>
      <c r="E177" s="60"/>
      <c r="F177" s="60"/>
      <c r="G177" s="60"/>
      <c r="H177" s="60"/>
      <c r="I177" s="60"/>
      <c r="J177" s="60"/>
      <c r="K177" s="60"/>
      <c r="L177" s="60"/>
      <c r="M177" s="60"/>
      <c r="N177" s="60"/>
      <c r="O177" s="60"/>
      <c r="P177" s="60"/>
      <c r="Q177" s="75" t="str">
        <f t="shared" si="247"/>
        <v/>
      </c>
      <c r="S177" s="17" t="str">
        <f t="shared" ref="S177" si="286">IF(A175="","",A175)</f>
        <v/>
      </c>
      <c r="T177" s="17" t="str">
        <f t="shared" ref="T177" si="287">S177&amp;C177&amp;D177</f>
        <v>AbgängeHaushalte</v>
      </c>
      <c r="U177" s="266" t="str">
        <f>CONCATENATE(C177,"_",D177)</f>
        <v>Abgänge_Haushalte</v>
      </c>
    </row>
    <row r="178" spans="1:21" x14ac:dyDescent="0.2">
      <c r="A178" s="454"/>
      <c r="B178" s="430"/>
      <c r="C178" s="434"/>
      <c r="D178" s="58" t="s">
        <v>97</v>
      </c>
      <c r="E178" s="62"/>
      <c r="F178" s="62"/>
      <c r="G178" s="62"/>
      <c r="H178" s="62"/>
      <c r="I178" s="62"/>
      <c r="J178" s="62"/>
      <c r="K178" s="62"/>
      <c r="L178" s="62"/>
      <c r="M178" s="62"/>
      <c r="N178" s="62"/>
      <c r="O178" s="62"/>
      <c r="P178" s="62"/>
      <c r="Q178" s="76" t="str">
        <f t="shared" si="247"/>
        <v/>
      </c>
      <c r="S178" s="17" t="str">
        <f t="shared" ref="S178" si="288">IF(A175="","",A175)</f>
        <v/>
      </c>
      <c r="T178" s="17" t="str">
        <f t="shared" ref="T178" si="289">S178&amp;C177&amp;D178</f>
        <v>AbgängeNicht-Haushalte</v>
      </c>
      <c r="U178" s="266" t="str">
        <f>CONCATENATE(C177,"_",D178)</f>
        <v>Abgänge_Nicht-Haushalte</v>
      </c>
    </row>
    <row r="179" spans="1:21" x14ac:dyDescent="0.2">
      <c r="A179" s="452"/>
      <c r="B179" s="428" t="str">
        <f>IF(A179="","",IFERROR(VLOOKUP(A179,L!$M$11:$N$120,2,FALSE),"Eingabeart wurde geändert"))</f>
        <v/>
      </c>
      <c r="C179" s="431" t="s">
        <v>98</v>
      </c>
      <c r="D179" s="57" t="s">
        <v>96</v>
      </c>
      <c r="E179" s="60"/>
      <c r="F179" s="60"/>
      <c r="G179" s="60"/>
      <c r="H179" s="60"/>
      <c r="I179" s="60"/>
      <c r="J179" s="60"/>
      <c r="K179" s="60"/>
      <c r="L179" s="60"/>
      <c r="M179" s="60"/>
      <c r="N179" s="60"/>
      <c r="O179" s="60"/>
      <c r="P179" s="60"/>
      <c r="Q179" s="75" t="str">
        <f t="shared" si="247"/>
        <v/>
      </c>
      <c r="S179" s="17" t="str">
        <f t="shared" ref="S179" si="290">IF(A179="","",A179)</f>
        <v/>
      </c>
      <c r="T179" s="17" t="str">
        <f t="shared" ref="T179" si="291">S179&amp;C179&amp;D179</f>
        <v>ZugängeHaushalte</v>
      </c>
      <c r="U179" s="266" t="str">
        <f>CONCATENATE(C179,"_",D179)</f>
        <v>Zugänge_Haushalte</v>
      </c>
    </row>
    <row r="180" spans="1:21" x14ac:dyDescent="0.2">
      <c r="A180" s="453"/>
      <c r="B180" s="429"/>
      <c r="C180" s="432"/>
      <c r="D180" s="58" t="s">
        <v>97</v>
      </c>
      <c r="E180" s="62"/>
      <c r="F180" s="62"/>
      <c r="G180" s="62"/>
      <c r="H180" s="62"/>
      <c r="I180" s="62"/>
      <c r="J180" s="62"/>
      <c r="K180" s="62"/>
      <c r="L180" s="62"/>
      <c r="M180" s="62"/>
      <c r="N180" s="62"/>
      <c r="O180" s="62"/>
      <c r="P180" s="62"/>
      <c r="Q180" s="76" t="str">
        <f t="shared" si="247"/>
        <v/>
      </c>
      <c r="S180" s="17" t="str">
        <f t="shared" ref="S180" si="292">IF(A179="","",A179)</f>
        <v/>
      </c>
      <c r="T180" s="17" t="str">
        <f t="shared" ref="T180" si="293">S180&amp;C179&amp;D180</f>
        <v>ZugängeNicht-Haushalte</v>
      </c>
      <c r="U180" s="266" t="str">
        <f>CONCATENATE(C179,"_",D180)</f>
        <v>Zugänge_Nicht-Haushalte</v>
      </c>
    </row>
    <row r="181" spans="1:21" x14ac:dyDescent="0.2">
      <c r="A181" s="453"/>
      <c r="B181" s="429"/>
      <c r="C181" s="433" t="s">
        <v>99</v>
      </c>
      <c r="D181" s="57" t="s">
        <v>96</v>
      </c>
      <c r="E181" s="60"/>
      <c r="F181" s="60"/>
      <c r="G181" s="60"/>
      <c r="H181" s="60"/>
      <c r="I181" s="60"/>
      <c r="J181" s="60"/>
      <c r="K181" s="60"/>
      <c r="L181" s="60"/>
      <c r="M181" s="60"/>
      <c r="N181" s="60"/>
      <c r="O181" s="60"/>
      <c r="P181" s="60"/>
      <c r="Q181" s="75" t="str">
        <f t="shared" si="247"/>
        <v/>
      </c>
      <c r="S181" s="17" t="str">
        <f t="shared" ref="S181" si="294">IF(A179="","",A179)</f>
        <v/>
      </c>
      <c r="T181" s="17" t="str">
        <f t="shared" ref="T181" si="295">S181&amp;C181&amp;D181</f>
        <v>AbgängeHaushalte</v>
      </c>
      <c r="U181" s="266" t="str">
        <f>CONCATENATE(C181,"_",D181)</f>
        <v>Abgänge_Haushalte</v>
      </c>
    </row>
    <row r="182" spans="1:21" x14ac:dyDescent="0.2">
      <c r="A182" s="454"/>
      <c r="B182" s="430"/>
      <c r="C182" s="434"/>
      <c r="D182" s="58" t="s">
        <v>97</v>
      </c>
      <c r="E182" s="62"/>
      <c r="F182" s="62"/>
      <c r="G182" s="62"/>
      <c r="H182" s="62"/>
      <c r="I182" s="62"/>
      <c r="J182" s="62"/>
      <c r="K182" s="62"/>
      <c r="L182" s="62"/>
      <c r="M182" s="62"/>
      <c r="N182" s="62"/>
      <c r="O182" s="62"/>
      <c r="P182" s="62"/>
      <c r="Q182" s="76" t="str">
        <f t="shared" si="247"/>
        <v/>
      </c>
      <c r="S182" s="17" t="str">
        <f t="shared" ref="S182" si="296">IF(A179="","",A179)</f>
        <v/>
      </c>
      <c r="T182" s="17" t="str">
        <f t="shared" ref="T182" si="297">S182&amp;C181&amp;D182</f>
        <v>AbgängeNicht-Haushalte</v>
      </c>
      <c r="U182" s="266" t="str">
        <f>CONCATENATE(C181,"_",D182)</f>
        <v>Abgänge_Nicht-Haushalte</v>
      </c>
    </row>
    <row r="183" spans="1:21" x14ac:dyDescent="0.2">
      <c r="A183" s="452"/>
      <c r="B183" s="428" t="str">
        <f>IF(A183="","",IFERROR(VLOOKUP(A183,L!$M$11:$N$120,2,FALSE),"Eingabeart wurde geändert"))</f>
        <v/>
      </c>
      <c r="C183" s="431" t="s">
        <v>98</v>
      </c>
      <c r="D183" s="57" t="s">
        <v>96</v>
      </c>
      <c r="E183" s="60"/>
      <c r="F183" s="60"/>
      <c r="G183" s="60"/>
      <c r="H183" s="60"/>
      <c r="I183" s="60"/>
      <c r="J183" s="60"/>
      <c r="K183" s="60"/>
      <c r="L183" s="60"/>
      <c r="M183" s="60"/>
      <c r="N183" s="60"/>
      <c r="O183" s="60"/>
      <c r="P183" s="60"/>
      <c r="Q183" s="75" t="str">
        <f t="shared" si="247"/>
        <v/>
      </c>
      <c r="S183" s="17" t="str">
        <f t="shared" ref="S183" si="298">IF(A183="","",A183)</f>
        <v/>
      </c>
      <c r="T183" s="17" t="str">
        <f t="shared" ref="T183" si="299">S183&amp;C183&amp;D183</f>
        <v>ZugängeHaushalte</v>
      </c>
      <c r="U183" s="266" t="str">
        <f>CONCATENATE(C183,"_",D183)</f>
        <v>Zugänge_Haushalte</v>
      </c>
    </row>
    <row r="184" spans="1:21" x14ac:dyDescent="0.2">
      <c r="A184" s="453"/>
      <c r="B184" s="429"/>
      <c r="C184" s="432"/>
      <c r="D184" s="58" t="s">
        <v>97</v>
      </c>
      <c r="E184" s="62"/>
      <c r="F184" s="62"/>
      <c r="G184" s="62"/>
      <c r="H184" s="62"/>
      <c r="I184" s="62"/>
      <c r="J184" s="62"/>
      <c r="K184" s="62"/>
      <c r="L184" s="62"/>
      <c r="M184" s="62"/>
      <c r="N184" s="62"/>
      <c r="O184" s="62"/>
      <c r="P184" s="62"/>
      <c r="Q184" s="76" t="str">
        <f t="shared" si="247"/>
        <v/>
      </c>
      <c r="S184" s="17" t="str">
        <f t="shared" ref="S184" si="300">IF(A183="","",A183)</f>
        <v/>
      </c>
      <c r="T184" s="17" t="str">
        <f t="shared" ref="T184" si="301">S184&amp;C183&amp;D184</f>
        <v>ZugängeNicht-Haushalte</v>
      </c>
      <c r="U184" s="266" t="str">
        <f>CONCATENATE(C183,"_",D184)</f>
        <v>Zugänge_Nicht-Haushalte</v>
      </c>
    </row>
    <row r="185" spans="1:21" x14ac:dyDescent="0.2">
      <c r="A185" s="453"/>
      <c r="B185" s="429"/>
      <c r="C185" s="433" t="s">
        <v>99</v>
      </c>
      <c r="D185" s="57" t="s">
        <v>96</v>
      </c>
      <c r="E185" s="60"/>
      <c r="F185" s="60"/>
      <c r="G185" s="60"/>
      <c r="H185" s="60"/>
      <c r="I185" s="60"/>
      <c r="J185" s="60"/>
      <c r="K185" s="60"/>
      <c r="L185" s="60"/>
      <c r="M185" s="60"/>
      <c r="N185" s="60"/>
      <c r="O185" s="60"/>
      <c r="P185" s="60"/>
      <c r="Q185" s="75" t="str">
        <f t="shared" si="247"/>
        <v/>
      </c>
      <c r="S185" s="17" t="str">
        <f t="shared" ref="S185" si="302">IF(A183="","",A183)</f>
        <v/>
      </c>
      <c r="T185" s="17" t="str">
        <f t="shared" ref="T185" si="303">S185&amp;C185&amp;D185</f>
        <v>AbgängeHaushalte</v>
      </c>
      <c r="U185" s="266" t="str">
        <f>CONCATENATE(C185,"_",D185)</f>
        <v>Abgänge_Haushalte</v>
      </c>
    </row>
    <row r="186" spans="1:21" x14ac:dyDescent="0.2">
      <c r="A186" s="454"/>
      <c r="B186" s="430"/>
      <c r="C186" s="434"/>
      <c r="D186" s="58" t="s">
        <v>97</v>
      </c>
      <c r="E186" s="62"/>
      <c r="F186" s="62"/>
      <c r="G186" s="62"/>
      <c r="H186" s="62"/>
      <c r="I186" s="62"/>
      <c r="J186" s="62"/>
      <c r="K186" s="62"/>
      <c r="L186" s="62"/>
      <c r="M186" s="62"/>
      <c r="N186" s="62"/>
      <c r="O186" s="62"/>
      <c r="P186" s="62"/>
      <c r="Q186" s="76" t="str">
        <f t="shared" si="247"/>
        <v/>
      </c>
      <c r="S186" s="17" t="str">
        <f t="shared" ref="S186" si="304">IF(A183="","",A183)</f>
        <v/>
      </c>
      <c r="T186" s="17" t="str">
        <f t="shared" ref="T186" si="305">S186&amp;C185&amp;D186</f>
        <v>AbgängeNicht-Haushalte</v>
      </c>
      <c r="U186" s="266" t="str">
        <f>CONCATENATE(C185,"_",D186)</f>
        <v>Abgänge_Nicht-Haushalte</v>
      </c>
    </row>
    <row r="187" spans="1:21" x14ac:dyDescent="0.2">
      <c r="A187" s="452"/>
      <c r="B187" s="428" t="str">
        <f>IF(A187="","",IFERROR(VLOOKUP(A187,L!$M$11:$N$120,2,FALSE),"Eingabeart wurde geändert"))</f>
        <v/>
      </c>
      <c r="C187" s="431" t="s">
        <v>98</v>
      </c>
      <c r="D187" s="57" t="s">
        <v>96</v>
      </c>
      <c r="E187" s="60"/>
      <c r="F187" s="60"/>
      <c r="G187" s="60"/>
      <c r="H187" s="60"/>
      <c r="I187" s="60"/>
      <c r="J187" s="60"/>
      <c r="K187" s="60"/>
      <c r="L187" s="60"/>
      <c r="M187" s="60"/>
      <c r="N187" s="60"/>
      <c r="O187" s="60"/>
      <c r="P187" s="60"/>
      <c r="Q187" s="75" t="str">
        <f t="shared" si="247"/>
        <v/>
      </c>
      <c r="S187" s="17" t="str">
        <f t="shared" ref="S187" si="306">IF(A187="","",A187)</f>
        <v/>
      </c>
      <c r="T187" s="17" t="str">
        <f t="shared" ref="T187" si="307">S187&amp;C187&amp;D187</f>
        <v>ZugängeHaushalte</v>
      </c>
      <c r="U187" s="266" t="str">
        <f>CONCATENATE(C187,"_",D187)</f>
        <v>Zugänge_Haushalte</v>
      </c>
    </row>
    <row r="188" spans="1:21" x14ac:dyDescent="0.2">
      <c r="A188" s="453"/>
      <c r="B188" s="429"/>
      <c r="C188" s="432"/>
      <c r="D188" s="58" t="s">
        <v>97</v>
      </c>
      <c r="E188" s="62"/>
      <c r="F188" s="62"/>
      <c r="G188" s="62"/>
      <c r="H188" s="62"/>
      <c r="I188" s="62"/>
      <c r="J188" s="62"/>
      <c r="K188" s="62"/>
      <c r="L188" s="62"/>
      <c r="M188" s="62"/>
      <c r="N188" s="62"/>
      <c r="O188" s="62"/>
      <c r="P188" s="62"/>
      <c r="Q188" s="76" t="str">
        <f t="shared" si="247"/>
        <v/>
      </c>
      <c r="S188" s="17" t="str">
        <f t="shared" ref="S188" si="308">IF(A187="","",A187)</f>
        <v/>
      </c>
      <c r="T188" s="17" t="str">
        <f t="shared" ref="T188" si="309">S188&amp;C187&amp;D188</f>
        <v>ZugängeNicht-Haushalte</v>
      </c>
      <c r="U188" s="266" t="str">
        <f>CONCATENATE(C187,"_",D188)</f>
        <v>Zugänge_Nicht-Haushalte</v>
      </c>
    </row>
    <row r="189" spans="1:21" x14ac:dyDescent="0.2">
      <c r="A189" s="453"/>
      <c r="B189" s="429"/>
      <c r="C189" s="433" t="s">
        <v>99</v>
      </c>
      <c r="D189" s="57" t="s">
        <v>96</v>
      </c>
      <c r="E189" s="60"/>
      <c r="F189" s="60"/>
      <c r="G189" s="60"/>
      <c r="H189" s="60"/>
      <c r="I189" s="60"/>
      <c r="J189" s="60"/>
      <c r="K189" s="60"/>
      <c r="L189" s="60"/>
      <c r="M189" s="60"/>
      <c r="N189" s="60"/>
      <c r="O189" s="60"/>
      <c r="P189" s="60"/>
      <c r="Q189" s="75" t="str">
        <f t="shared" si="247"/>
        <v/>
      </c>
      <c r="S189" s="17" t="str">
        <f t="shared" ref="S189" si="310">IF(A187="","",A187)</f>
        <v/>
      </c>
      <c r="T189" s="17" t="str">
        <f t="shared" ref="T189" si="311">S189&amp;C189&amp;D189</f>
        <v>AbgängeHaushalte</v>
      </c>
      <c r="U189" s="266" t="str">
        <f>CONCATENATE(C189,"_",D189)</f>
        <v>Abgänge_Haushalte</v>
      </c>
    </row>
    <row r="190" spans="1:21" x14ac:dyDescent="0.2">
      <c r="A190" s="454"/>
      <c r="B190" s="430"/>
      <c r="C190" s="434"/>
      <c r="D190" s="58" t="s">
        <v>97</v>
      </c>
      <c r="E190" s="62"/>
      <c r="F190" s="62"/>
      <c r="G190" s="62"/>
      <c r="H190" s="62"/>
      <c r="I190" s="62"/>
      <c r="J190" s="62"/>
      <c r="K190" s="62"/>
      <c r="L190" s="62"/>
      <c r="M190" s="62"/>
      <c r="N190" s="62"/>
      <c r="O190" s="62"/>
      <c r="P190" s="62"/>
      <c r="Q190" s="76" t="str">
        <f t="shared" si="247"/>
        <v/>
      </c>
      <c r="S190" s="17" t="str">
        <f t="shared" ref="S190" si="312">IF(A187="","",A187)</f>
        <v/>
      </c>
      <c r="T190" s="17" t="str">
        <f t="shared" ref="T190" si="313">S190&amp;C189&amp;D190</f>
        <v>AbgängeNicht-Haushalte</v>
      </c>
      <c r="U190" s="266" t="str">
        <f>CONCATENATE(C189,"_",D190)</f>
        <v>Abgänge_Nicht-Haushalte</v>
      </c>
    </row>
    <row r="191" spans="1:21" x14ac:dyDescent="0.2">
      <c r="A191" s="452"/>
      <c r="B191" s="428" t="str">
        <f>IF(A191="","",IFERROR(VLOOKUP(A191,L!$M$11:$N$120,2,FALSE),"Eingabeart wurde geändert"))</f>
        <v/>
      </c>
      <c r="C191" s="431" t="s">
        <v>98</v>
      </c>
      <c r="D191" s="57" t="s">
        <v>96</v>
      </c>
      <c r="E191" s="60"/>
      <c r="F191" s="60"/>
      <c r="G191" s="60"/>
      <c r="H191" s="60"/>
      <c r="I191" s="60"/>
      <c r="J191" s="60"/>
      <c r="K191" s="60"/>
      <c r="L191" s="60"/>
      <c r="M191" s="60"/>
      <c r="N191" s="60"/>
      <c r="O191" s="60"/>
      <c r="P191" s="60"/>
      <c r="Q191" s="75" t="str">
        <f t="shared" si="247"/>
        <v/>
      </c>
      <c r="S191" s="17" t="str">
        <f t="shared" ref="S191" si="314">IF(A191="","",A191)</f>
        <v/>
      </c>
      <c r="T191" s="17" t="str">
        <f t="shared" ref="T191" si="315">S191&amp;C191&amp;D191</f>
        <v>ZugängeHaushalte</v>
      </c>
      <c r="U191" s="266" t="str">
        <f>CONCATENATE(C191,"_",D191)</f>
        <v>Zugänge_Haushalte</v>
      </c>
    </row>
    <row r="192" spans="1:21" x14ac:dyDescent="0.2">
      <c r="A192" s="453"/>
      <c r="B192" s="429"/>
      <c r="C192" s="432"/>
      <c r="D192" s="58" t="s">
        <v>97</v>
      </c>
      <c r="E192" s="62"/>
      <c r="F192" s="62"/>
      <c r="G192" s="62"/>
      <c r="H192" s="62"/>
      <c r="I192" s="62"/>
      <c r="J192" s="62"/>
      <c r="K192" s="62"/>
      <c r="L192" s="62"/>
      <c r="M192" s="62"/>
      <c r="N192" s="62"/>
      <c r="O192" s="62"/>
      <c r="P192" s="62"/>
      <c r="Q192" s="76" t="str">
        <f t="shared" si="247"/>
        <v/>
      </c>
      <c r="S192" s="17" t="str">
        <f t="shared" ref="S192" si="316">IF(A191="","",A191)</f>
        <v/>
      </c>
      <c r="T192" s="17" t="str">
        <f t="shared" ref="T192" si="317">S192&amp;C191&amp;D192</f>
        <v>ZugängeNicht-Haushalte</v>
      </c>
      <c r="U192" s="266" t="str">
        <f>CONCATENATE(C191,"_",D192)</f>
        <v>Zugänge_Nicht-Haushalte</v>
      </c>
    </row>
    <row r="193" spans="1:21" x14ac:dyDescent="0.2">
      <c r="A193" s="453"/>
      <c r="B193" s="429"/>
      <c r="C193" s="433" t="s">
        <v>99</v>
      </c>
      <c r="D193" s="57" t="s">
        <v>96</v>
      </c>
      <c r="E193" s="60"/>
      <c r="F193" s="60"/>
      <c r="G193" s="60"/>
      <c r="H193" s="60"/>
      <c r="I193" s="60"/>
      <c r="J193" s="60"/>
      <c r="K193" s="60"/>
      <c r="L193" s="60"/>
      <c r="M193" s="60"/>
      <c r="N193" s="60"/>
      <c r="O193" s="60"/>
      <c r="P193" s="60"/>
      <c r="Q193" s="75" t="str">
        <f t="shared" si="247"/>
        <v/>
      </c>
      <c r="S193" s="17" t="str">
        <f t="shared" ref="S193" si="318">IF(A191="","",A191)</f>
        <v/>
      </c>
      <c r="T193" s="17" t="str">
        <f t="shared" ref="T193" si="319">S193&amp;C193&amp;D193</f>
        <v>AbgängeHaushalte</v>
      </c>
      <c r="U193" s="266" t="str">
        <f>CONCATENATE(C193,"_",D193)</f>
        <v>Abgänge_Haushalte</v>
      </c>
    </row>
    <row r="194" spans="1:21" x14ac:dyDescent="0.2">
      <c r="A194" s="454"/>
      <c r="B194" s="430"/>
      <c r="C194" s="434"/>
      <c r="D194" s="58" t="s">
        <v>97</v>
      </c>
      <c r="E194" s="62"/>
      <c r="F194" s="62"/>
      <c r="G194" s="62"/>
      <c r="H194" s="62"/>
      <c r="I194" s="62"/>
      <c r="J194" s="62"/>
      <c r="K194" s="62"/>
      <c r="L194" s="62"/>
      <c r="M194" s="62"/>
      <c r="N194" s="62"/>
      <c r="O194" s="62"/>
      <c r="P194" s="62"/>
      <c r="Q194" s="76" t="str">
        <f t="shared" si="247"/>
        <v/>
      </c>
      <c r="S194" s="17" t="str">
        <f t="shared" ref="S194" si="320">IF(A191="","",A191)</f>
        <v/>
      </c>
      <c r="T194" s="17" t="str">
        <f t="shared" ref="T194" si="321">S194&amp;C193&amp;D194</f>
        <v>AbgängeNicht-Haushalte</v>
      </c>
      <c r="U194" s="266" t="str">
        <f>CONCATENATE(C193,"_",D194)</f>
        <v>Abgänge_Nicht-Haushalte</v>
      </c>
    </row>
    <row r="195" spans="1:21" x14ac:dyDescent="0.2">
      <c r="A195" s="452"/>
      <c r="B195" s="428" t="str">
        <f>IF(A195="","",IFERROR(VLOOKUP(A195,L!$M$11:$N$120,2,FALSE),"Eingabeart wurde geändert"))</f>
        <v/>
      </c>
      <c r="C195" s="431" t="s">
        <v>98</v>
      </c>
      <c r="D195" s="57" t="s">
        <v>96</v>
      </c>
      <c r="E195" s="60"/>
      <c r="F195" s="60"/>
      <c r="G195" s="60"/>
      <c r="H195" s="60"/>
      <c r="I195" s="60"/>
      <c r="J195" s="60"/>
      <c r="K195" s="60"/>
      <c r="L195" s="60"/>
      <c r="M195" s="60"/>
      <c r="N195" s="60"/>
      <c r="O195" s="60"/>
      <c r="P195" s="60"/>
      <c r="Q195" s="75" t="str">
        <f t="shared" si="247"/>
        <v/>
      </c>
      <c r="S195" s="17" t="str">
        <f t="shared" ref="S195" si="322">IF(A195="","",A195)</f>
        <v/>
      </c>
      <c r="T195" s="17" t="str">
        <f t="shared" ref="T195" si="323">S195&amp;C195&amp;D195</f>
        <v>ZugängeHaushalte</v>
      </c>
      <c r="U195" s="266" t="str">
        <f>CONCATENATE(C195,"_",D195)</f>
        <v>Zugänge_Haushalte</v>
      </c>
    </row>
    <row r="196" spans="1:21" x14ac:dyDescent="0.2">
      <c r="A196" s="453"/>
      <c r="B196" s="429"/>
      <c r="C196" s="432"/>
      <c r="D196" s="58" t="s">
        <v>97</v>
      </c>
      <c r="E196" s="62"/>
      <c r="F196" s="62"/>
      <c r="G196" s="62"/>
      <c r="H196" s="62"/>
      <c r="I196" s="62"/>
      <c r="J196" s="62"/>
      <c r="K196" s="62"/>
      <c r="L196" s="62"/>
      <c r="M196" s="62"/>
      <c r="N196" s="62"/>
      <c r="O196" s="62"/>
      <c r="P196" s="62"/>
      <c r="Q196" s="76" t="str">
        <f t="shared" si="247"/>
        <v/>
      </c>
      <c r="S196" s="17" t="str">
        <f t="shared" ref="S196" si="324">IF(A195="","",A195)</f>
        <v/>
      </c>
      <c r="T196" s="17" t="str">
        <f t="shared" ref="T196" si="325">S196&amp;C195&amp;D196</f>
        <v>ZugängeNicht-Haushalte</v>
      </c>
      <c r="U196" s="266" t="str">
        <f>CONCATENATE(C195,"_",D196)</f>
        <v>Zugänge_Nicht-Haushalte</v>
      </c>
    </row>
    <row r="197" spans="1:21" x14ac:dyDescent="0.2">
      <c r="A197" s="453"/>
      <c r="B197" s="429"/>
      <c r="C197" s="433" t="s">
        <v>99</v>
      </c>
      <c r="D197" s="57" t="s">
        <v>96</v>
      </c>
      <c r="E197" s="60"/>
      <c r="F197" s="60"/>
      <c r="G197" s="60"/>
      <c r="H197" s="60"/>
      <c r="I197" s="60"/>
      <c r="J197" s="60"/>
      <c r="K197" s="60"/>
      <c r="L197" s="60"/>
      <c r="M197" s="60"/>
      <c r="N197" s="60"/>
      <c r="O197" s="60"/>
      <c r="P197" s="60"/>
      <c r="Q197" s="75" t="str">
        <f t="shared" si="247"/>
        <v/>
      </c>
      <c r="S197" s="17" t="str">
        <f t="shared" ref="S197" si="326">IF(A195="","",A195)</f>
        <v/>
      </c>
      <c r="T197" s="17" t="str">
        <f t="shared" ref="T197" si="327">S197&amp;C197&amp;D197</f>
        <v>AbgängeHaushalte</v>
      </c>
      <c r="U197" s="266" t="str">
        <f>CONCATENATE(C197,"_",D197)</f>
        <v>Abgänge_Haushalte</v>
      </c>
    </row>
    <row r="198" spans="1:21" x14ac:dyDescent="0.2">
      <c r="A198" s="454"/>
      <c r="B198" s="430"/>
      <c r="C198" s="434"/>
      <c r="D198" s="58" t="s">
        <v>97</v>
      </c>
      <c r="E198" s="62"/>
      <c r="F198" s="62"/>
      <c r="G198" s="62"/>
      <c r="H198" s="62"/>
      <c r="I198" s="62"/>
      <c r="J198" s="62"/>
      <c r="K198" s="62"/>
      <c r="L198" s="62"/>
      <c r="M198" s="62"/>
      <c r="N198" s="62"/>
      <c r="O198" s="62"/>
      <c r="P198" s="62"/>
      <c r="Q198" s="76" t="str">
        <f t="shared" si="247"/>
        <v/>
      </c>
      <c r="S198" s="17" t="str">
        <f t="shared" ref="S198" si="328">IF(A195="","",A195)</f>
        <v/>
      </c>
      <c r="T198" s="17" t="str">
        <f t="shared" ref="T198" si="329">S198&amp;C197&amp;D198</f>
        <v>AbgängeNicht-Haushalte</v>
      </c>
      <c r="U198" s="266" t="str">
        <f>CONCATENATE(C197,"_",D198)</f>
        <v>Abgänge_Nicht-Haushalte</v>
      </c>
    </row>
    <row r="199" spans="1:21" x14ac:dyDescent="0.2">
      <c r="A199" s="452"/>
      <c r="B199" s="428" t="str">
        <f>IF(A199="","",IFERROR(VLOOKUP(A199,L!$M$11:$N$120,2,FALSE),"Eingabeart wurde geändert"))</f>
        <v/>
      </c>
      <c r="C199" s="431" t="s">
        <v>98</v>
      </c>
      <c r="D199" s="57" t="s">
        <v>96</v>
      </c>
      <c r="E199" s="60"/>
      <c r="F199" s="60"/>
      <c r="G199" s="60"/>
      <c r="H199" s="60"/>
      <c r="I199" s="60"/>
      <c r="J199" s="60"/>
      <c r="K199" s="60"/>
      <c r="L199" s="60"/>
      <c r="M199" s="60"/>
      <c r="N199" s="60"/>
      <c r="O199" s="60"/>
      <c r="P199" s="60"/>
      <c r="Q199" s="75" t="str">
        <f t="shared" si="247"/>
        <v/>
      </c>
      <c r="S199" s="17" t="str">
        <f t="shared" ref="S199" si="330">IF(A199="","",A199)</f>
        <v/>
      </c>
      <c r="T199" s="17" t="str">
        <f t="shared" ref="T199" si="331">S199&amp;C199&amp;D199</f>
        <v>ZugängeHaushalte</v>
      </c>
      <c r="U199" s="266" t="str">
        <f>CONCATENATE(C199,"_",D199)</f>
        <v>Zugänge_Haushalte</v>
      </c>
    </row>
    <row r="200" spans="1:21" x14ac:dyDescent="0.2">
      <c r="A200" s="453"/>
      <c r="B200" s="429"/>
      <c r="C200" s="432"/>
      <c r="D200" s="58" t="s">
        <v>97</v>
      </c>
      <c r="E200" s="62"/>
      <c r="F200" s="62"/>
      <c r="G200" s="62"/>
      <c r="H200" s="62"/>
      <c r="I200" s="62"/>
      <c r="J200" s="62"/>
      <c r="K200" s="62"/>
      <c r="L200" s="62"/>
      <c r="M200" s="62"/>
      <c r="N200" s="62"/>
      <c r="O200" s="62"/>
      <c r="P200" s="62"/>
      <c r="Q200" s="76" t="str">
        <f t="shared" si="247"/>
        <v/>
      </c>
      <c r="S200" s="17" t="str">
        <f t="shared" ref="S200" si="332">IF(A199="","",A199)</f>
        <v/>
      </c>
      <c r="T200" s="17" t="str">
        <f t="shared" ref="T200" si="333">S200&amp;C199&amp;D200</f>
        <v>ZugängeNicht-Haushalte</v>
      </c>
      <c r="U200" s="266" t="str">
        <f>CONCATENATE(C199,"_",D200)</f>
        <v>Zugänge_Nicht-Haushalte</v>
      </c>
    </row>
    <row r="201" spans="1:21" x14ac:dyDescent="0.2">
      <c r="A201" s="453"/>
      <c r="B201" s="429"/>
      <c r="C201" s="433" t="s">
        <v>99</v>
      </c>
      <c r="D201" s="57" t="s">
        <v>96</v>
      </c>
      <c r="E201" s="60"/>
      <c r="F201" s="60"/>
      <c r="G201" s="60"/>
      <c r="H201" s="60"/>
      <c r="I201" s="60"/>
      <c r="J201" s="60"/>
      <c r="K201" s="60"/>
      <c r="L201" s="60"/>
      <c r="M201" s="60"/>
      <c r="N201" s="60"/>
      <c r="O201" s="60"/>
      <c r="P201" s="60"/>
      <c r="Q201" s="75" t="str">
        <f t="shared" si="247"/>
        <v/>
      </c>
      <c r="S201" s="17" t="str">
        <f t="shared" ref="S201" si="334">IF(A199="","",A199)</f>
        <v/>
      </c>
      <c r="T201" s="17" t="str">
        <f t="shared" ref="T201" si="335">S201&amp;C201&amp;D201</f>
        <v>AbgängeHaushalte</v>
      </c>
      <c r="U201" s="266" t="str">
        <f>CONCATENATE(C201,"_",D201)</f>
        <v>Abgänge_Haushalte</v>
      </c>
    </row>
    <row r="202" spans="1:21" x14ac:dyDescent="0.2">
      <c r="A202" s="454"/>
      <c r="B202" s="430"/>
      <c r="C202" s="434"/>
      <c r="D202" s="58" t="s">
        <v>97</v>
      </c>
      <c r="E202" s="62"/>
      <c r="F202" s="62"/>
      <c r="G202" s="62"/>
      <c r="H202" s="62"/>
      <c r="I202" s="62"/>
      <c r="J202" s="62"/>
      <c r="K202" s="62"/>
      <c r="L202" s="62"/>
      <c r="M202" s="62"/>
      <c r="N202" s="62"/>
      <c r="O202" s="62"/>
      <c r="P202" s="62"/>
      <c r="Q202" s="76" t="str">
        <f t="shared" si="247"/>
        <v/>
      </c>
      <c r="S202" s="17" t="str">
        <f t="shared" ref="S202" si="336">IF(A199="","",A199)</f>
        <v/>
      </c>
      <c r="T202" s="17" t="str">
        <f t="shared" ref="T202" si="337">S202&amp;C201&amp;D202</f>
        <v>AbgängeNicht-Haushalte</v>
      </c>
      <c r="U202" s="266" t="str">
        <f>CONCATENATE(C201,"_",D202)</f>
        <v>Abgänge_Nicht-Haushalte</v>
      </c>
    </row>
    <row r="203" spans="1:21" x14ac:dyDescent="0.2">
      <c r="A203" s="452"/>
      <c r="B203" s="428" t="str">
        <f>IF(A203="","",IFERROR(VLOOKUP(A203,L!$M$11:$N$120,2,FALSE),"Eingabeart wurde geändert"))</f>
        <v/>
      </c>
      <c r="C203" s="431" t="s">
        <v>98</v>
      </c>
      <c r="D203" s="57" t="s">
        <v>96</v>
      </c>
      <c r="E203" s="60"/>
      <c r="F203" s="60"/>
      <c r="G203" s="60"/>
      <c r="H203" s="60"/>
      <c r="I203" s="60"/>
      <c r="J203" s="60"/>
      <c r="K203" s="60"/>
      <c r="L203" s="60"/>
      <c r="M203" s="60"/>
      <c r="N203" s="60"/>
      <c r="O203" s="60"/>
      <c r="P203" s="60"/>
      <c r="Q203" s="75" t="str">
        <f t="shared" si="247"/>
        <v/>
      </c>
      <c r="S203" s="17" t="str">
        <f t="shared" ref="S203" si="338">IF(A203="","",A203)</f>
        <v/>
      </c>
      <c r="T203" s="17" t="str">
        <f t="shared" ref="T203" si="339">S203&amp;C203&amp;D203</f>
        <v>ZugängeHaushalte</v>
      </c>
      <c r="U203" s="266" t="str">
        <f>CONCATENATE(C203,"_",D203)</f>
        <v>Zugänge_Haushalte</v>
      </c>
    </row>
    <row r="204" spans="1:21" x14ac:dyDescent="0.2">
      <c r="A204" s="453"/>
      <c r="B204" s="429"/>
      <c r="C204" s="432"/>
      <c r="D204" s="58" t="s">
        <v>97</v>
      </c>
      <c r="E204" s="62"/>
      <c r="F204" s="62"/>
      <c r="G204" s="62"/>
      <c r="H204" s="62"/>
      <c r="I204" s="62"/>
      <c r="J204" s="62"/>
      <c r="K204" s="62"/>
      <c r="L204" s="62"/>
      <c r="M204" s="62"/>
      <c r="N204" s="62"/>
      <c r="O204" s="62"/>
      <c r="P204" s="62"/>
      <c r="Q204" s="76" t="str">
        <f t="shared" si="247"/>
        <v/>
      </c>
      <c r="S204" s="17" t="str">
        <f t="shared" ref="S204" si="340">IF(A203="","",A203)</f>
        <v/>
      </c>
      <c r="T204" s="17" t="str">
        <f t="shared" ref="T204" si="341">S204&amp;C203&amp;D204</f>
        <v>ZugängeNicht-Haushalte</v>
      </c>
      <c r="U204" s="266" t="str">
        <f>CONCATENATE(C203,"_",D204)</f>
        <v>Zugänge_Nicht-Haushalte</v>
      </c>
    </row>
    <row r="205" spans="1:21" x14ac:dyDescent="0.2">
      <c r="A205" s="453"/>
      <c r="B205" s="429"/>
      <c r="C205" s="433" t="s">
        <v>99</v>
      </c>
      <c r="D205" s="57" t="s">
        <v>96</v>
      </c>
      <c r="E205" s="60"/>
      <c r="F205" s="60"/>
      <c r="G205" s="60"/>
      <c r="H205" s="60"/>
      <c r="I205" s="60"/>
      <c r="J205" s="60"/>
      <c r="K205" s="60"/>
      <c r="L205" s="60"/>
      <c r="M205" s="60"/>
      <c r="N205" s="60"/>
      <c r="O205" s="60"/>
      <c r="P205" s="60"/>
      <c r="Q205" s="75" t="str">
        <f t="shared" si="247"/>
        <v/>
      </c>
      <c r="S205" s="17" t="str">
        <f t="shared" ref="S205" si="342">IF(A203="","",A203)</f>
        <v/>
      </c>
      <c r="T205" s="17" t="str">
        <f t="shared" ref="T205" si="343">S205&amp;C205&amp;D205</f>
        <v>AbgängeHaushalte</v>
      </c>
      <c r="U205" s="266" t="str">
        <f>CONCATENATE(C205,"_",D205)</f>
        <v>Abgänge_Haushalte</v>
      </c>
    </row>
    <row r="206" spans="1:21" x14ac:dyDescent="0.2">
      <c r="A206" s="454"/>
      <c r="B206" s="430"/>
      <c r="C206" s="434"/>
      <c r="D206" s="58" t="s">
        <v>97</v>
      </c>
      <c r="E206" s="62"/>
      <c r="F206" s="62"/>
      <c r="G206" s="62"/>
      <c r="H206" s="62"/>
      <c r="I206" s="62"/>
      <c r="J206" s="62"/>
      <c r="K206" s="62"/>
      <c r="L206" s="62"/>
      <c r="M206" s="62"/>
      <c r="N206" s="62"/>
      <c r="O206" s="62"/>
      <c r="P206" s="62"/>
      <c r="Q206" s="76" t="str">
        <f t="shared" si="247"/>
        <v/>
      </c>
      <c r="S206" s="17" t="str">
        <f t="shared" ref="S206" si="344">IF(A203="","",A203)</f>
        <v/>
      </c>
      <c r="T206" s="17" t="str">
        <f t="shared" ref="T206" si="345">S206&amp;C205&amp;D206</f>
        <v>AbgängeNicht-Haushalte</v>
      </c>
      <c r="U206" s="266" t="str">
        <f>CONCATENATE(C205,"_",D206)</f>
        <v>Abgänge_Nicht-Haushalte</v>
      </c>
    </row>
    <row r="207" spans="1:21" x14ac:dyDescent="0.2">
      <c r="A207" s="452"/>
      <c r="B207" s="428" t="str">
        <f>IF(A207="","",IFERROR(VLOOKUP(A207,L!$M$11:$N$120,2,FALSE),"Eingabeart wurde geändert"))</f>
        <v/>
      </c>
      <c r="C207" s="431" t="s">
        <v>98</v>
      </c>
      <c r="D207" s="57" t="s">
        <v>96</v>
      </c>
      <c r="E207" s="60"/>
      <c r="F207" s="60"/>
      <c r="G207" s="60"/>
      <c r="H207" s="60"/>
      <c r="I207" s="60"/>
      <c r="J207" s="60"/>
      <c r="K207" s="60"/>
      <c r="L207" s="60"/>
      <c r="M207" s="60"/>
      <c r="N207" s="60"/>
      <c r="O207" s="60"/>
      <c r="P207" s="60"/>
      <c r="Q207" s="75" t="str">
        <f t="shared" si="247"/>
        <v/>
      </c>
      <c r="S207" s="17" t="str">
        <f t="shared" ref="S207" si="346">IF(A207="","",A207)</f>
        <v/>
      </c>
      <c r="T207" s="17" t="str">
        <f t="shared" ref="T207" si="347">S207&amp;C207&amp;D207</f>
        <v>ZugängeHaushalte</v>
      </c>
      <c r="U207" s="266" t="str">
        <f>CONCATENATE(C207,"_",D207)</f>
        <v>Zugänge_Haushalte</v>
      </c>
    </row>
    <row r="208" spans="1:21" x14ac:dyDescent="0.2">
      <c r="A208" s="453"/>
      <c r="B208" s="429"/>
      <c r="C208" s="432"/>
      <c r="D208" s="58" t="s">
        <v>97</v>
      </c>
      <c r="E208" s="62"/>
      <c r="F208" s="62"/>
      <c r="G208" s="62"/>
      <c r="H208" s="62"/>
      <c r="I208" s="62"/>
      <c r="J208" s="62"/>
      <c r="K208" s="62"/>
      <c r="L208" s="62"/>
      <c r="M208" s="62"/>
      <c r="N208" s="62"/>
      <c r="O208" s="62"/>
      <c r="P208" s="62"/>
      <c r="Q208" s="76" t="str">
        <f t="shared" si="247"/>
        <v/>
      </c>
      <c r="S208" s="17" t="str">
        <f t="shared" ref="S208" si="348">IF(A207="","",A207)</f>
        <v/>
      </c>
      <c r="T208" s="17" t="str">
        <f t="shared" ref="T208" si="349">S208&amp;C207&amp;D208</f>
        <v>ZugängeNicht-Haushalte</v>
      </c>
      <c r="U208" s="266" t="str">
        <f>CONCATENATE(C207,"_",D208)</f>
        <v>Zugänge_Nicht-Haushalte</v>
      </c>
    </row>
    <row r="209" spans="1:21" x14ac:dyDescent="0.2">
      <c r="A209" s="453"/>
      <c r="B209" s="429"/>
      <c r="C209" s="433" t="s">
        <v>99</v>
      </c>
      <c r="D209" s="57" t="s">
        <v>96</v>
      </c>
      <c r="E209" s="60"/>
      <c r="F209" s="60"/>
      <c r="G209" s="60"/>
      <c r="H209" s="60"/>
      <c r="I209" s="60"/>
      <c r="J209" s="60"/>
      <c r="K209" s="60"/>
      <c r="L209" s="60"/>
      <c r="M209" s="60"/>
      <c r="N209" s="60"/>
      <c r="O209" s="60"/>
      <c r="P209" s="60"/>
      <c r="Q209" s="75" t="str">
        <f t="shared" si="247"/>
        <v/>
      </c>
      <c r="S209" s="17" t="str">
        <f t="shared" ref="S209" si="350">IF(A207="","",A207)</f>
        <v/>
      </c>
      <c r="T209" s="17" t="str">
        <f t="shared" ref="T209" si="351">S209&amp;C209&amp;D209</f>
        <v>AbgängeHaushalte</v>
      </c>
      <c r="U209" s="266" t="str">
        <f>CONCATENATE(C209,"_",D209)</f>
        <v>Abgänge_Haushalte</v>
      </c>
    </row>
    <row r="210" spans="1:21" x14ac:dyDescent="0.2">
      <c r="A210" s="454"/>
      <c r="B210" s="430"/>
      <c r="C210" s="434"/>
      <c r="D210" s="58" t="s">
        <v>97</v>
      </c>
      <c r="E210" s="62"/>
      <c r="F210" s="62"/>
      <c r="G210" s="62"/>
      <c r="H210" s="62"/>
      <c r="I210" s="62"/>
      <c r="J210" s="62"/>
      <c r="K210" s="62"/>
      <c r="L210" s="62"/>
      <c r="M210" s="62"/>
      <c r="N210" s="62"/>
      <c r="O210" s="62"/>
      <c r="P210" s="62"/>
      <c r="Q210" s="76" t="str">
        <f t="shared" si="247"/>
        <v/>
      </c>
      <c r="S210" s="17" t="str">
        <f t="shared" ref="S210" si="352">IF(A207="","",A207)</f>
        <v/>
      </c>
      <c r="T210" s="17" t="str">
        <f t="shared" ref="T210" si="353">S210&amp;C209&amp;D210</f>
        <v>AbgängeNicht-Haushalte</v>
      </c>
      <c r="U210" s="266" t="str">
        <f>CONCATENATE(C209,"_",D210)</f>
        <v>Abgänge_Nicht-Haushalte</v>
      </c>
    </row>
    <row r="211" spans="1:21" x14ac:dyDescent="0.2">
      <c r="A211" s="452"/>
      <c r="B211" s="428" t="str">
        <f>IF(A211="","",IFERROR(VLOOKUP(A211,L!$M$11:$N$120,2,FALSE),"Eingabeart wurde geändert"))</f>
        <v/>
      </c>
      <c r="C211" s="431" t="s">
        <v>98</v>
      </c>
      <c r="D211" s="57" t="s">
        <v>96</v>
      </c>
      <c r="E211" s="60"/>
      <c r="F211" s="60"/>
      <c r="G211" s="60"/>
      <c r="H211" s="60"/>
      <c r="I211" s="60"/>
      <c r="J211" s="60"/>
      <c r="K211" s="60"/>
      <c r="L211" s="60"/>
      <c r="M211" s="60"/>
      <c r="N211" s="60"/>
      <c r="O211" s="60"/>
      <c r="P211" s="60"/>
      <c r="Q211" s="75" t="str">
        <f t="shared" si="247"/>
        <v/>
      </c>
      <c r="S211" s="17" t="str">
        <f t="shared" ref="S211" si="354">IF(A211="","",A211)</f>
        <v/>
      </c>
      <c r="T211" s="17" t="str">
        <f t="shared" ref="T211" si="355">S211&amp;C211&amp;D211</f>
        <v>ZugängeHaushalte</v>
      </c>
      <c r="U211" s="266" t="str">
        <f>CONCATENATE(C211,"_",D211)</f>
        <v>Zugänge_Haushalte</v>
      </c>
    </row>
    <row r="212" spans="1:21" x14ac:dyDescent="0.2">
      <c r="A212" s="453"/>
      <c r="B212" s="429"/>
      <c r="C212" s="432"/>
      <c r="D212" s="58" t="s">
        <v>97</v>
      </c>
      <c r="E212" s="62"/>
      <c r="F212" s="62"/>
      <c r="G212" s="62"/>
      <c r="H212" s="62"/>
      <c r="I212" s="62"/>
      <c r="J212" s="62"/>
      <c r="K212" s="62"/>
      <c r="L212" s="62"/>
      <c r="M212" s="62"/>
      <c r="N212" s="62"/>
      <c r="O212" s="62"/>
      <c r="P212" s="62"/>
      <c r="Q212" s="76" t="str">
        <f t="shared" si="247"/>
        <v/>
      </c>
      <c r="S212" s="17" t="str">
        <f t="shared" ref="S212" si="356">IF(A211="","",A211)</f>
        <v/>
      </c>
      <c r="T212" s="17" t="str">
        <f t="shared" ref="T212" si="357">S212&amp;C211&amp;D212</f>
        <v>ZugängeNicht-Haushalte</v>
      </c>
      <c r="U212" s="266" t="str">
        <f>CONCATENATE(C211,"_",D212)</f>
        <v>Zugänge_Nicht-Haushalte</v>
      </c>
    </row>
    <row r="213" spans="1:21" x14ac:dyDescent="0.2">
      <c r="A213" s="453"/>
      <c r="B213" s="429"/>
      <c r="C213" s="433" t="s">
        <v>99</v>
      </c>
      <c r="D213" s="57" t="s">
        <v>96</v>
      </c>
      <c r="E213" s="60"/>
      <c r="F213" s="60"/>
      <c r="G213" s="60"/>
      <c r="H213" s="60"/>
      <c r="I213" s="60"/>
      <c r="J213" s="60"/>
      <c r="K213" s="60"/>
      <c r="L213" s="60"/>
      <c r="M213" s="60"/>
      <c r="N213" s="60"/>
      <c r="O213" s="60"/>
      <c r="P213" s="60"/>
      <c r="Q213" s="75" t="str">
        <f t="shared" si="247"/>
        <v/>
      </c>
      <c r="S213" s="17" t="str">
        <f t="shared" ref="S213" si="358">IF(A211="","",A211)</f>
        <v/>
      </c>
      <c r="T213" s="17" t="str">
        <f t="shared" ref="T213" si="359">S213&amp;C213&amp;D213</f>
        <v>AbgängeHaushalte</v>
      </c>
      <c r="U213" s="266" t="str">
        <f>CONCATENATE(C213,"_",D213)</f>
        <v>Abgänge_Haushalte</v>
      </c>
    </row>
    <row r="214" spans="1:21" x14ac:dyDescent="0.2">
      <c r="A214" s="454"/>
      <c r="B214" s="430"/>
      <c r="C214" s="434"/>
      <c r="D214" s="58" t="s">
        <v>97</v>
      </c>
      <c r="E214" s="62"/>
      <c r="F214" s="62"/>
      <c r="G214" s="62"/>
      <c r="H214" s="62"/>
      <c r="I214" s="62"/>
      <c r="J214" s="62"/>
      <c r="K214" s="62"/>
      <c r="L214" s="62"/>
      <c r="M214" s="62"/>
      <c r="N214" s="62"/>
      <c r="O214" s="62"/>
      <c r="P214" s="62"/>
      <c r="Q214" s="76" t="str">
        <f t="shared" si="247"/>
        <v/>
      </c>
      <c r="S214" s="17" t="str">
        <f t="shared" ref="S214" si="360">IF(A211="","",A211)</f>
        <v/>
      </c>
      <c r="T214" s="17" t="str">
        <f t="shared" ref="T214" si="361">S214&amp;C213&amp;D214</f>
        <v>AbgängeNicht-Haushalte</v>
      </c>
      <c r="U214" s="266" t="str">
        <f>CONCATENATE(C213,"_",D214)</f>
        <v>Abgänge_Nicht-Haushalte</v>
      </c>
    </row>
    <row r="215" spans="1:21" x14ac:dyDescent="0.2">
      <c r="A215" s="452"/>
      <c r="B215" s="428" t="str">
        <f>IF(A215="","",IFERROR(VLOOKUP(A215,L!$M$11:$N$120,2,FALSE),"Eingabeart wurde geändert"))</f>
        <v/>
      </c>
      <c r="C215" s="431" t="s">
        <v>98</v>
      </c>
      <c r="D215" s="57" t="s">
        <v>96</v>
      </c>
      <c r="E215" s="60"/>
      <c r="F215" s="60"/>
      <c r="G215" s="60"/>
      <c r="H215" s="60"/>
      <c r="I215" s="60"/>
      <c r="J215" s="60"/>
      <c r="K215" s="60"/>
      <c r="L215" s="60"/>
      <c r="M215" s="60"/>
      <c r="N215" s="60"/>
      <c r="O215" s="60"/>
      <c r="P215" s="60"/>
      <c r="Q215" s="75" t="str">
        <f t="shared" si="247"/>
        <v/>
      </c>
      <c r="S215" s="17" t="str">
        <f t="shared" ref="S215" si="362">IF(A215="","",A215)</f>
        <v/>
      </c>
      <c r="T215" s="17" t="str">
        <f t="shared" ref="T215" si="363">S215&amp;C215&amp;D215</f>
        <v>ZugängeHaushalte</v>
      </c>
      <c r="U215" s="266" t="str">
        <f>CONCATENATE(C215,"_",D215)</f>
        <v>Zugänge_Haushalte</v>
      </c>
    </row>
    <row r="216" spans="1:21" x14ac:dyDescent="0.2">
      <c r="A216" s="453"/>
      <c r="B216" s="429"/>
      <c r="C216" s="432"/>
      <c r="D216" s="58" t="s">
        <v>97</v>
      </c>
      <c r="E216" s="62"/>
      <c r="F216" s="62"/>
      <c r="G216" s="62"/>
      <c r="H216" s="62"/>
      <c r="I216" s="62"/>
      <c r="J216" s="62"/>
      <c r="K216" s="62"/>
      <c r="L216" s="62"/>
      <c r="M216" s="62"/>
      <c r="N216" s="62"/>
      <c r="O216" s="62"/>
      <c r="P216" s="62"/>
      <c r="Q216" s="76" t="str">
        <f t="shared" si="247"/>
        <v/>
      </c>
      <c r="S216" s="17" t="str">
        <f t="shared" ref="S216" si="364">IF(A215="","",A215)</f>
        <v/>
      </c>
      <c r="T216" s="17" t="str">
        <f t="shared" ref="T216" si="365">S216&amp;C215&amp;D216</f>
        <v>ZugängeNicht-Haushalte</v>
      </c>
      <c r="U216" s="266" t="str">
        <f>CONCATENATE(C215,"_",D216)</f>
        <v>Zugänge_Nicht-Haushalte</v>
      </c>
    </row>
    <row r="217" spans="1:21" x14ac:dyDescent="0.2">
      <c r="A217" s="453"/>
      <c r="B217" s="429"/>
      <c r="C217" s="433" t="s">
        <v>99</v>
      </c>
      <c r="D217" s="57" t="s">
        <v>96</v>
      </c>
      <c r="E217" s="60"/>
      <c r="F217" s="60"/>
      <c r="G217" s="60"/>
      <c r="H217" s="60"/>
      <c r="I217" s="60"/>
      <c r="J217" s="60"/>
      <c r="K217" s="60"/>
      <c r="L217" s="60"/>
      <c r="M217" s="60"/>
      <c r="N217" s="60"/>
      <c r="O217" s="60"/>
      <c r="P217" s="60"/>
      <c r="Q217" s="75" t="str">
        <f t="shared" si="247"/>
        <v/>
      </c>
      <c r="S217" s="17" t="str">
        <f t="shared" ref="S217" si="366">IF(A215="","",A215)</f>
        <v/>
      </c>
      <c r="T217" s="17" t="str">
        <f t="shared" ref="T217" si="367">S217&amp;C217&amp;D217</f>
        <v>AbgängeHaushalte</v>
      </c>
      <c r="U217" s="266" t="str">
        <f>CONCATENATE(C217,"_",D217)</f>
        <v>Abgänge_Haushalte</v>
      </c>
    </row>
    <row r="218" spans="1:21" x14ac:dyDescent="0.2">
      <c r="A218" s="454"/>
      <c r="B218" s="430"/>
      <c r="C218" s="434"/>
      <c r="D218" s="58" t="s">
        <v>97</v>
      </c>
      <c r="E218" s="62"/>
      <c r="F218" s="62"/>
      <c r="G218" s="62"/>
      <c r="H218" s="62"/>
      <c r="I218" s="62"/>
      <c r="J218" s="62"/>
      <c r="K218" s="62"/>
      <c r="L218" s="62"/>
      <c r="M218" s="62"/>
      <c r="N218" s="62"/>
      <c r="O218" s="62"/>
      <c r="P218" s="62"/>
      <c r="Q218" s="76" t="str">
        <f t="shared" si="247"/>
        <v/>
      </c>
      <c r="S218" s="17" t="str">
        <f t="shared" ref="S218" si="368">IF(A215="","",A215)</f>
        <v/>
      </c>
      <c r="T218" s="17" t="str">
        <f t="shared" ref="T218" si="369">S218&amp;C217&amp;D218</f>
        <v>AbgängeNicht-Haushalte</v>
      </c>
      <c r="U218" s="266" t="str">
        <f>CONCATENATE(C217,"_",D218)</f>
        <v>Abgänge_Nicht-Haushalte</v>
      </c>
    </row>
    <row r="219" spans="1:21" x14ac:dyDescent="0.2">
      <c r="A219" s="452"/>
      <c r="B219" s="428" t="str">
        <f>IF(A219="","",IFERROR(VLOOKUP(A219,L!$M$11:$N$120,2,FALSE),"Eingabeart wurde geändert"))</f>
        <v/>
      </c>
      <c r="C219" s="431" t="s">
        <v>98</v>
      </c>
      <c r="D219" s="57" t="s">
        <v>96</v>
      </c>
      <c r="E219" s="60"/>
      <c r="F219" s="60"/>
      <c r="G219" s="60"/>
      <c r="H219" s="60"/>
      <c r="I219" s="60"/>
      <c r="J219" s="60"/>
      <c r="K219" s="60"/>
      <c r="L219" s="60"/>
      <c r="M219" s="60"/>
      <c r="N219" s="60"/>
      <c r="O219" s="60"/>
      <c r="P219" s="60"/>
      <c r="Q219" s="75" t="str">
        <f t="shared" si="247"/>
        <v/>
      </c>
      <c r="S219" s="17" t="str">
        <f t="shared" ref="S219" si="370">IF(A219="","",A219)</f>
        <v/>
      </c>
      <c r="T219" s="17" t="str">
        <f t="shared" ref="T219" si="371">S219&amp;C219&amp;D219</f>
        <v>ZugängeHaushalte</v>
      </c>
      <c r="U219" s="266" t="str">
        <f>CONCATENATE(C219,"_",D219)</f>
        <v>Zugänge_Haushalte</v>
      </c>
    </row>
    <row r="220" spans="1:21" x14ac:dyDescent="0.2">
      <c r="A220" s="453"/>
      <c r="B220" s="429"/>
      <c r="C220" s="432"/>
      <c r="D220" s="58" t="s">
        <v>97</v>
      </c>
      <c r="E220" s="62"/>
      <c r="F220" s="62"/>
      <c r="G220" s="62"/>
      <c r="H220" s="62"/>
      <c r="I220" s="62"/>
      <c r="J220" s="62"/>
      <c r="K220" s="62"/>
      <c r="L220" s="62"/>
      <c r="M220" s="62"/>
      <c r="N220" s="62"/>
      <c r="O220" s="62"/>
      <c r="P220" s="62"/>
      <c r="Q220" s="76" t="str">
        <f t="shared" si="247"/>
        <v/>
      </c>
      <c r="S220" s="17" t="str">
        <f t="shared" ref="S220" si="372">IF(A219="","",A219)</f>
        <v/>
      </c>
      <c r="T220" s="17" t="str">
        <f t="shared" ref="T220" si="373">S220&amp;C219&amp;D220</f>
        <v>ZugängeNicht-Haushalte</v>
      </c>
      <c r="U220" s="266" t="str">
        <f>CONCATENATE(C219,"_",D220)</f>
        <v>Zugänge_Nicht-Haushalte</v>
      </c>
    </row>
    <row r="221" spans="1:21" x14ac:dyDescent="0.2">
      <c r="A221" s="453"/>
      <c r="B221" s="429"/>
      <c r="C221" s="433" t="s">
        <v>99</v>
      </c>
      <c r="D221" s="57" t="s">
        <v>96</v>
      </c>
      <c r="E221" s="60"/>
      <c r="F221" s="60"/>
      <c r="G221" s="60"/>
      <c r="H221" s="60"/>
      <c r="I221" s="60"/>
      <c r="J221" s="60"/>
      <c r="K221" s="60"/>
      <c r="L221" s="60"/>
      <c r="M221" s="60"/>
      <c r="N221" s="60"/>
      <c r="O221" s="60"/>
      <c r="P221" s="60"/>
      <c r="Q221" s="75" t="str">
        <f t="shared" si="247"/>
        <v/>
      </c>
      <c r="S221" s="17" t="str">
        <f t="shared" ref="S221" si="374">IF(A219="","",A219)</f>
        <v/>
      </c>
      <c r="T221" s="17" t="str">
        <f t="shared" ref="T221" si="375">S221&amp;C221&amp;D221</f>
        <v>AbgängeHaushalte</v>
      </c>
      <c r="U221" s="266" t="str">
        <f>CONCATENATE(C221,"_",D221)</f>
        <v>Abgänge_Haushalte</v>
      </c>
    </row>
    <row r="222" spans="1:21" x14ac:dyDescent="0.2">
      <c r="A222" s="454"/>
      <c r="B222" s="430"/>
      <c r="C222" s="434"/>
      <c r="D222" s="58" t="s">
        <v>97</v>
      </c>
      <c r="E222" s="62"/>
      <c r="F222" s="62"/>
      <c r="G222" s="62"/>
      <c r="H222" s="62"/>
      <c r="I222" s="62"/>
      <c r="J222" s="62"/>
      <c r="K222" s="62"/>
      <c r="L222" s="62"/>
      <c r="M222" s="62"/>
      <c r="N222" s="62"/>
      <c r="O222" s="62"/>
      <c r="P222" s="62"/>
      <c r="Q222" s="76" t="str">
        <f t="shared" ref="Q222:Q285" si="376">IF(SUM(E222:P222)&gt;0,SUM(E222:P222),"")</f>
        <v/>
      </c>
      <c r="S222" s="17" t="str">
        <f t="shared" ref="S222" si="377">IF(A219="","",A219)</f>
        <v/>
      </c>
      <c r="T222" s="17" t="str">
        <f t="shared" ref="T222" si="378">S222&amp;C221&amp;D222</f>
        <v>AbgängeNicht-Haushalte</v>
      </c>
      <c r="U222" s="266" t="str">
        <f>CONCATENATE(C221,"_",D222)</f>
        <v>Abgänge_Nicht-Haushalte</v>
      </c>
    </row>
    <row r="223" spans="1:21" x14ac:dyDescent="0.2">
      <c r="A223" s="452"/>
      <c r="B223" s="428" t="str">
        <f>IF(A223="","",IFERROR(VLOOKUP(A223,L!$M$11:$N$120,2,FALSE),"Eingabeart wurde geändert"))</f>
        <v/>
      </c>
      <c r="C223" s="431" t="s">
        <v>98</v>
      </c>
      <c r="D223" s="57" t="s">
        <v>96</v>
      </c>
      <c r="E223" s="60"/>
      <c r="F223" s="60"/>
      <c r="G223" s="60"/>
      <c r="H223" s="60"/>
      <c r="I223" s="60"/>
      <c r="J223" s="60"/>
      <c r="K223" s="60"/>
      <c r="L223" s="60"/>
      <c r="M223" s="60"/>
      <c r="N223" s="60"/>
      <c r="O223" s="60"/>
      <c r="P223" s="60"/>
      <c r="Q223" s="75" t="str">
        <f t="shared" si="376"/>
        <v/>
      </c>
      <c r="S223" s="17" t="str">
        <f t="shared" ref="S223" si="379">IF(A223="","",A223)</f>
        <v/>
      </c>
      <c r="T223" s="17" t="str">
        <f t="shared" ref="T223" si="380">S223&amp;C223&amp;D223</f>
        <v>ZugängeHaushalte</v>
      </c>
      <c r="U223" s="266" t="str">
        <f>CONCATENATE(C223,"_",D223)</f>
        <v>Zugänge_Haushalte</v>
      </c>
    </row>
    <row r="224" spans="1:21" x14ac:dyDescent="0.2">
      <c r="A224" s="453"/>
      <c r="B224" s="429"/>
      <c r="C224" s="432"/>
      <c r="D224" s="58" t="s">
        <v>97</v>
      </c>
      <c r="E224" s="62"/>
      <c r="F224" s="62"/>
      <c r="G224" s="62"/>
      <c r="H224" s="62"/>
      <c r="I224" s="62"/>
      <c r="J224" s="62"/>
      <c r="K224" s="62"/>
      <c r="L224" s="62"/>
      <c r="M224" s="62"/>
      <c r="N224" s="62"/>
      <c r="O224" s="62"/>
      <c r="P224" s="62"/>
      <c r="Q224" s="76" t="str">
        <f t="shared" si="376"/>
        <v/>
      </c>
      <c r="S224" s="17" t="str">
        <f t="shared" ref="S224" si="381">IF(A223="","",A223)</f>
        <v/>
      </c>
      <c r="T224" s="17" t="str">
        <f t="shared" ref="T224" si="382">S224&amp;C223&amp;D224</f>
        <v>ZugängeNicht-Haushalte</v>
      </c>
      <c r="U224" s="266" t="str">
        <f>CONCATENATE(C223,"_",D224)</f>
        <v>Zugänge_Nicht-Haushalte</v>
      </c>
    </row>
    <row r="225" spans="1:21" x14ac:dyDescent="0.2">
      <c r="A225" s="453"/>
      <c r="B225" s="429"/>
      <c r="C225" s="433" t="s">
        <v>99</v>
      </c>
      <c r="D225" s="57" t="s">
        <v>96</v>
      </c>
      <c r="E225" s="60"/>
      <c r="F225" s="60"/>
      <c r="G225" s="60"/>
      <c r="H225" s="60"/>
      <c r="I225" s="60"/>
      <c r="J225" s="60"/>
      <c r="K225" s="60"/>
      <c r="L225" s="60"/>
      <c r="M225" s="60"/>
      <c r="N225" s="60"/>
      <c r="O225" s="60"/>
      <c r="P225" s="60"/>
      <c r="Q225" s="75" t="str">
        <f t="shared" si="376"/>
        <v/>
      </c>
      <c r="S225" s="17" t="str">
        <f t="shared" ref="S225" si="383">IF(A223="","",A223)</f>
        <v/>
      </c>
      <c r="T225" s="17" t="str">
        <f t="shared" ref="T225" si="384">S225&amp;C225&amp;D225</f>
        <v>AbgängeHaushalte</v>
      </c>
      <c r="U225" s="266" t="str">
        <f>CONCATENATE(C225,"_",D225)</f>
        <v>Abgänge_Haushalte</v>
      </c>
    </row>
    <row r="226" spans="1:21" x14ac:dyDescent="0.2">
      <c r="A226" s="454"/>
      <c r="B226" s="430"/>
      <c r="C226" s="434"/>
      <c r="D226" s="58" t="s">
        <v>97</v>
      </c>
      <c r="E226" s="62"/>
      <c r="F226" s="62"/>
      <c r="G226" s="62"/>
      <c r="H226" s="62"/>
      <c r="I226" s="62"/>
      <c r="J226" s="62"/>
      <c r="K226" s="62"/>
      <c r="L226" s="62"/>
      <c r="M226" s="62"/>
      <c r="N226" s="62"/>
      <c r="O226" s="62"/>
      <c r="P226" s="62"/>
      <c r="Q226" s="76" t="str">
        <f t="shared" si="376"/>
        <v/>
      </c>
      <c r="S226" s="17" t="str">
        <f t="shared" ref="S226" si="385">IF(A223="","",A223)</f>
        <v/>
      </c>
      <c r="T226" s="17" t="str">
        <f t="shared" ref="T226" si="386">S226&amp;C225&amp;D226</f>
        <v>AbgängeNicht-Haushalte</v>
      </c>
      <c r="U226" s="266" t="str">
        <f>CONCATENATE(C225,"_",D226)</f>
        <v>Abgänge_Nicht-Haushalte</v>
      </c>
    </row>
    <row r="227" spans="1:21" x14ac:dyDescent="0.2">
      <c r="A227" s="452"/>
      <c r="B227" s="428" t="str">
        <f>IF(A227="","",IFERROR(VLOOKUP(A227,L!$M$11:$N$120,2,FALSE),"Eingabeart wurde geändert"))</f>
        <v/>
      </c>
      <c r="C227" s="431" t="s">
        <v>98</v>
      </c>
      <c r="D227" s="57" t="s">
        <v>96</v>
      </c>
      <c r="E227" s="60"/>
      <c r="F227" s="60"/>
      <c r="G227" s="60"/>
      <c r="H227" s="60"/>
      <c r="I227" s="60"/>
      <c r="J227" s="60"/>
      <c r="K227" s="60"/>
      <c r="L227" s="60"/>
      <c r="M227" s="60"/>
      <c r="N227" s="60"/>
      <c r="O227" s="60"/>
      <c r="P227" s="60"/>
      <c r="Q227" s="75" t="str">
        <f t="shared" si="376"/>
        <v/>
      </c>
      <c r="S227" s="17" t="str">
        <f t="shared" ref="S227" si="387">IF(A227="","",A227)</f>
        <v/>
      </c>
      <c r="T227" s="17" t="str">
        <f t="shared" ref="T227" si="388">S227&amp;C227&amp;D227</f>
        <v>ZugängeHaushalte</v>
      </c>
      <c r="U227" s="266" t="str">
        <f>CONCATENATE(C227,"_",D227)</f>
        <v>Zugänge_Haushalte</v>
      </c>
    </row>
    <row r="228" spans="1:21" x14ac:dyDescent="0.2">
      <c r="A228" s="453"/>
      <c r="B228" s="429"/>
      <c r="C228" s="432"/>
      <c r="D228" s="58" t="s">
        <v>97</v>
      </c>
      <c r="E228" s="62"/>
      <c r="F228" s="62"/>
      <c r="G228" s="62"/>
      <c r="H228" s="62"/>
      <c r="I228" s="62"/>
      <c r="J228" s="62"/>
      <c r="K228" s="62"/>
      <c r="L228" s="62"/>
      <c r="M228" s="62"/>
      <c r="N228" s="62"/>
      <c r="O228" s="62"/>
      <c r="P228" s="62"/>
      <c r="Q228" s="76" t="str">
        <f t="shared" si="376"/>
        <v/>
      </c>
      <c r="S228" s="17" t="str">
        <f t="shared" ref="S228" si="389">IF(A227="","",A227)</f>
        <v/>
      </c>
      <c r="T228" s="17" t="str">
        <f t="shared" ref="T228" si="390">S228&amp;C227&amp;D228</f>
        <v>ZugängeNicht-Haushalte</v>
      </c>
      <c r="U228" s="266" t="str">
        <f>CONCATENATE(C227,"_",D228)</f>
        <v>Zugänge_Nicht-Haushalte</v>
      </c>
    </row>
    <row r="229" spans="1:21" x14ac:dyDescent="0.2">
      <c r="A229" s="453"/>
      <c r="B229" s="429"/>
      <c r="C229" s="433" t="s">
        <v>99</v>
      </c>
      <c r="D229" s="57" t="s">
        <v>96</v>
      </c>
      <c r="E229" s="60"/>
      <c r="F229" s="60"/>
      <c r="G229" s="60"/>
      <c r="H229" s="60"/>
      <c r="I229" s="60"/>
      <c r="J229" s="60"/>
      <c r="K229" s="60"/>
      <c r="L229" s="60"/>
      <c r="M229" s="60"/>
      <c r="N229" s="60"/>
      <c r="O229" s="60"/>
      <c r="P229" s="60"/>
      <c r="Q229" s="75" t="str">
        <f t="shared" si="376"/>
        <v/>
      </c>
      <c r="S229" s="17" t="str">
        <f t="shared" ref="S229" si="391">IF(A227="","",A227)</f>
        <v/>
      </c>
      <c r="T229" s="17" t="str">
        <f t="shared" ref="T229" si="392">S229&amp;C229&amp;D229</f>
        <v>AbgängeHaushalte</v>
      </c>
      <c r="U229" s="266" t="str">
        <f>CONCATENATE(C229,"_",D229)</f>
        <v>Abgänge_Haushalte</v>
      </c>
    </row>
    <row r="230" spans="1:21" x14ac:dyDescent="0.2">
      <c r="A230" s="454"/>
      <c r="B230" s="430"/>
      <c r="C230" s="434"/>
      <c r="D230" s="58" t="s">
        <v>97</v>
      </c>
      <c r="E230" s="62"/>
      <c r="F230" s="62"/>
      <c r="G230" s="62"/>
      <c r="H230" s="62"/>
      <c r="I230" s="62"/>
      <c r="J230" s="62"/>
      <c r="K230" s="62"/>
      <c r="L230" s="62"/>
      <c r="M230" s="62"/>
      <c r="N230" s="62"/>
      <c r="O230" s="62"/>
      <c r="P230" s="62"/>
      <c r="Q230" s="76" t="str">
        <f t="shared" si="376"/>
        <v/>
      </c>
      <c r="S230" s="17" t="str">
        <f t="shared" ref="S230" si="393">IF(A227="","",A227)</f>
        <v/>
      </c>
      <c r="T230" s="17" t="str">
        <f t="shared" ref="T230" si="394">S230&amp;C229&amp;D230</f>
        <v>AbgängeNicht-Haushalte</v>
      </c>
      <c r="U230" s="266" t="str">
        <f>CONCATENATE(C229,"_",D230)</f>
        <v>Abgänge_Nicht-Haushalte</v>
      </c>
    </row>
    <row r="231" spans="1:21" x14ac:dyDescent="0.2">
      <c r="A231" s="452"/>
      <c r="B231" s="428" t="str">
        <f>IF(A231="","",IFERROR(VLOOKUP(A231,L!$M$11:$N$120,2,FALSE),"Eingabeart wurde geändert"))</f>
        <v/>
      </c>
      <c r="C231" s="431" t="s">
        <v>98</v>
      </c>
      <c r="D231" s="57" t="s">
        <v>96</v>
      </c>
      <c r="E231" s="60"/>
      <c r="F231" s="60"/>
      <c r="G231" s="60"/>
      <c r="H231" s="60"/>
      <c r="I231" s="60"/>
      <c r="J231" s="60"/>
      <c r="K231" s="60"/>
      <c r="L231" s="60"/>
      <c r="M231" s="60"/>
      <c r="N231" s="60"/>
      <c r="O231" s="60"/>
      <c r="P231" s="60"/>
      <c r="Q231" s="75" t="str">
        <f t="shared" si="376"/>
        <v/>
      </c>
      <c r="S231" s="17" t="str">
        <f t="shared" ref="S231" si="395">IF(A231="","",A231)</f>
        <v/>
      </c>
      <c r="T231" s="17" t="str">
        <f t="shared" ref="T231" si="396">S231&amp;C231&amp;D231</f>
        <v>ZugängeHaushalte</v>
      </c>
      <c r="U231" s="266" t="str">
        <f>CONCATENATE(C231,"_",D231)</f>
        <v>Zugänge_Haushalte</v>
      </c>
    </row>
    <row r="232" spans="1:21" x14ac:dyDescent="0.2">
      <c r="A232" s="453"/>
      <c r="B232" s="429"/>
      <c r="C232" s="432"/>
      <c r="D232" s="58" t="s">
        <v>97</v>
      </c>
      <c r="E232" s="62"/>
      <c r="F232" s="62"/>
      <c r="G232" s="62"/>
      <c r="H232" s="62"/>
      <c r="I232" s="62"/>
      <c r="J232" s="62"/>
      <c r="K232" s="62"/>
      <c r="L232" s="62"/>
      <c r="M232" s="62"/>
      <c r="N232" s="62"/>
      <c r="O232" s="62"/>
      <c r="P232" s="62"/>
      <c r="Q232" s="76" t="str">
        <f t="shared" si="376"/>
        <v/>
      </c>
      <c r="S232" s="17" t="str">
        <f t="shared" ref="S232" si="397">IF(A231="","",A231)</f>
        <v/>
      </c>
      <c r="T232" s="17" t="str">
        <f t="shared" ref="T232" si="398">S232&amp;C231&amp;D232</f>
        <v>ZugängeNicht-Haushalte</v>
      </c>
      <c r="U232" s="266" t="str">
        <f>CONCATENATE(C231,"_",D232)</f>
        <v>Zugänge_Nicht-Haushalte</v>
      </c>
    </row>
    <row r="233" spans="1:21" x14ac:dyDescent="0.2">
      <c r="A233" s="453"/>
      <c r="B233" s="429"/>
      <c r="C233" s="433" t="s">
        <v>99</v>
      </c>
      <c r="D233" s="57" t="s">
        <v>96</v>
      </c>
      <c r="E233" s="60"/>
      <c r="F233" s="60"/>
      <c r="G233" s="60"/>
      <c r="H233" s="60"/>
      <c r="I233" s="60"/>
      <c r="J233" s="60"/>
      <c r="K233" s="60"/>
      <c r="L233" s="60"/>
      <c r="M233" s="60"/>
      <c r="N233" s="60"/>
      <c r="O233" s="60"/>
      <c r="P233" s="60"/>
      <c r="Q233" s="75" t="str">
        <f t="shared" si="376"/>
        <v/>
      </c>
      <c r="S233" s="17" t="str">
        <f t="shared" ref="S233" si="399">IF(A231="","",A231)</f>
        <v/>
      </c>
      <c r="T233" s="17" t="str">
        <f t="shared" ref="T233" si="400">S233&amp;C233&amp;D233</f>
        <v>AbgängeHaushalte</v>
      </c>
      <c r="U233" s="266" t="str">
        <f>CONCATENATE(C233,"_",D233)</f>
        <v>Abgänge_Haushalte</v>
      </c>
    </row>
    <row r="234" spans="1:21" x14ac:dyDescent="0.2">
      <c r="A234" s="454"/>
      <c r="B234" s="430"/>
      <c r="C234" s="434"/>
      <c r="D234" s="58" t="s">
        <v>97</v>
      </c>
      <c r="E234" s="62"/>
      <c r="F234" s="62"/>
      <c r="G234" s="62"/>
      <c r="H234" s="62"/>
      <c r="I234" s="62"/>
      <c r="J234" s="62"/>
      <c r="K234" s="62"/>
      <c r="L234" s="62"/>
      <c r="M234" s="62"/>
      <c r="N234" s="62"/>
      <c r="O234" s="62"/>
      <c r="P234" s="62"/>
      <c r="Q234" s="76" t="str">
        <f t="shared" si="376"/>
        <v/>
      </c>
      <c r="S234" s="17" t="str">
        <f t="shared" ref="S234" si="401">IF(A231="","",A231)</f>
        <v/>
      </c>
      <c r="T234" s="17" t="str">
        <f t="shared" ref="T234" si="402">S234&amp;C233&amp;D234</f>
        <v>AbgängeNicht-Haushalte</v>
      </c>
      <c r="U234" s="266" t="str">
        <f>CONCATENATE(C233,"_",D234)</f>
        <v>Abgänge_Nicht-Haushalte</v>
      </c>
    </row>
    <row r="235" spans="1:21" x14ac:dyDescent="0.2">
      <c r="A235" s="452"/>
      <c r="B235" s="428" t="str">
        <f>IF(A235="","",IFERROR(VLOOKUP(A235,L!$M$11:$N$120,2,FALSE),"Eingabeart wurde geändert"))</f>
        <v/>
      </c>
      <c r="C235" s="431" t="s">
        <v>98</v>
      </c>
      <c r="D235" s="57" t="s">
        <v>96</v>
      </c>
      <c r="E235" s="60"/>
      <c r="F235" s="60"/>
      <c r="G235" s="60"/>
      <c r="H235" s="60"/>
      <c r="I235" s="60"/>
      <c r="J235" s="60"/>
      <c r="K235" s="60"/>
      <c r="L235" s="60"/>
      <c r="M235" s="60"/>
      <c r="N235" s="60"/>
      <c r="O235" s="60"/>
      <c r="P235" s="60"/>
      <c r="Q235" s="75" t="str">
        <f t="shared" si="376"/>
        <v/>
      </c>
      <c r="S235" s="17" t="str">
        <f t="shared" ref="S235" si="403">IF(A235="","",A235)</f>
        <v/>
      </c>
      <c r="T235" s="17" t="str">
        <f t="shared" ref="T235" si="404">S235&amp;C235&amp;D235</f>
        <v>ZugängeHaushalte</v>
      </c>
      <c r="U235" s="266" t="str">
        <f>CONCATENATE(C235,"_",D235)</f>
        <v>Zugänge_Haushalte</v>
      </c>
    </row>
    <row r="236" spans="1:21" x14ac:dyDescent="0.2">
      <c r="A236" s="453"/>
      <c r="B236" s="429"/>
      <c r="C236" s="432"/>
      <c r="D236" s="58" t="s">
        <v>97</v>
      </c>
      <c r="E236" s="62"/>
      <c r="F236" s="62"/>
      <c r="G236" s="62"/>
      <c r="H236" s="62"/>
      <c r="I236" s="62"/>
      <c r="J236" s="62"/>
      <c r="K236" s="62"/>
      <c r="L236" s="62"/>
      <c r="M236" s="62"/>
      <c r="N236" s="62"/>
      <c r="O236" s="62"/>
      <c r="P236" s="62"/>
      <c r="Q236" s="76" t="str">
        <f t="shared" si="376"/>
        <v/>
      </c>
      <c r="S236" s="17" t="str">
        <f t="shared" ref="S236" si="405">IF(A235="","",A235)</f>
        <v/>
      </c>
      <c r="T236" s="17" t="str">
        <f t="shared" ref="T236" si="406">S236&amp;C235&amp;D236</f>
        <v>ZugängeNicht-Haushalte</v>
      </c>
      <c r="U236" s="266" t="str">
        <f>CONCATENATE(C235,"_",D236)</f>
        <v>Zugänge_Nicht-Haushalte</v>
      </c>
    </row>
    <row r="237" spans="1:21" x14ac:dyDescent="0.2">
      <c r="A237" s="453"/>
      <c r="B237" s="429"/>
      <c r="C237" s="433" t="s">
        <v>99</v>
      </c>
      <c r="D237" s="57" t="s">
        <v>96</v>
      </c>
      <c r="E237" s="60"/>
      <c r="F237" s="60"/>
      <c r="G237" s="60"/>
      <c r="H237" s="60"/>
      <c r="I237" s="60"/>
      <c r="J237" s="60"/>
      <c r="K237" s="60"/>
      <c r="L237" s="60"/>
      <c r="M237" s="60"/>
      <c r="N237" s="60"/>
      <c r="O237" s="60"/>
      <c r="P237" s="60"/>
      <c r="Q237" s="75" t="str">
        <f t="shared" si="376"/>
        <v/>
      </c>
      <c r="S237" s="17" t="str">
        <f t="shared" ref="S237" si="407">IF(A235="","",A235)</f>
        <v/>
      </c>
      <c r="T237" s="17" t="str">
        <f t="shared" ref="T237" si="408">S237&amp;C237&amp;D237</f>
        <v>AbgängeHaushalte</v>
      </c>
      <c r="U237" s="266" t="str">
        <f>CONCATENATE(C237,"_",D237)</f>
        <v>Abgänge_Haushalte</v>
      </c>
    </row>
    <row r="238" spans="1:21" x14ac:dyDescent="0.2">
      <c r="A238" s="454"/>
      <c r="B238" s="430"/>
      <c r="C238" s="434"/>
      <c r="D238" s="58" t="s">
        <v>97</v>
      </c>
      <c r="E238" s="62"/>
      <c r="F238" s="62"/>
      <c r="G238" s="62"/>
      <c r="H238" s="62"/>
      <c r="I238" s="62"/>
      <c r="J238" s="62"/>
      <c r="K238" s="62"/>
      <c r="L238" s="62"/>
      <c r="M238" s="62"/>
      <c r="N238" s="62"/>
      <c r="O238" s="62"/>
      <c r="P238" s="62"/>
      <c r="Q238" s="76" t="str">
        <f t="shared" si="376"/>
        <v/>
      </c>
      <c r="S238" s="17" t="str">
        <f t="shared" ref="S238" si="409">IF(A235="","",A235)</f>
        <v/>
      </c>
      <c r="T238" s="17" t="str">
        <f t="shared" ref="T238" si="410">S238&amp;C237&amp;D238</f>
        <v>AbgängeNicht-Haushalte</v>
      </c>
      <c r="U238" s="266" t="str">
        <f>CONCATENATE(C237,"_",D238)</f>
        <v>Abgänge_Nicht-Haushalte</v>
      </c>
    </row>
    <row r="239" spans="1:21" x14ac:dyDescent="0.2">
      <c r="A239" s="452"/>
      <c r="B239" s="428" t="str">
        <f>IF(A239="","",IFERROR(VLOOKUP(A239,L!$M$11:$N$120,2,FALSE),"Eingabeart wurde geändert"))</f>
        <v/>
      </c>
      <c r="C239" s="431" t="s">
        <v>98</v>
      </c>
      <c r="D239" s="57" t="s">
        <v>96</v>
      </c>
      <c r="E239" s="60"/>
      <c r="F239" s="60"/>
      <c r="G239" s="60"/>
      <c r="H239" s="60"/>
      <c r="I239" s="60"/>
      <c r="J239" s="60"/>
      <c r="K239" s="60"/>
      <c r="L239" s="60"/>
      <c r="M239" s="60"/>
      <c r="N239" s="60"/>
      <c r="O239" s="60"/>
      <c r="P239" s="60"/>
      <c r="Q239" s="75" t="str">
        <f t="shared" si="376"/>
        <v/>
      </c>
      <c r="S239" s="17" t="str">
        <f t="shared" ref="S239" si="411">IF(A239="","",A239)</f>
        <v/>
      </c>
      <c r="T239" s="17" t="str">
        <f t="shared" ref="T239" si="412">S239&amp;C239&amp;D239</f>
        <v>ZugängeHaushalte</v>
      </c>
      <c r="U239" s="266" t="str">
        <f>CONCATENATE(C239,"_",D239)</f>
        <v>Zugänge_Haushalte</v>
      </c>
    </row>
    <row r="240" spans="1:21" x14ac:dyDescent="0.2">
      <c r="A240" s="453"/>
      <c r="B240" s="429"/>
      <c r="C240" s="432"/>
      <c r="D240" s="58" t="s">
        <v>97</v>
      </c>
      <c r="E240" s="62"/>
      <c r="F240" s="62"/>
      <c r="G240" s="62"/>
      <c r="H240" s="62"/>
      <c r="I240" s="62"/>
      <c r="J240" s="62"/>
      <c r="K240" s="62"/>
      <c r="L240" s="62"/>
      <c r="M240" s="62"/>
      <c r="N240" s="62"/>
      <c r="O240" s="62"/>
      <c r="P240" s="62"/>
      <c r="Q240" s="76" t="str">
        <f t="shared" si="376"/>
        <v/>
      </c>
      <c r="S240" s="17" t="str">
        <f t="shared" ref="S240" si="413">IF(A239="","",A239)</f>
        <v/>
      </c>
      <c r="T240" s="17" t="str">
        <f t="shared" ref="T240" si="414">S240&amp;C239&amp;D240</f>
        <v>ZugängeNicht-Haushalte</v>
      </c>
      <c r="U240" s="266" t="str">
        <f>CONCATENATE(C239,"_",D240)</f>
        <v>Zugänge_Nicht-Haushalte</v>
      </c>
    </row>
    <row r="241" spans="1:21" x14ac:dyDescent="0.2">
      <c r="A241" s="453"/>
      <c r="B241" s="429"/>
      <c r="C241" s="433" t="s">
        <v>99</v>
      </c>
      <c r="D241" s="57" t="s">
        <v>96</v>
      </c>
      <c r="E241" s="60"/>
      <c r="F241" s="60"/>
      <c r="G241" s="60"/>
      <c r="H241" s="60"/>
      <c r="I241" s="60"/>
      <c r="J241" s="60"/>
      <c r="K241" s="60"/>
      <c r="L241" s="60"/>
      <c r="M241" s="60"/>
      <c r="N241" s="60"/>
      <c r="O241" s="60"/>
      <c r="P241" s="60"/>
      <c r="Q241" s="75" t="str">
        <f t="shared" si="376"/>
        <v/>
      </c>
      <c r="S241" s="17" t="str">
        <f t="shared" ref="S241" si="415">IF(A239="","",A239)</f>
        <v/>
      </c>
      <c r="T241" s="17" t="str">
        <f t="shared" ref="T241" si="416">S241&amp;C241&amp;D241</f>
        <v>AbgängeHaushalte</v>
      </c>
      <c r="U241" s="266" t="str">
        <f>CONCATENATE(C241,"_",D241)</f>
        <v>Abgänge_Haushalte</v>
      </c>
    </row>
    <row r="242" spans="1:21" x14ac:dyDescent="0.2">
      <c r="A242" s="454"/>
      <c r="B242" s="430"/>
      <c r="C242" s="434"/>
      <c r="D242" s="58" t="s">
        <v>97</v>
      </c>
      <c r="E242" s="62"/>
      <c r="F242" s="62"/>
      <c r="G242" s="62"/>
      <c r="H242" s="62"/>
      <c r="I242" s="62"/>
      <c r="J242" s="62"/>
      <c r="K242" s="62"/>
      <c r="L242" s="62"/>
      <c r="M242" s="62"/>
      <c r="N242" s="62"/>
      <c r="O242" s="62"/>
      <c r="P242" s="62"/>
      <c r="Q242" s="76" t="str">
        <f t="shared" si="376"/>
        <v/>
      </c>
      <c r="S242" s="17" t="str">
        <f t="shared" ref="S242" si="417">IF(A239="","",A239)</f>
        <v/>
      </c>
      <c r="T242" s="17" t="str">
        <f t="shared" ref="T242" si="418">S242&amp;C241&amp;D242</f>
        <v>AbgängeNicht-Haushalte</v>
      </c>
      <c r="U242" s="266" t="str">
        <f>CONCATENATE(C241,"_",D242)</f>
        <v>Abgänge_Nicht-Haushalte</v>
      </c>
    </row>
    <row r="243" spans="1:21" x14ac:dyDescent="0.2">
      <c r="A243" s="452"/>
      <c r="B243" s="428" t="str">
        <f>IF(A243="","",IFERROR(VLOOKUP(A243,L!$M$11:$N$120,2,FALSE),"Eingabeart wurde geändert"))</f>
        <v/>
      </c>
      <c r="C243" s="431" t="s">
        <v>98</v>
      </c>
      <c r="D243" s="57" t="s">
        <v>96</v>
      </c>
      <c r="E243" s="60"/>
      <c r="F243" s="60"/>
      <c r="G243" s="60"/>
      <c r="H243" s="60"/>
      <c r="I243" s="60"/>
      <c r="J243" s="60"/>
      <c r="K243" s="60"/>
      <c r="L243" s="60"/>
      <c r="M243" s="60"/>
      <c r="N243" s="60"/>
      <c r="O243" s="60"/>
      <c r="P243" s="60"/>
      <c r="Q243" s="75" t="str">
        <f t="shared" si="376"/>
        <v/>
      </c>
      <c r="S243" s="17" t="str">
        <f t="shared" ref="S243" si="419">IF(A243="","",A243)</f>
        <v/>
      </c>
      <c r="T243" s="17" t="str">
        <f t="shared" ref="T243" si="420">S243&amp;C243&amp;D243</f>
        <v>ZugängeHaushalte</v>
      </c>
      <c r="U243" s="266" t="str">
        <f>CONCATENATE(C243,"_",D243)</f>
        <v>Zugänge_Haushalte</v>
      </c>
    </row>
    <row r="244" spans="1:21" x14ac:dyDescent="0.2">
      <c r="A244" s="453"/>
      <c r="B244" s="429"/>
      <c r="C244" s="432"/>
      <c r="D244" s="58" t="s">
        <v>97</v>
      </c>
      <c r="E244" s="62"/>
      <c r="F244" s="62"/>
      <c r="G244" s="62"/>
      <c r="H244" s="62"/>
      <c r="I244" s="62"/>
      <c r="J244" s="62"/>
      <c r="K244" s="62"/>
      <c r="L244" s="62"/>
      <c r="M244" s="62"/>
      <c r="N244" s="62"/>
      <c r="O244" s="62"/>
      <c r="P244" s="62"/>
      <c r="Q244" s="76" t="str">
        <f t="shared" si="376"/>
        <v/>
      </c>
      <c r="S244" s="17" t="str">
        <f t="shared" ref="S244" si="421">IF(A243="","",A243)</f>
        <v/>
      </c>
      <c r="T244" s="17" t="str">
        <f t="shared" ref="T244" si="422">S244&amp;C243&amp;D244</f>
        <v>ZugängeNicht-Haushalte</v>
      </c>
      <c r="U244" s="266" t="str">
        <f>CONCATENATE(C243,"_",D244)</f>
        <v>Zugänge_Nicht-Haushalte</v>
      </c>
    </row>
    <row r="245" spans="1:21" x14ac:dyDescent="0.2">
      <c r="A245" s="453"/>
      <c r="B245" s="429"/>
      <c r="C245" s="433" t="s">
        <v>99</v>
      </c>
      <c r="D245" s="57" t="s">
        <v>96</v>
      </c>
      <c r="E245" s="60"/>
      <c r="F245" s="60"/>
      <c r="G245" s="60"/>
      <c r="H245" s="60"/>
      <c r="I245" s="60"/>
      <c r="J245" s="60"/>
      <c r="K245" s="60"/>
      <c r="L245" s="60"/>
      <c r="M245" s="60"/>
      <c r="N245" s="60"/>
      <c r="O245" s="60"/>
      <c r="P245" s="60"/>
      <c r="Q245" s="75" t="str">
        <f t="shared" si="376"/>
        <v/>
      </c>
      <c r="S245" s="17" t="str">
        <f t="shared" ref="S245" si="423">IF(A243="","",A243)</f>
        <v/>
      </c>
      <c r="T245" s="17" t="str">
        <f t="shared" ref="T245" si="424">S245&amp;C245&amp;D245</f>
        <v>AbgängeHaushalte</v>
      </c>
      <c r="U245" s="266" t="str">
        <f>CONCATENATE(C245,"_",D245)</f>
        <v>Abgänge_Haushalte</v>
      </c>
    </row>
    <row r="246" spans="1:21" x14ac:dyDescent="0.2">
      <c r="A246" s="454"/>
      <c r="B246" s="430"/>
      <c r="C246" s="434"/>
      <c r="D246" s="58" t="s">
        <v>97</v>
      </c>
      <c r="E246" s="62"/>
      <c r="F246" s="62"/>
      <c r="G246" s="62"/>
      <c r="H246" s="62"/>
      <c r="I246" s="62"/>
      <c r="J246" s="62"/>
      <c r="K246" s="62"/>
      <c r="L246" s="62"/>
      <c r="M246" s="62"/>
      <c r="N246" s="62"/>
      <c r="O246" s="62"/>
      <c r="P246" s="62"/>
      <c r="Q246" s="76" t="str">
        <f t="shared" si="376"/>
        <v/>
      </c>
      <c r="S246" s="17" t="str">
        <f t="shared" ref="S246" si="425">IF(A243="","",A243)</f>
        <v/>
      </c>
      <c r="T246" s="17" t="str">
        <f t="shared" ref="T246" si="426">S246&amp;C245&amp;D246</f>
        <v>AbgängeNicht-Haushalte</v>
      </c>
      <c r="U246" s="266" t="str">
        <f>CONCATENATE(C245,"_",D246)</f>
        <v>Abgänge_Nicht-Haushalte</v>
      </c>
    </row>
    <row r="247" spans="1:21" x14ac:dyDescent="0.2">
      <c r="A247" s="452"/>
      <c r="B247" s="428" t="str">
        <f>IF(A247="","",IFERROR(VLOOKUP(A247,L!$M$11:$N$120,2,FALSE),"Eingabeart wurde geändert"))</f>
        <v/>
      </c>
      <c r="C247" s="431" t="s">
        <v>98</v>
      </c>
      <c r="D247" s="57" t="s">
        <v>96</v>
      </c>
      <c r="E247" s="60"/>
      <c r="F247" s="60"/>
      <c r="G247" s="60"/>
      <c r="H247" s="60"/>
      <c r="I247" s="60"/>
      <c r="J247" s="60"/>
      <c r="K247" s="60"/>
      <c r="L247" s="60"/>
      <c r="M247" s="60"/>
      <c r="N247" s="60"/>
      <c r="O247" s="60"/>
      <c r="P247" s="60"/>
      <c r="Q247" s="75" t="str">
        <f t="shared" si="376"/>
        <v/>
      </c>
      <c r="S247" s="17" t="str">
        <f t="shared" ref="S247" si="427">IF(A247="","",A247)</f>
        <v/>
      </c>
      <c r="T247" s="17" t="str">
        <f t="shared" ref="T247" si="428">S247&amp;C247&amp;D247</f>
        <v>ZugängeHaushalte</v>
      </c>
      <c r="U247" s="266" t="str">
        <f>CONCATENATE(C247,"_",D247)</f>
        <v>Zugänge_Haushalte</v>
      </c>
    </row>
    <row r="248" spans="1:21" x14ac:dyDescent="0.2">
      <c r="A248" s="453"/>
      <c r="B248" s="429"/>
      <c r="C248" s="432"/>
      <c r="D248" s="58" t="s">
        <v>97</v>
      </c>
      <c r="E248" s="62"/>
      <c r="F248" s="62"/>
      <c r="G248" s="62"/>
      <c r="H248" s="62"/>
      <c r="I248" s="62"/>
      <c r="J248" s="62"/>
      <c r="K248" s="62"/>
      <c r="L248" s="62"/>
      <c r="M248" s="62"/>
      <c r="N248" s="62"/>
      <c r="O248" s="62"/>
      <c r="P248" s="62"/>
      <c r="Q248" s="76" t="str">
        <f t="shared" si="376"/>
        <v/>
      </c>
      <c r="S248" s="17" t="str">
        <f t="shared" ref="S248" si="429">IF(A247="","",A247)</f>
        <v/>
      </c>
      <c r="T248" s="17" t="str">
        <f t="shared" ref="T248" si="430">S248&amp;C247&amp;D248</f>
        <v>ZugängeNicht-Haushalte</v>
      </c>
      <c r="U248" s="266" t="str">
        <f>CONCATENATE(C247,"_",D248)</f>
        <v>Zugänge_Nicht-Haushalte</v>
      </c>
    </row>
    <row r="249" spans="1:21" x14ac:dyDescent="0.2">
      <c r="A249" s="453"/>
      <c r="B249" s="429"/>
      <c r="C249" s="433" t="s">
        <v>99</v>
      </c>
      <c r="D249" s="57" t="s">
        <v>96</v>
      </c>
      <c r="E249" s="60"/>
      <c r="F249" s="60"/>
      <c r="G249" s="60"/>
      <c r="H249" s="60"/>
      <c r="I249" s="60"/>
      <c r="J249" s="60"/>
      <c r="K249" s="60"/>
      <c r="L249" s="60"/>
      <c r="M249" s="60"/>
      <c r="N249" s="60"/>
      <c r="O249" s="60"/>
      <c r="P249" s="60"/>
      <c r="Q249" s="75" t="str">
        <f t="shared" si="376"/>
        <v/>
      </c>
      <c r="S249" s="17" t="str">
        <f t="shared" ref="S249" si="431">IF(A247="","",A247)</f>
        <v/>
      </c>
      <c r="T249" s="17" t="str">
        <f t="shared" ref="T249" si="432">S249&amp;C249&amp;D249</f>
        <v>AbgängeHaushalte</v>
      </c>
      <c r="U249" s="266" t="str">
        <f>CONCATENATE(C249,"_",D249)</f>
        <v>Abgänge_Haushalte</v>
      </c>
    </row>
    <row r="250" spans="1:21" x14ac:dyDescent="0.2">
      <c r="A250" s="454"/>
      <c r="B250" s="430"/>
      <c r="C250" s="434"/>
      <c r="D250" s="58" t="s">
        <v>97</v>
      </c>
      <c r="E250" s="62"/>
      <c r="F250" s="62"/>
      <c r="G250" s="62"/>
      <c r="H250" s="62"/>
      <c r="I250" s="62"/>
      <c r="J250" s="62"/>
      <c r="K250" s="62"/>
      <c r="L250" s="62"/>
      <c r="M250" s="62"/>
      <c r="N250" s="62"/>
      <c r="O250" s="62"/>
      <c r="P250" s="62"/>
      <c r="Q250" s="76" t="str">
        <f t="shared" si="376"/>
        <v/>
      </c>
      <c r="S250" s="17" t="str">
        <f t="shared" ref="S250" si="433">IF(A247="","",A247)</f>
        <v/>
      </c>
      <c r="T250" s="17" t="str">
        <f t="shared" ref="T250" si="434">S250&amp;C249&amp;D250</f>
        <v>AbgängeNicht-Haushalte</v>
      </c>
      <c r="U250" s="266" t="str">
        <f>CONCATENATE(C249,"_",D250)</f>
        <v>Abgänge_Nicht-Haushalte</v>
      </c>
    </row>
    <row r="251" spans="1:21" x14ac:dyDescent="0.2">
      <c r="A251" s="452"/>
      <c r="B251" s="428" t="str">
        <f>IF(A251="","",IFERROR(VLOOKUP(A251,L!$M$11:$N$120,2,FALSE),"Eingabeart wurde geändert"))</f>
        <v/>
      </c>
      <c r="C251" s="431" t="s">
        <v>98</v>
      </c>
      <c r="D251" s="57" t="s">
        <v>96</v>
      </c>
      <c r="E251" s="60"/>
      <c r="F251" s="60"/>
      <c r="G251" s="60"/>
      <c r="H251" s="60"/>
      <c r="I251" s="60"/>
      <c r="J251" s="60"/>
      <c r="K251" s="60"/>
      <c r="L251" s="60"/>
      <c r="M251" s="60"/>
      <c r="N251" s="60"/>
      <c r="O251" s="60"/>
      <c r="P251" s="60"/>
      <c r="Q251" s="75" t="str">
        <f t="shared" si="376"/>
        <v/>
      </c>
      <c r="S251" s="17" t="str">
        <f t="shared" ref="S251" si="435">IF(A251="","",A251)</f>
        <v/>
      </c>
      <c r="T251" s="17" t="str">
        <f t="shared" ref="T251" si="436">S251&amp;C251&amp;D251</f>
        <v>ZugängeHaushalte</v>
      </c>
      <c r="U251" s="266" t="str">
        <f>CONCATENATE(C251,"_",D251)</f>
        <v>Zugänge_Haushalte</v>
      </c>
    </row>
    <row r="252" spans="1:21" x14ac:dyDescent="0.2">
      <c r="A252" s="453"/>
      <c r="B252" s="429"/>
      <c r="C252" s="432"/>
      <c r="D252" s="58" t="s">
        <v>97</v>
      </c>
      <c r="E252" s="62"/>
      <c r="F252" s="62"/>
      <c r="G252" s="62"/>
      <c r="H252" s="62"/>
      <c r="I252" s="62"/>
      <c r="J252" s="62"/>
      <c r="K252" s="62"/>
      <c r="L252" s="62"/>
      <c r="M252" s="62"/>
      <c r="N252" s="62"/>
      <c r="O252" s="62"/>
      <c r="P252" s="62"/>
      <c r="Q252" s="76" t="str">
        <f t="shared" si="376"/>
        <v/>
      </c>
      <c r="S252" s="17" t="str">
        <f t="shared" ref="S252" si="437">IF(A251="","",A251)</f>
        <v/>
      </c>
      <c r="T252" s="17" t="str">
        <f t="shared" ref="T252" si="438">S252&amp;C251&amp;D252</f>
        <v>ZugängeNicht-Haushalte</v>
      </c>
      <c r="U252" s="266" t="str">
        <f>CONCATENATE(C251,"_",D252)</f>
        <v>Zugänge_Nicht-Haushalte</v>
      </c>
    </row>
    <row r="253" spans="1:21" x14ac:dyDescent="0.2">
      <c r="A253" s="453"/>
      <c r="B253" s="429"/>
      <c r="C253" s="433" t="s">
        <v>99</v>
      </c>
      <c r="D253" s="57" t="s">
        <v>96</v>
      </c>
      <c r="E253" s="60"/>
      <c r="F253" s="60"/>
      <c r="G253" s="60"/>
      <c r="H253" s="60"/>
      <c r="I253" s="60"/>
      <c r="J253" s="60"/>
      <c r="K253" s="60"/>
      <c r="L253" s="60"/>
      <c r="M253" s="60"/>
      <c r="N253" s="60"/>
      <c r="O253" s="60"/>
      <c r="P253" s="60"/>
      <c r="Q253" s="75" t="str">
        <f t="shared" si="376"/>
        <v/>
      </c>
      <c r="S253" s="17" t="str">
        <f t="shared" ref="S253" si="439">IF(A251="","",A251)</f>
        <v/>
      </c>
      <c r="T253" s="17" t="str">
        <f t="shared" ref="T253" si="440">S253&amp;C253&amp;D253</f>
        <v>AbgängeHaushalte</v>
      </c>
      <c r="U253" s="266" t="str">
        <f>CONCATENATE(C253,"_",D253)</f>
        <v>Abgänge_Haushalte</v>
      </c>
    </row>
    <row r="254" spans="1:21" x14ac:dyDescent="0.2">
      <c r="A254" s="454"/>
      <c r="B254" s="430"/>
      <c r="C254" s="434"/>
      <c r="D254" s="58" t="s">
        <v>97</v>
      </c>
      <c r="E254" s="62"/>
      <c r="F254" s="62"/>
      <c r="G254" s="62"/>
      <c r="H254" s="62"/>
      <c r="I254" s="62"/>
      <c r="J254" s="62"/>
      <c r="K254" s="62"/>
      <c r="L254" s="62"/>
      <c r="M254" s="62"/>
      <c r="N254" s="62"/>
      <c r="O254" s="62"/>
      <c r="P254" s="62"/>
      <c r="Q254" s="76" t="str">
        <f t="shared" si="376"/>
        <v/>
      </c>
      <c r="S254" s="17" t="str">
        <f t="shared" ref="S254" si="441">IF(A251="","",A251)</f>
        <v/>
      </c>
      <c r="T254" s="17" t="str">
        <f t="shared" ref="T254" si="442">S254&amp;C253&amp;D254</f>
        <v>AbgängeNicht-Haushalte</v>
      </c>
      <c r="U254" s="266" t="str">
        <f>CONCATENATE(C253,"_",D254)</f>
        <v>Abgänge_Nicht-Haushalte</v>
      </c>
    </row>
    <row r="255" spans="1:21" x14ac:dyDescent="0.2">
      <c r="A255" s="452"/>
      <c r="B255" s="428" t="str">
        <f>IF(A255="","",IFERROR(VLOOKUP(A255,L!$M$11:$N$120,2,FALSE),"Eingabeart wurde geändert"))</f>
        <v/>
      </c>
      <c r="C255" s="431" t="s">
        <v>98</v>
      </c>
      <c r="D255" s="57" t="s">
        <v>96</v>
      </c>
      <c r="E255" s="60"/>
      <c r="F255" s="60"/>
      <c r="G255" s="60"/>
      <c r="H255" s="60"/>
      <c r="I255" s="60"/>
      <c r="J255" s="60"/>
      <c r="K255" s="60"/>
      <c r="L255" s="60"/>
      <c r="M255" s="60"/>
      <c r="N255" s="60"/>
      <c r="O255" s="60"/>
      <c r="P255" s="60"/>
      <c r="Q255" s="75" t="str">
        <f t="shared" si="376"/>
        <v/>
      </c>
      <c r="S255" s="17" t="str">
        <f t="shared" ref="S255" si="443">IF(A255="","",A255)</f>
        <v/>
      </c>
      <c r="T255" s="17" t="str">
        <f t="shared" ref="T255" si="444">S255&amp;C255&amp;D255</f>
        <v>ZugängeHaushalte</v>
      </c>
      <c r="U255" s="266" t="str">
        <f>CONCATENATE(C255,"_",D255)</f>
        <v>Zugänge_Haushalte</v>
      </c>
    </row>
    <row r="256" spans="1:21" x14ac:dyDescent="0.2">
      <c r="A256" s="453"/>
      <c r="B256" s="429"/>
      <c r="C256" s="432"/>
      <c r="D256" s="58" t="s">
        <v>97</v>
      </c>
      <c r="E256" s="62"/>
      <c r="F256" s="62"/>
      <c r="G256" s="62"/>
      <c r="H256" s="62"/>
      <c r="I256" s="62"/>
      <c r="J256" s="62"/>
      <c r="K256" s="62"/>
      <c r="L256" s="62"/>
      <c r="M256" s="62"/>
      <c r="N256" s="62"/>
      <c r="O256" s="62"/>
      <c r="P256" s="62"/>
      <c r="Q256" s="76" t="str">
        <f t="shared" si="376"/>
        <v/>
      </c>
      <c r="S256" s="17" t="str">
        <f t="shared" ref="S256" si="445">IF(A255="","",A255)</f>
        <v/>
      </c>
      <c r="T256" s="17" t="str">
        <f t="shared" ref="T256" si="446">S256&amp;C255&amp;D256</f>
        <v>ZugängeNicht-Haushalte</v>
      </c>
      <c r="U256" s="266" t="str">
        <f>CONCATENATE(C255,"_",D256)</f>
        <v>Zugänge_Nicht-Haushalte</v>
      </c>
    </row>
    <row r="257" spans="1:21" x14ac:dyDescent="0.2">
      <c r="A257" s="453"/>
      <c r="B257" s="429"/>
      <c r="C257" s="433" t="s">
        <v>99</v>
      </c>
      <c r="D257" s="57" t="s">
        <v>96</v>
      </c>
      <c r="E257" s="60"/>
      <c r="F257" s="60"/>
      <c r="G257" s="60"/>
      <c r="H257" s="60"/>
      <c r="I257" s="60"/>
      <c r="J257" s="60"/>
      <c r="K257" s="60"/>
      <c r="L257" s="60"/>
      <c r="M257" s="60"/>
      <c r="N257" s="60"/>
      <c r="O257" s="60"/>
      <c r="P257" s="60"/>
      <c r="Q257" s="75" t="str">
        <f t="shared" si="376"/>
        <v/>
      </c>
      <c r="S257" s="17" t="str">
        <f t="shared" ref="S257" si="447">IF(A255="","",A255)</f>
        <v/>
      </c>
      <c r="T257" s="17" t="str">
        <f t="shared" ref="T257" si="448">S257&amp;C257&amp;D257</f>
        <v>AbgängeHaushalte</v>
      </c>
      <c r="U257" s="266" t="str">
        <f>CONCATENATE(C257,"_",D257)</f>
        <v>Abgänge_Haushalte</v>
      </c>
    </row>
    <row r="258" spans="1:21" x14ac:dyDescent="0.2">
      <c r="A258" s="454"/>
      <c r="B258" s="430"/>
      <c r="C258" s="434"/>
      <c r="D258" s="58" t="s">
        <v>97</v>
      </c>
      <c r="E258" s="62"/>
      <c r="F258" s="62"/>
      <c r="G258" s="62"/>
      <c r="H258" s="62"/>
      <c r="I258" s="62"/>
      <c r="J258" s="62"/>
      <c r="K258" s="62"/>
      <c r="L258" s="62"/>
      <c r="M258" s="62"/>
      <c r="N258" s="62"/>
      <c r="O258" s="62"/>
      <c r="P258" s="62"/>
      <c r="Q258" s="76" t="str">
        <f t="shared" si="376"/>
        <v/>
      </c>
      <c r="S258" s="17" t="str">
        <f t="shared" ref="S258" si="449">IF(A255="","",A255)</f>
        <v/>
      </c>
      <c r="T258" s="17" t="str">
        <f t="shared" ref="T258" si="450">S258&amp;C257&amp;D258</f>
        <v>AbgängeNicht-Haushalte</v>
      </c>
      <c r="U258" s="266" t="str">
        <f>CONCATENATE(C257,"_",D258)</f>
        <v>Abgänge_Nicht-Haushalte</v>
      </c>
    </row>
    <row r="259" spans="1:21" x14ac:dyDescent="0.2">
      <c r="A259" s="452"/>
      <c r="B259" s="428" t="str">
        <f>IF(A259="","",IFERROR(VLOOKUP(A259,L!$M$11:$N$120,2,FALSE),"Eingabeart wurde geändert"))</f>
        <v/>
      </c>
      <c r="C259" s="431" t="s">
        <v>98</v>
      </c>
      <c r="D259" s="57" t="s">
        <v>96</v>
      </c>
      <c r="E259" s="60"/>
      <c r="F259" s="60"/>
      <c r="G259" s="60"/>
      <c r="H259" s="60"/>
      <c r="I259" s="60"/>
      <c r="J259" s="60"/>
      <c r="K259" s="60"/>
      <c r="L259" s="60"/>
      <c r="M259" s="60"/>
      <c r="N259" s="60"/>
      <c r="O259" s="60"/>
      <c r="P259" s="60"/>
      <c r="Q259" s="75" t="str">
        <f t="shared" si="376"/>
        <v/>
      </c>
      <c r="S259" s="17" t="str">
        <f t="shared" ref="S259" si="451">IF(A259="","",A259)</f>
        <v/>
      </c>
      <c r="T259" s="17" t="str">
        <f t="shared" ref="T259" si="452">S259&amp;C259&amp;D259</f>
        <v>ZugängeHaushalte</v>
      </c>
      <c r="U259" s="266" t="str">
        <f>CONCATENATE(C259,"_",D259)</f>
        <v>Zugänge_Haushalte</v>
      </c>
    </row>
    <row r="260" spans="1:21" x14ac:dyDescent="0.2">
      <c r="A260" s="453"/>
      <c r="B260" s="429"/>
      <c r="C260" s="432"/>
      <c r="D260" s="58" t="s">
        <v>97</v>
      </c>
      <c r="E260" s="62"/>
      <c r="F260" s="62"/>
      <c r="G260" s="62"/>
      <c r="H260" s="62"/>
      <c r="I260" s="62"/>
      <c r="J260" s="62"/>
      <c r="K260" s="62"/>
      <c r="L260" s="62"/>
      <c r="M260" s="62"/>
      <c r="N260" s="62"/>
      <c r="O260" s="62"/>
      <c r="P260" s="62"/>
      <c r="Q260" s="76" t="str">
        <f t="shared" si="376"/>
        <v/>
      </c>
      <c r="S260" s="17" t="str">
        <f t="shared" ref="S260" si="453">IF(A259="","",A259)</f>
        <v/>
      </c>
      <c r="T260" s="17" t="str">
        <f t="shared" ref="T260" si="454">S260&amp;C259&amp;D260</f>
        <v>ZugängeNicht-Haushalte</v>
      </c>
      <c r="U260" s="266" t="str">
        <f>CONCATENATE(C259,"_",D260)</f>
        <v>Zugänge_Nicht-Haushalte</v>
      </c>
    </row>
    <row r="261" spans="1:21" x14ac:dyDescent="0.2">
      <c r="A261" s="453"/>
      <c r="B261" s="429"/>
      <c r="C261" s="433" t="s">
        <v>99</v>
      </c>
      <c r="D261" s="57" t="s">
        <v>96</v>
      </c>
      <c r="E261" s="60"/>
      <c r="F261" s="60"/>
      <c r="G261" s="60"/>
      <c r="H261" s="60"/>
      <c r="I261" s="60"/>
      <c r="J261" s="60"/>
      <c r="K261" s="60"/>
      <c r="L261" s="60"/>
      <c r="M261" s="60"/>
      <c r="N261" s="60"/>
      <c r="O261" s="60"/>
      <c r="P261" s="60"/>
      <c r="Q261" s="75" t="str">
        <f t="shared" si="376"/>
        <v/>
      </c>
      <c r="S261" s="17" t="str">
        <f t="shared" ref="S261" si="455">IF(A259="","",A259)</f>
        <v/>
      </c>
      <c r="T261" s="17" t="str">
        <f t="shared" ref="T261" si="456">S261&amp;C261&amp;D261</f>
        <v>AbgängeHaushalte</v>
      </c>
      <c r="U261" s="266" t="str">
        <f>CONCATENATE(C261,"_",D261)</f>
        <v>Abgänge_Haushalte</v>
      </c>
    </row>
    <row r="262" spans="1:21" x14ac:dyDescent="0.2">
      <c r="A262" s="454"/>
      <c r="B262" s="430"/>
      <c r="C262" s="434"/>
      <c r="D262" s="58" t="s">
        <v>97</v>
      </c>
      <c r="E262" s="62"/>
      <c r="F262" s="62"/>
      <c r="G262" s="62"/>
      <c r="H262" s="62"/>
      <c r="I262" s="62"/>
      <c r="J262" s="62"/>
      <c r="K262" s="62"/>
      <c r="L262" s="62"/>
      <c r="M262" s="62"/>
      <c r="N262" s="62"/>
      <c r="O262" s="62"/>
      <c r="P262" s="62"/>
      <c r="Q262" s="76" t="str">
        <f t="shared" si="376"/>
        <v/>
      </c>
      <c r="S262" s="17" t="str">
        <f t="shared" ref="S262" si="457">IF(A259="","",A259)</f>
        <v/>
      </c>
      <c r="T262" s="17" t="str">
        <f t="shared" ref="T262" si="458">S262&amp;C261&amp;D262</f>
        <v>AbgängeNicht-Haushalte</v>
      </c>
      <c r="U262" s="266" t="str">
        <f>CONCATENATE(C261,"_",D262)</f>
        <v>Abgänge_Nicht-Haushalte</v>
      </c>
    </row>
    <row r="263" spans="1:21" x14ac:dyDescent="0.2">
      <c r="A263" s="452"/>
      <c r="B263" s="428" t="str">
        <f>IF(A263="","",IFERROR(VLOOKUP(A263,L!$M$11:$N$120,2,FALSE),"Eingabeart wurde geändert"))</f>
        <v/>
      </c>
      <c r="C263" s="431" t="s">
        <v>98</v>
      </c>
      <c r="D263" s="57" t="s">
        <v>96</v>
      </c>
      <c r="E263" s="60"/>
      <c r="F263" s="60"/>
      <c r="G263" s="60"/>
      <c r="H263" s="60"/>
      <c r="I263" s="60"/>
      <c r="J263" s="60"/>
      <c r="K263" s="60"/>
      <c r="L263" s="60"/>
      <c r="M263" s="60"/>
      <c r="N263" s="60"/>
      <c r="O263" s="60"/>
      <c r="P263" s="60"/>
      <c r="Q263" s="75" t="str">
        <f t="shared" si="376"/>
        <v/>
      </c>
      <c r="S263" s="17" t="str">
        <f t="shared" ref="S263" si="459">IF(A263="","",A263)</f>
        <v/>
      </c>
      <c r="T263" s="17" t="str">
        <f t="shared" ref="T263" si="460">S263&amp;C263&amp;D263</f>
        <v>ZugängeHaushalte</v>
      </c>
      <c r="U263" s="266" t="str">
        <f>CONCATENATE(C263,"_",D263)</f>
        <v>Zugänge_Haushalte</v>
      </c>
    </row>
    <row r="264" spans="1:21" x14ac:dyDescent="0.2">
      <c r="A264" s="453"/>
      <c r="B264" s="429"/>
      <c r="C264" s="432"/>
      <c r="D264" s="58" t="s">
        <v>97</v>
      </c>
      <c r="E264" s="62"/>
      <c r="F264" s="62"/>
      <c r="G264" s="62"/>
      <c r="H264" s="62"/>
      <c r="I264" s="62"/>
      <c r="J264" s="62"/>
      <c r="K264" s="62"/>
      <c r="L264" s="62"/>
      <c r="M264" s="62"/>
      <c r="N264" s="62"/>
      <c r="O264" s="62"/>
      <c r="P264" s="62"/>
      <c r="Q264" s="76" t="str">
        <f t="shared" si="376"/>
        <v/>
      </c>
      <c r="S264" s="17" t="str">
        <f t="shared" ref="S264" si="461">IF(A263="","",A263)</f>
        <v/>
      </c>
      <c r="T264" s="17" t="str">
        <f t="shared" ref="T264" si="462">S264&amp;C263&amp;D264</f>
        <v>ZugängeNicht-Haushalte</v>
      </c>
      <c r="U264" s="266" t="str">
        <f>CONCATENATE(C263,"_",D264)</f>
        <v>Zugänge_Nicht-Haushalte</v>
      </c>
    </row>
    <row r="265" spans="1:21" x14ac:dyDescent="0.2">
      <c r="A265" s="453"/>
      <c r="B265" s="429"/>
      <c r="C265" s="433" t="s">
        <v>99</v>
      </c>
      <c r="D265" s="57" t="s">
        <v>96</v>
      </c>
      <c r="E265" s="60"/>
      <c r="F265" s="60"/>
      <c r="G265" s="60"/>
      <c r="H265" s="60"/>
      <c r="I265" s="60"/>
      <c r="J265" s="60"/>
      <c r="K265" s="60"/>
      <c r="L265" s="60"/>
      <c r="M265" s="60"/>
      <c r="N265" s="60"/>
      <c r="O265" s="60"/>
      <c r="P265" s="60"/>
      <c r="Q265" s="75" t="str">
        <f t="shared" si="376"/>
        <v/>
      </c>
      <c r="S265" s="17" t="str">
        <f t="shared" ref="S265" si="463">IF(A263="","",A263)</f>
        <v/>
      </c>
      <c r="T265" s="17" t="str">
        <f t="shared" ref="T265" si="464">S265&amp;C265&amp;D265</f>
        <v>AbgängeHaushalte</v>
      </c>
      <c r="U265" s="266" t="str">
        <f>CONCATENATE(C265,"_",D265)</f>
        <v>Abgänge_Haushalte</v>
      </c>
    </row>
    <row r="266" spans="1:21" x14ac:dyDescent="0.2">
      <c r="A266" s="454"/>
      <c r="B266" s="430"/>
      <c r="C266" s="434"/>
      <c r="D266" s="58" t="s">
        <v>97</v>
      </c>
      <c r="E266" s="62"/>
      <c r="F266" s="62"/>
      <c r="G266" s="62"/>
      <c r="H266" s="62"/>
      <c r="I266" s="62"/>
      <c r="J266" s="62"/>
      <c r="K266" s="62"/>
      <c r="L266" s="62"/>
      <c r="M266" s="62"/>
      <c r="N266" s="62"/>
      <c r="O266" s="62"/>
      <c r="P266" s="62"/>
      <c r="Q266" s="76" t="str">
        <f t="shared" si="376"/>
        <v/>
      </c>
      <c r="S266" s="17" t="str">
        <f t="shared" ref="S266" si="465">IF(A263="","",A263)</f>
        <v/>
      </c>
      <c r="T266" s="17" t="str">
        <f t="shared" ref="T266" si="466">S266&amp;C265&amp;D266</f>
        <v>AbgängeNicht-Haushalte</v>
      </c>
      <c r="U266" s="266" t="str">
        <f>CONCATENATE(C265,"_",D266)</f>
        <v>Abgänge_Nicht-Haushalte</v>
      </c>
    </row>
    <row r="267" spans="1:21" x14ac:dyDescent="0.2">
      <c r="A267" s="452"/>
      <c r="B267" s="428" t="str">
        <f>IF(A267="","",IFERROR(VLOOKUP(A267,L!$M$11:$N$120,2,FALSE),"Eingabeart wurde geändert"))</f>
        <v/>
      </c>
      <c r="C267" s="431" t="s">
        <v>98</v>
      </c>
      <c r="D267" s="57" t="s">
        <v>96</v>
      </c>
      <c r="E267" s="60"/>
      <c r="F267" s="60"/>
      <c r="G267" s="60"/>
      <c r="H267" s="60"/>
      <c r="I267" s="60"/>
      <c r="J267" s="60"/>
      <c r="K267" s="60"/>
      <c r="L267" s="60"/>
      <c r="M267" s="60"/>
      <c r="N267" s="60"/>
      <c r="O267" s="60"/>
      <c r="P267" s="60"/>
      <c r="Q267" s="75" t="str">
        <f t="shared" si="376"/>
        <v/>
      </c>
      <c r="S267" s="17" t="str">
        <f t="shared" ref="S267" si="467">IF(A267="","",A267)</f>
        <v/>
      </c>
      <c r="T267" s="17" t="str">
        <f t="shared" ref="T267" si="468">S267&amp;C267&amp;D267</f>
        <v>ZugängeHaushalte</v>
      </c>
      <c r="U267" s="266" t="str">
        <f>CONCATENATE(C267,"_",D267)</f>
        <v>Zugänge_Haushalte</v>
      </c>
    </row>
    <row r="268" spans="1:21" x14ac:dyDescent="0.2">
      <c r="A268" s="453"/>
      <c r="B268" s="429"/>
      <c r="C268" s="432"/>
      <c r="D268" s="58" t="s">
        <v>97</v>
      </c>
      <c r="E268" s="62"/>
      <c r="F268" s="62"/>
      <c r="G268" s="62"/>
      <c r="H268" s="62"/>
      <c r="I268" s="62"/>
      <c r="J268" s="62"/>
      <c r="K268" s="62"/>
      <c r="L268" s="62"/>
      <c r="M268" s="62"/>
      <c r="N268" s="62"/>
      <c r="O268" s="62"/>
      <c r="P268" s="62"/>
      <c r="Q268" s="76" t="str">
        <f t="shared" si="376"/>
        <v/>
      </c>
      <c r="S268" s="17" t="str">
        <f t="shared" ref="S268" si="469">IF(A267="","",A267)</f>
        <v/>
      </c>
      <c r="T268" s="17" t="str">
        <f t="shared" ref="T268" si="470">S268&amp;C267&amp;D268</f>
        <v>ZugängeNicht-Haushalte</v>
      </c>
      <c r="U268" s="266" t="str">
        <f>CONCATENATE(C267,"_",D268)</f>
        <v>Zugänge_Nicht-Haushalte</v>
      </c>
    </row>
    <row r="269" spans="1:21" x14ac:dyDescent="0.2">
      <c r="A269" s="453"/>
      <c r="B269" s="429"/>
      <c r="C269" s="433" t="s">
        <v>99</v>
      </c>
      <c r="D269" s="57" t="s">
        <v>96</v>
      </c>
      <c r="E269" s="60"/>
      <c r="F269" s="60"/>
      <c r="G269" s="60"/>
      <c r="H269" s="60"/>
      <c r="I269" s="60"/>
      <c r="J269" s="60"/>
      <c r="K269" s="60"/>
      <c r="L269" s="60"/>
      <c r="M269" s="60"/>
      <c r="N269" s="60"/>
      <c r="O269" s="60"/>
      <c r="P269" s="60"/>
      <c r="Q269" s="75" t="str">
        <f t="shared" si="376"/>
        <v/>
      </c>
      <c r="S269" s="17" t="str">
        <f t="shared" ref="S269" si="471">IF(A267="","",A267)</f>
        <v/>
      </c>
      <c r="T269" s="17" t="str">
        <f t="shared" ref="T269" si="472">S269&amp;C269&amp;D269</f>
        <v>AbgängeHaushalte</v>
      </c>
      <c r="U269" s="266" t="str">
        <f>CONCATENATE(C269,"_",D269)</f>
        <v>Abgänge_Haushalte</v>
      </c>
    </row>
    <row r="270" spans="1:21" x14ac:dyDescent="0.2">
      <c r="A270" s="454"/>
      <c r="B270" s="430"/>
      <c r="C270" s="434"/>
      <c r="D270" s="58" t="s">
        <v>97</v>
      </c>
      <c r="E270" s="62"/>
      <c r="F270" s="62"/>
      <c r="G270" s="62"/>
      <c r="H270" s="62"/>
      <c r="I270" s="62"/>
      <c r="J270" s="62"/>
      <c r="K270" s="62"/>
      <c r="L270" s="62"/>
      <c r="M270" s="62"/>
      <c r="N270" s="62"/>
      <c r="O270" s="62"/>
      <c r="P270" s="62"/>
      <c r="Q270" s="76" t="str">
        <f t="shared" si="376"/>
        <v/>
      </c>
      <c r="S270" s="17" t="str">
        <f t="shared" ref="S270" si="473">IF(A267="","",A267)</f>
        <v/>
      </c>
      <c r="T270" s="17" t="str">
        <f t="shared" ref="T270" si="474">S270&amp;C269&amp;D270</f>
        <v>AbgängeNicht-Haushalte</v>
      </c>
      <c r="U270" s="266" t="str">
        <f>CONCATENATE(C269,"_",D270)</f>
        <v>Abgänge_Nicht-Haushalte</v>
      </c>
    </row>
    <row r="271" spans="1:21" x14ac:dyDescent="0.2">
      <c r="A271" s="452"/>
      <c r="B271" s="428" t="str">
        <f>IF(A271="","",IFERROR(VLOOKUP(A271,L!$M$11:$N$120,2,FALSE),"Eingabeart wurde geändert"))</f>
        <v/>
      </c>
      <c r="C271" s="431" t="s">
        <v>98</v>
      </c>
      <c r="D271" s="57" t="s">
        <v>96</v>
      </c>
      <c r="E271" s="60"/>
      <c r="F271" s="60"/>
      <c r="G271" s="60"/>
      <c r="H271" s="60"/>
      <c r="I271" s="60"/>
      <c r="J271" s="60"/>
      <c r="K271" s="60"/>
      <c r="L271" s="60"/>
      <c r="M271" s="60"/>
      <c r="N271" s="60"/>
      <c r="O271" s="60"/>
      <c r="P271" s="60"/>
      <c r="Q271" s="75" t="str">
        <f t="shared" si="376"/>
        <v/>
      </c>
      <c r="S271" s="17" t="str">
        <f t="shared" ref="S271" si="475">IF(A271="","",A271)</f>
        <v/>
      </c>
      <c r="T271" s="17" t="str">
        <f t="shared" ref="T271" si="476">S271&amp;C271&amp;D271</f>
        <v>ZugängeHaushalte</v>
      </c>
      <c r="U271" s="266" t="str">
        <f>CONCATENATE(C271,"_",D271)</f>
        <v>Zugänge_Haushalte</v>
      </c>
    </row>
    <row r="272" spans="1:21" x14ac:dyDescent="0.2">
      <c r="A272" s="453"/>
      <c r="B272" s="429"/>
      <c r="C272" s="432"/>
      <c r="D272" s="58" t="s">
        <v>97</v>
      </c>
      <c r="E272" s="62"/>
      <c r="F272" s="62"/>
      <c r="G272" s="62"/>
      <c r="H272" s="62"/>
      <c r="I272" s="62"/>
      <c r="J272" s="62"/>
      <c r="K272" s="62"/>
      <c r="L272" s="62"/>
      <c r="M272" s="62"/>
      <c r="N272" s="62"/>
      <c r="O272" s="62"/>
      <c r="P272" s="62"/>
      <c r="Q272" s="76" t="str">
        <f t="shared" si="376"/>
        <v/>
      </c>
      <c r="S272" s="17" t="str">
        <f t="shared" ref="S272" si="477">IF(A271="","",A271)</f>
        <v/>
      </c>
      <c r="T272" s="17" t="str">
        <f t="shared" ref="T272" si="478">S272&amp;C271&amp;D272</f>
        <v>ZugängeNicht-Haushalte</v>
      </c>
      <c r="U272" s="266" t="str">
        <f>CONCATENATE(C271,"_",D272)</f>
        <v>Zugänge_Nicht-Haushalte</v>
      </c>
    </row>
    <row r="273" spans="1:21" x14ac:dyDescent="0.2">
      <c r="A273" s="453"/>
      <c r="B273" s="429"/>
      <c r="C273" s="433" t="s">
        <v>99</v>
      </c>
      <c r="D273" s="57" t="s">
        <v>96</v>
      </c>
      <c r="E273" s="60"/>
      <c r="F273" s="60"/>
      <c r="G273" s="60"/>
      <c r="H273" s="60"/>
      <c r="I273" s="60"/>
      <c r="J273" s="60"/>
      <c r="K273" s="60"/>
      <c r="L273" s="60"/>
      <c r="M273" s="60"/>
      <c r="N273" s="60"/>
      <c r="O273" s="60"/>
      <c r="P273" s="60"/>
      <c r="Q273" s="75" t="str">
        <f t="shared" si="376"/>
        <v/>
      </c>
      <c r="S273" s="17" t="str">
        <f t="shared" ref="S273" si="479">IF(A271="","",A271)</f>
        <v/>
      </c>
      <c r="T273" s="17" t="str">
        <f t="shared" ref="T273" si="480">S273&amp;C273&amp;D273</f>
        <v>AbgängeHaushalte</v>
      </c>
      <c r="U273" s="266" t="str">
        <f>CONCATENATE(C273,"_",D273)</f>
        <v>Abgänge_Haushalte</v>
      </c>
    </row>
    <row r="274" spans="1:21" x14ac:dyDescent="0.2">
      <c r="A274" s="454"/>
      <c r="B274" s="430"/>
      <c r="C274" s="434"/>
      <c r="D274" s="58" t="s">
        <v>97</v>
      </c>
      <c r="E274" s="62"/>
      <c r="F274" s="62"/>
      <c r="G274" s="62"/>
      <c r="H274" s="62"/>
      <c r="I274" s="62"/>
      <c r="J274" s="62"/>
      <c r="K274" s="62"/>
      <c r="L274" s="62"/>
      <c r="M274" s="62"/>
      <c r="N274" s="62"/>
      <c r="O274" s="62"/>
      <c r="P274" s="62"/>
      <c r="Q274" s="76" t="str">
        <f t="shared" si="376"/>
        <v/>
      </c>
      <c r="S274" s="17" t="str">
        <f t="shared" ref="S274" si="481">IF(A271="","",A271)</f>
        <v/>
      </c>
      <c r="T274" s="17" t="str">
        <f t="shared" ref="T274" si="482">S274&amp;C273&amp;D274</f>
        <v>AbgängeNicht-Haushalte</v>
      </c>
      <c r="U274" s="266" t="str">
        <f>CONCATENATE(C273,"_",D274)</f>
        <v>Abgänge_Nicht-Haushalte</v>
      </c>
    </row>
    <row r="275" spans="1:21" x14ac:dyDescent="0.2">
      <c r="A275" s="452"/>
      <c r="B275" s="428" t="str">
        <f>IF(A275="","",IFERROR(VLOOKUP(A275,L!$M$11:$N$120,2,FALSE),"Eingabeart wurde geändert"))</f>
        <v/>
      </c>
      <c r="C275" s="431" t="s">
        <v>98</v>
      </c>
      <c r="D275" s="57" t="s">
        <v>96</v>
      </c>
      <c r="E275" s="60"/>
      <c r="F275" s="60"/>
      <c r="G275" s="60"/>
      <c r="H275" s="60"/>
      <c r="I275" s="60"/>
      <c r="J275" s="60"/>
      <c r="K275" s="60"/>
      <c r="L275" s="60"/>
      <c r="M275" s="60"/>
      <c r="N275" s="60"/>
      <c r="O275" s="60"/>
      <c r="P275" s="60"/>
      <c r="Q275" s="75" t="str">
        <f t="shared" si="376"/>
        <v/>
      </c>
      <c r="S275" s="17" t="str">
        <f t="shared" ref="S275" si="483">IF(A275="","",A275)</f>
        <v/>
      </c>
      <c r="T275" s="17" t="str">
        <f t="shared" ref="T275" si="484">S275&amp;C275&amp;D275</f>
        <v>ZugängeHaushalte</v>
      </c>
      <c r="U275" s="266" t="str">
        <f>CONCATENATE(C275,"_",D275)</f>
        <v>Zugänge_Haushalte</v>
      </c>
    </row>
    <row r="276" spans="1:21" x14ac:dyDescent="0.2">
      <c r="A276" s="453"/>
      <c r="B276" s="429"/>
      <c r="C276" s="432"/>
      <c r="D276" s="58" t="s">
        <v>97</v>
      </c>
      <c r="E276" s="62"/>
      <c r="F276" s="62"/>
      <c r="G276" s="62"/>
      <c r="H276" s="62"/>
      <c r="I276" s="62"/>
      <c r="J276" s="62"/>
      <c r="K276" s="62"/>
      <c r="L276" s="62"/>
      <c r="M276" s="62"/>
      <c r="N276" s="62"/>
      <c r="O276" s="62"/>
      <c r="P276" s="62"/>
      <c r="Q276" s="76" t="str">
        <f t="shared" si="376"/>
        <v/>
      </c>
      <c r="S276" s="17" t="str">
        <f t="shared" ref="S276" si="485">IF(A275="","",A275)</f>
        <v/>
      </c>
      <c r="T276" s="17" t="str">
        <f t="shared" ref="T276" si="486">S276&amp;C275&amp;D276</f>
        <v>ZugängeNicht-Haushalte</v>
      </c>
      <c r="U276" s="266" t="str">
        <f>CONCATENATE(C275,"_",D276)</f>
        <v>Zugänge_Nicht-Haushalte</v>
      </c>
    </row>
    <row r="277" spans="1:21" x14ac:dyDescent="0.2">
      <c r="A277" s="453"/>
      <c r="B277" s="429"/>
      <c r="C277" s="433" t="s">
        <v>99</v>
      </c>
      <c r="D277" s="57" t="s">
        <v>96</v>
      </c>
      <c r="E277" s="60"/>
      <c r="F277" s="60"/>
      <c r="G277" s="60"/>
      <c r="H277" s="60"/>
      <c r="I277" s="60"/>
      <c r="J277" s="60"/>
      <c r="K277" s="60"/>
      <c r="L277" s="60"/>
      <c r="M277" s="60"/>
      <c r="N277" s="60"/>
      <c r="O277" s="60"/>
      <c r="P277" s="60"/>
      <c r="Q277" s="75" t="str">
        <f t="shared" si="376"/>
        <v/>
      </c>
      <c r="S277" s="17" t="str">
        <f t="shared" ref="S277" si="487">IF(A275="","",A275)</f>
        <v/>
      </c>
      <c r="T277" s="17" t="str">
        <f t="shared" ref="T277" si="488">S277&amp;C277&amp;D277</f>
        <v>AbgängeHaushalte</v>
      </c>
      <c r="U277" s="266" t="str">
        <f>CONCATENATE(C277,"_",D277)</f>
        <v>Abgänge_Haushalte</v>
      </c>
    </row>
    <row r="278" spans="1:21" x14ac:dyDescent="0.2">
      <c r="A278" s="454"/>
      <c r="B278" s="430"/>
      <c r="C278" s="434"/>
      <c r="D278" s="58" t="s">
        <v>97</v>
      </c>
      <c r="E278" s="62"/>
      <c r="F278" s="62"/>
      <c r="G278" s="62"/>
      <c r="H278" s="62"/>
      <c r="I278" s="62"/>
      <c r="J278" s="62"/>
      <c r="K278" s="62"/>
      <c r="L278" s="62"/>
      <c r="M278" s="62"/>
      <c r="N278" s="62"/>
      <c r="O278" s="62"/>
      <c r="P278" s="62"/>
      <c r="Q278" s="76" t="str">
        <f t="shared" si="376"/>
        <v/>
      </c>
      <c r="S278" s="17" t="str">
        <f t="shared" ref="S278" si="489">IF(A275="","",A275)</f>
        <v/>
      </c>
      <c r="T278" s="17" t="str">
        <f t="shared" ref="T278" si="490">S278&amp;C277&amp;D278</f>
        <v>AbgängeNicht-Haushalte</v>
      </c>
      <c r="U278" s="266" t="str">
        <f>CONCATENATE(C277,"_",D278)</f>
        <v>Abgänge_Nicht-Haushalte</v>
      </c>
    </row>
    <row r="279" spans="1:21" x14ac:dyDescent="0.2">
      <c r="A279" s="452"/>
      <c r="B279" s="428" t="str">
        <f>IF(A279="","",IFERROR(VLOOKUP(A279,L!$M$11:$N$120,2,FALSE),"Eingabeart wurde geändert"))</f>
        <v/>
      </c>
      <c r="C279" s="431" t="s">
        <v>98</v>
      </c>
      <c r="D279" s="57" t="s">
        <v>96</v>
      </c>
      <c r="E279" s="60"/>
      <c r="F279" s="60"/>
      <c r="G279" s="60"/>
      <c r="H279" s="60"/>
      <c r="I279" s="60"/>
      <c r="J279" s="60"/>
      <c r="K279" s="60"/>
      <c r="L279" s="60"/>
      <c r="M279" s="60"/>
      <c r="N279" s="60"/>
      <c r="O279" s="60"/>
      <c r="P279" s="60"/>
      <c r="Q279" s="75" t="str">
        <f t="shared" si="376"/>
        <v/>
      </c>
      <c r="S279" s="17" t="str">
        <f t="shared" ref="S279" si="491">IF(A279="","",A279)</f>
        <v/>
      </c>
      <c r="T279" s="17" t="str">
        <f t="shared" ref="T279" si="492">S279&amp;C279&amp;D279</f>
        <v>ZugängeHaushalte</v>
      </c>
      <c r="U279" s="266" t="str">
        <f>CONCATENATE(C279,"_",D279)</f>
        <v>Zugänge_Haushalte</v>
      </c>
    </row>
    <row r="280" spans="1:21" x14ac:dyDescent="0.2">
      <c r="A280" s="453"/>
      <c r="B280" s="429"/>
      <c r="C280" s="432"/>
      <c r="D280" s="58" t="s">
        <v>97</v>
      </c>
      <c r="E280" s="62"/>
      <c r="F280" s="62"/>
      <c r="G280" s="62"/>
      <c r="H280" s="62"/>
      <c r="I280" s="62"/>
      <c r="J280" s="62"/>
      <c r="K280" s="62"/>
      <c r="L280" s="62"/>
      <c r="M280" s="62"/>
      <c r="N280" s="62"/>
      <c r="O280" s="62"/>
      <c r="P280" s="62"/>
      <c r="Q280" s="76" t="str">
        <f t="shared" si="376"/>
        <v/>
      </c>
      <c r="S280" s="17" t="str">
        <f t="shared" ref="S280" si="493">IF(A279="","",A279)</f>
        <v/>
      </c>
      <c r="T280" s="17" t="str">
        <f t="shared" ref="T280" si="494">S280&amp;C279&amp;D280</f>
        <v>ZugängeNicht-Haushalte</v>
      </c>
      <c r="U280" s="266" t="str">
        <f>CONCATENATE(C279,"_",D280)</f>
        <v>Zugänge_Nicht-Haushalte</v>
      </c>
    </row>
    <row r="281" spans="1:21" x14ac:dyDescent="0.2">
      <c r="A281" s="453"/>
      <c r="B281" s="429"/>
      <c r="C281" s="433" t="s">
        <v>99</v>
      </c>
      <c r="D281" s="57" t="s">
        <v>96</v>
      </c>
      <c r="E281" s="60"/>
      <c r="F281" s="60"/>
      <c r="G281" s="60"/>
      <c r="H281" s="60"/>
      <c r="I281" s="60"/>
      <c r="J281" s="60"/>
      <c r="K281" s="60"/>
      <c r="L281" s="60"/>
      <c r="M281" s="60"/>
      <c r="N281" s="60"/>
      <c r="O281" s="60"/>
      <c r="P281" s="60"/>
      <c r="Q281" s="75" t="str">
        <f t="shared" si="376"/>
        <v/>
      </c>
      <c r="S281" s="17" t="str">
        <f t="shared" ref="S281" si="495">IF(A279="","",A279)</f>
        <v/>
      </c>
      <c r="T281" s="17" t="str">
        <f t="shared" ref="T281" si="496">S281&amp;C281&amp;D281</f>
        <v>AbgängeHaushalte</v>
      </c>
      <c r="U281" s="266" t="str">
        <f>CONCATENATE(C281,"_",D281)</f>
        <v>Abgänge_Haushalte</v>
      </c>
    </row>
    <row r="282" spans="1:21" x14ac:dyDescent="0.2">
      <c r="A282" s="454"/>
      <c r="B282" s="430"/>
      <c r="C282" s="434"/>
      <c r="D282" s="58" t="s">
        <v>97</v>
      </c>
      <c r="E282" s="62"/>
      <c r="F282" s="62"/>
      <c r="G282" s="62"/>
      <c r="H282" s="62"/>
      <c r="I282" s="62"/>
      <c r="J282" s="62"/>
      <c r="K282" s="62"/>
      <c r="L282" s="62"/>
      <c r="M282" s="62"/>
      <c r="N282" s="62"/>
      <c r="O282" s="62"/>
      <c r="P282" s="62"/>
      <c r="Q282" s="76" t="str">
        <f t="shared" si="376"/>
        <v/>
      </c>
      <c r="S282" s="17" t="str">
        <f t="shared" ref="S282" si="497">IF(A279="","",A279)</f>
        <v/>
      </c>
      <c r="T282" s="17" t="str">
        <f t="shared" ref="T282" si="498">S282&amp;C281&amp;D282</f>
        <v>AbgängeNicht-Haushalte</v>
      </c>
      <c r="U282" s="266" t="str">
        <f>CONCATENATE(C281,"_",D282)</f>
        <v>Abgänge_Nicht-Haushalte</v>
      </c>
    </row>
    <row r="283" spans="1:21" x14ac:dyDescent="0.2">
      <c r="A283" s="452"/>
      <c r="B283" s="428" t="str">
        <f>IF(A283="","",IFERROR(VLOOKUP(A283,L!$M$11:$N$120,2,FALSE),"Eingabeart wurde geändert"))</f>
        <v/>
      </c>
      <c r="C283" s="431" t="s">
        <v>98</v>
      </c>
      <c r="D283" s="57" t="s">
        <v>96</v>
      </c>
      <c r="E283" s="60"/>
      <c r="F283" s="60"/>
      <c r="G283" s="60"/>
      <c r="H283" s="60"/>
      <c r="I283" s="60"/>
      <c r="J283" s="60"/>
      <c r="K283" s="60"/>
      <c r="L283" s="60"/>
      <c r="M283" s="60"/>
      <c r="N283" s="60"/>
      <c r="O283" s="60"/>
      <c r="P283" s="60"/>
      <c r="Q283" s="75" t="str">
        <f t="shared" si="376"/>
        <v/>
      </c>
      <c r="S283" s="17" t="str">
        <f t="shared" ref="S283" si="499">IF(A283="","",A283)</f>
        <v/>
      </c>
      <c r="T283" s="17" t="str">
        <f t="shared" ref="T283" si="500">S283&amp;C283&amp;D283</f>
        <v>ZugängeHaushalte</v>
      </c>
      <c r="U283" s="266" t="str">
        <f>CONCATENATE(C283,"_",D283)</f>
        <v>Zugänge_Haushalte</v>
      </c>
    </row>
    <row r="284" spans="1:21" x14ac:dyDescent="0.2">
      <c r="A284" s="453"/>
      <c r="B284" s="429"/>
      <c r="C284" s="432"/>
      <c r="D284" s="58" t="s">
        <v>97</v>
      </c>
      <c r="E284" s="62"/>
      <c r="F284" s="62"/>
      <c r="G284" s="62"/>
      <c r="H284" s="62"/>
      <c r="I284" s="62"/>
      <c r="J284" s="62"/>
      <c r="K284" s="62"/>
      <c r="L284" s="62"/>
      <c r="M284" s="62"/>
      <c r="N284" s="62"/>
      <c r="O284" s="62"/>
      <c r="P284" s="62"/>
      <c r="Q284" s="76" t="str">
        <f t="shared" si="376"/>
        <v/>
      </c>
      <c r="S284" s="17" t="str">
        <f t="shared" ref="S284" si="501">IF(A283="","",A283)</f>
        <v/>
      </c>
      <c r="T284" s="17" t="str">
        <f t="shared" ref="T284" si="502">S284&amp;C283&amp;D284</f>
        <v>ZugängeNicht-Haushalte</v>
      </c>
      <c r="U284" s="266" t="str">
        <f>CONCATENATE(C283,"_",D284)</f>
        <v>Zugänge_Nicht-Haushalte</v>
      </c>
    </row>
    <row r="285" spans="1:21" x14ac:dyDescent="0.2">
      <c r="A285" s="453"/>
      <c r="B285" s="429"/>
      <c r="C285" s="433" t="s">
        <v>99</v>
      </c>
      <c r="D285" s="57" t="s">
        <v>96</v>
      </c>
      <c r="E285" s="60"/>
      <c r="F285" s="60"/>
      <c r="G285" s="60"/>
      <c r="H285" s="60"/>
      <c r="I285" s="60"/>
      <c r="J285" s="60"/>
      <c r="K285" s="60"/>
      <c r="L285" s="60"/>
      <c r="M285" s="60"/>
      <c r="N285" s="60"/>
      <c r="O285" s="60"/>
      <c r="P285" s="60"/>
      <c r="Q285" s="75" t="str">
        <f t="shared" si="376"/>
        <v/>
      </c>
      <c r="S285" s="17" t="str">
        <f t="shared" ref="S285" si="503">IF(A283="","",A283)</f>
        <v/>
      </c>
      <c r="T285" s="17" t="str">
        <f t="shared" ref="T285" si="504">S285&amp;C285&amp;D285</f>
        <v>AbgängeHaushalte</v>
      </c>
      <c r="U285" s="266" t="str">
        <f>CONCATENATE(C285,"_",D285)</f>
        <v>Abgänge_Haushalte</v>
      </c>
    </row>
    <row r="286" spans="1:21" x14ac:dyDescent="0.2">
      <c r="A286" s="454"/>
      <c r="B286" s="430"/>
      <c r="C286" s="434"/>
      <c r="D286" s="58" t="s">
        <v>97</v>
      </c>
      <c r="E286" s="62"/>
      <c r="F286" s="62"/>
      <c r="G286" s="62"/>
      <c r="H286" s="62"/>
      <c r="I286" s="62"/>
      <c r="J286" s="62"/>
      <c r="K286" s="62"/>
      <c r="L286" s="62"/>
      <c r="M286" s="62"/>
      <c r="N286" s="62"/>
      <c r="O286" s="62"/>
      <c r="P286" s="62"/>
      <c r="Q286" s="76" t="str">
        <f t="shared" ref="Q286:Q349" si="505">IF(SUM(E286:P286)&gt;0,SUM(E286:P286),"")</f>
        <v/>
      </c>
      <c r="S286" s="17" t="str">
        <f t="shared" ref="S286" si="506">IF(A283="","",A283)</f>
        <v/>
      </c>
      <c r="T286" s="17" t="str">
        <f t="shared" ref="T286" si="507">S286&amp;C285&amp;D286</f>
        <v>AbgängeNicht-Haushalte</v>
      </c>
      <c r="U286" s="266" t="str">
        <f>CONCATENATE(C285,"_",D286)</f>
        <v>Abgänge_Nicht-Haushalte</v>
      </c>
    </row>
    <row r="287" spans="1:21" x14ac:dyDescent="0.2">
      <c r="A287" s="452"/>
      <c r="B287" s="428" t="str">
        <f>IF(A287="","",IFERROR(VLOOKUP(A287,L!$M$11:$N$120,2,FALSE),"Eingabeart wurde geändert"))</f>
        <v/>
      </c>
      <c r="C287" s="431" t="s">
        <v>98</v>
      </c>
      <c r="D287" s="57" t="s">
        <v>96</v>
      </c>
      <c r="E287" s="60"/>
      <c r="F287" s="60"/>
      <c r="G287" s="60"/>
      <c r="H287" s="60"/>
      <c r="I287" s="60"/>
      <c r="J287" s="60"/>
      <c r="K287" s="60"/>
      <c r="L287" s="60"/>
      <c r="M287" s="60"/>
      <c r="N287" s="60"/>
      <c r="O287" s="60"/>
      <c r="P287" s="60"/>
      <c r="Q287" s="75" t="str">
        <f t="shared" si="505"/>
        <v/>
      </c>
      <c r="S287" s="17" t="str">
        <f t="shared" ref="S287" si="508">IF(A287="","",A287)</f>
        <v/>
      </c>
      <c r="T287" s="17" t="str">
        <f t="shared" ref="T287" si="509">S287&amp;C287&amp;D287</f>
        <v>ZugängeHaushalte</v>
      </c>
      <c r="U287" s="266" t="str">
        <f>CONCATENATE(C287,"_",D287)</f>
        <v>Zugänge_Haushalte</v>
      </c>
    </row>
    <row r="288" spans="1:21" x14ac:dyDescent="0.2">
      <c r="A288" s="453"/>
      <c r="B288" s="429"/>
      <c r="C288" s="432"/>
      <c r="D288" s="58" t="s">
        <v>97</v>
      </c>
      <c r="E288" s="62"/>
      <c r="F288" s="62"/>
      <c r="G288" s="62"/>
      <c r="H288" s="62"/>
      <c r="I288" s="62"/>
      <c r="J288" s="62"/>
      <c r="K288" s="62"/>
      <c r="L288" s="62"/>
      <c r="M288" s="62"/>
      <c r="N288" s="62"/>
      <c r="O288" s="62"/>
      <c r="P288" s="62"/>
      <c r="Q288" s="76" t="str">
        <f t="shared" si="505"/>
        <v/>
      </c>
      <c r="S288" s="17" t="str">
        <f t="shared" ref="S288" si="510">IF(A287="","",A287)</f>
        <v/>
      </c>
      <c r="T288" s="17" t="str">
        <f t="shared" ref="T288" si="511">S288&amp;C287&amp;D288</f>
        <v>ZugängeNicht-Haushalte</v>
      </c>
      <c r="U288" s="266" t="str">
        <f>CONCATENATE(C287,"_",D288)</f>
        <v>Zugänge_Nicht-Haushalte</v>
      </c>
    </row>
    <row r="289" spans="1:21" x14ac:dyDescent="0.2">
      <c r="A289" s="453"/>
      <c r="B289" s="429"/>
      <c r="C289" s="433" t="s">
        <v>99</v>
      </c>
      <c r="D289" s="57" t="s">
        <v>96</v>
      </c>
      <c r="E289" s="60"/>
      <c r="F289" s="60"/>
      <c r="G289" s="60"/>
      <c r="H289" s="60"/>
      <c r="I289" s="60"/>
      <c r="J289" s="60"/>
      <c r="K289" s="60"/>
      <c r="L289" s="60"/>
      <c r="M289" s="60"/>
      <c r="N289" s="60"/>
      <c r="O289" s="60"/>
      <c r="P289" s="60"/>
      <c r="Q289" s="75" t="str">
        <f t="shared" si="505"/>
        <v/>
      </c>
      <c r="S289" s="17" t="str">
        <f t="shared" ref="S289" si="512">IF(A287="","",A287)</f>
        <v/>
      </c>
      <c r="T289" s="17" t="str">
        <f t="shared" ref="T289" si="513">S289&amp;C289&amp;D289</f>
        <v>AbgängeHaushalte</v>
      </c>
      <c r="U289" s="266" t="str">
        <f>CONCATENATE(C289,"_",D289)</f>
        <v>Abgänge_Haushalte</v>
      </c>
    </row>
    <row r="290" spans="1:21" x14ac:dyDescent="0.2">
      <c r="A290" s="454"/>
      <c r="B290" s="430"/>
      <c r="C290" s="434"/>
      <c r="D290" s="58" t="s">
        <v>97</v>
      </c>
      <c r="E290" s="62"/>
      <c r="F290" s="62"/>
      <c r="G290" s="62"/>
      <c r="H290" s="62"/>
      <c r="I290" s="62"/>
      <c r="J290" s="62"/>
      <c r="K290" s="62"/>
      <c r="L290" s="62"/>
      <c r="M290" s="62"/>
      <c r="N290" s="62"/>
      <c r="O290" s="62"/>
      <c r="P290" s="62"/>
      <c r="Q290" s="76" t="str">
        <f t="shared" si="505"/>
        <v/>
      </c>
      <c r="S290" s="17" t="str">
        <f t="shared" ref="S290" si="514">IF(A287="","",A287)</f>
        <v/>
      </c>
      <c r="T290" s="17" t="str">
        <f t="shared" ref="T290" si="515">S290&amp;C289&amp;D290</f>
        <v>AbgängeNicht-Haushalte</v>
      </c>
      <c r="U290" s="266" t="str">
        <f>CONCATENATE(C289,"_",D290)</f>
        <v>Abgänge_Nicht-Haushalte</v>
      </c>
    </row>
    <row r="291" spans="1:21" x14ac:dyDescent="0.2">
      <c r="A291" s="452"/>
      <c r="B291" s="428" t="str">
        <f>IF(A291="","",IFERROR(VLOOKUP(A291,L!$M$11:$N$120,2,FALSE),"Eingabeart wurde geändert"))</f>
        <v/>
      </c>
      <c r="C291" s="431" t="s">
        <v>98</v>
      </c>
      <c r="D291" s="57" t="s">
        <v>96</v>
      </c>
      <c r="E291" s="60"/>
      <c r="F291" s="60"/>
      <c r="G291" s="60"/>
      <c r="H291" s="60"/>
      <c r="I291" s="60"/>
      <c r="J291" s="60"/>
      <c r="K291" s="60"/>
      <c r="L291" s="60"/>
      <c r="M291" s="60"/>
      <c r="N291" s="60"/>
      <c r="O291" s="60"/>
      <c r="P291" s="60"/>
      <c r="Q291" s="75" t="str">
        <f t="shared" si="505"/>
        <v/>
      </c>
      <c r="S291" s="17" t="str">
        <f t="shared" ref="S291" si="516">IF(A291="","",A291)</f>
        <v/>
      </c>
      <c r="T291" s="17" t="str">
        <f t="shared" ref="T291" si="517">S291&amp;C291&amp;D291</f>
        <v>ZugängeHaushalte</v>
      </c>
      <c r="U291" s="266" t="str">
        <f>CONCATENATE(C291,"_",D291)</f>
        <v>Zugänge_Haushalte</v>
      </c>
    </row>
    <row r="292" spans="1:21" x14ac:dyDescent="0.2">
      <c r="A292" s="453"/>
      <c r="B292" s="429"/>
      <c r="C292" s="432"/>
      <c r="D292" s="58" t="s">
        <v>97</v>
      </c>
      <c r="E292" s="62"/>
      <c r="F292" s="62"/>
      <c r="G292" s="62"/>
      <c r="H292" s="62"/>
      <c r="I292" s="62"/>
      <c r="J292" s="62"/>
      <c r="K292" s="62"/>
      <c r="L292" s="62"/>
      <c r="M292" s="62"/>
      <c r="N292" s="62"/>
      <c r="O292" s="62"/>
      <c r="P292" s="62"/>
      <c r="Q292" s="76" t="str">
        <f t="shared" si="505"/>
        <v/>
      </c>
      <c r="S292" s="17" t="str">
        <f t="shared" ref="S292" si="518">IF(A291="","",A291)</f>
        <v/>
      </c>
      <c r="T292" s="17" t="str">
        <f t="shared" ref="T292" si="519">S292&amp;C291&amp;D292</f>
        <v>ZugängeNicht-Haushalte</v>
      </c>
      <c r="U292" s="266" t="str">
        <f>CONCATENATE(C291,"_",D292)</f>
        <v>Zugänge_Nicht-Haushalte</v>
      </c>
    </row>
    <row r="293" spans="1:21" x14ac:dyDescent="0.2">
      <c r="A293" s="453"/>
      <c r="B293" s="429"/>
      <c r="C293" s="433" t="s">
        <v>99</v>
      </c>
      <c r="D293" s="57" t="s">
        <v>96</v>
      </c>
      <c r="E293" s="60"/>
      <c r="F293" s="60"/>
      <c r="G293" s="60"/>
      <c r="H293" s="60"/>
      <c r="I293" s="60"/>
      <c r="J293" s="60"/>
      <c r="K293" s="60"/>
      <c r="L293" s="60"/>
      <c r="M293" s="60"/>
      <c r="N293" s="60"/>
      <c r="O293" s="60"/>
      <c r="P293" s="60"/>
      <c r="Q293" s="75" t="str">
        <f t="shared" si="505"/>
        <v/>
      </c>
      <c r="S293" s="17" t="str">
        <f t="shared" ref="S293" si="520">IF(A291="","",A291)</f>
        <v/>
      </c>
      <c r="T293" s="17" t="str">
        <f t="shared" ref="T293" si="521">S293&amp;C293&amp;D293</f>
        <v>AbgängeHaushalte</v>
      </c>
      <c r="U293" s="266" t="str">
        <f>CONCATENATE(C293,"_",D293)</f>
        <v>Abgänge_Haushalte</v>
      </c>
    </row>
    <row r="294" spans="1:21" x14ac:dyDescent="0.2">
      <c r="A294" s="454"/>
      <c r="B294" s="430"/>
      <c r="C294" s="434"/>
      <c r="D294" s="58" t="s">
        <v>97</v>
      </c>
      <c r="E294" s="62"/>
      <c r="F294" s="62"/>
      <c r="G294" s="62"/>
      <c r="H294" s="62"/>
      <c r="I294" s="62"/>
      <c r="J294" s="62"/>
      <c r="K294" s="62"/>
      <c r="L294" s="62"/>
      <c r="M294" s="62"/>
      <c r="N294" s="62"/>
      <c r="O294" s="62"/>
      <c r="P294" s="62"/>
      <c r="Q294" s="76" t="str">
        <f t="shared" si="505"/>
        <v/>
      </c>
      <c r="S294" s="17" t="str">
        <f t="shared" ref="S294" si="522">IF(A291="","",A291)</f>
        <v/>
      </c>
      <c r="T294" s="17" t="str">
        <f t="shared" ref="T294" si="523">S294&amp;C293&amp;D294</f>
        <v>AbgängeNicht-Haushalte</v>
      </c>
      <c r="U294" s="266" t="str">
        <f>CONCATENATE(C293,"_",D294)</f>
        <v>Abgänge_Nicht-Haushalte</v>
      </c>
    </row>
    <row r="295" spans="1:21" x14ac:dyDescent="0.2">
      <c r="A295" s="452"/>
      <c r="B295" s="428" t="str">
        <f>IF(A295="","",IFERROR(VLOOKUP(A295,L!$M$11:$N$120,2,FALSE),"Eingabeart wurde geändert"))</f>
        <v/>
      </c>
      <c r="C295" s="431" t="s">
        <v>98</v>
      </c>
      <c r="D295" s="57" t="s">
        <v>96</v>
      </c>
      <c r="E295" s="60"/>
      <c r="F295" s="60"/>
      <c r="G295" s="60"/>
      <c r="H295" s="60"/>
      <c r="I295" s="60"/>
      <c r="J295" s="60"/>
      <c r="K295" s="60"/>
      <c r="L295" s="60"/>
      <c r="M295" s="60"/>
      <c r="N295" s="60"/>
      <c r="O295" s="60"/>
      <c r="P295" s="60"/>
      <c r="Q295" s="75" t="str">
        <f t="shared" si="505"/>
        <v/>
      </c>
      <c r="S295" s="17" t="str">
        <f t="shared" ref="S295" si="524">IF(A295="","",A295)</f>
        <v/>
      </c>
      <c r="T295" s="17" t="str">
        <f t="shared" ref="T295" si="525">S295&amp;C295&amp;D295</f>
        <v>ZugängeHaushalte</v>
      </c>
      <c r="U295" s="266" t="str">
        <f>CONCATENATE(C295,"_",D295)</f>
        <v>Zugänge_Haushalte</v>
      </c>
    </row>
    <row r="296" spans="1:21" x14ac:dyDescent="0.2">
      <c r="A296" s="453"/>
      <c r="B296" s="429"/>
      <c r="C296" s="432"/>
      <c r="D296" s="58" t="s">
        <v>97</v>
      </c>
      <c r="E296" s="62"/>
      <c r="F296" s="62"/>
      <c r="G296" s="62"/>
      <c r="H296" s="62"/>
      <c r="I296" s="62"/>
      <c r="J296" s="62"/>
      <c r="K296" s="62"/>
      <c r="L296" s="62"/>
      <c r="M296" s="62"/>
      <c r="N296" s="62"/>
      <c r="O296" s="62"/>
      <c r="P296" s="62"/>
      <c r="Q296" s="76" t="str">
        <f t="shared" si="505"/>
        <v/>
      </c>
      <c r="S296" s="17" t="str">
        <f t="shared" ref="S296" si="526">IF(A295="","",A295)</f>
        <v/>
      </c>
      <c r="T296" s="17" t="str">
        <f t="shared" ref="T296" si="527">S296&amp;C295&amp;D296</f>
        <v>ZugängeNicht-Haushalte</v>
      </c>
      <c r="U296" s="266" t="str">
        <f>CONCATENATE(C295,"_",D296)</f>
        <v>Zugänge_Nicht-Haushalte</v>
      </c>
    </row>
    <row r="297" spans="1:21" x14ac:dyDescent="0.2">
      <c r="A297" s="453"/>
      <c r="B297" s="429"/>
      <c r="C297" s="433" t="s">
        <v>99</v>
      </c>
      <c r="D297" s="57" t="s">
        <v>96</v>
      </c>
      <c r="E297" s="60"/>
      <c r="F297" s="60"/>
      <c r="G297" s="60"/>
      <c r="H297" s="60"/>
      <c r="I297" s="60"/>
      <c r="J297" s="60"/>
      <c r="K297" s="60"/>
      <c r="L297" s="60"/>
      <c r="M297" s="60"/>
      <c r="N297" s="60"/>
      <c r="O297" s="60"/>
      <c r="P297" s="60"/>
      <c r="Q297" s="75" t="str">
        <f t="shared" si="505"/>
        <v/>
      </c>
      <c r="S297" s="17" t="str">
        <f t="shared" ref="S297" si="528">IF(A295="","",A295)</f>
        <v/>
      </c>
      <c r="T297" s="17" t="str">
        <f t="shared" ref="T297" si="529">S297&amp;C297&amp;D297</f>
        <v>AbgängeHaushalte</v>
      </c>
      <c r="U297" s="266" t="str">
        <f>CONCATENATE(C297,"_",D297)</f>
        <v>Abgänge_Haushalte</v>
      </c>
    </row>
    <row r="298" spans="1:21" x14ac:dyDescent="0.2">
      <c r="A298" s="454"/>
      <c r="B298" s="430"/>
      <c r="C298" s="434"/>
      <c r="D298" s="58" t="s">
        <v>97</v>
      </c>
      <c r="E298" s="62"/>
      <c r="F298" s="62"/>
      <c r="G298" s="62"/>
      <c r="H298" s="62"/>
      <c r="I298" s="62"/>
      <c r="J298" s="62"/>
      <c r="K298" s="62"/>
      <c r="L298" s="62"/>
      <c r="M298" s="62"/>
      <c r="N298" s="62"/>
      <c r="O298" s="62"/>
      <c r="P298" s="62"/>
      <c r="Q298" s="76" t="str">
        <f t="shared" si="505"/>
        <v/>
      </c>
      <c r="S298" s="17" t="str">
        <f t="shared" ref="S298" si="530">IF(A295="","",A295)</f>
        <v/>
      </c>
      <c r="T298" s="17" t="str">
        <f t="shared" ref="T298" si="531">S298&amp;C297&amp;D298</f>
        <v>AbgängeNicht-Haushalte</v>
      </c>
      <c r="U298" s="266" t="str">
        <f>CONCATENATE(C297,"_",D298)</f>
        <v>Abgänge_Nicht-Haushalte</v>
      </c>
    </row>
    <row r="299" spans="1:21" x14ac:dyDescent="0.2">
      <c r="A299" s="452"/>
      <c r="B299" s="428" t="str">
        <f>IF(A299="","",IFERROR(VLOOKUP(A299,L!$M$11:$N$120,2,FALSE),"Eingabeart wurde geändert"))</f>
        <v/>
      </c>
      <c r="C299" s="431" t="s">
        <v>98</v>
      </c>
      <c r="D299" s="57" t="s">
        <v>96</v>
      </c>
      <c r="E299" s="60"/>
      <c r="F299" s="60"/>
      <c r="G299" s="60"/>
      <c r="H299" s="60"/>
      <c r="I299" s="60"/>
      <c r="J299" s="60"/>
      <c r="K299" s="60"/>
      <c r="L299" s="60"/>
      <c r="M299" s="60"/>
      <c r="N299" s="60"/>
      <c r="O299" s="60"/>
      <c r="P299" s="60"/>
      <c r="Q299" s="75" t="str">
        <f t="shared" si="505"/>
        <v/>
      </c>
      <c r="S299" s="17" t="str">
        <f t="shared" ref="S299" si="532">IF(A299="","",A299)</f>
        <v/>
      </c>
      <c r="T299" s="17" t="str">
        <f t="shared" ref="T299" si="533">S299&amp;C299&amp;D299</f>
        <v>ZugängeHaushalte</v>
      </c>
      <c r="U299" s="266" t="str">
        <f>CONCATENATE(C299,"_",D299)</f>
        <v>Zugänge_Haushalte</v>
      </c>
    </row>
    <row r="300" spans="1:21" x14ac:dyDescent="0.2">
      <c r="A300" s="453"/>
      <c r="B300" s="429"/>
      <c r="C300" s="432"/>
      <c r="D300" s="58" t="s">
        <v>97</v>
      </c>
      <c r="E300" s="62"/>
      <c r="F300" s="62"/>
      <c r="G300" s="62"/>
      <c r="H300" s="62"/>
      <c r="I300" s="62"/>
      <c r="J300" s="62"/>
      <c r="K300" s="62"/>
      <c r="L300" s="62"/>
      <c r="M300" s="62"/>
      <c r="N300" s="62"/>
      <c r="O300" s="62"/>
      <c r="P300" s="62"/>
      <c r="Q300" s="76" t="str">
        <f t="shared" si="505"/>
        <v/>
      </c>
      <c r="S300" s="17" t="str">
        <f t="shared" ref="S300" si="534">IF(A299="","",A299)</f>
        <v/>
      </c>
      <c r="T300" s="17" t="str">
        <f t="shared" ref="T300" si="535">S300&amp;C299&amp;D300</f>
        <v>ZugängeNicht-Haushalte</v>
      </c>
      <c r="U300" s="266" t="str">
        <f>CONCATENATE(C299,"_",D300)</f>
        <v>Zugänge_Nicht-Haushalte</v>
      </c>
    </row>
    <row r="301" spans="1:21" x14ac:dyDescent="0.2">
      <c r="A301" s="453"/>
      <c r="B301" s="429"/>
      <c r="C301" s="433" t="s">
        <v>99</v>
      </c>
      <c r="D301" s="57" t="s">
        <v>96</v>
      </c>
      <c r="E301" s="60"/>
      <c r="F301" s="60"/>
      <c r="G301" s="60"/>
      <c r="H301" s="60"/>
      <c r="I301" s="60"/>
      <c r="J301" s="60"/>
      <c r="K301" s="60"/>
      <c r="L301" s="60"/>
      <c r="M301" s="60"/>
      <c r="N301" s="60"/>
      <c r="O301" s="60"/>
      <c r="P301" s="60"/>
      <c r="Q301" s="75" t="str">
        <f t="shared" si="505"/>
        <v/>
      </c>
      <c r="S301" s="17" t="str">
        <f t="shared" ref="S301" si="536">IF(A299="","",A299)</f>
        <v/>
      </c>
      <c r="T301" s="17" t="str">
        <f t="shared" ref="T301" si="537">S301&amp;C301&amp;D301</f>
        <v>AbgängeHaushalte</v>
      </c>
      <c r="U301" s="266" t="str">
        <f>CONCATENATE(C301,"_",D301)</f>
        <v>Abgänge_Haushalte</v>
      </c>
    </row>
    <row r="302" spans="1:21" x14ac:dyDescent="0.2">
      <c r="A302" s="454"/>
      <c r="B302" s="430"/>
      <c r="C302" s="434"/>
      <c r="D302" s="58" t="s">
        <v>97</v>
      </c>
      <c r="E302" s="62"/>
      <c r="F302" s="62"/>
      <c r="G302" s="62"/>
      <c r="H302" s="62"/>
      <c r="I302" s="62"/>
      <c r="J302" s="62"/>
      <c r="K302" s="62"/>
      <c r="L302" s="62"/>
      <c r="M302" s="62"/>
      <c r="N302" s="62"/>
      <c r="O302" s="62"/>
      <c r="P302" s="62"/>
      <c r="Q302" s="76" t="str">
        <f t="shared" si="505"/>
        <v/>
      </c>
      <c r="S302" s="17" t="str">
        <f t="shared" ref="S302" si="538">IF(A299="","",A299)</f>
        <v/>
      </c>
      <c r="T302" s="17" t="str">
        <f t="shared" ref="T302" si="539">S302&amp;C301&amp;D302</f>
        <v>AbgängeNicht-Haushalte</v>
      </c>
      <c r="U302" s="266" t="str">
        <f>CONCATENATE(C301,"_",D302)</f>
        <v>Abgänge_Nicht-Haushalte</v>
      </c>
    </row>
    <row r="303" spans="1:21" x14ac:dyDescent="0.2">
      <c r="A303" s="452"/>
      <c r="B303" s="428" t="str">
        <f>IF(A303="","",IFERROR(VLOOKUP(A303,L!$M$11:$N$120,2,FALSE),"Eingabeart wurde geändert"))</f>
        <v/>
      </c>
      <c r="C303" s="431" t="s">
        <v>98</v>
      </c>
      <c r="D303" s="57" t="s">
        <v>96</v>
      </c>
      <c r="E303" s="60"/>
      <c r="F303" s="60"/>
      <c r="G303" s="60"/>
      <c r="H303" s="60"/>
      <c r="I303" s="60"/>
      <c r="J303" s="60"/>
      <c r="K303" s="60"/>
      <c r="L303" s="60"/>
      <c r="M303" s="60"/>
      <c r="N303" s="60"/>
      <c r="O303" s="60"/>
      <c r="P303" s="60"/>
      <c r="Q303" s="75" t="str">
        <f t="shared" si="505"/>
        <v/>
      </c>
      <c r="S303" s="17" t="str">
        <f t="shared" ref="S303" si="540">IF(A303="","",A303)</f>
        <v/>
      </c>
      <c r="T303" s="17" t="str">
        <f t="shared" ref="T303" si="541">S303&amp;C303&amp;D303</f>
        <v>ZugängeHaushalte</v>
      </c>
      <c r="U303" s="266" t="str">
        <f>CONCATENATE(C303,"_",D303)</f>
        <v>Zugänge_Haushalte</v>
      </c>
    </row>
    <row r="304" spans="1:21" x14ac:dyDescent="0.2">
      <c r="A304" s="453"/>
      <c r="B304" s="429"/>
      <c r="C304" s="432"/>
      <c r="D304" s="58" t="s">
        <v>97</v>
      </c>
      <c r="E304" s="62"/>
      <c r="F304" s="62"/>
      <c r="G304" s="62"/>
      <c r="H304" s="62"/>
      <c r="I304" s="62"/>
      <c r="J304" s="62"/>
      <c r="K304" s="62"/>
      <c r="L304" s="62"/>
      <c r="M304" s="62"/>
      <c r="N304" s="62"/>
      <c r="O304" s="62"/>
      <c r="P304" s="62"/>
      <c r="Q304" s="76" t="str">
        <f t="shared" si="505"/>
        <v/>
      </c>
      <c r="S304" s="17" t="str">
        <f t="shared" ref="S304" si="542">IF(A303="","",A303)</f>
        <v/>
      </c>
      <c r="T304" s="17" t="str">
        <f t="shared" ref="T304" si="543">S304&amp;C303&amp;D304</f>
        <v>ZugängeNicht-Haushalte</v>
      </c>
      <c r="U304" s="266" t="str">
        <f>CONCATENATE(C303,"_",D304)</f>
        <v>Zugänge_Nicht-Haushalte</v>
      </c>
    </row>
    <row r="305" spans="1:21" x14ac:dyDescent="0.2">
      <c r="A305" s="453"/>
      <c r="B305" s="429"/>
      <c r="C305" s="433" t="s">
        <v>99</v>
      </c>
      <c r="D305" s="57" t="s">
        <v>96</v>
      </c>
      <c r="E305" s="60"/>
      <c r="F305" s="60"/>
      <c r="G305" s="60"/>
      <c r="H305" s="60"/>
      <c r="I305" s="60"/>
      <c r="J305" s="60"/>
      <c r="K305" s="60"/>
      <c r="L305" s="60"/>
      <c r="M305" s="60"/>
      <c r="N305" s="60"/>
      <c r="O305" s="60"/>
      <c r="P305" s="60"/>
      <c r="Q305" s="75" t="str">
        <f t="shared" si="505"/>
        <v/>
      </c>
      <c r="S305" s="17" t="str">
        <f t="shared" ref="S305" si="544">IF(A303="","",A303)</f>
        <v/>
      </c>
      <c r="T305" s="17" t="str">
        <f t="shared" ref="T305" si="545">S305&amp;C305&amp;D305</f>
        <v>AbgängeHaushalte</v>
      </c>
      <c r="U305" s="266" t="str">
        <f>CONCATENATE(C305,"_",D305)</f>
        <v>Abgänge_Haushalte</v>
      </c>
    </row>
    <row r="306" spans="1:21" x14ac:dyDescent="0.2">
      <c r="A306" s="454"/>
      <c r="B306" s="430"/>
      <c r="C306" s="434"/>
      <c r="D306" s="58" t="s">
        <v>97</v>
      </c>
      <c r="E306" s="62"/>
      <c r="F306" s="62"/>
      <c r="G306" s="62"/>
      <c r="H306" s="62"/>
      <c r="I306" s="62"/>
      <c r="J306" s="62"/>
      <c r="K306" s="62"/>
      <c r="L306" s="62"/>
      <c r="M306" s="62"/>
      <c r="N306" s="62"/>
      <c r="O306" s="62"/>
      <c r="P306" s="62"/>
      <c r="Q306" s="76" t="str">
        <f t="shared" si="505"/>
        <v/>
      </c>
      <c r="S306" s="17" t="str">
        <f t="shared" ref="S306" si="546">IF(A303="","",A303)</f>
        <v/>
      </c>
      <c r="T306" s="17" t="str">
        <f t="shared" ref="T306" si="547">S306&amp;C305&amp;D306</f>
        <v>AbgängeNicht-Haushalte</v>
      </c>
      <c r="U306" s="266" t="str">
        <f>CONCATENATE(C305,"_",D306)</f>
        <v>Abgänge_Nicht-Haushalte</v>
      </c>
    </row>
    <row r="307" spans="1:21" x14ac:dyDescent="0.2">
      <c r="A307" s="452"/>
      <c r="B307" s="428" t="str">
        <f>IF(A307="","",IFERROR(VLOOKUP(A307,L!$M$11:$N$120,2,FALSE),"Eingabeart wurde geändert"))</f>
        <v/>
      </c>
      <c r="C307" s="431" t="s">
        <v>98</v>
      </c>
      <c r="D307" s="57" t="s">
        <v>96</v>
      </c>
      <c r="E307" s="60"/>
      <c r="F307" s="60"/>
      <c r="G307" s="60"/>
      <c r="H307" s="60"/>
      <c r="I307" s="60"/>
      <c r="J307" s="60"/>
      <c r="K307" s="60"/>
      <c r="L307" s="60"/>
      <c r="M307" s="60"/>
      <c r="N307" s="60"/>
      <c r="O307" s="60"/>
      <c r="P307" s="60"/>
      <c r="Q307" s="75" t="str">
        <f t="shared" si="505"/>
        <v/>
      </c>
      <c r="S307" s="17" t="str">
        <f t="shared" ref="S307" si="548">IF(A307="","",A307)</f>
        <v/>
      </c>
      <c r="T307" s="17" t="str">
        <f t="shared" ref="T307" si="549">S307&amp;C307&amp;D307</f>
        <v>ZugängeHaushalte</v>
      </c>
      <c r="U307" s="266" t="str">
        <f>CONCATENATE(C307,"_",D307)</f>
        <v>Zugänge_Haushalte</v>
      </c>
    </row>
    <row r="308" spans="1:21" x14ac:dyDescent="0.2">
      <c r="A308" s="453"/>
      <c r="B308" s="429"/>
      <c r="C308" s="432"/>
      <c r="D308" s="58" t="s">
        <v>97</v>
      </c>
      <c r="E308" s="62"/>
      <c r="F308" s="62"/>
      <c r="G308" s="62"/>
      <c r="H308" s="62"/>
      <c r="I308" s="62"/>
      <c r="J308" s="62"/>
      <c r="K308" s="62"/>
      <c r="L308" s="62"/>
      <c r="M308" s="62"/>
      <c r="N308" s="62"/>
      <c r="O308" s="62"/>
      <c r="P308" s="62"/>
      <c r="Q308" s="76" t="str">
        <f t="shared" si="505"/>
        <v/>
      </c>
      <c r="S308" s="17" t="str">
        <f t="shared" ref="S308" si="550">IF(A307="","",A307)</f>
        <v/>
      </c>
      <c r="T308" s="17" t="str">
        <f t="shared" ref="T308" si="551">S308&amp;C307&amp;D308</f>
        <v>ZugängeNicht-Haushalte</v>
      </c>
      <c r="U308" s="266" t="str">
        <f>CONCATENATE(C307,"_",D308)</f>
        <v>Zugänge_Nicht-Haushalte</v>
      </c>
    </row>
    <row r="309" spans="1:21" x14ac:dyDescent="0.2">
      <c r="A309" s="453"/>
      <c r="B309" s="429"/>
      <c r="C309" s="433" t="s">
        <v>99</v>
      </c>
      <c r="D309" s="57" t="s">
        <v>96</v>
      </c>
      <c r="E309" s="60"/>
      <c r="F309" s="60"/>
      <c r="G309" s="60"/>
      <c r="H309" s="60"/>
      <c r="I309" s="60"/>
      <c r="J309" s="60"/>
      <c r="K309" s="60"/>
      <c r="L309" s="60"/>
      <c r="M309" s="60"/>
      <c r="N309" s="60"/>
      <c r="O309" s="60"/>
      <c r="P309" s="60"/>
      <c r="Q309" s="75" t="str">
        <f t="shared" si="505"/>
        <v/>
      </c>
      <c r="S309" s="17" t="str">
        <f t="shared" ref="S309" si="552">IF(A307="","",A307)</f>
        <v/>
      </c>
      <c r="T309" s="17" t="str">
        <f t="shared" ref="T309" si="553">S309&amp;C309&amp;D309</f>
        <v>AbgängeHaushalte</v>
      </c>
      <c r="U309" s="266" t="str">
        <f>CONCATENATE(C309,"_",D309)</f>
        <v>Abgänge_Haushalte</v>
      </c>
    </row>
    <row r="310" spans="1:21" x14ac:dyDescent="0.2">
      <c r="A310" s="454"/>
      <c r="B310" s="430"/>
      <c r="C310" s="434"/>
      <c r="D310" s="58" t="s">
        <v>97</v>
      </c>
      <c r="E310" s="62"/>
      <c r="F310" s="62"/>
      <c r="G310" s="62"/>
      <c r="H310" s="62"/>
      <c r="I310" s="62"/>
      <c r="J310" s="62"/>
      <c r="K310" s="62"/>
      <c r="L310" s="62"/>
      <c r="M310" s="62"/>
      <c r="N310" s="62"/>
      <c r="O310" s="62"/>
      <c r="P310" s="62"/>
      <c r="Q310" s="76" t="str">
        <f t="shared" si="505"/>
        <v/>
      </c>
      <c r="S310" s="17" t="str">
        <f t="shared" ref="S310" si="554">IF(A307="","",A307)</f>
        <v/>
      </c>
      <c r="T310" s="17" t="str">
        <f t="shared" ref="T310" si="555">S310&amp;C309&amp;D310</f>
        <v>AbgängeNicht-Haushalte</v>
      </c>
      <c r="U310" s="266" t="str">
        <f>CONCATENATE(C309,"_",D310)</f>
        <v>Abgänge_Nicht-Haushalte</v>
      </c>
    </row>
    <row r="311" spans="1:21" x14ac:dyDescent="0.2">
      <c r="A311" s="452"/>
      <c r="B311" s="428" t="str">
        <f>IF(A311="","",IFERROR(VLOOKUP(A311,L!$M$11:$N$120,2,FALSE),"Eingabeart wurde geändert"))</f>
        <v/>
      </c>
      <c r="C311" s="431" t="s">
        <v>98</v>
      </c>
      <c r="D311" s="57" t="s">
        <v>96</v>
      </c>
      <c r="E311" s="60"/>
      <c r="F311" s="60"/>
      <c r="G311" s="60"/>
      <c r="H311" s="60"/>
      <c r="I311" s="60"/>
      <c r="J311" s="60"/>
      <c r="K311" s="60"/>
      <c r="L311" s="60"/>
      <c r="M311" s="60"/>
      <c r="N311" s="60"/>
      <c r="O311" s="60"/>
      <c r="P311" s="60"/>
      <c r="Q311" s="75" t="str">
        <f t="shared" si="505"/>
        <v/>
      </c>
      <c r="S311" s="17" t="str">
        <f t="shared" ref="S311" si="556">IF(A311="","",A311)</f>
        <v/>
      </c>
      <c r="T311" s="17" t="str">
        <f t="shared" ref="T311" si="557">S311&amp;C311&amp;D311</f>
        <v>ZugängeHaushalte</v>
      </c>
      <c r="U311" s="266" t="str">
        <f>CONCATENATE(C311,"_",D311)</f>
        <v>Zugänge_Haushalte</v>
      </c>
    </row>
    <row r="312" spans="1:21" x14ac:dyDescent="0.2">
      <c r="A312" s="453"/>
      <c r="B312" s="429"/>
      <c r="C312" s="432"/>
      <c r="D312" s="58" t="s">
        <v>97</v>
      </c>
      <c r="E312" s="62"/>
      <c r="F312" s="62"/>
      <c r="G312" s="62"/>
      <c r="H312" s="62"/>
      <c r="I312" s="62"/>
      <c r="J312" s="62"/>
      <c r="K312" s="62"/>
      <c r="L312" s="62"/>
      <c r="M312" s="62"/>
      <c r="N312" s="62"/>
      <c r="O312" s="62"/>
      <c r="P312" s="62"/>
      <c r="Q312" s="76" t="str">
        <f t="shared" si="505"/>
        <v/>
      </c>
      <c r="S312" s="17" t="str">
        <f t="shared" ref="S312" si="558">IF(A311="","",A311)</f>
        <v/>
      </c>
      <c r="T312" s="17" t="str">
        <f t="shared" ref="T312" si="559">S312&amp;C311&amp;D312</f>
        <v>ZugängeNicht-Haushalte</v>
      </c>
      <c r="U312" s="266" t="str">
        <f>CONCATENATE(C311,"_",D312)</f>
        <v>Zugänge_Nicht-Haushalte</v>
      </c>
    </row>
    <row r="313" spans="1:21" x14ac:dyDescent="0.2">
      <c r="A313" s="453"/>
      <c r="B313" s="429"/>
      <c r="C313" s="433" t="s">
        <v>99</v>
      </c>
      <c r="D313" s="57" t="s">
        <v>96</v>
      </c>
      <c r="E313" s="60"/>
      <c r="F313" s="60"/>
      <c r="G313" s="60"/>
      <c r="H313" s="60"/>
      <c r="I313" s="60"/>
      <c r="J313" s="60"/>
      <c r="K313" s="60"/>
      <c r="L313" s="60"/>
      <c r="M313" s="60"/>
      <c r="N313" s="60"/>
      <c r="O313" s="60"/>
      <c r="P313" s="60"/>
      <c r="Q313" s="75" t="str">
        <f t="shared" si="505"/>
        <v/>
      </c>
      <c r="S313" s="17" t="str">
        <f t="shared" ref="S313" si="560">IF(A311="","",A311)</f>
        <v/>
      </c>
      <c r="T313" s="17" t="str">
        <f t="shared" ref="T313" si="561">S313&amp;C313&amp;D313</f>
        <v>AbgängeHaushalte</v>
      </c>
      <c r="U313" s="266" t="str">
        <f>CONCATENATE(C313,"_",D313)</f>
        <v>Abgänge_Haushalte</v>
      </c>
    </row>
    <row r="314" spans="1:21" x14ac:dyDescent="0.2">
      <c r="A314" s="454"/>
      <c r="B314" s="430"/>
      <c r="C314" s="434"/>
      <c r="D314" s="58" t="s">
        <v>97</v>
      </c>
      <c r="E314" s="62"/>
      <c r="F314" s="62"/>
      <c r="G314" s="62"/>
      <c r="H314" s="62"/>
      <c r="I314" s="62"/>
      <c r="J314" s="62"/>
      <c r="K314" s="62"/>
      <c r="L314" s="62"/>
      <c r="M314" s="62"/>
      <c r="N314" s="62"/>
      <c r="O314" s="62"/>
      <c r="P314" s="62"/>
      <c r="Q314" s="76" t="str">
        <f t="shared" si="505"/>
        <v/>
      </c>
      <c r="S314" s="17" t="str">
        <f t="shared" ref="S314" si="562">IF(A311="","",A311)</f>
        <v/>
      </c>
      <c r="T314" s="17" t="str">
        <f t="shared" ref="T314" si="563">S314&amp;C313&amp;D314</f>
        <v>AbgängeNicht-Haushalte</v>
      </c>
      <c r="U314" s="266" t="str">
        <f>CONCATENATE(C313,"_",D314)</f>
        <v>Abgänge_Nicht-Haushalte</v>
      </c>
    </row>
    <row r="315" spans="1:21" x14ac:dyDescent="0.2">
      <c r="A315" s="452"/>
      <c r="B315" s="428" t="str">
        <f>IF(A315="","",IFERROR(VLOOKUP(A315,L!$M$11:$N$120,2,FALSE),"Eingabeart wurde geändert"))</f>
        <v/>
      </c>
      <c r="C315" s="431" t="s">
        <v>98</v>
      </c>
      <c r="D315" s="57" t="s">
        <v>96</v>
      </c>
      <c r="E315" s="60"/>
      <c r="F315" s="60"/>
      <c r="G315" s="60"/>
      <c r="H315" s="60"/>
      <c r="I315" s="60"/>
      <c r="J315" s="60"/>
      <c r="K315" s="60"/>
      <c r="L315" s="60"/>
      <c r="M315" s="60"/>
      <c r="N315" s="60"/>
      <c r="O315" s="60"/>
      <c r="P315" s="60"/>
      <c r="Q315" s="75" t="str">
        <f t="shared" si="505"/>
        <v/>
      </c>
      <c r="S315" s="17" t="str">
        <f t="shared" ref="S315" si="564">IF(A315="","",A315)</f>
        <v/>
      </c>
      <c r="T315" s="17" t="str">
        <f t="shared" ref="T315" si="565">S315&amp;C315&amp;D315</f>
        <v>ZugängeHaushalte</v>
      </c>
      <c r="U315" s="266" t="str">
        <f>CONCATENATE(C315,"_",D315)</f>
        <v>Zugänge_Haushalte</v>
      </c>
    </row>
    <row r="316" spans="1:21" x14ac:dyDescent="0.2">
      <c r="A316" s="453"/>
      <c r="B316" s="429"/>
      <c r="C316" s="432"/>
      <c r="D316" s="58" t="s">
        <v>97</v>
      </c>
      <c r="E316" s="62"/>
      <c r="F316" s="62"/>
      <c r="G316" s="62"/>
      <c r="H316" s="62"/>
      <c r="I316" s="62"/>
      <c r="J316" s="62"/>
      <c r="K316" s="62"/>
      <c r="L316" s="62"/>
      <c r="M316" s="62"/>
      <c r="N316" s="62"/>
      <c r="O316" s="62"/>
      <c r="P316" s="62"/>
      <c r="Q316" s="76" t="str">
        <f t="shared" si="505"/>
        <v/>
      </c>
      <c r="S316" s="17" t="str">
        <f t="shared" ref="S316" si="566">IF(A315="","",A315)</f>
        <v/>
      </c>
      <c r="T316" s="17" t="str">
        <f t="shared" ref="T316" si="567">S316&amp;C315&amp;D316</f>
        <v>ZugängeNicht-Haushalte</v>
      </c>
      <c r="U316" s="266" t="str">
        <f>CONCATENATE(C315,"_",D316)</f>
        <v>Zugänge_Nicht-Haushalte</v>
      </c>
    </row>
    <row r="317" spans="1:21" x14ac:dyDescent="0.2">
      <c r="A317" s="453"/>
      <c r="B317" s="429"/>
      <c r="C317" s="433" t="s">
        <v>99</v>
      </c>
      <c r="D317" s="57" t="s">
        <v>96</v>
      </c>
      <c r="E317" s="60"/>
      <c r="F317" s="60"/>
      <c r="G317" s="60"/>
      <c r="H317" s="60"/>
      <c r="I317" s="60"/>
      <c r="J317" s="60"/>
      <c r="K317" s="60"/>
      <c r="L317" s="60"/>
      <c r="M317" s="60"/>
      <c r="N317" s="60"/>
      <c r="O317" s="60"/>
      <c r="P317" s="60"/>
      <c r="Q317" s="75" t="str">
        <f t="shared" si="505"/>
        <v/>
      </c>
      <c r="S317" s="17" t="str">
        <f t="shared" ref="S317" si="568">IF(A315="","",A315)</f>
        <v/>
      </c>
      <c r="T317" s="17" t="str">
        <f t="shared" ref="T317" si="569">S317&amp;C317&amp;D317</f>
        <v>AbgängeHaushalte</v>
      </c>
      <c r="U317" s="266" t="str">
        <f>CONCATENATE(C317,"_",D317)</f>
        <v>Abgänge_Haushalte</v>
      </c>
    </row>
    <row r="318" spans="1:21" x14ac:dyDescent="0.2">
      <c r="A318" s="454"/>
      <c r="B318" s="430"/>
      <c r="C318" s="434"/>
      <c r="D318" s="58" t="s">
        <v>97</v>
      </c>
      <c r="E318" s="62"/>
      <c r="F318" s="62"/>
      <c r="G318" s="62"/>
      <c r="H318" s="62"/>
      <c r="I318" s="62"/>
      <c r="J318" s="62"/>
      <c r="K318" s="62"/>
      <c r="L318" s="62"/>
      <c r="M318" s="62"/>
      <c r="N318" s="62"/>
      <c r="O318" s="62"/>
      <c r="P318" s="62"/>
      <c r="Q318" s="76" t="str">
        <f t="shared" si="505"/>
        <v/>
      </c>
      <c r="S318" s="17" t="str">
        <f t="shared" ref="S318" si="570">IF(A315="","",A315)</f>
        <v/>
      </c>
      <c r="T318" s="17" t="str">
        <f t="shared" ref="T318" si="571">S318&amp;C317&amp;D318</f>
        <v>AbgängeNicht-Haushalte</v>
      </c>
      <c r="U318" s="266" t="str">
        <f>CONCATENATE(C317,"_",D318)</f>
        <v>Abgänge_Nicht-Haushalte</v>
      </c>
    </row>
    <row r="319" spans="1:21" x14ac:dyDescent="0.2">
      <c r="A319" s="452"/>
      <c r="B319" s="428" t="str">
        <f>IF(A319="","",IFERROR(VLOOKUP(A319,L!$M$11:$N$120,2,FALSE),"Eingabeart wurde geändert"))</f>
        <v/>
      </c>
      <c r="C319" s="431" t="s">
        <v>98</v>
      </c>
      <c r="D319" s="57" t="s">
        <v>96</v>
      </c>
      <c r="E319" s="60"/>
      <c r="F319" s="60"/>
      <c r="G319" s="60"/>
      <c r="H319" s="60"/>
      <c r="I319" s="60"/>
      <c r="J319" s="60"/>
      <c r="K319" s="60"/>
      <c r="L319" s="60"/>
      <c r="M319" s="60"/>
      <c r="N319" s="60"/>
      <c r="O319" s="60"/>
      <c r="P319" s="60"/>
      <c r="Q319" s="75" t="str">
        <f t="shared" si="505"/>
        <v/>
      </c>
      <c r="S319" s="17" t="str">
        <f t="shared" ref="S319" si="572">IF(A319="","",A319)</f>
        <v/>
      </c>
      <c r="T319" s="17" t="str">
        <f t="shared" ref="T319" si="573">S319&amp;C319&amp;D319</f>
        <v>ZugängeHaushalte</v>
      </c>
      <c r="U319" s="266" t="str">
        <f>CONCATENATE(C319,"_",D319)</f>
        <v>Zugänge_Haushalte</v>
      </c>
    </row>
    <row r="320" spans="1:21" x14ac:dyDescent="0.2">
      <c r="A320" s="453"/>
      <c r="B320" s="429"/>
      <c r="C320" s="432"/>
      <c r="D320" s="58" t="s">
        <v>97</v>
      </c>
      <c r="E320" s="62"/>
      <c r="F320" s="62"/>
      <c r="G320" s="62"/>
      <c r="H320" s="62"/>
      <c r="I320" s="62"/>
      <c r="J320" s="62"/>
      <c r="K320" s="62"/>
      <c r="L320" s="62"/>
      <c r="M320" s="62"/>
      <c r="N320" s="62"/>
      <c r="O320" s="62"/>
      <c r="P320" s="62"/>
      <c r="Q320" s="76" t="str">
        <f t="shared" si="505"/>
        <v/>
      </c>
      <c r="S320" s="17" t="str">
        <f t="shared" ref="S320" si="574">IF(A319="","",A319)</f>
        <v/>
      </c>
      <c r="T320" s="17" t="str">
        <f t="shared" ref="T320" si="575">S320&amp;C319&amp;D320</f>
        <v>ZugängeNicht-Haushalte</v>
      </c>
      <c r="U320" s="266" t="str">
        <f>CONCATENATE(C319,"_",D320)</f>
        <v>Zugänge_Nicht-Haushalte</v>
      </c>
    </row>
    <row r="321" spans="1:21" x14ac:dyDescent="0.2">
      <c r="A321" s="453"/>
      <c r="B321" s="429"/>
      <c r="C321" s="433" t="s">
        <v>99</v>
      </c>
      <c r="D321" s="57" t="s">
        <v>96</v>
      </c>
      <c r="E321" s="60"/>
      <c r="F321" s="60"/>
      <c r="G321" s="60"/>
      <c r="H321" s="60"/>
      <c r="I321" s="60"/>
      <c r="J321" s="60"/>
      <c r="K321" s="60"/>
      <c r="L321" s="60"/>
      <c r="M321" s="60"/>
      <c r="N321" s="60"/>
      <c r="O321" s="60"/>
      <c r="P321" s="60"/>
      <c r="Q321" s="75" t="str">
        <f t="shared" si="505"/>
        <v/>
      </c>
      <c r="S321" s="17" t="str">
        <f t="shared" ref="S321" si="576">IF(A319="","",A319)</f>
        <v/>
      </c>
      <c r="T321" s="17" t="str">
        <f t="shared" ref="T321" si="577">S321&amp;C321&amp;D321</f>
        <v>AbgängeHaushalte</v>
      </c>
      <c r="U321" s="266" t="str">
        <f>CONCATENATE(C321,"_",D321)</f>
        <v>Abgänge_Haushalte</v>
      </c>
    </row>
    <row r="322" spans="1:21" x14ac:dyDescent="0.2">
      <c r="A322" s="454"/>
      <c r="B322" s="430"/>
      <c r="C322" s="434"/>
      <c r="D322" s="58" t="s">
        <v>97</v>
      </c>
      <c r="E322" s="62"/>
      <c r="F322" s="62"/>
      <c r="G322" s="62"/>
      <c r="H322" s="62"/>
      <c r="I322" s="62"/>
      <c r="J322" s="62"/>
      <c r="K322" s="62"/>
      <c r="L322" s="62"/>
      <c r="M322" s="62"/>
      <c r="N322" s="62"/>
      <c r="O322" s="62"/>
      <c r="P322" s="62"/>
      <c r="Q322" s="76" t="str">
        <f t="shared" si="505"/>
        <v/>
      </c>
      <c r="S322" s="17" t="str">
        <f t="shared" ref="S322" si="578">IF(A319="","",A319)</f>
        <v/>
      </c>
      <c r="T322" s="17" t="str">
        <f t="shared" ref="T322" si="579">S322&amp;C321&amp;D322</f>
        <v>AbgängeNicht-Haushalte</v>
      </c>
      <c r="U322" s="266" t="str">
        <f>CONCATENATE(C321,"_",D322)</f>
        <v>Abgänge_Nicht-Haushalte</v>
      </c>
    </row>
    <row r="323" spans="1:21" x14ac:dyDescent="0.2">
      <c r="A323" s="452"/>
      <c r="B323" s="428" t="str">
        <f>IF(A323="","",IFERROR(VLOOKUP(A323,L!$M$11:$N$120,2,FALSE),"Eingabeart wurde geändert"))</f>
        <v/>
      </c>
      <c r="C323" s="431" t="s">
        <v>98</v>
      </c>
      <c r="D323" s="57" t="s">
        <v>96</v>
      </c>
      <c r="E323" s="60"/>
      <c r="F323" s="60"/>
      <c r="G323" s="60"/>
      <c r="H323" s="60"/>
      <c r="I323" s="60"/>
      <c r="J323" s="60"/>
      <c r="K323" s="60"/>
      <c r="L323" s="60"/>
      <c r="M323" s="60"/>
      <c r="N323" s="60"/>
      <c r="O323" s="60"/>
      <c r="P323" s="60"/>
      <c r="Q323" s="75" t="str">
        <f t="shared" si="505"/>
        <v/>
      </c>
      <c r="S323" s="17" t="str">
        <f t="shared" ref="S323" si="580">IF(A323="","",A323)</f>
        <v/>
      </c>
      <c r="T323" s="17" t="str">
        <f t="shared" ref="T323" si="581">S323&amp;C323&amp;D323</f>
        <v>ZugängeHaushalte</v>
      </c>
      <c r="U323" s="266" t="str">
        <f>CONCATENATE(C323,"_",D323)</f>
        <v>Zugänge_Haushalte</v>
      </c>
    </row>
    <row r="324" spans="1:21" x14ac:dyDescent="0.2">
      <c r="A324" s="453"/>
      <c r="B324" s="429"/>
      <c r="C324" s="432"/>
      <c r="D324" s="58" t="s">
        <v>97</v>
      </c>
      <c r="E324" s="62"/>
      <c r="F324" s="62"/>
      <c r="G324" s="62"/>
      <c r="H324" s="62"/>
      <c r="I324" s="62"/>
      <c r="J324" s="62"/>
      <c r="K324" s="62"/>
      <c r="L324" s="62"/>
      <c r="M324" s="62"/>
      <c r="N324" s="62"/>
      <c r="O324" s="62"/>
      <c r="P324" s="62"/>
      <c r="Q324" s="76" t="str">
        <f t="shared" si="505"/>
        <v/>
      </c>
      <c r="S324" s="17" t="str">
        <f t="shared" ref="S324" si="582">IF(A323="","",A323)</f>
        <v/>
      </c>
      <c r="T324" s="17" t="str">
        <f t="shared" ref="T324" si="583">S324&amp;C323&amp;D324</f>
        <v>ZugängeNicht-Haushalte</v>
      </c>
      <c r="U324" s="266" t="str">
        <f>CONCATENATE(C323,"_",D324)</f>
        <v>Zugänge_Nicht-Haushalte</v>
      </c>
    </row>
    <row r="325" spans="1:21" x14ac:dyDescent="0.2">
      <c r="A325" s="453"/>
      <c r="B325" s="429"/>
      <c r="C325" s="433" t="s">
        <v>99</v>
      </c>
      <c r="D325" s="57" t="s">
        <v>96</v>
      </c>
      <c r="E325" s="60"/>
      <c r="F325" s="60"/>
      <c r="G325" s="60"/>
      <c r="H325" s="60"/>
      <c r="I325" s="60"/>
      <c r="J325" s="60"/>
      <c r="K325" s="60"/>
      <c r="L325" s="60"/>
      <c r="M325" s="60"/>
      <c r="N325" s="60"/>
      <c r="O325" s="60"/>
      <c r="P325" s="60"/>
      <c r="Q325" s="75" t="str">
        <f t="shared" si="505"/>
        <v/>
      </c>
      <c r="S325" s="17" t="str">
        <f t="shared" ref="S325" si="584">IF(A323="","",A323)</f>
        <v/>
      </c>
      <c r="T325" s="17" t="str">
        <f t="shared" ref="T325" si="585">S325&amp;C325&amp;D325</f>
        <v>AbgängeHaushalte</v>
      </c>
      <c r="U325" s="266" t="str">
        <f>CONCATENATE(C325,"_",D325)</f>
        <v>Abgänge_Haushalte</v>
      </c>
    </row>
    <row r="326" spans="1:21" x14ac:dyDescent="0.2">
      <c r="A326" s="454"/>
      <c r="B326" s="430"/>
      <c r="C326" s="434"/>
      <c r="D326" s="58" t="s">
        <v>97</v>
      </c>
      <c r="E326" s="62"/>
      <c r="F326" s="62"/>
      <c r="G326" s="62"/>
      <c r="H326" s="62"/>
      <c r="I326" s="62"/>
      <c r="J326" s="62"/>
      <c r="K326" s="62"/>
      <c r="L326" s="62"/>
      <c r="M326" s="62"/>
      <c r="N326" s="62"/>
      <c r="O326" s="62"/>
      <c r="P326" s="62"/>
      <c r="Q326" s="76" t="str">
        <f t="shared" si="505"/>
        <v/>
      </c>
      <c r="S326" s="17" t="str">
        <f t="shared" ref="S326" si="586">IF(A323="","",A323)</f>
        <v/>
      </c>
      <c r="T326" s="17" t="str">
        <f t="shared" ref="T326" si="587">S326&amp;C325&amp;D326</f>
        <v>AbgängeNicht-Haushalte</v>
      </c>
      <c r="U326" s="266" t="str">
        <f>CONCATENATE(C325,"_",D326)</f>
        <v>Abgänge_Nicht-Haushalte</v>
      </c>
    </row>
    <row r="327" spans="1:21" x14ac:dyDescent="0.2">
      <c r="A327" s="452"/>
      <c r="B327" s="428" t="str">
        <f>IF(A327="","",IFERROR(VLOOKUP(A327,L!$M$11:$N$120,2,FALSE),"Eingabeart wurde geändert"))</f>
        <v/>
      </c>
      <c r="C327" s="431" t="s">
        <v>98</v>
      </c>
      <c r="D327" s="57" t="s">
        <v>96</v>
      </c>
      <c r="E327" s="60"/>
      <c r="F327" s="60"/>
      <c r="G327" s="60"/>
      <c r="H327" s="60"/>
      <c r="I327" s="60"/>
      <c r="J327" s="60"/>
      <c r="K327" s="60"/>
      <c r="L327" s="60"/>
      <c r="M327" s="60"/>
      <c r="N327" s="60"/>
      <c r="O327" s="60"/>
      <c r="P327" s="60"/>
      <c r="Q327" s="75" t="str">
        <f t="shared" si="505"/>
        <v/>
      </c>
      <c r="S327" s="17" t="str">
        <f t="shared" ref="S327" si="588">IF(A327="","",A327)</f>
        <v/>
      </c>
      <c r="T327" s="17" t="str">
        <f t="shared" ref="T327" si="589">S327&amp;C327&amp;D327</f>
        <v>ZugängeHaushalte</v>
      </c>
      <c r="U327" s="266" t="str">
        <f>CONCATENATE(C327,"_",D327)</f>
        <v>Zugänge_Haushalte</v>
      </c>
    </row>
    <row r="328" spans="1:21" x14ac:dyDescent="0.2">
      <c r="A328" s="453"/>
      <c r="B328" s="429"/>
      <c r="C328" s="432"/>
      <c r="D328" s="58" t="s">
        <v>97</v>
      </c>
      <c r="E328" s="62"/>
      <c r="F328" s="62"/>
      <c r="G328" s="62"/>
      <c r="H328" s="62"/>
      <c r="I328" s="62"/>
      <c r="J328" s="62"/>
      <c r="K328" s="62"/>
      <c r="L328" s="62"/>
      <c r="M328" s="62"/>
      <c r="N328" s="62"/>
      <c r="O328" s="62"/>
      <c r="P328" s="62"/>
      <c r="Q328" s="76" t="str">
        <f t="shared" si="505"/>
        <v/>
      </c>
      <c r="S328" s="17" t="str">
        <f t="shared" ref="S328" si="590">IF(A327="","",A327)</f>
        <v/>
      </c>
      <c r="T328" s="17" t="str">
        <f t="shared" ref="T328" si="591">S328&amp;C327&amp;D328</f>
        <v>ZugängeNicht-Haushalte</v>
      </c>
      <c r="U328" s="266" t="str">
        <f>CONCATENATE(C327,"_",D328)</f>
        <v>Zugänge_Nicht-Haushalte</v>
      </c>
    </row>
    <row r="329" spans="1:21" x14ac:dyDescent="0.2">
      <c r="A329" s="453"/>
      <c r="B329" s="429"/>
      <c r="C329" s="433" t="s">
        <v>99</v>
      </c>
      <c r="D329" s="57" t="s">
        <v>96</v>
      </c>
      <c r="E329" s="60"/>
      <c r="F329" s="60"/>
      <c r="G329" s="60"/>
      <c r="H329" s="60"/>
      <c r="I329" s="60"/>
      <c r="J329" s="60"/>
      <c r="K329" s="60"/>
      <c r="L329" s="60"/>
      <c r="M329" s="60"/>
      <c r="N329" s="60"/>
      <c r="O329" s="60"/>
      <c r="P329" s="60"/>
      <c r="Q329" s="75" t="str">
        <f t="shared" si="505"/>
        <v/>
      </c>
      <c r="S329" s="17" t="str">
        <f t="shared" ref="S329" si="592">IF(A327="","",A327)</f>
        <v/>
      </c>
      <c r="T329" s="17" t="str">
        <f t="shared" ref="T329" si="593">S329&amp;C329&amp;D329</f>
        <v>AbgängeHaushalte</v>
      </c>
      <c r="U329" s="266" t="str">
        <f>CONCATENATE(C329,"_",D329)</f>
        <v>Abgänge_Haushalte</v>
      </c>
    </row>
    <row r="330" spans="1:21" x14ac:dyDescent="0.2">
      <c r="A330" s="454"/>
      <c r="B330" s="430"/>
      <c r="C330" s="434"/>
      <c r="D330" s="58" t="s">
        <v>97</v>
      </c>
      <c r="E330" s="62"/>
      <c r="F330" s="62"/>
      <c r="G330" s="62"/>
      <c r="H330" s="62"/>
      <c r="I330" s="62"/>
      <c r="J330" s="62"/>
      <c r="K330" s="62"/>
      <c r="L330" s="62"/>
      <c r="M330" s="62"/>
      <c r="N330" s="62"/>
      <c r="O330" s="62"/>
      <c r="P330" s="62"/>
      <c r="Q330" s="76" t="str">
        <f t="shared" si="505"/>
        <v/>
      </c>
      <c r="S330" s="17" t="str">
        <f t="shared" ref="S330" si="594">IF(A327="","",A327)</f>
        <v/>
      </c>
      <c r="T330" s="17" t="str">
        <f t="shared" ref="T330" si="595">S330&amp;C329&amp;D330</f>
        <v>AbgängeNicht-Haushalte</v>
      </c>
      <c r="U330" s="266" t="str">
        <f>CONCATENATE(C329,"_",D330)</f>
        <v>Abgänge_Nicht-Haushalte</v>
      </c>
    </row>
    <row r="331" spans="1:21" x14ac:dyDescent="0.2">
      <c r="A331" s="452"/>
      <c r="B331" s="428" t="str">
        <f>IF(A331="","",IFERROR(VLOOKUP(A331,L!$M$11:$N$120,2,FALSE),"Eingabeart wurde geändert"))</f>
        <v/>
      </c>
      <c r="C331" s="431" t="s">
        <v>98</v>
      </c>
      <c r="D331" s="57" t="s">
        <v>96</v>
      </c>
      <c r="E331" s="60"/>
      <c r="F331" s="60"/>
      <c r="G331" s="60"/>
      <c r="H331" s="60"/>
      <c r="I331" s="60"/>
      <c r="J331" s="60"/>
      <c r="K331" s="60"/>
      <c r="L331" s="60"/>
      <c r="M331" s="60"/>
      <c r="N331" s="60"/>
      <c r="O331" s="60"/>
      <c r="P331" s="60"/>
      <c r="Q331" s="75" t="str">
        <f t="shared" si="505"/>
        <v/>
      </c>
      <c r="S331" s="17" t="str">
        <f t="shared" ref="S331" si="596">IF(A331="","",A331)</f>
        <v/>
      </c>
      <c r="T331" s="17" t="str">
        <f t="shared" ref="T331" si="597">S331&amp;C331&amp;D331</f>
        <v>ZugängeHaushalte</v>
      </c>
      <c r="U331" s="266" t="str">
        <f>CONCATENATE(C331,"_",D331)</f>
        <v>Zugänge_Haushalte</v>
      </c>
    </row>
    <row r="332" spans="1:21" x14ac:dyDescent="0.2">
      <c r="A332" s="453"/>
      <c r="B332" s="429"/>
      <c r="C332" s="432"/>
      <c r="D332" s="58" t="s">
        <v>97</v>
      </c>
      <c r="E332" s="62"/>
      <c r="F332" s="62"/>
      <c r="G332" s="62"/>
      <c r="H332" s="62"/>
      <c r="I332" s="62"/>
      <c r="J332" s="62"/>
      <c r="K332" s="62"/>
      <c r="L332" s="62"/>
      <c r="M332" s="62"/>
      <c r="N332" s="62"/>
      <c r="O332" s="62"/>
      <c r="P332" s="62"/>
      <c r="Q332" s="76" t="str">
        <f t="shared" si="505"/>
        <v/>
      </c>
      <c r="S332" s="17" t="str">
        <f t="shared" ref="S332" si="598">IF(A331="","",A331)</f>
        <v/>
      </c>
      <c r="T332" s="17" t="str">
        <f t="shared" ref="T332" si="599">S332&amp;C331&amp;D332</f>
        <v>ZugängeNicht-Haushalte</v>
      </c>
      <c r="U332" s="266" t="str">
        <f>CONCATENATE(C331,"_",D332)</f>
        <v>Zugänge_Nicht-Haushalte</v>
      </c>
    </row>
    <row r="333" spans="1:21" x14ac:dyDescent="0.2">
      <c r="A333" s="453"/>
      <c r="B333" s="429"/>
      <c r="C333" s="433" t="s">
        <v>99</v>
      </c>
      <c r="D333" s="57" t="s">
        <v>96</v>
      </c>
      <c r="E333" s="60"/>
      <c r="F333" s="60"/>
      <c r="G333" s="60"/>
      <c r="H333" s="60"/>
      <c r="I333" s="60"/>
      <c r="J333" s="60"/>
      <c r="K333" s="60"/>
      <c r="L333" s="60"/>
      <c r="M333" s="60"/>
      <c r="N333" s="60"/>
      <c r="O333" s="60"/>
      <c r="P333" s="60"/>
      <c r="Q333" s="75" t="str">
        <f t="shared" si="505"/>
        <v/>
      </c>
      <c r="S333" s="17" t="str">
        <f t="shared" ref="S333" si="600">IF(A331="","",A331)</f>
        <v/>
      </c>
      <c r="T333" s="17" t="str">
        <f t="shared" ref="T333" si="601">S333&amp;C333&amp;D333</f>
        <v>AbgängeHaushalte</v>
      </c>
      <c r="U333" s="266" t="str">
        <f>CONCATENATE(C333,"_",D333)</f>
        <v>Abgänge_Haushalte</v>
      </c>
    </row>
    <row r="334" spans="1:21" x14ac:dyDescent="0.2">
      <c r="A334" s="454"/>
      <c r="B334" s="430"/>
      <c r="C334" s="434"/>
      <c r="D334" s="58" t="s">
        <v>97</v>
      </c>
      <c r="E334" s="62"/>
      <c r="F334" s="62"/>
      <c r="G334" s="62"/>
      <c r="H334" s="62"/>
      <c r="I334" s="62"/>
      <c r="J334" s="62"/>
      <c r="K334" s="62"/>
      <c r="L334" s="62"/>
      <c r="M334" s="62"/>
      <c r="N334" s="62"/>
      <c r="O334" s="62"/>
      <c r="P334" s="62"/>
      <c r="Q334" s="76" t="str">
        <f t="shared" si="505"/>
        <v/>
      </c>
      <c r="S334" s="17" t="str">
        <f t="shared" ref="S334" si="602">IF(A331="","",A331)</f>
        <v/>
      </c>
      <c r="T334" s="17" t="str">
        <f t="shared" ref="T334" si="603">S334&amp;C333&amp;D334</f>
        <v>AbgängeNicht-Haushalte</v>
      </c>
      <c r="U334" s="266" t="str">
        <f>CONCATENATE(C333,"_",D334)</f>
        <v>Abgänge_Nicht-Haushalte</v>
      </c>
    </row>
    <row r="335" spans="1:21" x14ac:dyDescent="0.2">
      <c r="A335" s="452"/>
      <c r="B335" s="428" t="str">
        <f>IF(A335="","",IFERROR(VLOOKUP(A335,L!$M$11:$N$120,2,FALSE),"Eingabeart wurde geändert"))</f>
        <v/>
      </c>
      <c r="C335" s="431" t="s">
        <v>98</v>
      </c>
      <c r="D335" s="57" t="s">
        <v>96</v>
      </c>
      <c r="E335" s="60"/>
      <c r="F335" s="60"/>
      <c r="G335" s="60"/>
      <c r="H335" s="60"/>
      <c r="I335" s="60"/>
      <c r="J335" s="60"/>
      <c r="K335" s="60"/>
      <c r="L335" s="60"/>
      <c r="M335" s="60"/>
      <c r="N335" s="60"/>
      <c r="O335" s="60"/>
      <c r="P335" s="60"/>
      <c r="Q335" s="75" t="str">
        <f t="shared" si="505"/>
        <v/>
      </c>
      <c r="S335" s="17" t="str">
        <f t="shared" ref="S335" si="604">IF(A335="","",A335)</f>
        <v/>
      </c>
      <c r="T335" s="17" t="str">
        <f t="shared" ref="T335" si="605">S335&amp;C335&amp;D335</f>
        <v>ZugängeHaushalte</v>
      </c>
      <c r="U335" s="266" t="str">
        <f>CONCATENATE(C335,"_",D335)</f>
        <v>Zugänge_Haushalte</v>
      </c>
    </row>
    <row r="336" spans="1:21" x14ac:dyDescent="0.2">
      <c r="A336" s="453"/>
      <c r="B336" s="429"/>
      <c r="C336" s="432"/>
      <c r="D336" s="58" t="s">
        <v>97</v>
      </c>
      <c r="E336" s="62"/>
      <c r="F336" s="62"/>
      <c r="G336" s="62"/>
      <c r="H336" s="62"/>
      <c r="I336" s="62"/>
      <c r="J336" s="62"/>
      <c r="K336" s="62"/>
      <c r="L336" s="62"/>
      <c r="M336" s="62"/>
      <c r="N336" s="62"/>
      <c r="O336" s="62"/>
      <c r="P336" s="62"/>
      <c r="Q336" s="76" t="str">
        <f t="shared" si="505"/>
        <v/>
      </c>
      <c r="S336" s="17" t="str">
        <f t="shared" ref="S336" si="606">IF(A335="","",A335)</f>
        <v/>
      </c>
      <c r="T336" s="17" t="str">
        <f t="shared" ref="T336" si="607">S336&amp;C335&amp;D336</f>
        <v>ZugängeNicht-Haushalte</v>
      </c>
      <c r="U336" s="266" t="str">
        <f>CONCATENATE(C335,"_",D336)</f>
        <v>Zugänge_Nicht-Haushalte</v>
      </c>
    </row>
    <row r="337" spans="1:21" x14ac:dyDescent="0.2">
      <c r="A337" s="453"/>
      <c r="B337" s="429"/>
      <c r="C337" s="433" t="s">
        <v>99</v>
      </c>
      <c r="D337" s="57" t="s">
        <v>96</v>
      </c>
      <c r="E337" s="60"/>
      <c r="F337" s="60"/>
      <c r="G337" s="60"/>
      <c r="H337" s="60"/>
      <c r="I337" s="60"/>
      <c r="J337" s="60"/>
      <c r="K337" s="60"/>
      <c r="L337" s="60"/>
      <c r="M337" s="60"/>
      <c r="N337" s="60"/>
      <c r="O337" s="60"/>
      <c r="P337" s="60"/>
      <c r="Q337" s="75" t="str">
        <f t="shared" si="505"/>
        <v/>
      </c>
      <c r="S337" s="17" t="str">
        <f t="shared" ref="S337" si="608">IF(A335="","",A335)</f>
        <v/>
      </c>
      <c r="T337" s="17" t="str">
        <f t="shared" ref="T337" si="609">S337&amp;C337&amp;D337</f>
        <v>AbgängeHaushalte</v>
      </c>
      <c r="U337" s="266" t="str">
        <f>CONCATENATE(C337,"_",D337)</f>
        <v>Abgänge_Haushalte</v>
      </c>
    </row>
    <row r="338" spans="1:21" x14ac:dyDescent="0.2">
      <c r="A338" s="454"/>
      <c r="B338" s="430"/>
      <c r="C338" s="434"/>
      <c r="D338" s="58" t="s">
        <v>97</v>
      </c>
      <c r="E338" s="62"/>
      <c r="F338" s="62"/>
      <c r="G338" s="62"/>
      <c r="H338" s="62"/>
      <c r="I338" s="62"/>
      <c r="J338" s="62"/>
      <c r="K338" s="62"/>
      <c r="L338" s="62"/>
      <c r="M338" s="62"/>
      <c r="N338" s="62"/>
      <c r="O338" s="62"/>
      <c r="P338" s="62"/>
      <c r="Q338" s="76" t="str">
        <f t="shared" si="505"/>
        <v/>
      </c>
      <c r="S338" s="17" t="str">
        <f t="shared" ref="S338" si="610">IF(A335="","",A335)</f>
        <v/>
      </c>
      <c r="T338" s="17" t="str">
        <f t="shared" ref="T338" si="611">S338&amp;C337&amp;D338</f>
        <v>AbgängeNicht-Haushalte</v>
      </c>
      <c r="U338" s="266" t="str">
        <f>CONCATENATE(C337,"_",D338)</f>
        <v>Abgänge_Nicht-Haushalte</v>
      </c>
    </row>
    <row r="339" spans="1:21" x14ac:dyDescent="0.2">
      <c r="A339" s="452"/>
      <c r="B339" s="428" t="str">
        <f>IF(A339="","",IFERROR(VLOOKUP(A339,L!$M$11:$N$120,2,FALSE),"Eingabeart wurde geändert"))</f>
        <v/>
      </c>
      <c r="C339" s="431" t="s">
        <v>98</v>
      </c>
      <c r="D339" s="57" t="s">
        <v>96</v>
      </c>
      <c r="E339" s="60"/>
      <c r="F339" s="60"/>
      <c r="G339" s="60"/>
      <c r="H339" s="60"/>
      <c r="I339" s="60"/>
      <c r="J339" s="60"/>
      <c r="K339" s="60"/>
      <c r="L339" s="60"/>
      <c r="M339" s="60"/>
      <c r="N339" s="60"/>
      <c r="O339" s="60"/>
      <c r="P339" s="60"/>
      <c r="Q339" s="75" t="str">
        <f t="shared" si="505"/>
        <v/>
      </c>
      <c r="S339" s="17" t="str">
        <f t="shared" ref="S339" si="612">IF(A339="","",A339)</f>
        <v/>
      </c>
      <c r="T339" s="17" t="str">
        <f t="shared" ref="T339" si="613">S339&amp;C339&amp;D339</f>
        <v>ZugängeHaushalte</v>
      </c>
      <c r="U339" s="266" t="str">
        <f>CONCATENATE(C339,"_",D339)</f>
        <v>Zugänge_Haushalte</v>
      </c>
    </row>
    <row r="340" spans="1:21" x14ac:dyDescent="0.2">
      <c r="A340" s="453"/>
      <c r="B340" s="429"/>
      <c r="C340" s="432"/>
      <c r="D340" s="58" t="s">
        <v>97</v>
      </c>
      <c r="E340" s="62"/>
      <c r="F340" s="62"/>
      <c r="G340" s="62"/>
      <c r="H340" s="62"/>
      <c r="I340" s="62"/>
      <c r="J340" s="62"/>
      <c r="K340" s="62"/>
      <c r="L340" s="62"/>
      <c r="M340" s="62"/>
      <c r="N340" s="62"/>
      <c r="O340" s="62"/>
      <c r="P340" s="62"/>
      <c r="Q340" s="76" t="str">
        <f t="shared" si="505"/>
        <v/>
      </c>
      <c r="S340" s="17" t="str">
        <f t="shared" ref="S340" si="614">IF(A339="","",A339)</f>
        <v/>
      </c>
      <c r="T340" s="17" t="str">
        <f t="shared" ref="T340" si="615">S340&amp;C339&amp;D340</f>
        <v>ZugängeNicht-Haushalte</v>
      </c>
      <c r="U340" s="266" t="str">
        <f>CONCATENATE(C339,"_",D340)</f>
        <v>Zugänge_Nicht-Haushalte</v>
      </c>
    </row>
    <row r="341" spans="1:21" x14ac:dyDescent="0.2">
      <c r="A341" s="453"/>
      <c r="B341" s="429"/>
      <c r="C341" s="433" t="s">
        <v>99</v>
      </c>
      <c r="D341" s="57" t="s">
        <v>96</v>
      </c>
      <c r="E341" s="60"/>
      <c r="F341" s="60"/>
      <c r="G341" s="60"/>
      <c r="H341" s="60"/>
      <c r="I341" s="60"/>
      <c r="J341" s="60"/>
      <c r="K341" s="60"/>
      <c r="L341" s="60"/>
      <c r="M341" s="60"/>
      <c r="N341" s="60"/>
      <c r="O341" s="60"/>
      <c r="P341" s="60"/>
      <c r="Q341" s="75" t="str">
        <f t="shared" si="505"/>
        <v/>
      </c>
      <c r="S341" s="17" t="str">
        <f t="shared" ref="S341" si="616">IF(A339="","",A339)</f>
        <v/>
      </c>
      <c r="T341" s="17" t="str">
        <f t="shared" ref="T341" si="617">S341&amp;C341&amp;D341</f>
        <v>AbgängeHaushalte</v>
      </c>
      <c r="U341" s="266" t="str">
        <f>CONCATENATE(C341,"_",D341)</f>
        <v>Abgänge_Haushalte</v>
      </c>
    </row>
    <row r="342" spans="1:21" x14ac:dyDescent="0.2">
      <c r="A342" s="454"/>
      <c r="B342" s="430"/>
      <c r="C342" s="434"/>
      <c r="D342" s="58" t="s">
        <v>97</v>
      </c>
      <c r="E342" s="62"/>
      <c r="F342" s="62"/>
      <c r="G342" s="62"/>
      <c r="H342" s="62"/>
      <c r="I342" s="62"/>
      <c r="J342" s="62"/>
      <c r="K342" s="62"/>
      <c r="L342" s="62"/>
      <c r="M342" s="62"/>
      <c r="N342" s="62"/>
      <c r="O342" s="62"/>
      <c r="P342" s="62"/>
      <c r="Q342" s="76" t="str">
        <f t="shared" si="505"/>
        <v/>
      </c>
      <c r="S342" s="17" t="str">
        <f t="shared" ref="S342" si="618">IF(A339="","",A339)</f>
        <v/>
      </c>
      <c r="T342" s="17" t="str">
        <f t="shared" ref="T342" si="619">S342&amp;C341&amp;D342</f>
        <v>AbgängeNicht-Haushalte</v>
      </c>
      <c r="U342" s="266" t="str">
        <f>CONCATENATE(C341,"_",D342)</f>
        <v>Abgänge_Nicht-Haushalte</v>
      </c>
    </row>
    <row r="343" spans="1:21" x14ac:dyDescent="0.2">
      <c r="A343" s="452"/>
      <c r="B343" s="428" t="str">
        <f>IF(A343="","",IFERROR(VLOOKUP(A343,L!$M$11:$N$120,2,FALSE),"Eingabeart wurde geändert"))</f>
        <v/>
      </c>
      <c r="C343" s="431" t="s">
        <v>98</v>
      </c>
      <c r="D343" s="57" t="s">
        <v>96</v>
      </c>
      <c r="E343" s="60"/>
      <c r="F343" s="60"/>
      <c r="G343" s="60"/>
      <c r="H343" s="60"/>
      <c r="I343" s="60"/>
      <c r="J343" s="60"/>
      <c r="K343" s="60"/>
      <c r="L343" s="60"/>
      <c r="M343" s="60"/>
      <c r="N343" s="60"/>
      <c r="O343" s="60"/>
      <c r="P343" s="60"/>
      <c r="Q343" s="75" t="str">
        <f t="shared" si="505"/>
        <v/>
      </c>
      <c r="S343" s="17" t="str">
        <f t="shared" ref="S343" si="620">IF(A343="","",A343)</f>
        <v/>
      </c>
      <c r="T343" s="17" t="str">
        <f t="shared" ref="T343" si="621">S343&amp;C343&amp;D343</f>
        <v>ZugängeHaushalte</v>
      </c>
      <c r="U343" s="266" t="str">
        <f>CONCATENATE(C343,"_",D343)</f>
        <v>Zugänge_Haushalte</v>
      </c>
    </row>
    <row r="344" spans="1:21" x14ac:dyDescent="0.2">
      <c r="A344" s="453"/>
      <c r="B344" s="429"/>
      <c r="C344" s="432"/>
      <c r="D344" s="58" t="s">
        <v>97</v>
      </c>
      <c r="E344" s="62"/>
      <c r="F344" s="62"/>
      <c r="G344" s="62"/>
      <c r="H344" s="62"/>
      <c r="I344" s="62"/>
      <c r="J344" s="62"/>
      <c r="K344" s="62"/>
      <c r="L344" s="62"/>
      <c r="M344" s="62"/>
      <c r="N344" s="62"/>
      <c r="O344" s="62"/>
      <c r="P344" s="62"/>
      <c r="Q344" s="76" t="str">
        <f t="shared" si="505"/>
        <v/>
      </c>
      <c r="S344" s="17" t="str">
        <f t="shared" ref="S344" si="622">IF(A343="","",A343)</f>
        <v/>
      </c>
      <c r="T344" s="17" t="str">
        <f t="shared" ref="T344" si="623">S344&amp;C343&amp;D344</f>
        <v>ZugängeNicht-Haushalte</v>
      </c>
      <c r="U344" s="266" t="str">
        <f>CONCATENATE(C343,"_",D344)</f>
        <v>Zugänge_Nicht-Haushalte</v>
      </c>
    </row>
    <row r="345" spans="1:21" x14ac:dyDescent="0.2">
      <c r="A345" s="453"/>
      <c r="B345" s="429"/>
      <c r="C345" s="433" t="s">
        <v>99</v>
      </c>
      <c r="D345" s="57" t="s">
        <v>96</v>
      </c>
      <c r="E345" s="60"/>
      <c r="F345" s="60"/>
      <c r="G345" s="60"/>
      <c r="H345" s="60"/>
      <c r="I345" s="60"/>
      <c r="J345" s="60"/>
      <c r="K345" s="60"/>
      <c r="L345" s="60"/>
      <c r="M345" s="60"/>
      <c r="N345" s="60"/>
      <c r="O345" s="60"/>
      <c r="P345" s="60"/>
      <c r="Q345" s="75" t="str">
        <f t="shared" si="505"/>
        <v/>
      </c>
      <c r="S345" s="17" t="str">
        <f t="shared" ref="S345" si="624">IF(A343="","",A343)</f>
        <v/>
      </c>
      <c r="T345" s="17" t="str">
        <f t="shared" ref="T345" si="625">S345&amp;C345&amp;D345</f>
        <v>AbgängeHaushalte</v>
      </c>
      <c r="U345" s="266" t="str">
        <f>CONCATENATE(C345,"_",D345)</f>
        <v>Abgänge_Haushalte</v>
      </c>
    </row>
    <row r="346" spans="1:21" x14ac:dyDescent="0.2">
      <c r="A346" s="454"/>
      <c r="B346" s="430"/>
      <c r="C346" s="434"/>
      <c r="D346" s="58" t="s">
        <v>97</v>
      </c>
      <c r="E346" s="62"/>
      <c r="F346" s="62"/>
      <c r="G346" s="62"/>
      <c r="H346" s="62"/>
      <c r="I346" s="62"/>
      <c r="J346" s="62"/>
      <c r="K346" s="62"/>
      <c r="L346" s="62"/>
      <c r="M346" s="62"/>
      <c r="N346" s="62"/>
      <c r="O346" s="62"/>
      <c r="P346" s="62"/>
      <c r="Q346" s="76" t="str">
        <f t="shared" si="505"/>
        <v/>
      </c>
      <c r="S346" s="17" t="str">
        <f t="shared" ref="S346" si="626">IF(A343="","",A343)</f>
        <v/>
      </c>
      <c r="T346" s="17" t="str">
        <f t="shared" ref="T346" si="627">S346&amp;C345&amp;D346</f>
        <v>AbgängeNicht-Haushalte</v>
      </c>
      <c r="U346" s="266" t="str">
        <f>CONCATENATE(C345,"_",D346)</f>
        <v>Abgänge_Nicht-Haushalte</v>
      </c>
    </row>
    <row r="347" spans="1:21" x14ac:dyDescent="0.2">
      <c r="A347" s="452"/>
      <c r="B347" s="428" t="str">
        <f>IF(A347="","",IFERROR(VLOOKUP(A347,L!$M$11:$N$120,2,FALSE),"Eingabeart wurde geändert"))</f>
        <v/>
      </c>
      <c r="C347" s="431" t="s">
        <v>98</v>
      </c>
      <c r="D347" s="57" t="s">
        <v>96</v>
      </c>
      <c r="E347" s="60"/>
      <c r="F347" s="60"/>
      <c r="G347" s="60"/>
      <c r="H347" s="60"/>
      <c r="I347" s="60"/>
      <c r="J347" s="60"/>
      <c r="K347" s="60"/>
      <c r="L347" s="60"/>
      <c r="M347" s="60"/>
      <c r="N347" s="60"/>
      <c r="O347" s="60"/>
      <c r="P347" s="60"/>
      <c r="Q347" s="75" t="str">
        <f t="shared" si="505"/>
        <v/>
      </c>
      <c r="S347" s="17" t="str">
        <f t="shared" ref="S347" si="628">IF(A347="","",A347)</f>
        <v/>
      </c>
      <c r="T347" s="17" t="str">
        <f t="shared" ref="T347" si="629">S347&amp;C347&amp;D347</f>
        <v>ZugängeHaushalte</v>
      </c>
      <c r="U347" s="266" t="str">
        <f>CONCATENATE(C347,"_",D347)</f>
        <v>Zugänge_Haushalte</v>
      </c>
    </row>
    <row r="348" spans="1:21" x14ac:dyDescent="0.2">
      <c r="A348" s="453"/>
      <c r="B348" s="429"/>
      <c r="C348" s="432"/>
      <c r="D348" s="58" t="s">
        <v>97</v>
      </c>
      <c r="E348" s="62"/>
      <c r="F348" s="62"/>
      <c r="G348" s="62"/>
      <c r="H348" s="62"/>
      <c r="I348" s="62"/>
      <c r="J348" s="62"/>
      <c r="K348" s="62"/>
      <c r="L348" s="62"/>
      <c r="M348" s="62"/>
      <c r="N348" s="62"/>
      <c r="O348" s="62"/>
      <c r="P348" s="62"/>
      <c r="Q348" s="76" t="str">
        <f t="shared" si="505"/>
        <v/>
      </c>
      <c r="S348" s="17" t="str">
        <f t="shared" ref="S348" si="630">IF(A347="","",A347)</f>
        <v/>
      </c>
      <c r="T348" s="17" t="str">
        <f t="shared" ref="T348" si="631">S348&amp;C347&amp;D348</f>
        <v>ZugängeNicht-Haushalte</v>
      </c>
      <c r="U348" s="266" t="str">
        <f>CONCATENATE(C347,"_",D348)</f>
        <v>Zugänge_Nicht-Haushalte</v>
      </c>
    </row>
    <row r="349" spans="1:21" x14ac:dyDescent="0.2">
      <c r="A349" s="453"/>
      <c r="B349" s="429"/>
      <c r="C349" s="433" t="s">
        <v>99</v>
      </c>
      <c r="D349" s="57" t="s">
        <v>96</v>
      </c>
      <c r="E349" s="60"/>
      <c r="F349" s="60"/>
      <c r="G349" s="60"/>
      <c r="H349" s="60"/>
      <c r="I349" s="60"/>
      <c r="J349" s="60"/>
      <c r="K349" s="60"/>
      <c r="L349" s="60"/>
      <c r="M349" s="60"/>
      <c r="N349" s="60"/>
      <c r="O349" s="60"/>
      <c r="P349" s="60"/>
      <c r="Q349" s="75" t="str">
        <f t="shared" si="505"/>
        <v/>
      </c>
      <c r="S349" s="17" t="str">
        <f t="shared" ref="S349" si="632">IF(A347="","",A347)</f>
        <v/>
      </c>
      <c r="T349" s="17" t="str">
        <f t="shared" ref="T349" si="633">S349&amp;C349&amp;D349</f>
        <v>AbgängeHaushalte</v>
      </c>
      <c r="U349" s="266" t="str">
        <f>CONCATENATE(C349,"_",D349)</f>
        <v>Abgänge_Haushalte</v>
      </c>
    </row>
    <row r="350" spans="1:21" x14ac:dyDescent="0.2">
      <c r="A350" s="454"/>
      <c r="B350" s="430"/>
      <c r="C350" s="434"/>
      <c r="D350" s="58" t="s">
        <v>97</v>
      </c>
      <c r="E350" s="62"/>
      <c r="F350" s="62"/>
      <c r="G350" s="62"/>
      <c r="H350" s="62"/>
      <c r="I350" s="62"/>
      <c r="J350" s="62"/>
      <c r="K350" s="62"/>
      <c r="L350" s="62"/>
      <c r="M350" s="62"/>
      <c r="N350" s="62"/>
      <c r="O350" s="62"/>
      <c r="P350" s="62"/>
      <c r="Q350" s="76" t="str">
        <f t="shared" ref="Q350:Q413" si="634">IF(SUM(E350:P350)&gt;0,SUM(E350:P350),"")</f>
        <v/>
      </c>
      <c r="S350" s="17" t="str">
        <f t="shared" ref="S350" si="635">IF(A347="","",A347)</f>
        <v/>
      </c>
      <c r="T350" s="17" t="str">
        <f t="shared" ref="T350" si="636">S350&amp;C349&amp;D350</f>
        <v>AbgängeNicht-Haushalte</v>
      </c>
      <c r="U350" s="266" t="str">
        <f>CONCATENATE(C349,"_",D350)</f>
        <v>Abgänge_Nicht-Haushalte</v>
      </c>
    </row>
    <row r="351" spans="1:21" x14ac:dyDescent="0.2">
      <c r="A351" s="452"/>
      <c r="B351" s="428" t="str">
        <f>IF(A351="","",IFERROR(VLOOKUP(A351,L!$M$11:$N$120,2,FALSE),"Eingabeart wurde geändert"))</f>
        <v/>
      </c>
      <c r="C351" s="431" t="s">
        <v>98</v>
      </c>
      <c r="D351" s="57" t="s">
        <v>96</v>
      </c>
      <c r="E351" s="60"/>
      <c r="F351" s="60"/>
      <c r="G351" s="60"/>
      <c r="H351" s="60"/>
      <c r="I351" s="60"/>
      <c r="J351" s="60"/>
      <c r="K351" s="60"/>
      <c r="L351" s="60"/>
      <c r="M351" s="60"/>
      <c r="N351" s="60"/>
      <c r="O351" s="60"/>
      <c r="P351" s="60"/>
      <c r="Q351" s="75" t="str">
        <f t="shared" si="634"/>
        <v/>
      </c>
      <c r="S351" s="17" t="str">
        <f t="shared" ref="S351" si="637">IF(A351="","",A351)</f>
        <v/>
      </c>
      <c r="T351" s="17" t="str">
        <f t="shared" ref="T351" si="638">S351&amp;C351&amp;D351</f>
        <v>ZugängeHaushalte</v>
      </c>
      <c r="U351" s="266" t="str">
        <f>CONCATENATE(C351,"_",D351)</f>
        <v>Zugänge_Haushalte</v>
      </c>
    </row>
    <row r="352" spans="1:21" x14ac:dyDescent="0.2">
      <c r="A352" s="453"/>
      <c r="B352" s="429"/>
      <c r="C352" s="432"/>
      <c r="D352" s="58" t="s">
        <v>97</v>
      </c>
      <c r="E352" s="62"/>
      <c r="F352" s="62"/>
      <c r="G352" s="62"/>
      <c r="H352" s="62"/>
      <c r="I352" s="62"/>
      <c r="J352" s="62"/>
      <c r="K352" s="62"/>
      <c r="L352" s="62"/>
      <c r="M352" s="62"/>
      <c r="N352" s="62"/>
      <c r="O352" s="62"/>
      <c r="P352" s="62"/>
      <c r="Q352" s="76" t="str">
        <f t="shared" si="634"/>
        <v/>
      </c>
      <c r="S352" s="17" t="str">
        <f t="shared" ref="S352" si="639">IF(A351="","",A351)</f>
        <v/>
      </c>
      <c r="T352" s="17" t="str">
        <f t="shared" ref="T352" si="640">S352&amp;C351&amp;D352</f>
        <v>ZugängeNicht-Haushalte</v>
      </c>
      <c r="U352" s="266" t="str">
        <f>CONCATENATE(C351,"_",D352)</f>
        <v>Zugänge_Nicht-Haushalte</v>
      </c>
    </row>
    <row r="353" spans="1:21" x14ac:dyDescent="0.2">
      <c r="A353" s="453"/>
      <c r="B353" s="429"/>
      <c r="C353" s="433" t="s">
        <v>99</v>
      </c>
      <c r="D353" s="57" t="s">
        <v>96</v>
      </c>
      <c r="E353" s="60"/>
      <c r="F353" s="60"/>
      <c r="G353" s="60"/>
      <c r="H353" s="60"/>
      <c r="I353" s="60"/>
      <c r="J353" s="60"/>
      <c r="K353" s="60"/>
      <c r="L353" s="60"/>
      <c r="M353" s="60"/>
      <c r="N353" s="60"/>
      <c r="O353" s="60"/>
      <c r="P353" s="60"/>
      <c r="Q353" s="75" t="str">
        <f t="shared" si="634"/>
        <v/>
      </c>
      <c r="S353" s="17" t="str">
        <f t="shared" ref="S353" si="641">IF(A351="","",A351)</f>
        <v/>
      </c>
      <c r="T353" s="17" t="str">
        <f t="shared" ref="T353" si="642">S353&amp;C353&amp;D353</f>
        <v>AbgängeHaushalte</v>
      </c>
      <c r="U353" s="266" t="str">
        <f>CONCATENATE(C353,"_",D353)</f>
        <v>Abgänge_Haushalte</v>
      </c>
    </row>
    <row r="354" spans="1:21" x14ac:dyDescent="0.2">
      <c r="A354" s="454"/>
      <c r="B354" s="430"/>
      <c r="C354" s="434"/>
      <c r="D354" s="58" t="s">
        <v>97</v>
      </c>
      <c r="E354" s="62"/>
      <c r="F354" s="62"/>
      <c r="G354" s="62"/>
      <c r="H354" s="62"/>
      <c r="I354" s="62"/>
      <c r="J354" s="62"/>
      <c r="K354" s="62"/>
      <c r="L354" s="62"/>
      <c r="M354" s="62"/>
      <c r="N354" s="62"/>
      <c r="O354" s="62"/>
      <c r="P354" s="62"/>
      <c r="Q354" s="76" t="str">
        <f t="shared" si="634"/>
        <v/>
      </c>
      <c r="S354" s="17" t="str">
        <f t="shared" ref="S354" si="643">IF(A351="","",A351)</f>
        <v/>
      </c>
      <c r="T354" s="17" t="str">
        <f t="shared" ref="T354" si="644">S354&amp;C353&amp;D354</f>
        <v>AbgängeNicht-Haushalte</v>
      </c>
      <c r="U354" s="266" t="str">
        <f>CONCATENATE(C353,"_",D354)</f>
        <v>Abgänge_Nicht-Haushalte</v>
      </c>
    </row>
    <row r="355" spans="1:21" x14ac:dyDescent="0.2">
      <c r="A355" s="452"/>
      <c r="B355" s="428" t="str">
        <f>IF(A355="","",IFERROR(VLOOKUP(A355,L!$M$11:$N$120,2,FALSE),"Eingabeart wurde geändert"))</f>
        <v/>
      </c>
      <c r="C355" s="431" t="s">
        <v>98</v>
      </c>
      <c r="D355" s="57" t="s">
        <v>96</v>
      </c>
      <c r="E355" s="60"/>
      <c r="F355" s="60"/>
      <c r="G355" s="60"/>
      <c r="H355" s="60"/>
      <c r="I355" s="60"/>
      <c r="J355" s="60"/>
      <c r="K355" s="60"/>
      <c r="L355" s="60"/>
      <c r="M355" s="60"/>
      <c r="N355" s="60"/>
      <c r="O355" s="60"/>
      <c r="P355" s="60"/>
      <c r="Q355" s="75" t="str">
        <f t="shared" si="634"/>
        <v/>
      </c>
      <c r="S355" s="17" t="str">
        <f t="shared" ref="S355" si="645">IF(A355="","",A355)</f>
        <v/>
      </c>
      <c r="T355" s="17" t="str">
        <f t="shared" ref="T355" si="646">S355&amp;C355&amp;D355</f>
        <v>ZugängeHaushalte</v>
      </c>
      <c r="U355" s="266" t="str">
        <f>CONCATENATE(C355,"_",D355)</f>
        <v>Zugänge_Haushalte</v>
      </c>
    </row>
    <row r="356" spans="1:21" x14ac:dyDescent="0.2">
      <c r="A356" s="453"/>
      <c r="B356" s="429"/>
      <c r="C356" s="432"/>
      <c r="D356" s="58" t="s">
        <v>97</v>
      </c>
      <c r="E356" s="62"/>
      <c r="F356" s="62"/>
      <c r="G356" s="62"/>
      <c r="H356" s="62"/>
      <c r="I356" s="62"/>
      <c r="J356" s="62"/>
      <c r="K356" s="62"/>
      <c r="L356" s="62"/>
      <c r="M356" s="62"/>
      <c r="N356" s="62"/>
      <c r="O356" s="62"/>
      <c r="P356" s="62"/>
      <c r="Q356" s="76" t="str">
        <f t="shared" si="634"/>
        <v/>
      </c>
      <c r="S356" s="17" t="str">
        <f t="shared" ref="S356" si="647">IF(A355="","",A355)</f>
        <v/>
      </c>
      <c r="T356" s="17" t="str">
        <f t="shared" ref="T356" si="648">S356&amp;C355&amp;D356</f>
        <v>ZugängeNicht-Haushalte</v>
      </c>
      <c r="U356" s="266" t="str">
        <f>CONCATENATE(C355,"_",D356)</f>
        <v>Zugänge_Nicht-Haushalte</v>
      </c>
    </row>
    <row r="357" spans="1:21" x14ac:dyDescent="0.2">
      <c r="A357" s="453"/>
      <c r="B357" s="429"/>
      <c r="C357" s="433" t="s">
        <v>99</v>
      </c>
      <c r="D357" s="57" t="s">
        <v>96</v>
      </c>
      <c r="E357" s="60"/>
      <c r="F357" s="60"/>
      <c r="G357" s="60"/>
      <c r="H357" s="60"/>
      <c r="I357" s="60"/>
      <c r="J357" s="60"/>
      <c r="K357" s="60"/>
      <c r="L357" s="60"/>
      <c r="M357" s="60"/>
      <c r="N357" s="60"/>
      <c r="O357" s="60"/>
      <c r="P357" s="60"/>
      <c r="Q357" s="75" t="str">
        <f t="shared" si="634"/>
        <v/>
      </c>
      <c r="S357" s="17" t="str">
        <f t="shared" ref="S357" si="649">IF(A355="","",A355)</f>
        <v/>
      </c>
      <c r="T357" s="17" t="str">
        <f t="shared" ref="T357" si="650">S357&amp;C357&amp;D357</f>
        <v>AbgängeHaushalte</v>
      </c>
      <c r="U357" s="266" t="str">
        <f>CONCATENATE(C357,"_",D357)</f>
        <v>Abgänge_Haushalte</v>
      </c>
    </row>
    <row r="358" spans="1:21" x14ac:dyDescent="0.2">
      <c r="A358" s="454"/>
      <c r="B358" s="430"/>
      <c r="C358" s="434"/>
      <c r="D358" s="58" t="s">
        <v>97</v>
      </c>
      <c r="E358" s="62"/>
      <c r="F358" s="62"/>
      <c r="G358" s="62"/>
      <c r="H358" s="62"/>
      <c r="I358" s="62"/>
      <c r="J358" s="62"/>
      <c r="K358" s="62"/>
      <c r="L358" s="62"/>
      <c r="M358" s="62"/>
      <c r="N358" s="62"/>
      <c r="O358" s="62"/>
      <c r="P358" s="62"/>
      <c r="Q358" s="76" t="str">
        <f t="shared" si="634"/>
        <v/>
      </c>
      <c r="S358" s="17" t="str">
        <f t="shared" ref="S358" si="651">IF(A355="","",A355)</f>
        <v/>
      </c>
      <c r="T358" s="17" t="str">
        <f t="shared" ref="T358" si="652">S358&amp;C357&amp;D358</f>
        <v>AbgängeNicht-Haushalte</v>
      </c>
      <c r="U358" s="266" t="str">
        <f>CONCATENATE(C357,"_",D358)</f>
        <v>Abgänge_Nicht-Haushalte</v>
      </c>
    </row>
    <row r="359" spans="1:21" x14ac:dyDescent="0.2">
      <c r="A359" s="452"/>
      <c r="B359" s="428" t="str">
        <f>IF(A359="","",IFERROR(VLOOKUP(A359,L!$M$11:$N$120,2,FALSE),"Eingabeart wurde geändert"))</f>
        <v/>
      </c>
      <c r="C359" s="431" t="s">
        <v>98</v>
      </c>
      <c r="D359" s="57" t="s">
        <v>96</v>
      </c>
      <c r="E359" s="60"/>
      <c r="F359" s="60"/>
      <c r="G359" s="60"/>
      <c r="H359" s="60"/>
      <c r="I359" s="60"/>
      <c r="J359" s="60"/>
      <c r="K359" s="60"/>
      <c r="L359" s="60"/>
      <c r="M359" s="60"/>
      <c r="N359" s="60"/>
      <c r="O359" s="60"/>
      <c r="P359" s="60"/>
      <c r="Q359" s="75" t="str">
        <f t="shared" si="634"/>
        <v/>
      </c>
      <c r="S359" s="17" t="str">
        <f t="shared" ref="S359" si="653">IF(A359="","",A359)</f>
        <v/>
      </c>
      <c r="T359" s="17" t="str">
        <f t="shared" ref="T359" si="654">S359&amp;C359&amp;D359</f>
        <v>ZugängeHaushalte</v>
      </c>
      <c r="U359" s="266" t="str">
        <f>CONCATENATE(C359,"_",D359)</f>
        <v>Zugänge_Haushalte</v>
      </c>
    </row>
    <row r="360" spans="1:21" x14ac:dyDescent="0.2">
      <c r="A360" s="453"/>
      <c r="B360" s="429"/>
      <c r="C360" s="432"/>
      <c r="D360" s="58" t="s">
        <v>97</v>
      </c>
      <c r="E360" s="62"/>
      <c r="F360" s="62"/>
      <c r="G360" s="62"/>
      <c r="H360" s="62"/>
      <c r="I360" s="62"/>
      <c r="J360" s="62"/>
      <c r="K360" s="62"/>
      <c r="L360" s="62"/>
      <c r="M360" s="62"/>
      <c r="N360" s="62"/>
      <c r="O360" s="62"/>
      <c r="P360" s="62"/>
      <c r="Q360" s="76" t="str">
        <f t="shared" si="634"/>
        <v/>
      </c>
      <c r="S360" s="17" t="str">
        <f t="shared" ref="S360" si="655">IF(A359="","",A359)</f>
        <v/>
      </c>
      <c r="T360" s="17" t="str">
        <f t="shared" ref="T360" si="656">S360&amp;C359&amp;D360</f>
        <v>ZugängeNicht-Haushalte</v>
      </c>
      <c r="U360" s="266" t="str">
        <f>CONCATENATE(C359,"_",D360)</f>
        <v>Zugänge_Nicht-Haushalte</v>
      </c>
    </row>
    <row r="361" spans="1:21" x14ac:dyDescent="0.2">
      <c r="A361" s="453"/>
      <c r="B361" s="429"/>
      <c r="C361" s="433" t="s">
        <v>99</v>
      </c>
      <c r="D361" s="57" t="s">
        <v>96</v>
      </c>
      <c r="E361" s="60"/>
      <c r="F361" s="60"/>
      <c r="G361" s="60"/>
      <c r="H361" s="60"/>
      <c r="I361" s="60"/>
      <c r="J361" s="60"/>
      <c r="K361" s="60"/>
      <c r="L361" s="60"/>
      <c r="M361" s="60"/>
      <c r="N361" s="60"/>
      <c r="O361" s="60"/>
      <c r="P361" s="60"/>
      <c r="Q361" s="75" t="str">
        <f t="shared" si="634"/>
        <v/>
      </c>
      <c r="S361" s="17" t="str">
        <f t="shared" ref="S361" si="657">IF(A359="","",A359)</f>
        <v/>
      </c>
      <c r="T361" s="17" t="str">
        <f t="shared" ref="T361" si="658">S361&amp;C361&amp;D361</f>
        <v>AbgängeHaushalte</v>
      </c>
      <c r="U361" s="266" t="str">
        <f>CONCATENATE(C361,"_",D361)</f>
        <v>Abgänge_Haushalte</v>
      </c>
    </row>
    <row r="362" spans="1:21" x14ac:dyDescent="0.2">
      <c r="A362" s="454"/>
      <c r="B362" s="430"/>
      <c r="C362" s="434"/>
      <c r="D362" s="58" t="s">
        <v>97</v>
      </c>
      <c r="E362" s="62"/>
      <c r="F362" s="62"/>
      <c r="G362" s="62"/>
      <c r="H362" s="62"/>
      <c r="I362" s="62"/>
      <c r="J362" s="62"/>
      <c r="K362" s="62"/>
      <c r="L362" s="62"/>
      <c r="M362" s="62"/>
      <c r="N362" s="62"/>
      <c r="O362" s="62"/>
      <c r="P362" s="62"/>
      <c r="Q362" s="76" t="str">
        <f t="shared" si="634"/>
        <v/>
      </c>
      <c r="S362" s="17" t="str">
        <f t="shared" ref="S362" si="659">IF(A359="","",A359)</f>
        <v/>
      </c>
      <c r="T362" s="17" t="str">
        <f t="shared" ref="T362" si="660">S362&amp;C361&amp;D362</f>
        <v>AbgängeNicht-Haushalte</v>
      </c>
      <c r="U362" s="266" t="str">
        <f>CONCATENATE(C361,"_",D362)</f>
        <v>Abgänge_Nicht-Haushalte</v>
      </c>
    </row>
    <row r="363" spans="1:21" x14ac:dyDescent="0.2">
      <c r="A363" s="452"/>
      <c r="B363" s="428" t="str">
        <f>IF(A363="","",IFERROR(VLOOKUP(A363,L!$M$11:$N$120,2,FALSE),"Eingabeart wurde geändert"))</f>
        <v/>
      </c>
      <c r="C363" s="431" t="s">
        <v>98</v>
      </c>
      <c r="D363" s="57" t="s">
        <v>96</v>
      </c>
      <c r="E363" s="60"/>
      <c r="F363" s="60"/>
      <c r="G363" s="60"/>
      <c r="H363" s="60"/>
      <c r="I363" s="60"/>
      <c r="J363" s="60"/>
      <c r="K363" s="60"/>
      <c r="L363" s="60"/>
      <c r="M363" s="60"/>
      <c r="N363" s="60"/>
      <c r="O363" s="60"/>
      <c r="P363" s="60"/>
      <c r="Q363" s="75" t="str">
        <f t="shared" si="634"/>
        <v/>
      </c>
      <c r="S363" s="17" t="str">
        <f t="shared" ref="S363" si="661">IF(A363="","",A363)</f>
        <v/>
      </c>
      <c r="T363" s="17" t="str">
        <f t="shared" ref="T363" si="662">S363&amp;C363&amp;D363</f>
        <v>ZugängeHaushalte</v>
      </c>
      <c r="U363" s="266" t="str">
        <f>CONCATENATE(C363,"_",D363)</f>
        <v>Zugänge_Haushalte</v>
      </c>
    </row>
    <row r="364" spans="1:21" x14ac:dyDescent="0.2">
      <c r="A364" s="453"/>
      <c r="B364" s="429"/>
      <c r="C364" s="432"/>
      <c r="D364" s="58" t="s">
        <v>97</v>
      </c>
      <c r="E364" s="62"/>
      <c r="F364" s="62"/>
      <c r="G364" s="62"/>
      <c r="H364" s="62"/>
      <c r="I364" s="62"/>
      <c r="J364" s="62"/>
      <c r="K364" s="62"/>
      <c r="L364" s="62"/>
      <c r="M364" s="62"/>
      <c r="N364" s="62"/>
      <c r="O364" s="62"/>
      <c r="P364" s="62"/>
      <c r="Q364" s="76" t="str">
        <f t="shared" si="634"/>
        <v/>
      </c>
      <c r="S364" s="17" t="str">
        <f t="shared" ref="S364" si="663">IF(A363="","",A363)</f>
        <v/>
      </c>
      <c r="T364" s="17" t="str">
        <f t="shared" ref="T364" si="664">S364&amp;C363&amp;D364</f>
        <v>ZugängeNicht-Haushalte</v>
      </c>
      <c r="U364" s="266" t="str">
        <f>CONCATENATE(C363,"_",D364)</f>
        <v>Zugänge_Nicht-Haushalte</v>
      </c>
    </row>
    <row r="365" spans="1:21" x14ac:dyDescent="0.2">
      <c r="A365" s="453"/>
      <c r="B365" s="429"/>
      <c r="C365" s="433" t="s">
        <v>99</v>
      </c>
      <c r="D365" s="57" t="s">
        <v>96</v>
      </c>
      <c r="E365" s="60"/>
      <c r="F365" s="60"/>
      <c r="G365" s="60"/>
      <c r="H365" s="60"/>
      <c r="I365" s="60"/>
      <c r="J365" s="60"/>
      <c r="K365" s="60"/>
      <c r="L365" s="60"/>
      <c r="M365" s="60"/>
      <c r="N365" s="60"/>
      <c r="O365" s="60"/>
      <c r="P365" s="60"/>
      <c r="Q365" s="75" t="str">
        <f t="shared" si="634"/>
        <v/>
      </c>
      <c r="S365" s="17" t="str">
        <f t="shared" ref="S365" si="665">IF(A363="","",A363)</f>
        <v/>
      </c>
      <c r="T365" s="17" t="str">
        <f t="shared" ref="T365" si="666">S365&amp;C365&amp;D365</f>
        <v>AbgängeHaushalte</v>
      </c>
      <c r="U365" s="266" t="str">
        <f>CONCATENATE(C365,"_",D365)</f>
        <v>Abgänge_Haushalte</v>
      </c>
    </row>
    <row r="366" spans="1:21" x14ac:dyDescent="0.2">
      <c r="A366" s="454"/>
      <c r="B366" s="430"/>
      <c r="C366" s="434"/>
      <c r="D366" s="58" t="s">
        <v>97</v>
      </c>
      <c r="E366" s="62"/>
      <c r="F366" s="62"/>
      <c r="G366" s="62"/>
      <c r="H366" s="62"/>
      <c r="I366" s="62"/>
      <c r="J366" s="62"/>
      <c r="K366" s="62"/>
      <c r="L366" s="62"/>
      <c r="M366" s="62"/>
      <c r="N366" s="62"/>
      <c r="O366" s="62"/>
      <c r="P366" s="62"/>
      <c r="Q366" s="76" t="str">
        <f t="shared" si="634"/>
        <v/>
      </c>
      <c r="S366" s="17" t="str">
        <f t="shared" ref="S366" si="667">IF(A363="","",A363)</f>
        <v/>
      </c>
      <c r="T366" s="17" t="str">
        <f t="shared" ref="T366" si="668">S366&amp;C365&amp;D366</f>
        <v>AbgängeNicht-Haushalte</v>
      </c>
      <c r="U366" s="266" t="str">
        <f>CONCATENATE(C365,"_",D366)</f>
        <v>Abgänge_Nicht-Haushalte</v>
      </c>
    </row>
    <row r="367" spans="1:21" x14ac:dyDescent="0.2">
      <c r="A367" s="452"/>
      <c r="B367" s="428" t="str">
        <f>IF(A367="","",IFERROR(VLOOKUP(A367,L!$M$11:$N$120,2,FALSE),"Eingabeart wurde geändert"))</f>
        <v/>
      </c>
      <c r="C367" s="431" t="s">
        <v>98</v>
      </c>
      <c r="D367" s="57" t="s">
        <v>96</v>
      </c>
      <c r="E367" s="60"/>
      <c r="F367" s="60"/>
      <c r="G367" s="60"/>
      <c r="H367" s="60"/>
      <c r="I367" s="60"/>
      <c r="J367" s="60"/>
      <c r="K367" s="60"/>
      <c r="L367" s="60"/>
      <c r="M367" s="60"/>
      <c r="N367" s="60"/>
      <c r="O367" s="60"/>
      <c r="P367" s="60"/>
      <c r="Q367" s="75" t="str">
        <f t="shared" si="634"/>
        <v/>
      </c>
      <c r="S367" s="17" t="str">
        <f t="shared" ref="S367" si="669">IF(A367="","",A367)</f>
        <v/>
      </c>
      <c r="T367" s="17" t="str">
        <f t="shared" ref="T367" si="670">S367&amp;C367&amp;D367</f>
        <v>ZugängeHaushalte</v>
      </c>
      <c r="U367" s="266" t="str">
        <f>CONCATENATE(C367,"_",D367)</f>
        <v>Zugänge_Haushalte</v>
      </c>
    </row>
    <row r="368" spans="1:21" x14ac:dyDescent="0.2">
      <c r="A368" s="453"/>
      <c r="B368" s="429"/>
      <c r="C368" s="432"/>
      <c r="D368" s="58" t="s">
        <v>97</v>
      </c>
      <c r="E368" s="62"/>
      <c r="F368" s="62"/>
      <c r="G368" s="62"/>
      <c r="H368" s="62"/>
      <c r="I368" s="62"/>
      <c r="J368" s="62"/>
      <c r="K368" s="62"/>
      <c r="L368" s="62"/>
      <c r="M368" s="62"/>
      <c r="N368" s="62"/>
      <c r="O368" s="62"/>
      <c r="P368" s="62"/>
      <c r="Q368" s="76" t="str">
        <f t="shared" si="634"/>
        <v/>
      </c>
      <c r="S368" s="17" t="str">
        <f t="shared" ref="S368" si="671">IF(A367="","",A367)</f>
        <v/>
      </c>
      <c r="T368" s="17" t="str">
        <f t="shared" ref="T368" si="672">S368&amp;C367&amp;D368</f>
        <v>ZugängeNicht-Haushalte</v>
      </c>
      <c r="U368" s="266" t="str">
        <f>CONCATENATE(C367,"_",D368)</f>
        <v>Zugänge_Nicht-Haushalte</v>
      </c>
    </row>
    <row r="369" spans="1:21" x14ac:dyDescent="0.2">
      <c r="A369" s="453"/>
      <c r="B369" s="429"/>
      <c r="C369" s="433" t="s">
        <v>99</v>
      </c>
      <c r="D369" s="57" t="s">
        <v>96</v>
      </c>
      <c r="E369" s="60"/>
      <c r="F369" s="60"/>
      <c r="G369" s="60"/>
      <c r="H369" s="60"/>
      <c r="I369" s="60"/>
      <c r="J369" s="60"/>
      <c r="K369" s="60"/>
      <c r="L369" s="60"/>
      <c r="M369" s="60"/>
      <c r="N369" s="60"/>
      <c r="O369" s="60"/>
      <c r="P369" s="60"/>
      <c r="Q369" s="75" t="str">
        <f t="shared" si="634"/>
        <v/>
      </c>
      <c r="S369" s="17" t="str">
        <f t="shared" ref="S369" si="673">IF(A367="","",A367)</f>
        <v/>
      </c>
      <c r="T369" s="17" t="str">
        <f t="shared" ref="T369" si="674">S369&amp;C369&amp;D369</f>
        <v>AbgängeHaushalte</v>
      </c>
      <c r="U369" s="266" t="str">
        <f>CONCATENATE(C369,"_",D369)</f>
        <v>Abgänge_Haushalte</v>
      </c>
    </row>
    <row r="370" spans="1:21" x14ac:dyDescent="0.2">
      <c r="A370" s="454"/>
      <c r="B370" s="430"/>
      <c r="C370" s="434"/>
      <c r="D370" s="58" t="s">
        <v>97</v>
      </c>
      <c r="E370" s="62"/>
      <c r="F370" s="62"/>
      <c r="G370" s="62"/>
      <c r="H370" s="62"/>
      <c r="I370" s="62"/>
      <c r="J370" s="62"/>
      <c r="K370" s="62"/>
      <c r="L370" s="62"/>
      <c r="M370" s="62"/>
      <c r="N370" s="62"/>
      <c r="O370" s="62"/>
      <c r="P370" s="62"/>
      <c r="Q370" s="76" t="str">
        <f t="shared" si="634"/>
        <v/>
      </c>
      <c r="S370" s="17" t="str">
        <f t="shared" ref="S370" si="675">IF(A367="","",A367)</f>
        <v/>
      </c>
      <c r="T370" s="17" t="str">
        <f t="shared" ref="T370" si="676">S370&amp;C369&amp;D370</f>
        <v>AbgängeNicht-Haushalte</v>
      </c>
      <c r="U370" s="266" t="str">
        <f>CONCATENATE(C369,"_",D370)</f>
        <v>Abgänge_Nicht-Haushalte</v>
      </c>
    </row>
    <row r="371" spans="1:21" x14ac:dyDescent="0.2">
      <c r="A371" s="452"/>
      <c r="B371" s="428" t="str">
        <f>IF(A371="","",IFERROR(VLOOKUP(A371,L!$M$11:$N$120,2,FALSE),"Eingabeart wurde geändert"))</f>
        <v/>
      </c>
      <c r="C371" s="431" t="s">
        <v>98</v>
      </c>
      <c r="D371" s="57" t="s">
        <v>96</v>
      </c>
      <c r="E371" s="60"/>
      <c r="F371" s="60"/>
      <c r="G371" s="60"/>
      <c r="H371" s="60"/>
      <c r="I371" s="60"/>
      <c r="J371" s="60"/>
      <c r="K371" s="60"/>
      <c r="L371" s="60"/>
      <c r="M371" s="60"/>
      <c r="N371" s="60"/>
      <c r="O371" s="60"/>
      <c r="P371" s="60"/>
      <c r="Q371" s="75" t="str">
        <f t="shared" si="634"/>
        <v/>
      </c>
      <c r="S371" s="17" t="str">
        <f t="shared" ref="S371" si="677">IF(A371="","",A371)</f>
        <v/>
      </c>
      <c r="T371" s="17" t="str">
        <f t="shared" ref="T371" si="678">S371&amp;C371&amp;D371</f>
        <v>ZugängeHaushalte</v>
      </c>
      <c r="U371" s="266" t="str">
        <f>CONCATENATE(C371,"_",D371)</f>
        <v>Zugänge_Haushalte</v>
      </c>
    </row>
    <row r="372" spans="1:21" x14ac:dyDescent="0.2">
      <c r="A372" s="453"/>
      <c r="B372" s="429"/>
      <c r="C372" s="432"/>
      <c r="D372" s="58" t="s">
        <v>97</v>
      </c>
      <c r="E372" s="62"/>
      <c r="F372" s="62"/>
      <c r="G372" s="62"/>
      <c r="H372" s="62"/>
      <c r="I372" s="62"/>
      <c r="J372" s="62"/>
      <c r="K372" s="62"/>
      <c r="L372" s="62"/>
      <c r="M372" s="62"/>
      <c r="N372" s="62"/>
      <c r="O372" s="62"/>
      <c r="P372" s="62"/>
      <c r="Q372" s="76" t="str">
        <f t="shared" si="634"/>
        <v/>
      </c>
      <c r="S372" s="17" t="str">
        <f t="shared" ref="S372" si="679">IF(A371="","",A371)</f>
        <v/>
      </c>
      <c r="T372" s="17" t="str">
        <f t="shared" ref="T372" si="680">S372&amp;C371&amp;D372</f>
        <v>ZugängeNicht-Haushalte</v>
      </c>
      <c r="U372" s="266" t="str">
        <f>CONCATENATE(C371,"_",D372)</f>
        <v>Zugänge_Nicht-Haushalte</v>
      </c>
    </row>
    <row r="373" spans="1:21" x14ac:dyDescent="0.2">
      <c r="A373" s="453"/>
      <c r="B373" s="429"/>
      <c r="C373" s="433" t="s">
        <v>99</v>
      </c>
      <c r="D373" s="57" t="s">
        <v>96</v>
      </c>
      <c r="E373" s="60"/>
      <c r="F373" s="60"/>
      <c r="G373" s="60"/>
      <c r="H373" s="60"/>
      <c r="I373" s="60"/>
      <c r="J373" s="60"/>
      <c r="K373" s="60"/>
      <c r="L373" s="60"/>
      <c r="M373" s="60"/>
      <c r="N373" s="60"/>
      <c r="O373" s="60"/>
      <c r="P373" s="60"/>
      <c r="Q373" s="75" t="str">
        <f t="shared" si="634"/>
        <v/>
      </c>
      <c r="S373" s="17" t="str">
        <f t="shared" ref="S373" si="681">IF(A371="","",A371)</f>
        <v/>
      </c>
      <c r="T373" s="17" t="str">
        <f t="shared" ref="T373" si="682">S373&amp;C373&amp;D373</f>
        <v>AbgängeHaushalte</v>
      </c>
      <c r="U373" s="266" t="str">
        <f>CONCATENATE(C373,"_",D373)</f>
        <v>Abgänge_Haushalte</v>
      </c>
    </row>
    <row r="374" spans="1:21" x14ac:dyDescent="0.2">
      <c r="A374" s="454"/>
      <c r="B374" s="430"/>
      <c r="C374" s="434"/>
      <c r="D374" s="58" t="s">
        <v>97</v>
      </c>
      <c r="E374" s="62"/>
      <c r="F374" s="62"/>
      <c r="G374" s="62"/>
      <c r="H374" s="62"/>
      <c r="I374" s="62"/>
      <c r="J374" s="62"/>
      <c r="K374" s="62"/>
      <c r="L374" s="62"/>
      <c r="M374" s="62"/>
      <c r="N374" s="62"/>
      <c r="O374" s="62"/>
      <c r="P374" s="62"/>
      <c r="Q374" s="76" t="str">
        <f t="shared" si="634"/>
        <v/>
      </c>
      <c r="S374" s="17" t="str">
        <f t="shared" ref="S374" si="683">IF(A371="","",A371)</f>
        <v/>
      </c>
      <c r="T374" s="17" t="str">
        <f t="shared" ref="T374" si="684">S374&amp;C373&amp;D374</f>
        <v>AbgängeNicht-Haushalte</v>
      </c>
      <c r="U374" s="266" t="str">
        <f>CONCATENATE(C373,"_",D374)</f>
        <v>Abgänge_Nicht-Haushalte</v>
      </c>
    </row>
    <row r="375" spans="1:21" x14ac:dyDescent="0.2">
      <c r="A375" s="452"/>
      <c r="B375" s="428" t="str">
        <f>IF(A375="","",IFERROR(VLOOKUP(A375,L!$M$11:$N$120,2,FALSE),"Eingabeart wurde geändert"))</f>
        <v/>
      </c>
      <c r="C375" s="431" t="s">
        <v>98</v>
      </c>
      <c r="D375" s="57" t="s">
        <v>96</v>
      </c>
      <c r="E375" s="60"/>
      <c r="F375" s="60"/>
      <c r="G375" s="60"/>
      <c r="H375" s="60"/>
      <c r="I375" s="60"/>
      <c r="J375" s="60"/>
      <c r="K375" s="60"/>
      <c r="L375" s="60"/>
      <c r="M375" s="60"/>
      <c r="N375" s="60"/>
      <c r="O375" s="60"/>
      <c r="P375" s="60"/>
      <c r="Q375" s="75" t="str">
        <f t="shared" si="634"/>
        <v/>
      </c>
      <c r="S375" s="17" t="str">
        <f t="shared" ref="S375" si="685">IF(A375="","",A375)</f>
        <v/>
      </c>
      <c r="T375" s="17" t="str">
        <f t="shared" ref="T375" si="686">S375&amp;C375&amp;D375</f>
        <v>ZugängeHaushalte</v>
      </c>
      <c r="U375" s="266" t="str">
        <f>CONCATENATE(C375,"_",D375)</f>
        <v>Zugänge_Haushalte</v>
      </c>
    </row>
    <row r="376" spans="1:21" x14ac:dyDescent="0.2">
      <c r="A376" s="453"/>
      <c r="B376" s="429"/>
      <c r="C376" s="432"/>
      <c r="D376" s="58" t="s">
        <v>97</v>
      </c>
      <c r="E376" s="62"/>
      <c r="F376" s="62"/>
      <c r="G376" s="62"/>
      <c r="H376" s="62"/>
      <c r="I376" s="62"/>
      <c r="J376" s="62"/>
      <c r="K376" s="62"/>
      <c r="L376" s="62"/>
      <c r="M376" s="62"/>
      <c r="N376" s="62"/>
      <c r="O376" s="62"/>
      <c r="P376" s="62"/>
      <c r="Q376" s="76" t="str">
        <f t="shared" si="634"/>
        <v/>
      </c>
      <c r="S376" s="17" t="str">
        <f t="shared" ref="S376" si="687">IF(A375="","",A375)</f>
        <v/>
      </c>
      <c r="T376" s="17" t="str">
        <f t="shared" ref="T376" si="688">S376&amp;C375&amp;D376</f>
        <v>ZugängeNicht-Haushalte</v>
      </c>
      <c r="U376" s="266" t="str">
        <f>CONCATENATE(C375,"_",D376)</f>
        <v>Zugänge_Nicht-Haushalte</v>
      </c>
    </row>
    <row r="377" spans="1:21" x14ac:dyDescent="0.2">
      <c r="A377" s="453"/>
      <c r="B377" s="429"/>
      <c r="C377" s="433" t="s">
        <v>99</v>
      </c>
      <c r="D377" s="57" t="s">
        <v>96</v>
      </c>
      <c r="E377" s="60"/>
      <c r="F377" s="60"/>
      <c r="G377" s="60"/>
      <c r="H377" s="60"/>
      <c r="I377" s="60"/>
      <c r="J377" s="60"/>
      <c r="K377" s="60"/>
      <c r="L377" s="60"/>
      <c r="M377" s="60"/>
      <c r="N377" s="60"/>
      <c r="O377" s="60"/>
      <c r="P377" s="60"/>
      <c r="Q377" s="75" t="str">
        <f t="shared" si="634"/>
        <v/>
      </c>
      <c r="S377" s="17" t="str">
        <f t="shared" ref="S377" si="689">IF(A375="","",A375)</f>
        <v/>
      </c>
      <c r="T377" s="17" t="str">
        <f t="shared" ref="T377" si="690">S377&amp;C377&amp;D377</f>
        <v>AbgängeHaushalte</v>
      </c>
      <c r="U377" s="266" t="str">
        <f>CONCATENATE(C377,"_",D377)</f>
        <v>Abgänge_Haushalte</v>
      </c>
    </row>
    <row r="378" spans="1:21" x14ac:dyDescent="0.2">
      <c r="A378" s="454"/>
      <c r="B378" s="430"/>
      <c r="C378" s="434"/>
      <c r="D378" s="58" t="s">
        <v>97</v>
      </c>
      <c r="E378" s="62"/>
      <c r="F378" s="62"/>
      <c r="G378" s="62"/>
      <c r="H378" s="62"/>
      <c r="I378" s="62"/>
      <c r="J378" s="62"/>
      <c r="K378" s="62"/>
      <c r="L378" s="62"/>
      <c r="M378" s="62"/>
      <c r="N378" s="62"/>
      <c r="O378" s="62"/>
      <c r="P378" s="62"/>
      <c r="Q378" s="76" t="str">
        <f t="shared" si="634"/>
        <v/>
      </c>
      <c r="S378" s="17" t="str">
        <f t="shared" ref="S378" si="691">IF(A375="","",A375)</f>
        <v/>
      </c>
      <c r="T378" s="17" t="str">
        <f t="shared" ref="T378" si="692">S378&amp;C377&amp;D378</f>
        <v>AbgängeNicht-Haushalte</v>
      </c>
      <c r="U378" s="266" t="str">
        <f>CONCATENATE(C377,"_",D378)</f>
        <v>Abgänge_Nicht-Haushalte</v>
      </c>
    </row>
    <row r="379" spans="1:21" x14ac:dyDescent="0.2">
      <c r="A379" s="452"/>
      <c r="B379" s="428" t="str">
        <f>IF(A379="","",IFERROR(VLOOKUP(A379,L!$M$11:$N$120,2,FALSE),"Eingabeart wurde geändert"))</f>
        <v/>
      </c>
      <c r="C379" s="431" t="s">
        <v>98</v>
      </c>
      <c r="D379" s="57" t="s">
        <v>96</v>
      </c>
      <c r="E379" s="60"/>
      <c r="F379" s="60"/>
      <c r="G379" s="60"/>
      <c r="H379" s="60"/>
      <c r="I379" s="60"/>
      <c r="J379" s="60"/>
      <c r="K379" s="60"/>
      <c r="L379" s="60"/>
      <c r="M379" s="60"/>
      <c r="N379" s="60"/>
      <c r="O379" s="60"/>
      <c r="P379" s="60"/>
      <c r="Q379" s="75" t="str">
        <f t="shared" si="634"/>
        <v/>
      </c>
      <c r="S379" s="17" t="str">
        <f t="shared" ref="S379" si="693">IF(A379="","",A379)</f>
        <v/>
      </c>
      <c r="T379" s="17" t="str">
        <f t="shared" ref="T379" si="694">S379&amp;C379&amp;D379</f>
        <v>ZugängeHaushalte</v>
      </c>
      <c r="U379" s="266" t="str">
        <f>CONCATENATE(C379,"_",D379)</f>
        <v>Zugänge_Haushalte</v>
      </c>
    </row>
    <row r="380" spans="1:21" x14ac:dyDescent="0.2">
      <c r="A380" s="453"/>
      <c r="B380" s="429"/>
      <c r="C380" s="432"/>
      <c r="D380" s="58" t="s">
        <v>97</v>
      </c>
      <c r="E380" s="62"/>
      <c r="F380" s="62"/>
      <c r="G380" s="62"/>
      <c r="H380" s="62"/>
      <c r="I380" s="62"/>
      <c r="J380" s="62"/>
      <c r="K380" s="62"/>
      <c r="L380" s="62"/>
      <c r="M380" s="62"/>
      <c r="N380" s="62"/>
      <c r="O380" s="62"/>
      <c r="P380" s="62"/>
      <c r="Q380" s="76" t="str">
        <f t="shared" si="634"/>
        <v/>
      </c>
      <c r="S380" s="17" t="str">
        <f t="shared" ref="S380" si="695">IF(A379="","",A379)</f>
        <v/>
      </c>
      <c r="T380" s="17" t="str">
        <f t="shared" ref="T380" si="696">S380&amp;C379&amp;D380</f>
        <v>ZugängeNicht-Haushalte</v>
      </c>
      <c r="U380" s="266" t="str">
        <f>CONCATENATE(C379,"_",D380)</f>
        <v>Zugänge_Nicht-Haushalte</v>
      </c>
    </row>
    <row r="381" spans="1:21" x14ac:dyDescent="0.2">
      <c r="A381" s="453"/>
      <c r="B381" s="429"/>
      <c r="C381" s="433" t="s">
        <v>99</v>
      </c>
      <c r="D381" s="57" t="s">
        <v>96</v>
      </c>
      <c r="E381" s="60"/>
      <c r="F381" s="60"/>
      <c r="G381" s="60"/>
      <c r="H381" s="60"/>
      <c r="I381" s="60"/>
      <c r="J381" s="60"/>
      <c r="K381" s="60"/>
      <c r="L381" s="60"/>
      <c r="M381" s="60"/>
      <c r="N381" s="60"/>
      <c r="O381" s="60"/>
      <c r="P381" s="60"/>
      <c r="Q381" s="75" t="str">
        <f t="shared" si="634"/>
        <v/>
      </c>
      <c r="S381" s="17" t="str">
        <f t="shared" ref="S381" si="697">IF(A379="","",A379)</f>
        <v/>
      </c>
      <c r="T381" s="17" t="str">
        <f t="shared" ref="T381" si="698">S381&amp;C381&amp;D381</f>
        <v>AbgängeHaushalte</v>
      </c>
      <c r="U381" s="266" t="str">
        <f>CONCATENATE(C381,"_",D381)</f>
        <v>Abgänge_Haushalte</v>
      </c>
    </row>
    <row r="382" spans="1:21" x14ac:dyDescent="0.2">
      <c r="A382" s="454"/>
      <c r="B382" s="430"/>
      <c r="C382" s="434"/>
      <c r="D382" s="58" t="s">
        <v>97</v>
      </c>
      <c r="E382" s="62"/>
      <c r="F382" s="62"/>
      <c r="G382" s="62"/>
      <c r="H382" s="62"/>
      <c r="I382" s="62"/>
      <c r="J382" s="62"/>
      <c r="K382" s="62"/>
      <c r="L382" s="62"/>
      <c r="M382" s="62"/>
      <c r="N382" s="62"/>
      <c r="O382" s="62"/>
      <c r="P382" s="62"/>
      <c r="Q382" s="76" t="str">
        <f t="shared" si="634"/>
        <v/>
      </c>
      <c r="S382" s="17" t="str">
        <f t="shared" ref="S382" si="699">IF(A379="","",A379)</f>
        <v/>
      </c>
      <c r="T382" s="17" t="str">
        <f t="shared" ref="T382" si="700">S382&amp;C381&amp;D382</f>
        <v>AbgängeNicht-Haushalte</v>
      </c>
      <c r="U382" s="266" t="str">
        <f>CONCATENATE(C381,"_",D382)</f>
        <v>Abgänge_Nicht-Haushalte</v>
      </c>
    </row>
    <row r="383" spans="1:21" x14ac:dyDescent="0.2">
      <c r="A383" s="452"/>
      <c r="B383" s="428" t="str">
        <f>IF(A383="","",IFERROR(VLOOKUP(A383,L!$M$11:$N$120,2,FALSE),"Eingabeart wurde geändert"))</f>
        <v/>
      </c>
      <c r="C383" s="431" t="s">
        <v>98</v>
      </c>
      <c r="D383" s="57" t="s">
        <v>96</v>
      </c>
      <c r="E383" s="60"/>
      <c r="F383" s="60"/>
      <c r="G383" s="60"/>
      <c r="H383" s="60"/>
      <c r="I383" s="60"/>
      <c r="J383" s="60"/>
      <c r="K383" s="60"/>
      <c r="L383" s="60"/>
      <c r="M383" s="60"/>
      <c r="N383" s="60"/>
      <c r="O383" s="60"/>
      <c r="P383" s="60"/>
      <c r="Q383" s="75" t="str">
        <f t="shared" si="634"/>
        <v/>
      </c>
      <c r="S383" s="17" t="str">
        <f t="shared" ref="S383" si="701">IF(A383="","",A383)</f>
        <v/>
      </c>
      <c r="T383" s="17" t="str">
        <f t="shared" ref="T383" si="702">S383&amp;C383&amp;D383</f>
        <v>ZugängeHaushalte</v>
      </c>
      <c r="U383" s="266" t="str">
        <f>CONCATENATE(C383,"_",D383)</f>
        <v>Zugänge_Haushalte</v>
      </c>
    </row>
    <row r="384" spans="1:21" x14ac:dyDescent="0.2">
      <c r="A384" s="453"/>
      <c r="B384" s="429"/>
      <c r="C384" s="432"/>
      <c r="D384" s="58" t="s">
        <v>97</v>
      </c>
      <c r="E384" s="62"/>
      <c r="F384" s="62"/>
      <c r="G384" s="62"/>
      <c r="H384" s="62"/>
      <c r="I384" s="62"/>
      <c r="J384" s="62"/>
      <c r="K384" s="62"/>
      <c r="L384" s="62"/>
      <c r="M384" s="62"/>
      <c r="N384" s="62"/>
      <c r="O384" s="62"/>
      <c r="P384" s="62"/>
      <c r="Q384" s="76" t="str">
        <f t="shared" si="634"/>
        <v/>
      </c>
      <c r="S384" s="17" t="str">
        <f t="shared" ref="S384" si="703">IF(A383="","",A383)</f>
        <v/>
      </c>
      <c r="T384" s="17" t="str">
        <f t="shared" ref="T384" si="704">S384&amp;C383&amp;D384</f>
        <v>ZugängeNicht-Haushalte</v>
      </c>
      <c r="U384" s="266" t="str">
        <f>CONCATENATE(C383,"_",D384)</f>
        <v>Zugänge_Nicht-Haushalte</v>
      </c>
    </row>
    <row r="385" spans="1:21" x14ac:dyDescent="0.2">
      <c r="A385" s="453"/>
      <c r="B385" s="429"/>
      <c r="C385" s="433" t="s">
        <v>99</v>
      </c>
      <c r="D385" s="57" t="s">
        <v>96</v>
      </c>
      <c r="E385" s="60"/>
      <c r="F385" s="60"/>
      <c r="G385" s="60"/>
      <c r="H385" s="60"/>
      <c r="I385" s="60"/>
      <c r="J385" s="60"/>
      <c r="K385" s="60"/>
      <c r="L385" s="60"/>
      <c r="M385" s="60"/>
      <c r="N385" s="60"/>
      <c r="O385" s="60"/>
      <c r="P385" s="60"/>
      <c r="Q385" s="75" t="str">
        <f t="shared" si="634"/>
        <v/>
      </c>
      <c r="S385" s="17" t="str">
        <f t="shared" ref="S385" si="705">IF(A383="","",A383)</f>
        <v/>
      </c>
      <c r="T385" s="17" t="str">
        <f t="shared" ref="T385" si="706">S385&amp;C385&amp;D385</f>
        <v>AbgängeHaushalte</v>
      </c>
      <c r="U385" s="266" t="str">
        <f>CONCATENATE(C385,"_",D385)</f>
        <v>Abgänge_Haushalte</v>
      </c>
    </row>
    <row r="386" spans="1:21" x14ac:dyDescent="0.2">
      <c r="A386" s="454"/>
      <c r="B386" s="430"/>
      <c r="C386" s="434"/>
      <c r="D386" s="58" t="s">
        <v>97</v>
      </c>
      <c r="E386" s="62"/>
      <c r="F386" s="62"/>
      <c r="G386" s="62"/>
      <c r="H386" s="62"/>
      <c r="I386" s="62"/>
      <c r="J386" s="62"/>
      <c r="K386" s="62"/>
      <c r="L386" s="62"/>
      <c r="M386" s="62"/>
      <c r="N386" s="62"/>
      <c r="O386" s="62"/>
      <c r="P386" s="62"/>
      <c r="Q386" s="76" t="str">
        <f t="shared" si="634"/>
        <v/>
      </c>
      <c r="S386" s="17" t="str">
        <f t="shared" ref="S386" si="707">IF(A383="","",A383)</f>
        <v/>
      </c>
      <c r="T386" s="17" t="str">
        <f t="shared" ref="T386" si="708">S386&amp;C385&amp;D386</f>
        <v>AbgängeNicht-Haushalte</v>
      </c>
      <c r="U386" s="266" t="str">
        <f>CONCATENATE(C385,"_",D386)</f>
        <v>Abgänge_Nicht-Haushalte</v>
      </c>
    </row>
    <row r="387" spans="1:21" x14ac:dyDescent="0.2">
      <c r="A387" s="452"/>
      <c r="B387" s="428" t="str">
        <f>IF(A387="","",IFERROR(VLOOKUP(A387,L!$M$11:$N$120,2,FALSE),"Eingabeart wurde geändert"))</f>
        <v/>
      </c>
      <c r="C387" s="431" t="s">
        <v>98</v>
      </c>
      <c r="D387" s="57" t="s">
        <v>96</v>
      </c>
      <c r="E387" s="60"/>
      <c r="F387" s="60"/>
      <c r="G387" s="60"/>
      <c r="H387" s="60"/>
      <c r="I387" s="60"/>
      <c r="J387" s="60"/>
      <c r="K387" s="60"/>
      <c r="L387" s="60"/>
      <c r="M387" s="60"/>
      <c r="N387" s="60"/>
      <c r="O387" s="60"/>
      <c r="P387" s="60"/>
      <c r="Q387" s="75" t="str">
        <f t="shared" si="634"/>
        <v/>
      </c>
      <c r="S387" s="17" t="str">
        <f t="shared" ref="S387" si="709">IF(A387="","",A387)</f>
        <v/>
      </c>
      <c r="T387" s="17" t="str">
        <f t="shared" ref="T387" si="710">S387&amp;C387&amp;D387</f>
        <v>ZugängeHaushalte</v>
      </c>
      <c r="U387" s="266" t="str">
        <f>CONCATENATE(C387,"_",D387)</f>
        <v>Zugänge_Haushalte</v>
      </c>
    </row>
    <row r="388" spans="1:21" x14ac:dyDescent="0.2">
      <c r="A388" s="453"/>
      <c r="B388" s="429"/>
      <c r="C388" s="432"/>
      <c r="D388" s="58" t="s">
        <v>97</v>
      </c>
      <c r="E388" s="62"/>
      <c r="F388" s="62"/>
      <c r="G388" s="62"/>
      <c r="H388" s="62"/>
      <c r="I388" s="62"/>
      <c r="J388" s="62"/>
      <c r="K388" s="62"/>
      <c r="L388" s="62"/>
      <c r="M388" s="62"/>
      <c r="N388" s="62"/>
      <c r="O388" s="62"/>
      <c r="P388" s="62"/>
      <c r="Q388" s="76" t="str">
        <f t="shared" si="634"/>
        <v/>
      </c>
      <c r="S388" s="17" t="str">
        <f t="shared" ref="S388" si="711">IF(A387="","",A387)</f>
        <v/>
      </c>
      <c r="T388" s="17" t="str">
        <f t="shared" ref="T388" si="712">S388&amp;C387&amp;D388</f>
        <v>ZugängeNicht-Haushalte</v>
      </c>
      <c r="U388" s="266" t="str">
        <f>CONCATENATE(C387,"_",D388)</f>
        <v>Zugänge_Nicht-Haushalte</v>
      </c>
    </row>
    <row r="389" spans="1:21" x14ac:dyDescent="0.2">
      <c r="A389" s="453"/>
      <c r="B389" s="429"/>
      <c r="C389" s="433" t="s">
        <v>99</v>
      </c>
      <c r="D389" s="57" t="s">
        <v>96</v>
      </c>
      <c r="E389" s="60"/>
      <c r="F389" s="60"/>
      <c r="G389" s="60"/>
      <c r="H389" s="60"/>
      <c r="I389" s="60"/>
      <c r="J389" s="60"/>
      <c r="K389" s="60"/>
      <c r="L389" s="60"/>
      <c r="M389" s="60"/>
      <c r="N389" s="60"/>
      <c r="O389" s="60"/>
      <c r="P389" s="60"/>
      <c r="Q389" s="75" t="str">
        <f t="shared" si="634"/>
        <v/>
      </c>
      <c r="S389" s="17" t="str">
        <f t="shared" ref="S389" si="713">IF(A387="","",A387)</f>
        <v/>
      </c>
      <c r="T389" s="17" t="str">
        <f t="shared" ref="T389" si="714">S389&amp;C389&amp;D389</f>
        <v>AbgängeHaushalte</v>
      </c>
      <c r="U389" s="266" t="str">
        <f>CONCATENATE(C389,"_",D389)</f>
        <v>Abgänge_Haushalte</v>
      </c>
    </row>
    <row r="390" spans="1:21" x14ac:dyDescent="0.2">
      <c r="A390" s="454"/>
      <c r="B390" s="430"/>
      <c r="C390" s="434"/>
      <c r="D390" s="58" t="s">
        <v>97</v>
      </c>
      <c r="E390" s="62"/>
      <c r="F390" s="62"/>
      <c r="G390" s="62"/>
      <c r="H390" s="62"/>
      <c r="I390" s="62"/>
      <c r="J390" s="62"/>
      <c r="K390" s="62"/>
      <c r="L390" s="62"/>
      <c r="M390" s="62"/>
      <c r="N390" s="62"/>
      <c r="O390" s="62"/>
      <c r="P390" s="62"/>
      <c r="Q390" s="76" t="str">
        <f t="shared" si="634"/>
        <v/>
      </c>
      <c r="S390" s="17" t="str">
        <f t="shared" ref="S390" si="715">IF(A387="","",A387)</f>
        <v/>
      </c>
      <c r="T390" s="17" t="str">
        <f t="shared" ref="T390" si="716">S390&amp;C389&amp;D390</f>
        <v>AbgängeNicht-Haushalte</v>
      </c>
      <c r="U390" s="266" t="str">
        <f>CONCATENATE(C389,"_",D390)</f>
        <v>Abgänge_Nicht-Haushalte</v>
      </c>
    </row>
    <row r="391" spans="1:21" x14ac:dyDescent="0.2">
      <c r="A391" s="452"/>
      <c r="B391" s="428" t="str">
        <f>IF(A391="","",IFERROR(VLOOKUP(A391,L!$M$11:$N$120,2,FALSE),"Eingabeart wurde geändert"))</f>
        <v/>
      </c>
      <c r="C391" s="431" t="s">
        <v>98</v>
      </c>
      <c r="D391" s="57" t="s">
        <v>96</v>
      </c>
      <c r="E391" s="60"/>
      <c r="F391" s="60"/>
      <c r="G391" s="60"/>
      <c r="H391" s="60"/>
      <c r="I391" s="60"/>
      <c r="J391" s="60"/>
      <c r="K391" s="60"/>
      <c r="L391" s="60"/>
      <c r="M391" s="60"/>
      <c r="N391" s="60"/>
      <c r="O391" s="60"/>
      <c r="P391" s="60"/>
      <c r="Q391" s="75" t="str">
        <f t="shared" si="634"/>
        <v/>
      </c>
      <c r="S391" s="17" t="str">
        <f t="shared" ref="S391" si="717">IF(A391="","",A391)</f>
        <v/>
      </c>
      <c r="T391" s="17" t="str">
        <f t="shared" ref="T391" si="718">S391&amp;C391&amp;D391</f>
        <v>ZugängeHaushalte</v>
      </c>
      <c r="U391" s="266" t="str">
        <f>CONCATENATE(C391,"_",D391)</f>
        <v>Zugänge_Haushalte</v>
      </c>
    </row>
    <row r="392" spans="1:21" x14ac:dyDescent="0.2">
      <c r="A392" s="453"/>
      <c r="B392" s="429"/>
      <c r="C392" s="432"/>
      <c r="D392" s="58" t="s">
        <v>97</v>
      </c>
      <c r="E392" s="62"/>
      <c r="F392" s="62"/>
      <c r="G392" s="62"/>
      <c r="H392" s="62"/>
      <c r="I392" s="62"/>
      <c r="J392" s="62"/>
      <c r="K392" s="62"/>
      <c r="L392" s="62"/>
      <c r="M392" s="62"/>
      <c r="N392" s="62"/>
      <c r="O392" s="62"/>
      <c r="P392" s="62"/>
      <c r="Q392" s="76" t="str">
        <f t="shared" si="634"/>
        <v/>
      </c>
      <c r="S392" s="17" t="str">
        <f t="shared" ref="S392" si="719">IF(A391="","",A391)</f>
        <v/>
      </c>
      <c r="T392" s="17" t="str">
        <f t="shared" ref="T392" si="720">S392&amp;C391&amp;D392</f>
        <v>ZugängeNicht-Haushalte</v>
      </c>
      <c r="U392" s="266" t="str">
        <f>CONCATENATE(C391,"_",D392)</f>
        <v>Zugänge_Nicht-Haushalte</v>
      </c>
    </row>
    <row r="393" spans="1:21" x14ac:dyDescent="0.2">
      <c r="A393" s="453"/>
      <c r="B393" s="429"/>
      <c r="C393" s="433" t="s">
        <v>99</v>
      </c>
      <c r="D393" s="57" t="s">
        <v>96</v>
      </c>
      <c r="E393" s="60"/>
      <c r="F393" s="60"/>
      <c r="G393" s="60"/>
      <c r="H393" s="60"/>
      <c r="I393" s="60"/>
      <c r="J393" s="60"/>
      <c r="K393" s="60"/>
      <c r="L393" s="60"/>
      <c r="M393" s="60"/>
      <c r="N393" s="60"/>
      <c r="O393" s="60"/>
      <c r="P393" s="60"/>
      <c r="Q393" s="75" t="str">
        <f t="shared" si="634"/>
        <v/>
      </c>
      <c r="S393" s="17" t="str">
        <f t="shared" ref="S393" si="721">IF(A391="","",A391)</f>
        <v/>
      </c>
      <c r="T393" s="17" t="str">
        <f t="shared" ref="T393" si="722">S393&amp;C393&amp;D393</f>
        <v>AbgängeHaushalte</v>
      </c>
      <c r="U393" s="266" t="str">
        <f>CONCATENATE(C393,"_",D393)</f>
        <v>Abgänge_Haushalte</v>
      </c>
    </row>
    <row r="394" spans="1:21" x14ac:dyDescent="0.2">
      <c r="A394" s="454"/>
      <c r="B394" s="430"/>
      <c r="C394" s="434"/>
      <c r="D394" s="58" t="s">
        <v>97</v>
      </c>
      <c r="E394" s="62"/>
      <c r="F394" s="62"/>
      <c r="G394" s="62"/>
      <c r="H394" s="62"/>
      <c r="I394" s="62"/>
      <c r="J394" s="62"/>
      <c r="K394" s="62"/>
      <c r="L394" s="62"/>
      <c r="M394" s="62"/>
      <c r="N394" s="62"/>
      <c r="O394" s="62"/>
      <c r="P394" s="62"/>
      <c r="Q394" s="76" t="str">
        <f t="shared" si="634"/>
        <v/>
      </c>
      <c r="S394" s="17" t="str">
        <f t="shared" ref="S394" si="723">IF(A391="","",A391)</f>
        <v/>
      </c>
      <c r="T394" s="17" t="str">
        <f t="shared" ref="T394" si="724">S394&amp;C393&amp;D394</f>
        <v>AbgängeNicht-Haushalte</v>
      </c>
      <c r="U394" s="266" t="str">
        <f>CONCATENATE(C393,"_",D394)</f>
        <v>Abgänge_Nicht-Haushalte</v>
      </c>
    </row>
    <row r="395" spans="1:21" x14ac:dyDescent="0.2">
      <c r="A395" s="452"/>
      <c r="B395" s="428" t="str">
        <f>IF(A395="","",IFERROR(VLOOKUP(A395,L!$M$11:$N$120,2,FALSE),"Eingabeart wurde geändert"))</f>
        <v/>
      </c>
      <c r="C395" s="431" t="s">
        <v>98</v>
      </c>
      <c r="D395" s="57" t="s">
        <v>96</v>
      </c>
      <c r="E395" s="60"/>
      <c r="F395" s="60"/>
      <c r="G395" s="60"/>
      <c r="H395" s="60"/>
      <c r="I395" s="60"/>
      <c r="J395" s="60"/>
      <c r="K395" s="60"/>
      <c r="L395" s="60"/>
      <c r="M395" s="60"/>
      <c r="N395" s="60"/>
      <c r="O395" s="60"/>
      <c r="P395" s="60"/>
      <c r="Q395" s="75" t="str">
        <f t="shared" si="634"/>
        <v/>
      </c>
      <c r="S395" s="17" t="str">
        <f t="shared" ref="S395" si="725">IF(A395="","",A395)</f>
        <v/>
      </c>
      <c r="T395" s="17" t="str">
        <f t="shared" ref="T395" si="726">S395&amp;C395&amp;D395</f>
        <v>ZugängeHaushalte</v>
      </c>
      <c r="U395" s="266" t="str">
        <f>CONCATENATE(C395,"_",D395)</f>
        <v>Zugänge_Haushalte</v>
      </c>
    </row>
    <row r="396" spans="1:21" x14ac:dyDescent="0.2">
      <c r="A396" s="453"/>
      <c r="B396" s="429"/>
      <c r="C396" s="432"/>
      <c r="D396" s="58" t="s">
        <v>97</v>
      </c>
      <c r="E396" s="62"/>
      <c r="F396" s="62"/>
      <c r="G396" s="62"/>
      <c r="H396" s="62"/>
      <c r="I396" s="62"/>
      <c r="J396" s="62"/>
      <c r="K396" s="62"/>
      <c r="L396" s="62"/>
      <c r="M396" s="62"/>
      <c r="N396" s="62"/>
      <c r="O396" s="62"/>
      <c r="P396" s="62"/>
      <c r="Q396" s="76" t="str">
        <f t="shared" si="634"/>
        <v/>
      </c>
      <c r="S396" s="17" t="str">
        <f t="shared" ref="S396" si="727">IF(A395="","",A395)</f>
        <v/>
      </c>
      <c r="T396" s="17" t="str">
        <f t="shared" ref="T396" si="728">S396&amp;C395&amp;D396</f>
        <v>ZugängeNicht-Haushalte</v>
      </c>
      <c r="U396" s="266" t="str">
        <f>CONCATENATE(C395,"_",D396)</f>
        <v>Zugänge_Nicht-Haushalte</v>
      </c>
    </row>
    <row r="397" spans="1:21" x14ac:dyDescent="0.2">
      <c r="A397" s="453"/>
      <c r="B397" s="429"/>
      <c r="C397" s="433" t="s">
        <v>99</v>
      </c>
      <c r="D397" s="57" t="s">
        <v>96</v>
      </c>
      <c r="E397" s="60"/>
      <c r="F397" s="60"/>
      <c r="G397" s="60"/>
      <c r="H397" s="60"/>
      <c r="I397" s="60"/>
      <c r="J397" s="60"/>
      <c r="K397" s="60"/>
      <c r="L397" s="60"/>
      <c r="M397" s="60"/>
      <c r="N397" s="60"/>
      <c r="O397" s="60"/>
      <c r="P397" s="60"/>
      <c r="Q397" s="75" t="str">
        <f t="shared" si="634"/>
        <v/>
      </c>
      <c r="S397" s="17" t="str">
        <f t="shared" ref="S397" si="729">IF(A395="","",A395)</f>
        <v/>
      </c>
      <c r="T397" s="17" t="str">
        <f t="shared" ref="T397" si="730">S397&amp;C397&amp;D397</f>
        <v>AbgängeHaushalte</v>
      </c>
      <c r="U397" s="266" t="str">
        <f>CONCATENATE(C397,"_",D397)</f>
        <v>Abgänge_Haushalte</v>
      </c>
    </row>
    <row r="398" spans="1:21" x14ac:dyDescent="0.2">
      <c r="A398" s="454"/>
      <c r="B398" s="430"/>
      <c r="C398" s="434"/>
      <c r="D398" s="58" t="s">
        <v>97</v>
      </c>
      <c r="E398" s="62"/>
      <c r="F398" s="62"/>
      <c r="G398" s="62"/>
      <c r="H398" s="62"/>
      <c r="I398" s="62"/>
      <c r="J398" s="62"/>
      <c r="K398" s="62"/>
      <c r="L398" s="62"/>
      <c r="M398" s="62"/>
      <c r="N398" s="62"/>
      <c r="O398" s="62"/>
      <c r="P398" s="62"/>
      <c r="Q398" s="76" t="str">
        <f t="shared" si="634"/>
        <v/>
      </c>
      <c r="S398" s="17" t="str">
        <f t="shared" ref="S398" si="731">IF(A395="","",A395)</f>
        <v/>
      </c>
      <c r="T398" s="17" t="str">
        <f t="shared" ref="T398" si="732">S398&amp;C397&amp;D398</f>
        <v>AbgängeNicht-Haushalte</v>
      </c>
      <c r="U398" s="266" t="str">
        <f>CONCATENATE(C397,"_",D398)</f>
        <v>Abgänge_Nicht-Haushalte</v>
      </c>
    </row>
    <row r="399" spans="1:21" x14ac:dyDescent="0.2">
      <c r="A399" s="452"/>
      <c r="B399" s="428" t="str">
        <f>IF(A399="","",IFERROR(VLOOKUP(A399,L!$M$11:$N$120,2,FALSE),"Eingabeart wurde geändert"))</f>
        <v/>
      </c>
      <c r="C399" s="431" t="s">
        <v>98</v>
      </c>
      <c r="D399" s="57" t="s">
        <v>96</v>
      </c>
      <c r="E399" s="60"/>
      <c r="F399" s="60"/>
      <c r="G399" s="60"/>
      <c r="H399" s="60"/>
      <c r="I399" s="60"/>
      <c r="J399" s="60"/>
      <c r="K399" s="60"/>
      <c r="L399" s="60"/>
      <c r="M399" s="60"/>
      <c r="N399" s="60"/>
      <c r="O399" s="60"/>
      <c r="P399" s="60"/>
      <c r="Q399" s="75" t="str">
        <f t="shared" si="634"/>
        <v/>
      </c>
      <c r="S399" s="17" t="str">
        <f t="shared" ref="S399" si="733">IF(A399="","",A399)</f>
        <v/>
      </c>
      <c r="T399" s="17" t="str">
        <f t="shared" ref="T399" si="734">S399&amp;C399&amp;D399</f>
        <v>ZugängeHaushalte</v>
      </c>
      <c r="U399" s="266" t="str">
        <f>CONCATENATE(C399,"_",D399)</f>
        <v>Zugänge_Haushalte</v>
      </c>
    </row>
    <row r="400" spans="1:21" x14ac:dyDescent="0.2">
      <c r="A400" s="453"/>
      <c r="B400" s="429"/>
      <c r="C400" s="432"/>
      <c r="D400" s="58" t="s">
        <v>97</v>
      </c>
      <c r="E400" s="62"/>
      <c r="F400" s="62"/>
      <c r="G400" s="62"/>
      <c r="H400" s="62"/>
      <c r="I400" s="62"/>
      <c r="J400" s="62"/>
      <c r="K400" s="62"/>
      <c r="L400" s="62"/>
      <c r="M400" s="62"/>
      <c r="N400" s="62"/>
      <c r="O400" s="62"/>
      <c r="P400" s="62"/>
      <c r="Q400" s="76" t="str">
        <f t="shared" si="634"/>
        <v/>
      </c>
      <c r="S400" s="17" t="str">
        <f t="shared" ref="S400" si="735">IF(A399="","",A399)</f>
        <v/>
      </c>
      <c r="T400" s="17" t="str">
        <f t="shared" ref="T400" si="736">S400&amp;C399&amp;D400</f>
        <v>ZugängeNicht-Haushalte</v>
      </c>
      <c r="U400" s="266" t="str">
        <f>CONCATENATE(C399,"_",D400)</f>
        <v>Zugänge_Nicht-Haushalte</v>
      </c>
    </row>
    <row r="401" spans="1:21" x14ac:dyDescent="0.2">
      <c r="A401" s="453"/>
      <c r="B401" s="429"/>
      <c r="C401" s="433" t="s">
        <v>99</v>
      </c>
      <c r="D401" s="57" t="s">
        <v>96</v>
      </c>
      <c r="E401" s="60"/>
      <c r="F401" s="60"/>
      <c r="G401" s="60"/>
      <c r="H401" s="60"/>
      <c r="I401" s="60"/>
      <c r="J401" s="60"/>
      <c r="K401" s="60"/>
      <c r="L401" s="60"/>
      <c r="M401" s="60"/>
      <c r="N401" s="60"/>
      <c r="O401" s="60"/>
      <c r="P401" s="60"/>
      <c r="Q401" s="75" t="str">
        <f t="shared" si="634"/>
        <v/>
      </c>
      <c r="S401" s="17" t="str">
        <f t="shared" ref="S401" si="737">IF(A399="","",A399)</f>
        <v/>
      </c>
      <c r="T401" s="17" t="str">
        <f t="shared" ref="T401" si="738">S401&amp;C401&amp;D401</f>
        <v>AbgängeHaushalte</v>
      </c>
      <c r="U401" s="266" t="str">
        <f>CONCATENATE(C401,"_",D401)</f>
        <v>Abgänge_Haushalte</v>
      </c>
    </row>
    <row r="402" spans="1:21" x14ac:dyDescent="0.2">
      <c r="A402" s="454"/>
      <c r="B402" s="430"/>
      <c r="C402" s="434"/>
      <c r="D402" s="58" t="s">
        <v>97</v>
      </c>
      <c r="E402" s="62"/>
      <c r="F402" s="62"/>
      <c r="G402" s="62"/>
      <c r="H402" s="62"/>
      <c r="I402" s="62"/>
      <c r="J402" s="62"/>
      <c r="K402" s="62"/>
      <c r="L402" s="62"/>
      <c r="M402" s="62"/>
      <c r="N402" s="62"/>
      <c r="O402" s="62"/>
      <c r="P402" s="62"/>
      <c r="Q402" s="76" t="str">
        <f t="shared" si="634"/>
        <v/>
      </c>
      <c r="S402" s="17" t="str">
        <f t="shared" ref="S402" si="739">IF(A399="","",A399)</f>
        <v/>
      </c>
      <c r="T402" s="17" t="str">
        <f t="shared" ref="T402" si="740">S402&amp;C401&amp;D402</f>
        <v>AbgängeNicht-Haushalte</v>
      </c>
      <c r="U402" s="266" t="str">
        <f>CONCATENATE(C401,"_",D402)</f>
        <v>Abgänge_Nicht-Haushalte</v>
      </c>
    </row>
    <row r="403" spans="1:21" x14ac:dyDescent="0.2">
      <c r="A403" s="452"/>
      <c r="B403" s="428" t="str">
        <f>IF(A403="","",IFERROR(VLOOKUP(A403,L!$M$11:$N$120,2,FALSE),"Eingabeart wurde geändert"))</f>
        <v/>
      </c>
      <c r="C403" s="431" t="s">
        <v>98</v>
      </c>
      <c r="D403" s="57" t="s">
        <v>96</v>
      </c>
      <c r="E403" s="60"/>
      <c r="F403" s="60"/>
      <c r="G403" s="60"/>
      <c r="H403" s="60"/>
      <c r="I403" s="60"/>
      <c r="J403" s="60"/>
      <c r="K403" s="60"/>
      <c r="L403" s="60"/>
      <c r="M403" s="60"/>
      <c r="N403" s="60"/>
      <c r="O403" s="60"/>
      <c r="P403" s="60"/>
      <c r="Q403" s="75" t="str">
        <f t="shared" si="634"/>
        <v/>
      </c>
      <c r="S403" s="17" t="str">
        <f t="shared" ref="S403" si="741">IF(A403="","",A403)</f>
        <v/>
      </c>
      <c r="T403" s="17" t="str">
        <f t="shared" ref="T403" si="742">S403&amp;C403&amp;D403</f>
        <v>ZugängeHaushalte</v>
      </c>
      <c r="U403" s="266" t="str">
        <f>CONCATENATE(C403,"_",D403)</f>
        <v>Zugänge_Haushalte</v>
      </c>
    </row>
    <row r="404" spans="1:21" x14ac:dyDescent="0.2">
      <c r="A404" s="453"/>
      <c r="B404" s="429"/>
      <c r="C404" s="432"/>
      <c r="D404" s="58" t="s">
        <v>97</v>
      </c>
      <c r="E404" s="62"/>
      <c r="F404" s="62"/>
      <c r="G404" s="62"/>
      <c r="H404" s="62"/>
      <c r="I404" s="62"/>
      <c r="J404" s="62"/>
      <c r="K404" s="62"/>
      <c r="L404" s="62"/>
      <c r="M404" s="62"/>
      <c r="N404" s="62"/>
      <c r="O404" s="62"/>
      <c r="P404" s="62"/>
      <c r="Q404" s="76" t="str">
        <f t="shared" si="634"/>
        <v/>
      </c>
      <c r="S404" s="17" t="str">
        <f t="shared" ref="S404" si="743">IF(A403="","",A403)</f>
        <v/>
      </c>
      <c r="T404" s="17" t="str">
        <f t="shared" ref="T404" si="744">S404&amp;C403&amp;D404</f>
        <v>ZugängeNicht-Haushalte</v>
      </c>
      <c r="U404" s="266" t="str">
        <f>CONCATENATE(C403,"_",D404)</f>
        <v>Zugänge_Nicht-Haushalte</v>
      </c>
    </row>
    <row r="405" spans="1:21" x14ac:dyDescent="0.2">
      <c r="A405" s="453"/>
      <c r="B405" s="429"/>
      <c r="C405" s="433" t="s">
        <v>99</v>
      </c>
      <c r="D405" s="57" t="s">
        <v>96</v>
      </c>
      <c r="E405" s="60"/>
      <c r="F405" s="60"/>
      <c r="G405" s="60"/>
      <c r="H405" s="60"/>
      <c r="I405" s="60"/>
      <c r="J405" s="60"/>
      <c r="K405" s="60"/>
      <c r="L405" s="60"/>
      <c r="M405" s="60"/>
      <c r="N405" s="60"/>
      <c r="O405" s="60"/>
      <c r="P405" s="60"/>
      <c r="Q405" s="75" t="str">
        <f t="shared" si="634"/>
        <v/>
      </c>
      <c r="S405" s="17" t="str">
        <f t="shared" ref="S405" si="745">IF(A403="","",A403)</f>
        <v/>
      </c>
      <c r="T405" s="17" t="str">
        <f t="shared" ref="T405" si="746">S405&amp;C405&amp;D405</f>
        <v>AbgängeHaushalte</v>
      </c>
      <c r="U405" s="266" t="str">
        <f>CONCATENATE(C405,"_",D405)</f>
        <v>Abgänge_Haushalte</v>
      </c>
    </row>
    <row r="406" spans="1:21" x14ac:dyDescent="0.2">
      <c r="A406" s="454"/>
      <c r="B406" s="430"/>
      <c r="C406" s="434"/>
      <c r="D406" s="58" t="s">
        <v>97</v>
      </c>
      <c r="E406" s="62"/>
      <c r="F406" s="62"/>
      <c r="G406" s="62"/>
      <c r="H406" s="62"/>
      <c r="I406" s="62"/>
      <c r="J406" s="62"/>
      <c r="K406" s="62"/>
      <c r="L406" s="62"/>
      <c r="M406" s="62"/>
      <c r="N406" s="62"/>
      <c r="O406" s="62"/>
      <c r="P406" s="62"/>
      <c r="Q406" s="76" t="str">
        <f t="shared" si="634"/>
        <v/>
      </c>
      <c r="S406" s="17" t="str">
        <f t="shared" ref="S406" si="747">IF(A403="","",A403)</f>
        <v/>
      </c>
      <c r="T406" s="17" t="str">
        <f t="shared" ref="T406" si="748">S406&amp;C405&amp;D406</f>
        <v>AbgängeNicht-Haushalte</v>
      </c>
      <c r="U406" s="266" t="str">
        <f>CONCATENATE(C405,"_",D406)</f>
        <v>Abgänge_Nicht-Haushalte</v>
      </c>
    </row>
    <row r="407" spans="1:21" x14ac:dyDescent="0.2">
      <c r="A407" s="452"/>
      <c r="B407" s="428" t="str">
        <f>IF(A407="","",IFERROR(VLOOKUP(A407,L!$M$11:$N$120,2,FALSE),"Eingabeart wurde geändert"))</f>
        <v/>
      </c>
      <c r="C407" s="431" t="s">
        <v>98</v>
      </c>
      <c r="D407" s="57" t="s">
        <v>96</v>
      </c>
      <c r="E407" s="60"/>
      <c r="F407" s="60"/>
      <c r="G407" s="60"/>
      <c r="H407" s="60"/>
      <c r="I407" s="60"/>
      <c r="J407" s="60"/>
      <c r="K407" s="60"/>
      <c r="L407" s="60"/>
      <c r="M407" s="60"/>
      <c r="N407" s="60"/>
      <c r="O407" s="60"/>
      <c r="P407" s="60"/>
      <c r="Q407" s="75" t="str">
        <f t="shared" si="634"/>
        <v/>
      </c>
      <c r="S407" s="17" t="str">
        <f t="shared" ref="S407" si="749">IF(A407="","",A407)</f>
        <v/>
      </c>
      <c r="T407" s="17" t="str">
        <f t="shared" ref="T407" si="750">S407&amp;C407&amp;D407</f>
        <v>ZugängeHaushalte</v>
      </c>
      <c r="U407" s="266" t="str">
        <f>CONCATENATE(C407,"_",D407)</f>
        <v>Zugänge_Haushalte</v>
      </c>
    </row>
    <row r="408" spans="1:21" x14ac:dyDescent="0.2">
      <c r="A408" s="453"/>
      <c r="B408" s="429"/>
      <c r="C408" s="432"/>
      <c r="D408" s="58" t="s">
        <v>97</v>
      </c>
      <c r="E408" s="62"/>
      <c r="F408" s="62"/>
      <c r="G408" s="62"/>
      <c r="H408" s="62"/>
      <c r="I408" s="62"/>
      <c r="J408" s="62"/>
      <c r="K408" s="62"/>
      <c r="L408" s="62"/>
      <c r="M408" s="62"/>
      <c r="N408" s="62"/>
      <c r="O408" s="62"/>
      <c r="P408" s="62"/>
      <c r="Q408" s="76" t="str">
        <f t="shared" si="634"/>
        <v/>
      </c>
      <c r="S408" s="17" t="str">
        <f t="shared" ref="S408" si="751">IF(A407="","",A407)</f>
        <v/>
      </c>
      <c r="T408" s="17" t="str">
        <f t="shared" ref="T408" si="752">S408&amp;C407&amp;D408</f>
        <v>ZugängeNicht-Haushalte</v>
      </c>
      <c r="U408" s="266" t="str">
        <f>CONCATENATE(C407,"_",D408)</f>
        <v>Zugänge_Nicht-Haushalte</v>
      </c>
    </row>
    <row r="409" spans="1:21" x14ac:dyDescent="0.2">
      <c r="A409" s="453"/>
      <c r="B409" s="429"/>
      <c r="C409" s="433" t="s">
        <v>99</v>
      </c>
      <c r="D409" s="57" t="s">
        <v>96</v>
      </c>
      <c r="E409" s="60"/>
      <c r="F409" s="60"/>
      <c r="G409" s="60"/>
      <c r="H409" s="60"/>
      <c r="I409" s="60"/>
      <c r="J409" s="60"/>
      <c r="K409" s="60"/>
      <c r="L409" s="60"/>
      <c r="M409" s="60"/>
      <c r="N409" s="60"/>
      <c r="O409" s="60"/>
      <c r="P409" s="60"/>
      <c r="Q409" s="75" t="str">
        <f t="shared" si="634"/>
        <v/>
      </c>
      <c r="S409" s="17" t="str">
        <f t="shared" ref="S409" si="753">IF(A407="","",A407)</f>
        <v/>
      </c>
      <c r="T409" s="17" t="str">
        <f t="shared" ref="T409" si="754">S409&amp;C409&amp;D409</f>
        <v>AbgängeHaushalte</v>
      </c>
      <c r="U409" s="266" t="str">
        <f>CONCATENATE(C409,"_",D409)</f>
        <v>Abgänge_Haushalte</v>
      </c>
    </row>
    <row r="410" spans="1:21" x14ac:dyDescent="0.2">
      <c r="A410" s="454"/>
      <c r="B410" s="430"/>
      <c r="C410" s="434"/>
      <c r="D410" s="58" t="s">
        <v>97</v>
      </c>
      <c r="E410" s="62"/>
      <c r="F410" s="62"/>
      <c r="G410" s="62"/>
      <c r="H410" s="62"/>
      <c r="I410" s="62"/>
      <c r="J410" s="62"/>
      <c r="K410" s="62"/>
      <c r="L410" s="62"/>
      <c r="M410" s="62"/>
      <c r="N410" s="62"/>
      <c r="O410" s="62"/>
      <c r="P410" s="62"/>
      <c r="Q410" s="76" t="str">
        <f t="shared" si="634"/>
        <v/>
      </c>
      <c r="S410" s="17" t="str">
        <f t="shared" ref="S410" si="755">IF(A407="","",A407)</f>
        <v/>
      </c>
      <c r="T410" s="17" t="str">
        <f t="shared" ref="T410" si="756">S410&amp;C409&amp;D410</f>
        <v>AbgängeNicht-Haushalte</v>
      </c>
      <c r="U410" s="266" t="str">
        <f>CONCATENATE(C409,"_",D410)</f>
        <v>Abgänge_Nicht-Haushalte</v>
      </c>
    </row>
    <row r="411" spans="1:21" x14ac:dyDescent="0.2">
      <c r="A411" s="452"/>
      <c r="B411" s="428" t="str">
        <f>IF(A411="","",IFERROR(VLOOKUP(A411,L!$M$11:$N$120,2,FALSE),"Eingabeart wurde geändert"))</f>
        <v/>
      </c>
      <c r="C411" s="431" t="s">
        <v>98</v>
      </c>
      <c r="D411" s="57" t="s">
        <v>96</v>
      </c>
      <c r="E411" s="60"/>
      <c r="F411" s="60"/>
      <c r="G411" s="60"/>
      <c r="H411" s="60"/>
      <c r="I411" s="60"/>
      <c r="J411" s="60"/>
      <c r="K411" s="60"/>
      <c r="L411" s="60"/>
      <c r="M411" s="60"/>
      <c r="N411" s="60"/>
      <c r="O411" s="60"/>
      <c r="P411" s="60"/>
      <c r="Q411" s="75" t="str">
        <f t="shared" si="634"/>
        <v/>
      </c>
      <c r="S411" s="17" t="str">
        <f t="shared" ref="S411" si="757">IF(A411="","",A411)</f>
        <v/>
      </c>
      <c r="T411" s="17" t="str">
        <f t="shared" ref="T411" si="758">S411&amp;C411&amp;D411</f>
        <v>ZugängeHaushalte</v>
      </c>
      <c r="U411" s="266" t="str">
        <f>CONCATENATE(C411,"_",D411)</f>
        <v>Zugänge_Haushalte</v>
      </c>
    </row>
    <row r="412" spans="1:21" x14ac:dyDescent="0.2">
      <c r="A412" s="453"/>
      <c r="B412" s="429"/>
      <c r="C412" s="432"/>
      <c r="D412" s="58" t="s">
        <v>97</v>
      </c>
      <c r="E412" s="62"/>
      <c r="F412" s="62"/>
      <c r="G412" s="62"/>
      <c r="H412" s="62"/>
      <c r="I412" s="62"/>
      <c r="J412" s="62"/>
      <c r="K412" s="62"/>
      <c r="L412" s="62"/>
      <c r="M412" s="62"/>
      <c r="N412" s="62"/>
      <c r="O412" s="62"/>
      <c r="P412" s="62"/>
      <c r="Q412" s="76" t="str">
        <f t="shared" si="634"/>
        <v/>
      </c>
      <c r="S412" s="17" t="str">
        <f t="shared" ref="S412" si="759">IF(A411="","",A411)</f>
        <v/>
      </c>
      <c r="T412" s="17" t="str">
        <f t="shared" ref="T412" si="760">S412&amp;C411&amp;D412</f>
        <v>ZugängeNicht-Haushalte</v>
      </c>
      <c r="U412" s="266" t="str">
        <f>CONCATENATE(C411,"_",D412)</f>
        <v>Zugänge_Nicht-Haushalte</v>
      </c>
    </row>
    <row r="413" spans="1:21" x14ac:dyDescent="0.2">
      <c r="A413" s="453"/>
      <c r="B413" s="429"/>
      <c r="C413" s="433" t="s">
        <v>99</v>
      </c>
      <c r="D413" s="57" t="s">
        <v>96</v>
      </c>
      <c r="E413" s="60"/>
      <c r="F413" s="60"/>
      <c r="G413" s="60"/>
      <c r="H413" s="60"/>
      <c r="I413" s="60"/>
      <c r="J413" s="60"/>
      <c r="K413" s="60"/>
      <c r="L413" s="60"/>
      <c r="M413" s="60"/>
      <c r="N413" s="60"/>
      <c r="O413" s="60"/>
      <c r="P413" s="60"/>
      <c r="Q413" s="75" t="str">
        <f t="shared" si="634"/>
        <v/>
      </c>
      <c r="S413" s="17" t="str">
        <f t="shared" ref="S413" si="761">IF(A411="","",A411)</f>
        <v/>
      </c>
      <c r="T413" s="17" t="str">
        <f t="shared" ref="T413" si="762">S413&amp;C413&amp;D413</f>
        <v>AbgängeHaushalte</v>
      </c>
      <c r="U413" s="266" t="str">
        <f>CONCATENATE(C413,"_",D413)</f>
        <v>Abgänge_Haushalte</v>
      </c>
    </row>
    <row r="414" spans="1:21" x14ac:dyDescent="0.2">
      <c r="A414" s="454"/>
      <c r="B414" s="430"/>
      <c r="C414" s="434"/>
      <c r="D414" s="58" t="s">
        <v>97</v>
      </c>
      <c r="E414" s="62"/>
      <c r="F414" s="62"/>
      <c r="G414" s="62"/>
      <c r="H414" s="62"/>
      <c r="I414" s="62"/>
      <c r="J414" s="62"/>
      <c r="K414" s="62"/>
      <c r="L414" s="62"/>
      <c r="M414" s="62"/>
      <c r="N414" s="62"/>
      <c r="O414" s="62"/>
      <c r="P414" s="62"/>
      <c r="Q414" s="76" t="str">
        <f t="shared" ref="Q414:Q434" si="763">IF(SUM(E414:P414)&gt;0,SUM(E414:P414),"")</f>
        <v/>
      </c>
      <c r="S414" s="17" t="str">
        <f t="shared" ref="S414" si="764">IF(A411="","",A411)</f>
        <v/>
      </c>
      <c r="T414" s="17" t="str">
        <f t="shared" ref="T414" si="765">S414&amp;C413&amp;D414</f>
        <v>AbgängeNicht-Haushalte</v>
      </c>
      <c r="U414" s="266" t="str">
        <f>CONCATENATE(C413,"_",D414)</f>
        <v>Abgänge_Nicht-Haushalte</v>
      </c>
    </row>
    <row r="415" spans="1:21" x14ac:dyDescent="0.2">
      <c r="A415" s="452"/>
      <c r="B415" s="428" t="str">
        <f>IF(A415="","",IFERROR(VLOOKUP(A415,L!$M$11:$N$120,2,FALSE),"Eingabeart wurde geändert"))</f>
        <v/>
      </c>
      <c r="C415" s="431" t="s">
        <v>98</v>
      </c>
      <c r="D415" s="57" t="s">
        <v>96</v>
      </c>
      <c r="E415" s="60"/>
      <c r="F415" s="60"/>
      <c r="G415" s="60"/>
      <c r="H415" s="60"/>
      <c r="I415" s="60"/>
      <c r="J415" s="60"/>
      <c r="K415" s="60"/>
      <c r="L415" s="60"/>
      <c r="M415" s="60"/>
      <c r="N415" s="60"/>
      <c r="O415" s="60"/>
      <c r="P415" s="60"/>
      <c r="Q415" s="75" t="str">
        <f t="shared" si="763"/>
        <v/>
      </c>
      <c r="S415" s="17" t="str">
        <f t="shared" ref="S415" si="766">IF(A415="","",A415)</f>
        <v/>
      </c>
      <c r="T415" s="17" t="str">
        <f t="shared" ref="T415" si="767">S415&amp;C415&amp;D415</f>
        <v>ZugängeHaushalte</v>
      </c>
      <c r="U415" s="266" t="str">
        <f>CONCATENATE(C415,"_",D415)</f>
        <v>Zugänge_Haushalte</v>
      </c>
    </row>
    <row r="416" spans="1:21" x14ac:dyDescent="0.2">
      <c r="A416" s="453"/>
      <c r="B416" s="429"/>
      <c r="C416" s="432"/>
      <c r="D416" s="58" t="s">
        <v>97</v>
      </c>
      <c r="E416" s="62"/>
      <c r="F416" s="62"/>
      <c r="G416" s="62"/>
      <c r="H416" s="62"/>
      <c r="I416" s="62"/>
      <c r="J416" s="62"/>
      <c r="K416" s="62"/>
      <c r="L416" s="62"/>
      <c r="M416" s="62"/>
      <c r="N416" s="62"/>
      <c r="O416" s="62"/>
      <c r="P416" s="62"/>
      <c r="Q416" s="76" t="str">
        <f t="shared" si="763"/>
        <v/>
      </c>
      <c r="S416" s="17" t="str">
        <f t="shared" ref="S416" si="768">IF(A415="","",A415)</f>
        <v/>
      </c>
      <c r="T416" s="17" t="str">
        <f t="shared" ref="T416" si="769">S416&amp;C415&amp;D416</f>
        <v>ZugängeNicht-Haushalte</v>
      </c>
      <c r="U416" s="266" t="str">
        <f>CONCATENATE(C415,"_",D416)</f>
        <v>Zugänge_Nicht-Haushalte</v>
      </c>
    </row>
    <row r="417" spans="1:21" x14ac:dyDescent="0.2">
      <c r="A417" s="453"/>
      <c r="B417" s="429"/>
      <c r="C417" s="433" t="s">
        <v>99</v>
      </c>
      <c r="D417" s="57" t="s">
        <v>96</v>
      </c>
      <c r="E417" s="60"/>
      <c r="F417" s="60"/>
      <c r="G417" s="60"/>
      <c r="H417" s="60"/>
      <c r="I417" s="60"/>
      <c r="J417" s="60"/>
      <c r="K417" s="60"/>
      <c r="L417" s="60"/>
      <c r="M417" s="60"/>
      <c r="N417" s="60"/>
      <c r="O417" s="60"/>
      <c r="P417" s="60"/>
      <c r="Q417" s="75" t="str">
        <f t="shared" si="763"/>
        <v/>
      </c>
      <c r="S417" s="17" t="str">
        <f t="shared" ref="S417" si="770">IF(A415="","",A415)</f>
        <v/>
      </c>
      <c r="T417" s="17" t="str">
        <f t="shared" ref="T417" si="771">S417&amp;C417&amp;D417</f>
        <v>AbgängeHaushalte</v>
      </c>
      <c r="U417" s="266" t="str">
        <f>CONCATENATE(C417,"_",D417)</f>
        <v>Abgänge_Haushalte</v>
      </c>
    </row>
    <row r="418" spans="1:21" x14ac:dyDescent="0.2">
      <c r="A418" s="454"/>
      <c r="B418" s="430"/>
      <c r="C418" s="434"/>
      <c r="D418" s="58" t="s">
        <v>97</v>
      </c>
      <c r="E418" s="62"/>
      <c r="F418" s="62"/>
      <c r="G418" s="62"/>
      <c r="H418" s="62"/>
      <c r="I418" s="62"/>
      <c r="J418" s="62"/>
      <c r="K418" s="62"/>
      <c r="L418" s="62"/>
      <c r="M418" s="62"/>
      <c r="N418" s="62"/>
      <c r="O418" s="62"/>
      <c r="P418" s="62"/>
      <c r="Q418" s="76" t="str">
        <f t="shared" si="763"/>
        <v/>
      </c>
      <c r="S418" s="17" t="str">
        <f t="shared" ref="S418" si="772">IF(A415="","",A415)</f>
        <v/>
      </c>
      <c r="T418" s="17" t="str">
        <f t="shared" ref="T418" si="773">S418&amp;C417&amp;D418</f>
        <v>AbgängeNicht-Haushalte</v>
      </c>
      <c r="U418" s="266" t="str">
        <f>CONCATENATE(C417,"_",D418)</f>
        <v>Abgänge_Nicht-Haushalte</v>
      </c>
    </row>
    <row r="419" spans="1:21" x14ac:dyDescent="0.2">
      <c r="A419" s="452"/>
      <c r="B419" s="428" t="str">
        <f>IF(A419="","",IFERROR(VLOOKUP(A419,L!$M$11:$N$120,2,FALSE),"Eingabeart wurde geändert"))</f>
        <v/>
      </c>
      <c r="C419" s="431" t="s">
        <v>98</v>
      </c>
      <c r="D419" s="57" t="s">
        <v>96</v>
      </c>
      <c r="E419" s="60"/>
      <c r="F419" s="60"/>
      <c r="G419" s="60"/>
      <c r="H419" s="60"/>
      <c r="I419" s="60"/>
      <c r="J419" s="60"/>
      <c r="K419" s="60"/>
      <c r="L419" s="60"/>
      <c r="M419" s="60"/>
      <c r="N419" s="60"/>
      <c r="O419" s="60"/>
      <c r="P419" s="60"/>
      <c r="Q419" s="75" t="str">
        <f t="shared" si="763"/>
        <v/>
      </c>
      <c r="S419" s="17" t="str">
        <f t="shared" ref="S419" si="774">IF(A419="","",A419)</f>
        <v/>
      </c>
      <c r="T419" s="17" t="str">
        <f t="shared" ref="T419" si="775">S419&amp;C419&amp;D419</f>
        <v>ZugängeHaushalte</v>
      </c>
      <c r="U419" s="266" t="str">
        <f>CONCATENATE(C419,"_",D419)</f>
        <v>Zugänge_Haushalte</v>
      </c>
    </row>
    <row r="420" spans="1:21" x14ac:dyDescent="0.2">
      <c r="A420" s="453"/>
      <c r="B420" s="429"/>
      <c r="C420" s="432"/>
      <c r="D420" s="58" t="s">
        <v>97</v>
      </c>
      <c r="E420" s="62"/>
      <c r="F420" s="62"/>
      <c r="G420" s="62"/>
      <c r="H420" s="62"/>
      <c r="I420" s="62"/>
      <c r="J420" s="62"/>
      <c r="K420" s="62"/>
      <c r="L420" s="62"/>
      <c r="M420" s="62"/>
      <c r="N420" s="62"/>
      <c r="O420" s="62"/>
      <c r="P420" s="62"/>
      <c r="Q420" s="76" t="str">
        <f t="shared" si="763"/>
        <v/>
      </c>
      <c r="S420" s="17" t="str">
        <f t="shared" ref="S420" si="776">IF(A419="","",A419)</f>
        <v/>
      </c>
      <c r="T420" s="17" t="str">
        <f t="shared" ref="T420" si="777">S420&amp;C419&amp;D420</f>
        <v>ZugängeNicht-Haushalte</v>
      </c>
      <c r="U420" s="266" t="str">
        <f>CONCATENATE(C419,"_",D420)</f>
        <v>Zugänge_Nicht-Haushalte</v>
      </c>
    </row>
    <row r="421" spans="1:21" x14ac:dyDescent="0.2">
      <c r="A421" s="453"/>
      <c r="B421" s="429"/>
      <c r="C421" s="433" t="s">
        <v>99</v>
      </c>
      <c r="D421" s="57" t="s">
        <v>96</v>
      </c>
      <c r="E421" s="60"/>
      <c r="F421" s="60"/>
      <c r="G421" s="60"/>
      <c r="H421" s="60"/>
      <c r="I421" s="60"/>
      <c r="J421" s="60"/>
      <c r="K421" s="60"/>
      <c r="L421" s="60"/>
      <c r="M421" s="60"/>
      <c r="N421" s="60"/>
      <c r="O421" s="60"/>
      <c r="P421" s="60"/>
      <c r="Q421" s="75" t="str">
        <f t="shared" si="763"/>
        <v/>
      </c>
      <c r="S421" s="17" t="str">
        <f t="shared" ref="S421" si="778">IF(A419="","",A419)</f>
        <v/>
      </c>
      <c r="T421" s="17" t="str">
        <f t="shared" ref="T421" si="779">S421&amp;C421&amp;D421</f>
        <v>AbgängeHaushalte</v>
      </c>
      <c r="U421" s="266" t="str">
        <f>CONCATENATE(C421,"_",D421)</f>
        <v>Abgänge_Haushalte</v>
      </c>
    </row>
    <row r="422" spans="1:21" x14ac:dyDescent="0.2">
      <c r="A422" s="454"/>
      <c r="B422" s="430"/>
      <c r="C422" s="434"/>
      <c r="D422" s="58" t="s">
        <v>97</v>
      </c>
      <c r="E422" s="62"/>
      <c r="F422" s="62"/>
      <c r="G422" s="62"/>
      <c r="H422" s="62"/>
      <c r="I422" s="62"/>
      <c r="J422" s="62"/>
      <c r="K422" s="62"/>
      <c r="L422" s="62"/>
      <c r="M422" s="62"/>
      <c r="N422" s="62"/>
      <c r="O422" s="62"/>
      <c r="P422" s="62"/>
      <c r="Q422" s="76" t="str">
        <f t="shared" si="763"/>
        <v/>
      </c>
      <c r="S422" s="17" t="str">
        <f t="shared" ref="S422" si="780">IF(A419="","",A419)</f>
        <v/>
      </c>
      <c r="T422" s="17" t="str">
        <f t="shared" ref="T422" si="781">S422&amp;C421&amp;D422</f>
        <v>AbgängeNicht-Haushalte</v>
      </c>
      <c r="U422" s="266" t="str">
        <f>CONCATENATE(C421,"_",D422)</f>
        <v>Abgänge_Nicht-Haushalte</v>
      </c>
    </row>
    <row r="423" spans="1:21" x14ac:dyDescent="0.2">
      <c r="A423" s="452"/>
      <c r="B423" s="428" t="str">
        <f>IF(A423="","",IFERROR(VLOOKUP(A423,L!$M$11:$N$120,2,FALSE),"Eingabeart wurde geändert"))</f>
        <v/>
      </c>
      <c r="C423" s="431" t="s">
        <v>98</v>
      </c>
      <c r="D423" s="57" t="s">
        <v>96</v>
      </c>
      <c r="E423" s="60"/>
      <c r="F423" s="60"/>
      <c r="G423" s="60"/>
      <c r="H423" s="60"/>
      <c r="I423" s="60"/>
      <c r="J423" s="60"/>
      <c r="K423" s="60"/>
      <c r="L423" s="60"/>
      <c r="M423" s="60"/>
      <c r="N423" s="60"/>
      <c r="O423" s="60"/>
      <c r="P423" s="60"/>
      <c r="Q423" s="75" t="str">
        <f t="shared" si="763"/>
        <v/>
      </c>
      <c r="S423" s="17" t="str">
        <f t="shared" ref="S423" si="782">IF(A423="","",A423)</f>
        <v/>
      </c>
      <c r="T423" s="17" t="str">
        <f t="shared" ref="T423" si="783">S423&amp;C423&amp;D423</f>
        <v>ZugängeHaushalte</v>
      </c>
      <c r="U423" s="266" t="str">
        <f>CONCATENATE(C423,"_",D423)</f>
        <v>Zugänge_Haushalte</v>
      </c>
    </row>
    <row r="424" spans="1:21" x14ac:dyDescent="0.2">
      <c r="A424" s="453"/>
      <c r="B424" s="429"/>
      <c r="C424" s="432"/>
      <c r="D424" s="58" t="s">
        <v>97</v>
      </c>
      <c r="E424" s="62"/>
      <c r="F424" s="62"/>
      <c r="G424" s="62"/>
      <c r="H424" s="62"/>
      <c r="I424" s="62"/>
      <c r="J424" s="62"/>
      <c r="K424" s="62"/>
      <c r="L424" s="62"/>
      <c r="M424" s="62"/>
      <c r="N424" s="62"/>
      <c r="O424" s="62"/>
      <c r="P424" s="62"/>
      <c r="Q424" s="76" t="str">
        <f t="shared" si="763"/>
        <v/>
      </c>
      <c r="S424" s="17" t="str">
        <f t="shared" ref="S424" si="784">IF(A423="","",A423)</f>
        <v/>
      </c>
      <c r="T424" s="17" t="str">
        <f t="shared" ref="T424" si="785">S424&amp;C423&amp;D424</f>
        <v>ZugängeNicht-Haushalte</v>
      </c>
      <c r="U424" s="266" t="str">
        <f>CONCATENATE(C423,"_",D424)</f>
        <v>Zugänge_Nicht-Haushalte</v>
      </c>
    </row>
    <row r="425" spans="1:21" x14ac:dyDescent="0.2">
      <c r="A425" s="453"/>
      <c r="B425" s="429"/>
      <c r="C425" s="433" t="s">
        <v>99</v>
      </c>
      <c r="D425" s="57" t="s">
        <v>96</v>
      </c>
      <c r="E425" s="60"/>
      <c r="F425" s="60"/>
      <c r="G425" s="60"/>
      <c r="H425" s="60"/>
      <c r="I425" s="60"/>
      <c r="J425" s="60"/>
      <c r="K425" s="60"/>
      <c r="L425" s="60"/>
      <c r="M425" s="60"/>
      <c r="N425" s="60"/>
      <c r="O425" s="60"/>
      <c r="P425" s="60"/>
      <c r="Q425" s="75" t="str">
        <f t="shared" si="763"/>
        <v/>
      </c>
      <c r="S425" s="17" t="str">
        <f t="shared" ref="S425" si="786">IF(A423="","",A423)</f>
        <v/>
      </c>
      <c r="T425" s="17" t="str">
        <f t="shared" ref="T425" si="787">S425&amp;C425&amp;D425</f>
        <v>AbgängeHaushalte</v>
      </c>
      <c r="U425" s="266" t="str">
        <f>CONCATENATE(C425,"_",D425)</f>
        <v>Abgänge_Haushalte</v>
      </c>
    </row>
    <row r="426" spans="1:21" x14ac:dyDescent="0.2">
      <c r="A426" s="454"/>
      <c r="B426" s="430"/>
      <c r="C426" s="434"/>
      <c r="D426" s="58" t="s">
        <v>97</v>
      </c>
      <c r="E426" s="62"/>
      <c r="F426" s="62"/>
      <c r="G426" s="62"/>
      <c r="H426" s="62"/>
      <c r="I426" s="62"/>
      <c r="J426" s="62"/>
      <c r="K426" s="62"/>
      <c r="L426" s="62"/>
      <c r="M426" s="62"/>
      <c r="N426" s="62"/>
      <c r="O426" s="62"/>
      <c r="P426" s="62"/>
      <c r="Q426" s="76" t="str">
        <f t="shared" si="763"/>
        <v/>
      </c>
      <c r="S426" s="17" t="str">
        <f t="shared" ref="S426" si="788">IF(A423="","",A423)</f>
        <v/>
      </c>
      <c r="T426" s="17" t="str">
        <f t="shared" ref="T426" si="789">S426&amp;C425&amp;D426</f>
        <v>AbgängeNicht-Haushalte</v>
      </c>
      <c r="U426" s="266" t="str">
        <f>CONCATENATE(C425,"_",D426)</f>
        <v>Abgänge_Nicht-Haushalte</v>
      </c>
    </row>
    <row r="427" spans="1:21" x14ac:dyDescent="0.2">
      <c r="A427" s="452"/>
      <c r="B427" s="428" t="str">
        <f>IF(A427="","",IFERROR(VLOOKUP(A427,L!$M$11:$N$120,2,FALSE),"Eingabeart wurde geändert"))</f>
        <v/>
      </c>
      <c r="C427" s="431" t="s">
        <v>98</v>
      </c>
      <c r="D427" s="57" t="s">
        <v>96</v>
      </c>
      <c r="E427" s="60"/>
      <c r="F427" s="60"/>
      <c r="G427" s="60"/>
      <c r="H427" s="60"/>
      <c r="I427" s="60"/>
      <c r="J427" s="60"/>
      <c r="K427" s="60"/>
      <c r="L427" s="60"/>
      <c r="M427" s="60"/>
      <c r="N427" s="60"/>
      <c r="O427" s="60"/>
      <c r="P427" s="60"/>
      <c r="Q427" s="75" t="str">
        <f t="shared" si="763"/>
        <v/>
      </c>
      <c r="S427" s="17" t="str">
        <f t="shared" ref="S427" si="790">IF(A427="","",A427)</f>
        <v/>
      </c>
      <c r="T427" s="17" t="str">
        <f t="shared" ref="T427" si="791">S427&amp;C427&amp;D427</f>
        <v>ZugängeHaushalte</v>
      </c>
      <c r="U427" s="266" t="str">
        <f>CONCATENATE(C427,"_",D427)</f>
        <v>Zugänge_Haushalte</v>
      </c>
    </row>
    <row r="428" spans="1:21" x14ac:dyDescent="0.2">
      <c r="A428" s="453"/>
      <c r="B428" s="429"/>
      <c r="C428" s="432"/>
      <c r="D428" s="58" t="s">
        <v>97</v>
      </c>
      <c r="E428" s="62"/>
      <c r="F428" s="62"/>
      <c r="G428" s="62"/>
      <c r="H428" s="62"/>
      <c r="I428" s="62"/>
      <c r="J428" s="62"/>
      <c r="K428" s="62"/>
      <c r="L428" s="62"/>
      <c r="M428" s="62"/>
      <c r="N428" s="62"/>
      <c r="O428" s="62"/>
      <c r="P428" s="62"/>
      <c r="Q428" s="76" t="str">
        <f t="shared" si="763"/>
        <v/>
      </c>
      <c r="S428" s="17" t="str">
        <f t="shared" ref="S428" si="792">IF(A427="","",A427)</f>
        <v/>
      </c>
      <c r="T428" s="17" t="str">
        <f t="shared" ref="T428" si="793">S428&amp;C427&amp;D428</f>
        <v>ZugängeNicht-Haushalte</v>
      </c>
      <c r="U428" s="266" t="str">
        <f>CONCATENATE(C427,"_",D428)</f>
        <v>Zugänge_Nicht-Haushalte</v>
      </c>
    </row>
    <row r="429" spans="1:21" x14ac:dyDescent="0.2">
      <c r="A429" s="453"/>
      <c r="B429" s="429"/>
      <c r="C429" s="433" t="s">
        <v>99</v>
      </c>
      <c r="D429" s="57" t="s">
        <v>96</v>
      </c>
      <c r="E429" s="60"/>
      <c r="F429" s="60"/>
      <c r="G429" s="60"/>
      <c r="H429" s="60"/>
      <c r="I429" s="60"/>
      <c r="J429" s="60"/>
      <c r="K429" s="60"/>
      <c r="L429" s="60"/>
      <c r="M429" s="60"/>
      <c r="N429" s="60"/>
      <c r="O429" s="60"/>
      <c r="P429" s="60"/>
      <c r="Q429" s="75" t="str">
        <f t="shared" si="763"/>
        <v/>
      </c>
      <c r="S429" s="17" t="str">
        <f t="shared" ref="S429" si="794">IF(A427="","",A427)</f>
        <v/>
      </c>
      <c r="T429" s="17" t="str">
        <f t="shared" ref="T429" si="795">S429&amp;C429&amp;D429</f>
        <v>AbgängeHaushalte</v>
      </c>
      <c r="U429" s="266" t="str">
        <f>CONCATENATE(C429,"_",D429)</f>
        <v>Abgänge_Haushalte</v>
      </c>
    </row>
    <row r="430" spans="1:21" x14ac:dyDescent="0.2">
      <c r="A430" s="454"/>
      <c r="B430" s="430"/>
      <c r="C430" s="434"/>
      <c r="D430" s="58" t="s">
        <v>97</v>
      </c>
      <c r="E430" s="62"/>
      <c r="F430" s="62"/>
      <c r="G430" s="62"/>
      <c r="H430" s="62"/>
      <c r="I430" s="62"/>
      <c r="J430" s="62"/>
      <c r="K430" s="62"/>
      <c r="L430" s="62"/>
      <c r="M430" s="62"/>
      <c r="N430" s="62"/>
      <c r="O430" s="62"/>
      <c r="P430" s="62"/>
      <c r="Q430" s="76" t="str">
        <f t="shared" si="763"/>
        <v/>
      </c>
      <c r="S430" s="17" t="str">
        <f t="shared" ref="S430" si="796">IF(A427="","",A427)</f>
        <v/>
      </c>
      <c r="T430" s="17" t="str">
        <f t="shared" ref="T430" si="797">S430&amp;C429&amp;D430</f>
        <v>AbgängeNicht-Haushalte</v>
      </c>
      <c r="U430" s="266" t="str">
        <f>CONCATENATE(C429,"_",D430)</f>
        <v>Abgänge_Nicht-Haushalte</v>
      </c>
    </row>
    <row r="431" spans="1:21" x14ac:dyDescent="0.2">
      <c r="A431" s="452"/>
      <c r="B431" s="428" t="str">
        <f>IF(A431="","",IFERROR(VLOOKUP(A431,L!$M$11:$N$120,2,FALSE),"Eingabeart wurde geändert"))</f>
        <v/>
      </c>
      <c r="C431" s="431" t="s">
        <v>98</v>
      </c>
      <c r="D431" s="57" t="s">
        <v>96</v>
      </c>
      <c r="E431" s="60"/>
      <c r="F431" s="60"/>
      <c r="G431" s="60"/>
      <c r="H431" s="60"/>
      <c r="I431" s="60"/>
      <c r="J431" s="60"/>
      <c r="K431" s="60"/>
      <c r="L431" s="60"/>
      <c r="M431" s="60"/>
      <c r="N431" s="60"/>
      <c r="O431" s="60"/>
      <c r="P431" s="60"/>
      <c r="Q431" s="75" t="str">
        <f t="shared" si="763"/>
        <v/>
      </c>
      <c r="S431" s="17" t="str">
        <f t="shared" ref="S431" si="798">IF(A431="","",A431)</f>
        <v/>
      </c>
      <c r="T431" s="17" t="str">
        <f t="shared" ref="T431" si="799">S431&amp;C431&amp;D431</f>
        <v>ZugängeHaushalte</v>
      </c>
      <c r="U431" s="266" t="str">
        <f>CONCATENATE(C431,"_",D431)</f>
        <v>Zugänge_Haushalte</v>
      </c>
    </row>
    <row r="432" spans="1:21" x14ac:dyDescent="0.2">
      <c r="A432" s="453"/>
      <c r="B432" s="429"/>
      <c r="C432" s="432"/>
      <c r="D432" s="58" t="s">
        <v>97</v>
      </c>
      <c r="E432" s="62"/>
      <c r="F432" s="62"/>
      <c r="G432" s="62"/>
      <c r="H432" s="62"/>
      <c r="I432" s="62"/>
      <c r="J432" s="62"/>
      <c r="K432" s="62"/>
      <c r="L432" s="62"/>
      <c r="M432" s="62"/>
      <c r="N432" s="62"/>
      <c r="O432" s="62"/>
      <c r="P432" s="62"/>
      <c r="Q432" s="76" t="str">
        <f t="shared" si="763"/>
        <v/>
      </c>
      <c r="S432" s="17" t="str">
        <f t="shared" ref="S432" si="800">IF(A431="","",A431)</f>
        <v/>
      </c>
      <c r="T432" s="17" t="str">
        <f t="shared" ref="T432" si="801">S432&amp;C431&amp;D432</f>
        <v>ZugängeNicht-Haushalte</v>
      </c>
      <c r="U432" s="266" t="str">
        <f>CONCATENATE(C431,"_",D432)</f>
        <v>Zugänge_Nicht-Haushalte</v>
      </c>
    </row>
    <row r="433" spans="1:21" x14ac:dyDescent="0.2">
      <c r="A433" s="453"/>
      <c r="B433" s="429"/>
      <c r="C433" s="433" t="s">
        <v>99</v>
      </c>
      <c r="D433" s="57" t="s">
        <v>96</v>
      </c>
      <c r="E433" s="60"/>
      <c r="F433" s="60"/>
      <c r="G433" s="60"/>
      <c r="H433" s="60"/>
      <c r="I433" s="60"/>
      <c r="J433" s="60"/>
      <c r="K433" s="60"/>
      <c r="L433" s="60"/>
      <c r="M433" s="60"/>
      <c r="N433" s="60"/>
      <c r="O433" s="60"/>
      <c r="P433" s="60"/>
      <c r="Q433" s="75" t="str">
        <f t="shared" si="763"/>
        <v/>
      </c>
      <c r="S433" s="17" t="str">
        <f t="shared" ref="S433" si="802">IF(A431="","",A431)</f>
        <v/>
      </c>
      <c r="T433" s="17" t="str">
        <f t="shared" ref="T433" si="803">S433&amp;C433&amp;D433</f>
        <v>AbgängeHaushalte</v>
      </c>
      <c r="U433" s="266" t="str">
        <f>CONCATENATE(C433,"_",D433)</f>
        <v>Abgänge_Haushalte</v>
      </c>
    </row>
    <row r="434" spans="1:21" x14ac:dyDescent="0.2">
      <c r="A434" s="454"/>
      <c r="B434" s="430"/>
      <c r="C434" s="434"/>
      <c r="D434" s="58" t="s">
        <v>97</v>
      </c>
      <c r="E434" s="62"/>
      <c r="F434" s="62"/>
      <c r="G434" s="62"/>
      <c r="H434" s="62"/>
      <c r="I434" s="62"/>
      <c r="J434" s="62"/>
      <c r="K434" s="62"/>
      <c r="L434" s="62"/>
      <c r="M434" s="62"/>
      <c r="N434" s="62"/>
      <c r="O434" s="62"/>
      <c r="P434" s="62"/>
      <c r="Q434" s="76" t="str">
        <f t="shared" si="763"/>
        <v/>
      </c>
      <c r="S434" s="17" t="str">
        <f t="shared" ref="S434" si="804">IF(A431="","",A431)</f>
        <v/>
      </c>
      <c r="T434" s="17" t="str">
        <f t="shared" ref="T434" si="805">S434&amp;C433&amp;D434</f>
        <v>AbgängeNicht-Haushalte</v>
      </c>
      <c r="U434" s="266" t="str">
        <f t="shared" ref="U434" si="806">CONCATENATE(C433,"_",D434)</f>
        <v>Abgänge_Nicht-Haushalte</v>
      </c>
    </row>
  </sheetData>
  <sheetProtection algorithmName="SHA-512" hashValue="rKuoNufTG1c9rYhTypfqLL0bWSKNcoWG0MtFSEgDXkKEyHaEsvNAzbyN4kRYme19t2GWFI6LsaiK18CYWvPbeQ==" saltValue="jSiBwCs7/eDg6XCb3oECyg==" spinCount="100000" sheet="1" formatCells="0" formatColumns="0" formatRows="0"/>
  <mergeCells count="427">
    <mergeCell ref="A5:D5"/>
    <mergeCell ref="B6:D6"/>
    <mergeCell ref="A7:D7"/>
    <mergeCell ref="A47:A50"/>
    <mergeCell ref="B47:B50"/>
    <mergeCell ref="C47:C48"/>
    <mergeCell ref="C49:C50"/>
    <mergeCell ref="A51:A54"/>
    <mergeCell ref="B51:B54"/>
    <mergeCell ref="C51:C52"/>
    <mergeCell ref="C53:C54"/>
    <mergeCell ref="B39:B42"/>
    <mergeCell ref="C39:C40"/>
    <mergeCell ref="C41:C42"/>
    <mergeCell ref="A43:A46"/>
    <mergeCell ref="B43:B46"/>
    <mergeCell ref="C43:C44"/>
    <mergeCell ref="C45:C46"/>
    <mergeCell ref="C22:D22"/>
    <mergeCell ref="C23:D23"/>
    <mergeCell ref="B24:D24"/>
    <mergeCell ref="A35:A38"/>
    <mergeCell ref="A39:A42"/>
    <mergeCell ref="C16:D16"/>
    <mergeCell ref="A63:A66"/>
    <mergeCell ref="B63:B66"/>
    <mergeCell ref="C63:C64"/>
    <mergeCell ref="C65:C66"/>
    <mergeCell ref="A67:A70"/>
    <mergeCell ref="B67:B70"/>
    <mergeCell ref="C67:C68"/>
    <mergeCell ref="C69:C70"/>
    <mergeCell ref="A55:A58"/>
    <mergeCell ref="B55:B58"/>
    <mergeCell ref="C55:C56"/>
    <mergeCell ref="C57:C58"/>
    <mergeCell ref="A59:A62"/>
    <mergeCell ref="B59:B62"/>
    <mergeCell ref="C59:C60"/>
    <mergeCell ref="C61:C62"/>
    <mergeCell ref="A79:A82"/>
    <mergeCell ref="B79:B82"/>
    <mergeCell ref="C79:C80"/>
    <mergeCell ref="C81:C82"/>
    <mergeCell ref="A83:A86"/>
    <mergeCell ref="B83:B86"/>
    <mergeCell ref="C83:C84"/>
    <mergeCell ref="C85:C86"/>
    <mergeCell ref="A71:A74"/>
    <mergeCell ref="B71:B74"/>
    <mergeCell ref="C71:C72"/>
    <mergeCell ref="C73:C74"/>
    <mergeCell ref="A75:A78"/>
    <mergeCell ref="B75:B78"/>
    <mergeCell ref="C75:C76"/>
    <mergeCell ref="C77:C78"/>
    <mergeCell ref="A95:A98"/>
    <mergeCell ref="B95:B98"/>
    <mergeCell ref="C95:C96"/>
    <mergeCell ref="C97:C98"/>
    <mergeCell ref="A99:A102"/>
    <mergeCell ref="B99:B102"/>
    <mergeCell ref="C99:C100"/>
    <mergeCell ref="C101:C102"/>
    <mergeCell ref="A87:A90"/>
    <mergeCell ref="B87:B90"/>
    <mergeCell ref="C87:C88"/>
    <mergeCell ref="C89:C90"/>
    <mergeCell ref="A91:A94"/>
    <mergeCell ref="B91:B94"/>
    <mergeCell ref="C91:C92"/>
    <mergeCell ref="C93:C94"/>
    <mergeCell ref="A111:A114"/>
    <mergeCell ref="B111:B114"/>
    <mergeCell ref="C111:C112"/>
    <mergeCell ref="C113:C114"/>
    <mergeCell ref="A115:A118"/>
    <mergeCell ref="B115:B118"/>
    <mergeCell ref="C115:C116"/>
    <mergeCell ref="C117:C118"/>
    <mergeCell ref="A103:A106"/>
    <mergeCell ref="B103:B106"/>
    <mergeCell ref="C103:C104"/>
    <mergeCell ref="C105:C106"/>
    <mergeCell ref="A107:A110"/>
    <mergeCell ref="B107:B110"/>
    <mergeCell ref="C107:C108"/>
    <mergeCell ref="C109:C110"/>
    <mergeCell ref="A127:A130"/>
    <mergeCell ref="B127:B130"/>
    <mergeCell ref="C127:C128"/>
    <mergeCell ref="C129:C130"/>
    <mergeCell ref="A131:A134"/>
    <mergeCell ref="B131:B134"/>
    <mergeCell ref="C131:C132"/>
    <mergeCell ref="C133:C134"/>
    <mergeCell ref="A119:A122"/>
    <mergeCell ref="B119:B122"/>
    <mergeCell ref="C119:C120"/>
    <mergeCell ref="C121:C122"/>
    <mergeCell ref="A123:A126"/>
    <mergeCell ref="B123:B126"/>
    <mergeCell ref="C123:C124"/>
    <mergeCell ref="C125:C126"/>
    <mergeCell ref="A143:A146"/>
    <mergeCell ref="B143:B146"/>
    <mergeCell ref="C143:C144"/>
    <mergeCell ref="C145:C146"/>
    <mergeCell ref="A147:A150"/>
    <mergeCell ref="B147:B150"/>
    <mergeCell ref="C147:C148"/>
    <mergeCell ref="C149:C150"/>
    <mergeCell ref="A135:A138"/>
    <mergeCell ref="B135:B138"/>
    <mergeCell ref="C135:C136"/>
    <mergeCell ref="C137:C138"/>
    <mergeCell ref="A139:A142"/>
    <mergeCell ref="B139:B142"/>
    <mergeCell ref="C139:C140"/>
    <mergeCell ref="C141:C142"/>
    <mergeCell ref="A159:A162"/>
    <mergeCell ref="B159:B162"/>
    <mergeCell ref="C159:C160"/>
    <mergeCell ref="C161:C162"/>
    <mergeCell ref="A163:A166"/>
    <mergeCell ref="B163:B166"/>
    <mergeCell ref="C163:C164"/>
    <mergeCell ref="C165:C166"/>
    <mergeCell ref="A151:A154"/>
    <mergeCell ref="B151:B154"/>
    <mergeCell ref="C151:C152"/>
    <mergeCell ref="C153:C154"/>
    <mergeCell ref="A155:A158"/>
    <mergeCell ref="B155:B158"/>
    <mergeCell ref="C155:C156"/>
    <mergeCell ref="C157:C158"/>
    <mergeCell ref="A175:A178"/>
    <mergeCell ref="B175:B178"/>
    <mergeCell ref="C175:C176"/>
    <mergeCell ref="C177:C178"/>
    <mergeCell ref="A179:A182"/>
    <mergeCell ref="B179:B182"/>
    <mergeCell ref="C179:C180"/>
    <mergeCell ref="C181:C182"/>
    <mergeCell ref="A167:A170"/>
    <mergeCell ref="B167:B170"/>
    <mergeCell ref="C167:C168"/>
    <mergeCell ref="C169:C170"/>
    <mergeCell ref="A171:A174"/>
    <mergeCell ref="B171:B174"/>
    <mergeCell ref="C171:C172"/>
    <mergeCell ref="C173:C174"/>
    <mergeCell ref="A191:A194"/>
    <mergeCell ref="B191:B194"/>
    <mergeCell ref="C191:C192"/>
    <mergeCell ref="C193:C194"/>
    <mergeCell ref="A195:A198"/>
    <mergeCell ref="B195:B198"/>
    <mergeCell ref="C195:C196"/>
    <mergeCell ref="C197:C198"/>
    <mergeCell ref="A183:A186"/>
    <mergeCell ref="B183:B186"/>
    <mergeCell ref="C183:C184"/>
    <mergeCell ref="C185:C186"/>
    <mergeCell ref="A187:A190"/>
    <mergeCell ref="B187:B190"/>
    <mergeCell ref="C187:C188"/>
    <mergeCell ref="C189:C190"/>
    <mergeCell ref="A207:A210"/>
    <mergeCell ref="B207:B210"/>
    <mergeCell ref="C207:C208"/>
    <mergeCell ref="C209:C210"/>
    <mergeCell ref="A211:A214"/>
    <mergeCell ref="B211:B214"/>
    <mergeCell ref="C211:C212"/>
    <mergeCell ref="C213:C214"/>
    <mergeCell ref="A199:A202"/>
    <mergeCell ref="B199:B202"/>
    <mergeCell ref="C199:C200"/>
    <mergeCell ref="C201:C202"/>
    <mergeCell ref="A203:A206"/>
    <mergeCell ref="B203:B206"/>
    <mergeCell ref="C203:C204"/>
    <mergeCell ref="C205:C206"/>
    <mergeCell ref="A223:A226"/>
    <mergeCell ref="B223:B226"/>
    <mergeCell ref="C223:C224"/>
    <mergeCell ref="C225:C226"/>
    <mergeCell ref="A227:A230"/>
    <mergeCell ref="B227:B230"/>
    <mergeCell ref="C227:C228"/>
    <mergeCell ref="C229:C230"/>
    <mergeCell ref="A215:A218"/>
    <mergeCell ref="B215:B218"/>
    <mergeCell ref="C215:C216"/>
    <mergeCell ref="C217:C218"/>
    <mergeCell ref="A219:A222"/>
    <mergeCell ref="B219:B222"/>
    <mergeCell ref="C219:C220"/>
    <mergeCell ref="C221:C222"/>
    <mergeCell ref="A239:A242"/>
    <mergeCell ref="B239:B242"/>
    <mergeCell ref="C239:C240"/>
    <mergeCell ref="C241:C242"/>
    <mergeCell ref="A243:A246"/>
    <mergeCell ref="B243:B246"/>
    <mergeCell ref="C243:C244"/>
    <mergeCell ref="C245:C246"/>
    <mergeCell ref="A231:A234"/>
    <mergeCell ref="B231:B234"/>
    <mergeCell ref="C231:C232"/>
    <mergeCell ref="C233:C234"/>
    <mergeCell ref="A235:A238"/>
    <mergeCell ref="B235:B238"/>
    <mergeCell ref="C235:C236"/>
    <mergeCell ref="C237:C238"/>
    <mergeCell ref="A255:A258"/>
    <mergeCell ref="B255:B258"/>
    <mergeCell ref="C255:C256"/>
    <mergeCell ref="C257:C258"/>
    <mergeCell ref="A259:A262"/>
    <mergeCell ref="B259:B262"/>
    <mergeCell ref="C259:C260"/>
    <mergeCell ref="C261:C262"/>
    <mergeCell ref="A247:A250"/>
    <mergeCell ref="B247:B250"/>
    <mergeCell ref="C247:C248"/>
    <mergeCell ref="C249:C250"/>
    <mergeCell ref="A251:A254"/>
    <mergeCell ref="B251:B254"/>
    <mergeCell ref="C251:C252"/>
    <mergeCell ref="C253:C254"/>
    <mergeCell ref="A271:A274"/>
    <mergeCell ref="B271:B274"/>
    <mergeCell ref="C271:C272"/>
    <mergeCell ref="C273:C274"/>
    <mergeCell ref="A275:A278"/>
    <mergeCell ref="B275:B278"/>
    <mergeCell ref="C275:C276"/>
    <mergeCell ref="C277:C278"/>
    <mergeCell ref="A263:A266"/>
    <mergeCell ref="B263:B266"/>
    <mergeCell ref="C263:C264"/>
    <mergeCell ref="C265:C266"/>
    <mergeCell ref="A267:A270"/>
    <mergeCell ref="B267:B270"/>
    <mergeCell ref="C267:C268"/>
    <mergeCell ref="C269:C270"/>
    <mergeCell ref="A287:A290"/>
    <mergeCell ref="B287:B290"/>
    <mergeCell ref="C287:C288"/>
    <mergeCell ref="C289:C290"/>
    <mergeCell ref="A291:A294"/>
    <mergeCell ref="B291:B294"/>
    <mergeCell ref="C291:C292"/>
    <mergeCell ref="C293:C294"/>
    <mergeCell ref="A279:A282"/>
    <mergeCell ref="B279:B282"/>
    <mergeCell ref="C279:C280"/>
    <mergeCell ref="C281:C282"/>
    <mergeCell ref="A283:A286"/>
    <mergeCell ref="B283:B286"/>
    <mergeCell ref="C283:C284"/>
    <mergeCell ref="C285:C286"/>
    <mergeCell ref="A303:A306"/>
    <mergeCell ref="B303:B306"/>
    <mergeCell ref="C303:C304"/>
    <mergeCell ref="C305:C306"/>
    <mergeCell ref="A307:A310"/>
    <mergeCell ref="B307:B310"/>
    <mergeCell ref="C307:C308"/>
    <mergeCell ref="C309:C310"/>
    <mergeCell ref="A295:A298"/>
    <mergeCell ref="B295:B298"/>
    <mergeCell ref="C295:C296"/>
    <mergeCell ref="C297:C298"/>
    <mergeCell ref="A299:A302"/>
    <mergeCell ref="B299:B302"/>
    <mergeCell ref="C299:C300"/>
    <mergeCell ref="C301:C302"/>
    <mergeCell ref="A319:A322"/>
    <mergeCell ref="B319:B322"/>
    <mergeCell ref="C319:C320"/>
    <mergeCell ref="C321:C322"/>
    <mergeCell ref="A323:A326"/>
    <mergeCell ref="B323:B326"/>
    <mergeCell ref="C323:C324"/>
    <mergeCell ref="C325:C326"/>
    <mergeCell ref="A311:A314"/>
    <mergeCell ref="B311:B314"/>
    <mergeCell ref="C311:C312"/>
    <mergeCell ref="C313:C314"/>
    <mergeCell ref="A315:A318"/>
    <mergeCell ref="B315:B318"/>
    <mergeCell ref="C315:C316"/>
    <mergeCell ref="C317:C318"/>
    <mergeCell ref="A335:A338"/>
    <mergeCell ref="B335:B338"/>
    <mergeCell ref="C335:C336"/>
    <mergeCell ref="C337:C338"/>
    <mergeCell ref="A339:A342"/>
    <mergeCell ref="B339:B342"/>
    <mergeCell ref="C339:C340"/>
    <mergeCell ref="C341:C342"/>
    <mergeCell ref="A327:A330"/>
    <mergeCell ref="B327:B330"/>
    <mergeCell ref="C327:C328"/>
    <mergeCell ref="C329:C330"/>
    <mergeCell ref="A331:A334"/>
    <mergeCell ref="B331:B334"/>
    <mergeCell ref="C331:C332"/>
    <mergeCell ref="C333:C334"/>
    <mergeCell ref="A351:A354"/>
    <mergeCell ref="B351:B354"/>
    <mergeCell ref="C351:C352"/>
    <mergeCell ref="C353:C354"/>
    <mergeCell ref="A355:A358"/>
    <mergeCell ref="B355:B358"/>
    <mergeCell ref="C355:C356"/>
    <mergeCell ref="C357:C358"/>
    <mergeCell ref="A343:A346"/>
    <mergeCell ref="B343:B346"/>
    <mergeCell ref="C343:C344"/>
    <mergeCell ref="C345:C346"/>
    <mergeCell ref="A347:A350"/>
    <mergeCell ref="B347:B350"/>
    <mergeCell ref="C347:C348"/>
    <mergeCell ref="C349:C350"/>
    <mergeCell ref="A367:A370"/>
    <mergeCell ref="B367:B370"/>
    <mergeCell ref="C367:C368"/>
    <mergeCell ref="C369:C370"/>
    <mergeCell ref="A371:A374"/>
    <mergeCell ref="B371:B374"/>
    <mergeCell ref="C371:C372"/>
    <mergeCell ref="C373:C374"/>
    <mergeCell ref="A359:A362"/>
    <mergeCell ref="B359:B362"/>
    <mergeCell ref="C359:C360"/>
    <mergeCell ref="C361:C362"/>
    <mergeCell ref="A363:A366"/>
    <mergeCell ref="B363:B366"/>
    <mergeCell ref="C363:C364"/>
    <mergeCell ref="C365:C366"/>
    <mergeCell ref="A383:A386"/>
    <mergeCell ref="B383:B386"/>
    <mergeCell ref="C383:C384"/>
    <mergeCell ref="C385:C386"/>
    <mergeCell ref="A387:A390"/>
    <mergeCell ref="B387:B390"/>
    <mergeCell ref="C387:C388"/>
    <mergeCell ref="C389:C390"/>
    <mergeCell ref="A375:A378"/>
    <mergeCell ref="B375:B378"/>
    <mergeCell ref="C375:C376"/>
    <mergeCell ref="C377:C378"/>
    <mergeCell ref="A379:A382"/>
    <mergeCell ref="B379:B382"/>
    <mergeCell ref="C379:C380"/>
    <mergeCell ref="C381:C382"/>
    <mergeCell ref="A399:A402"/>
    <mergeCell ref="B399:B402"/>
    <mergeCell ref="C399:C400"/>
    <mergeCell ref="C401:C402"/>
    <mergeCell ref="A403:A406"/>
    <mergeCell ref="B403:B406"/>
    <mergeCell ref="C403:C404"/>
    <mergeCell ref="C405:C406"/>
    <mergeCell ref="A391:A394"/>
    <mergeCell ref="B391:B394"/>
    <mergeCell ref="C391:C392"/>
    <mergeCell ref="C393:C394"/>
    <mergeCell ref="A395:A398"/>
    <mergeCell ref="B395:B398"/>
    <mergeCell ref="C395:C396"/>
    <mergeCell ref="C397:C398"/>
    <mergeCell ref="C421:C422"/>
    <mergeCell ref="A407:A410"/>
    <mergeCell ref="B407:B410"/>
    <mergeCell ref="C407:C408"/>
    <mergeCell ref="C409:C410"/>
    <mergeCell ref="A411:A414"/>
    <mergeCell ref="B411:B414"/>
    <mergeCell ref="C411:C412"/>
    <mergeCell ref="C413:C414"/>
    <mergeCell ref="A431:A434"/>
    <mergeCell ref="B431:B434"/>
    <mergeCell ref="C431:C432"/>
    <mergeCell ref="C433:C434"/>
    <mergeCell ref="C11:D11"/>
    <mergeCell ref="A9:D10"/>
    <mergeCell ref="C12:D12"/>
    <mergeCell ref="C13:D13"/>
    <mergeCell ref="C14:D14"/>
    <mergeCell ref="A423:A426"/>
    <mergeCell ref="B423:B426"/>
    <mergeCell ref="C423:C424"/>
    <mergeCell ref="C425:C426"/>
    <mergeCell ref="A427:A430"/>
    <mergeCell ref="B427:B430"/>
    <mergeCell ref="C427:C428"/>
    <mergeCell ref="C429:C430"/>
    <mergeCell ref="A415:A418"/>
    <mergeCell ref="B415:B418"/>
    <mergeCell ref="C415:C416"/>
    <mergeCell ref="C417:C418"/>
    <mergeCell ref="A419:A422"/>
    <mergeCell ref="B419:B422"/>
    <mergeCell ref="C419:C420"/>
    <mergeCell ref="B35:B38"/>
    <mergeCell ref="C35:C36"/>
    <mergeCell ref="C37:C38"/>
    <mergeCell ref="A11:A24"/>
    <mergeCell ref="B11:B14"/>
    <mergeCell ref="B15:B23"/>
    <mergeCell ref="A27:A28"/>
    <mergeCell ref="A29:C30"/>
    <mergeCell ref="C15:D15"/>
    <mergeCell ref="C17:D17"/>
    <mergeCell ref="C18:D18"/>
    <mergeCell ref="C19:D19"/>
    <mergeCell ref="C20:D20"/>
    <mergeCell ref="C21:D21"/>
    <mergeCell ref="A31:A34"/>
    <mergeCell ref="B31:B34"/>
    <mergeCell ref="C31:C32"/>
    <mergeCell ref="C33:C34"/>
  </mergeCells>
  <conditionalFormatting sqref="A35">
    <cfRule type="expression" dxfId="62" priority="106">
      <formula>AND(A35="",SUM(E35:P38)&gt;0)</formula>
    </cfRule>
  </conditionalFormatting>
  <conditionalFormatting sqref="A39 A43 A47 A51 A55 A59 A63 A67 A71 A75 A79 A83 A87 A91 A95 A99 A103 A107 A111 A115 A119 A123 A127 A131 A135 A139 A143 A147 A151 A155 A159 A163 A167 A171 A175 A179 A183 A187 A191 A195 A199 A203 A207 A211 A215 A219 A223 A227 A231 A235 A239 A243 A247 A251 A255 A259 A263 A267 A271 A275 A279 A283 A287 A291 A295 A299 A303 A307 A311 A315 A319 A323 A327 A331 A335 A339 A343 A347 A351 A355 A359 A363 A367 A371 A375 A379 A383 A387 A391 A395 A399 A403 A407 A411 A415 A419 A423 A427 A431">
    <cfRule type="expression" dxfId="61" priority="2">
      <formula>AND(A39="",SUM(E39:P42)&gt;0)</formula>
    </cfRule>
  </conditionalFormatting>
  <conditionalFormatting sqref="B35:B434">
    <cfRule type="expression" dxfId="60" priority="1">
      <formula>B35="Eingabeart wurde geändert"</formula>
    </cfRule>
  </conditionalFormatting>
  <pageMargins left="0.7" right="0.7" top="0.78740157499999996" bottom="0.78740157499999996"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4AD7F20-7700-4C3E-94C2-EE7C373BC66D}">
          <x14:formula1>
            <xm:f>L!$P$10:$P$150</xm:f>
          </x14:formula1>
          <xm:sqref>A35:A434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27B66B-A93B-4F7E-8A8D-CBB6703AEBDF}">
  <sheetPr>
    <pageSetUpPr fitToPage="1"/>
  </sheetPr>
  <dimension ref="A1:Q34"/>
  <sheetViews>
    <sheetView showGridLines="0" zoomScaleNormal="100" workbookViewId="0"/>
  </sheetViews>
  <sheetFormatPr baseColWidth="10" defaultColWidth="10.5703125" defaultRowHeight="12.75" x14ac:dyDescent="0.2"/>
  <cols>
    <col min="1" max="1" width="17.5703125" style="269" customWidth="1"/>
    <col min="2" max="2" width="16.42578125" style="269" customWidth="1"/>
    <col min="3" max="3" width="34.7109375" style="269" customWidth="1"/>
    <col min="4" max="4" width="11.42578125" style="269" customWidth="1"/>
    <col min="5" max="16384" width="10.5703125" style="270"/>
  </cols>
  <sheetData>
    <row r="1" spans="1:17" x14ac:dyDescent="0.2">
      <c r="F1" s="271"/>
    </row>
    <row r="2" spans="1:17" s="121" customFormat="1" x14ac:dyDescent="0.2">
      <c r="A2" s="272"/>
      <c r="B2" s="272"/>
      <c r="C2" s="273"/>
      <c r="D2" s="273"/>
      <c r="F2" s="271" t="s">
        <v>1040</v>
      </c>
    </row>
    <row r="3" spans="1:17" s="121" customFormat="1" x14ac:dyDescent="0.2">
      <c r="A3" s="272"/>
      <c r="B3" s="272"/>
      <c r="C3" s="273"/>
      <c r="D3" s="273"/>
    </row>
    <row r="4" spans="1:17" x14ac:dyDescent="0.2">
      <c r="A4" s="274" t="s">
        <v>0</v>
      </c>
      <c r="B4" s="274"/>
      <c r="C4" s="273"/>
      <c r="D4" s="273"/>
    </row>
    <row r="5" spans="1:17" x14ac:dyDescent="0.2">
      <c r="A5" s="272"/>
      <c r="B5" s="272"/>
    </row>
    <row r="6" spans="1:17" ht="15.75" x14ac:dyDescent="0.2">
      <c r="A6" s="421" t="str">
        <f>"Monatserhebung "&amp;U!$A$11&amp;" "&amp;U!$B$12</f>
        <v>Monatserhebung Netzbetreiber Erdgas 2024</v>
      </c>
      <c r="B6" s="478"/>
      <c r="C6" s="478"/>
      <c r="D6" s="268"/>
      <c r="E6" s="271" t="s">
        <v>1041</v>
      </c>
      <c r="F6" s="271" t="s">
        <v>1042</v>
      </c>
      <c r="G6" s="275" t="s">
        <v>1043</v>
      </c>
      <c r="H6" s="271"/>
      <c r="I6" s="271"/>
    </row>
    <row r="7" spans="1:17" ht="15.75" x14ac:dyDescent="0.2">
      <c r="A7" s="307" t="s">
        <v>7</v>
      </c>
      <c r="B7" s="479" t="str">
        <f>IF(U!$B$13&lt;&gt;"",U!$B$13,"")</f>
        <v/>
      </c>
      <c r="C7" s="480"/>
      <c r="D7" s="481"/>
    </row>
    <row r="8" spans="1:17" ht="15.75" x14ac:dyDescent="0.2">
      <c r="A8" s="482" t="s">
        <v>1070</v>
      </c>
      <c r="B8" s="483"/>
      <c r="C8" s="483"/>
      <c r="D8" s="484"/>
    </row>
    <row r="9" spans="1:17" x14ac:dyDescent="0.2">
      <c r="A9" s="273"/>
      <c r="B9" s="273"/>
      <c r="C9" s="273"/>
      <c r="D9" s="273"/>
    </row>
    <row r="10" spans="1:17" ht="39" customHeight="1" x14ac:dyDescent="0.2">
      <c r="A10" s="485" t="s">
        <v>1044</v>
      </c>
      <c r="B10" s="486"/>
      <c r="C10" s="486"/>
      <c r="D10" s="487"/>
      <c r="E10" s="276" t="s">
        <v>78</v>
      </c>
      <c r="F10" s="277" t="s">
        <v>138</v>
      </c>
      <c r="G10" s="277" t="s">
        <v>139</v>
      </c>
      <c r="H10" s="277" t="s">
        <v>140</v>
      </c>
      <c r="I10" s="277" t="s">
        <v>125</v>
      </c>
      <c r="J10" s="277" t="s">
        <v>141</v>
      </c>
      <c r="K10" s="277" t="s">
        <v>142</v>
      </c>
      <c r="L10" s="277" t="s">
        <v>143</v>
      </c>
      <c r="M10" s="277" t="s">
        <v>144</v>
      </c>
      <c r="N10" s="277" t="s">
        <v>145</v>
      </c>
      <c r="O10" s="277" t="s">
        <v>146</v>
      </c>
      <c r="P10" s="277" t="s">
        <v>147</v>
      </c>
      <c r="Q10" s="277" t="s">
        <v>135</v>
      </c>
    </row>
    <row r="11" spans="1:17" x14ac:dyDescent="0.2">
      <c r="A11" s="470" t="s">
        <v>96</v>
      </c>
      <c r="B11" s="473" t="s">
        <v>212</v>
      </c>
      <c r="C11" s="278" t="s">
        <v>1045</v>
      </c>
      <c r="D11" s="279" t="s">
        <v>137</v>
      </c>
      <c r="E11" s="280"/>
      <c r="F11" s="280"/>
      <c r="G11" s="280"/>
      <c r="H11" s="280"/>
      <c r="I11" s="280"/>
      <c r="J11" s="280"/>
      <c r="K11" s="280"/>
      <c r="L11" s="280"/>
      <c r="M11" s="280"/>
      <c r="N11" s="280"/>
      <c r="O11" s="280"/>
      <c r="P11" s="280"/>
      <c r="Q11" s="281" t="str">
        <f>IF(SUM(E11:P11)&gt;0,SUM(E11:P11),"")</f>
        <v/>
      </c>
    </row>
    <row r="12" spans="1:17" x14ac:dyDescent="0.2">
      <c r="A12" s="471"/>
      <c r="B12" s="472"/>
      <c r="C12" s="282" t="s">
        <v>1046</v>
      </c>
      <c r="D12" s="283" t="s">
        <v>137</v>
      </c>
      <c r="E12" s="284"/>
      <c r="F12" s="284"/>
      <c r="G12" s="284"/>
      <c r="H12" s="284"/>
      <c r="I12" s="284"/>
      <c r="J12" s="284"/>
      <c r="K12" s="284"/>
      <c r="L12" s="284"/>
      <c r="M12" s="284"/>
      <c r="N12" s="284"/>
      <c r="O12" s="284"/>
      <c r="P12" s="284"/>
      <c r="Q12" s="285" t="str">
        <f t="shared" ref="Q12:Q13" si="0">IF(SUM(E12:P12)&gt;0,SUM(E12:P12),"")</f>
        <v/>
      </c>
    </row>
    <row r="13" spans="1:17" x14ac:dyDescent="0.2">
      <c r="A13" s="471"/>
      <c r="B13" s="472"/>
      <c r="C13" s="286" t="s">
        <v>129</v>
      </c>
      <c r="D13" s="287" t="s">
        <v>137</v>
      </c>
      <c r="E13" s="288"/>
      <c r="F13" s="288"/>
      <c r="G13" s="288"/>
      <c r="H13" s="288"/>
      <c r="I13" s="288"/>
      <c r="J13" s="288"/>
      <c r="K13" s="288"/>
      <c r="L13" s="288"/>
      <c r="M13" s="288"/>
      <c r="N13" s="288"/>
      <c r="O13" s="288"/>
      <c r="P13" s="288"/>
      <c r="Q13" s="289" t="str">
        <f t="shared" si="0"/>
        <v/>
      </c>
    </row>
    <row r="14" spans="1:17" x14ac:dyDescent="0.2">
      <c r="A14" s="471"/>
      <c r="B14" s="472"/>
      <c r="C14" s="290" t="s">
        <v>106</v>
      </c>
      <c r="D14" s="291" t="s">
        <v>158</v>
      </c>
      <c r="E14" s="292"/>
      <c r="F14" s="292"/>
      <c r="G14" s="292"/>
      <c r="H14" s="292"/>
      <c r="I14" s="292"/>
      <c r="J14" s="292"/>
      <c r="K14" s="292"/>
      <c r="L14" s="292"/>
      <c r="M14" s="292"/>
      <c r="N14" s="292"/>
      <c r="O14" s="292"/>
      <c r="P14" s="292"/>
      <c r="Q14" s="293"/>
    </row>
    <row r="15" spans="1:17" x14ac:dyDescent="0.2">
      <c r="A15" s="471"/>
      <c r="B15" s="473" t="s">
        <v>1047</v>
      </c>
      <c r="C15" s="278" t="s">
        <v>1045</v>
      </c>
      <c r="D15" s="279" t="s">
        <v>137</v>
      </c>
      <c r="E15" s="280"/>
      <c r="F15" s="280"/>
      <c r="G15" s="280"/>
      <c r="H15" s="280"/>
      <c r="I15" s="280"/>
      <c r="J15" s="280"/>
      <c r="K15" s="280"/>
      <c r="L15" s="280"/>
      <c r="M15" s="280"/>
      <c r="N15" s="280"/>
      <c r="O15" s="280"/>
      <c r="P15" s="280"/>
      <c r="Q15" s="281" t="str">
        <f>IF(SUM(E15:P15)&gt;0,SUM(E15:P15),"")</f>
        <v/>
      </c>
    </row>
    <row r="16" spans="1:17" x14ac:dyDescent="0.2">
      <c r="A16" s="471"/>
      <c r="B16" s="472"/>
      <c r="C16" s="282" t="s">
        <v>1046</v>
      </c>
      <c r="D16" s="283" t="s">
        <v>137</v>
      </c>
      <c r="E16" s="284"/>
      <c r="F16" s="284"/>
      <c r="G16" s="284"/>
      <c r="H16" s="284"/>
      <c r="I16" s="284"/>
      <c r="J16" s="284"/>
      <c r="K16" s="284"/>
      <c r="L16" s="284"/>
      <c r="M16" s="284"/>
      <c r="N16" s="284"/>
      <c r="O16" s="284"/>
      <c r="P16" s="284"/>
      <c r="Q16" s="285" t="str">
        <f t="shared" ref="Q16:Q17" si="1">IF(SUM(E16:P16)&gt;0,SUM(E16:P16),"")</f>
        <v/>
      </c>
    </row>
    <row r="17" spans="1:17" x14ac:dyDescent="0.2">
      <c r="A17" s="471"/>
      <c r="B17" s="472"/>
      <c r="C17" s="286" t="s">
        <v>129</v>
      </c>
      <c r="D17" s="287" t="s">
        <v>137</v>
      </c>
      <c r="E17" s="288"/>
      <c r="F17" s="288"/>
      <c r="G17" s="288"/>
      <c r="H17" s="288"/>
      <c r="I17" s="288"/>
      <c r="J17" s="288"/>
      <c r="K17" s="288"/>
      <c r="L17" s="288"/>
      <c r="M17" s="288"/>
      <c r="N17" s="288"/>
      <c r="O17" s="288"/>
      <c r="P17" s="288"/>
      <c r="Q17" s="289" t="str">
        <f t="shared" si="1"/>
        <v/>
      </c>
    </row>
    <row r="18" spans="1:17" x14ac:dyDescent="0.2">
      <c r="A18" s="471"/>
      <c r="B18" s="488"/>
      <c r="C18" s="290" t="s">
        <v>106</v>
      </c>
      <c r="D18" s="291" t="s">
        <v>158</v>
      </c>
      <c r="E18" s="292"/>
      <c r="F18" s="292"/>
      <c r="G18" s="292"/>
      <c r="H18" s="292"/>
      <c r="I18" s="292"/>
      <c r="J18" s="292"/>
      <c r="K18" s="292"/>
      <c r="L18" s="292"/>
      <c r="M18" s="292"/>
      <c r="N18" s="292"/>
      <c r="O18" s="292"/>
      <c r="P18" s="292"/>
      <c r="Q18" s="293"/>
    </row>
    <row r="19" spans="1:17" x14ac:dyDescent="0.2">
      <c r="A19" s="470" t="s">
        <v>97</v>
      </c>
      <c r="B19" s="472" t="s">
        <v>212</v>
      </c>
      <c r="C19" s="278" t="s">
        <v>1045</v>
      </c>
      <c r="D19" s="279" t="s">
        <v>137</v>
      </c>
      <c r="E19" s="280"/>
      <c r="F19" s="280"/>
      <c r="G19" s="280"/>
      <c r="H19" s="280"/>
      <c r="I19" s="280"/>
      <c r="J19" s="280"/>
      <c r="K19" s="280"/>
      <c r="L19" s="280"/>
      <c r="M19" s="280"/>
      <c r="N19" s="280"/>
      <c r="O19" s="280"/>
      <c r="P19" s="280"/>
      <c r="Q19" s="281" t="str">
        <f>IF(SUM(E19:P19)&gt;0,SUM(E19:P19),"")</f>
        <v/>
      </c>
    </row>
    <row r="20" spans="1:17" x14ac:dyDescent="0.2">
      <c r="A20" s="471"/>
      <c r="B20" s="472"/>
      <c r="C20" s="282" t="s">
        <v>1046</v>
      </c>
      <c r="D20" s="283" t="s">
        <v>137</v>
      </c>
      <c r="E20" s="284"/>
      <c r="F20" s="284"/>
      <c r="G20" s="284"/>
      <c r="H20" s="284"/>
      <c r="I20" s="284"/>
      <c r="J20" s="284"/>
      <c r="K20" s="284"/>
      <c r="L20" s="284"/>
      <c r="M20" s="284"/>
      <c r="N20" s="284"/>
      <c r="O20" s="284"/>
      <c r="P20" s="284"/>
      <c r="Q20" s="285" t="str">
        <f t="shared" ref="Q20:Q21" si="2">IF(SUM(E20:P20)&gt;0,SUM(E20:P20),"")</f>
        <v/>
      </c>
    </row>
    <row r="21" spans="1:17" x14ac:dyDescent="0.2">
      <c r="A21" s="471"/>
      <c r="B21" s="472"/>
      <c r="C21" s="286" t="s">
        <v>129</v>
      </c>
      <c r="D21" s="287" t="s">
        <v>137</v>
      </c>
      <c r="E21" s="288"/>
      <c r="F21" s="288"/>
      <c r="G21" s="288"/>
      <c r="H21" s="288"/>
      <c r="I21" s="288"/>
      <c r="J21" s="288"/>
      <c r="K21" s="288"/>
      <c r="L21" s="288"/>
      <c r="M21" s="288"/>
      <c r="N21" s="288"/>
      <c r="O21" s="288"/>
      <c r="P21" s="288"/>
      <c r="Q21" s="289" t="str">
        <f t="shared" si="2"/>
        <v/>
      </c>
    </row>
    <row r="22" spans="1:17" x14ac:dyDescent="0.2">
      <c r="A22" s="471"/>
      <c r="B22" s="472"/>
      <c r="C22" s="290" t="s">
        <v>106</v>
      </c>
      <c r="D22" s="291" t="s">
        <v>158</v>
      </c>
      <c r="E22" s="292"/>
      <c r="F22" s="292"/>
      <c r="G22" s="292"/>
      <c r="H22" s="292"/>
      <c r="I22" s="292"/>
      <c r="J22" s="292"/>
      <c r="K22" s="292"/>
      <c r="L22" s="292"/>
      <c r="M22" s="292"/>
      <c r="N22" s="292"/>
      <c r="O22" s="292"/>
      <c r="P22" s="292"/>
      <c r="Q22" s="293"/>
    </row>
    <row r="23" spans="1:17" x14ac:dyDescent="0.2">
      <c r="A23" s="471"/>
      <c r="B23" s="473" t="s">
        <v>1047</v>
      </c>
      <c r="C23" s="278" t="s">
        <v>1045</v>
      </c>
      <c r="D23" s="279" t="s">
        <v>137</v>
      </c>
      <c r="E23" s="280"/>
      <c r="F23" s="280"/>
      <c r="G23" s="280"/>
      <c r="H23" s="280"/>
      <c r="I23" s="280"/>
      <c r="J23" s="280"/>
      <c r="K23" s="280"/>
      <c r="L23" s="280"/>
      <c r="M23" s="280"/>
      <c r="N23" s="280"/>
      <c r="O23" s="280"/>
      <c r="P23" s="280"/>
      <c r="Q23" s="281" t="str">
        <f>IF(SUM(E23:P23)&gt;0,SUM(E23:P23),"")</f>
        <v/>
      </c>
    </row>
    <row r="24" spans="1:17" x14ac:dyDescent="0.2">
      <c r="A24" s="471"/>
      <c r="B24" s="472"/>
      <c r="C24" s="282" t="s">
        <v>1046</v>
      </c>
      <c r="D24" s="283" t="s">
        <v>137</v>
      </c>
      <c r="E24" s="284"/>
      <c r="F24" s="284"/>
      <c r="G24" s="284"/>
      <c r="H24" s="284"/>
      <c r="I24" s="284"/>
      <c r="J24" s="284"/>
      <c r="K24" s="284"/>
      <c r="L24" s="284"/>
      <c r="M24" s="284"/>
      <c r="N24" s="284"/>
      <c r="O24" s="284"/>
      <c r="P24" s="284"/>
      <c r="Q24" s="285" t="str">
        <f t="shared" ref="Q24:Q25" si="3">IF(SUM(E24:P24)&gt;0,SUM(E24:P24),"")</f>
        <v/>
      </c>
    </row>
    <row r="25" spans="1:17" x14ac:dyDescent="0.2">
      <c r="A25" s="471"/>
      <c r="B25" s="472"/>
      <c r="C25" s="286" t="s">
        <v>129</v>
      </c>
      <c r="D25" s="287" t="s">
        <v>137</v>
      </c>
      <c r="E25" s="288"/>
      <c r="F25" s="288"/>
      <c r="G25" s="288"/>
      <c r="H25" s="288"/>
      <c r="I25" s="288"/>
      <c r="J25" s="288"/>
      <c r="K25" s="288"/>
      <c r="L25" s="288"/>
      <c r="M25" s="288"/>
      <c r="N25" s="288"/>
      <c r="O25" s="288"/>
      <c r="P25" s="288"/>
      <c r="Q25" s="289" t="str">
        <f t="shared" si="3"/>
        <v/>
      </c>
    </row>
    <row r="26" spans="1:17" x14ac:dyDescent="0.2">
      <c r="A26" s="471"/>
      <c r="B26" s="472"/>
      <c r="C26" s="290" t="s">
        <v>106</v>
      </c>
      <c r="D26" s="291" t="s">
        <v>158</v>
      </c>
      <c r="E26" s="292"/>
      <c r="F26" s="292"/>
      <c r="G26" s="292"/>
      <c r="H26" s="292"/>
      <c r="I26" s="292"/>
      <c r="J26" s="292"/>
      <c r="K26" s="292"/>
      <c r="L26" s="292"/>
      <c r="M26" s="292"/>
      <c r="N26" s="292"/>
      <c r="O26" s="292"/>
      <c r="P26" s="292"/>
      <c r="Q26" s="293"/>
    </row>
    <row r="27" spans="1:17" x14ac:dyDescent="0.2">
      <c r="A27" s="474" t="s">
        <v>1048</v>
      </c>
      <c r="B27" s="474"/>
      <c r="C27" s="475"/>
      <c r="D27" s="291" t="s">
        <v>137</v>
      </c>
      <c r="E27" s="294" t="str">
        <f t="shared" ref="E27:Q27" si="4">IF(SUM(E11,E12,E13,E19,E20,E21)&gt;0,SUM(E11,E12,E13,E19,E20,E21),"")</f>
        <v/>
      </c>
      <c r="F27" s="294" t="str">
        <f t="shared" si="4"/>
        <v/>
      </c>
      <c r="G27" s="294" t="str">
        <f t="shared" si="4"/>
        <v/>
      </c>
      <c r="H27" s="294" t="str">
        <f t="shared" si="4"/>
        <v/>
      </c>
      <c r="I27" s="294" t="str">
        <f t="shared" si="4"/>
        <v/>
      </c>
      <c r="J27" s="294" t="str">
        <f t="shared" si="4"/>
        <v/>
      </c>
      <c r="K27" s="294" t="str">
        <f t="shared" si="4"/>
        <v/>
      </c>
      <c r="L27" s="294" t="str">
        <f t="shared" si="4"/>
        <v/>
      </c>
      <c r="M27" s="294" t="str">
        <f t="shared" si="4"/>
        <v/>
      </c>
      <c r="N27" s="294" t="str">
        <f t="shared" si="4"/>
        <v/>
      </c>
      <c r="O27" s="294" t="str">
        <f t="shared" si="4"/>
        <v/>
      </c>
      <c r="P27" s="294" t="str">
        <f t="shared" si="4"/>
        <v/>
      </c>
      <c r="Q27" s="294" t="str">
        <f t="shared" si="4"/>
        <v/>
      </c>
    </row>
    <row r="28" spans="1:17" x14ac:dyDescent="0.2">
      <c r="A28" s="476" t="s">
        <v>1049</v>
      </c>
      <c r="B28" s="476"/>
      <c r="C28" s="477"/>
      <c r="D28" s="295" t="s">
        <v>137</v>
      </c>
      <c r="E28" s="337" t="str">
        <f t="shared" ref="E28:Q28" si="5">IF(SUM(E15,E17,E16,E23,E24,E25)&gt;0,SUM(E15,E17,E16,E23,E24,E25),"")</f>
        <v/>
      </c>
      <c r="F28" s="337" t="str">
        <f t="shared" si="5"/>
        <v/>
      </c>
      <c r="G28" s="337" t="str">
        <f t="shared" si="5"/>
        <v/>
      </c>
      <c r="H28" s="337" t="str">
        <f t="shared" si="5"/>
        <v/>
      </c>
      <c r="I28" s="337" t="str">
        <f t="shared" si="5"/>
        <v/>
      </c>
      <c r="J28" s="337" t="str">
        <f t="shared" si="5"/>
        <v/>
      </c>
      <c r="K28" s="337" t="str">
        <f t="shared" si="5"/>
        <v/>
      </c>
      <c r="L28" s="337" t="str">
        <f t="shared" si="5"/>
        <v/>
      </c>
      <c r="M28" s="337" t="str">
        <f t="shared" si="5"/>
        <v/>
      </c>
      <c r="N28" s="337" t="str">
        <f t="shared" si="5"/>
        <v/>
      </c>
      <c r="O28" s="337" t="str">
        <f t="shared" si="5"/>
        <v/>
      </c>
      <c r="P28" s="337" t="str">
        <f t="shared" si="5"/>
        <v/>
      </c>
      <c r="Q28" s="337" t="str">
        <f t="shared" si="5"/>
        <v/>
      </c>
    </row>
    <row r="30" spans="1:17" x14ac:dyDescent="0.2">
      <c r="A30" s="270"/>
      <c r="B30" s="270"/>
      <c r="C30" s="270"/>
      <c r="D30" s="270"/>
    </row>
    <row r="31" spans="1:17" x14ac:dyDescent="0.2">
      <c r="A31" s="465" t="s">
        <v>1050</v>
      </c>
      <c r="B31" s="469"/>
      <c r="C31" s="466"/>
      <c r="D31" s="296"/>
      <c r="E31" s="193" t="str">
        <f>IF(AND(COUNT(E11:P13,E19:P21)=0,D31=""),"Pflichtfeld!","")</f>
        <v>Pflichtfeld!</v>
      </c>
    </row>
    <row r="32" spans="1:17" x14ac:dyDescent="0.2">
      <c r="A32" s="465" t="s">
        <v>1051</v>
      </c>
      <c r="B32" s="469"/>
      <c r="C32" s="466"/>
      <c r="D32" s="297"/>
      <c r="E32" s="193" t="str">
        <f>IF(AND(COUNT(E15:P17,E23:P25)=0,D32=""),"Pflichtfeld!","")</f>
        <v>Pflichtfeld!</v>
      </c>
    </row>
    <row r="34" spans="5:5" x14ac:dyDescent="0.2">
      <c r="E34" s="298"/>
    </row>
  </sheetData>
  <sheetProtection algorithmName="SHA-512" hashValue="JE4fYdh5mWNLaBxvovlg3JIj9iQhVKYSx0RjqZN581eCUQvJtaSzvEgyAXmzxDYoeVxBtizEISkuzqUl11L0qg==" saltValue="hjt8m9reBQWeWizhNBM8OA==" spinCount="100000" sheet="1" formatCells="0" formatColumns="0" formatRows="0"/>
  <mergeCells count="14">
    <mergeCell ref="A6:C6"/>
    <mergeCell ref="B7:D7"/>
    <mergeCell ref="A8:D8"/>
    <mergeCell ref="A10:D10"/>
    <mergeCell ref="A11:A18"/>
    <mergeCell ref="B11:B14"/>
    <mergeCell ref="B15:B18"/>
    <mergeCell ref="A32:C32"/>
    <mergeCell ref="A19:A26"/>
    <mergeCell ref="B19:B22"/>
    <mergeCell ref="B23:B26"/>
    <mergeCell ref="A27:C27"/>
    <mergeCell ref="A28:C28"/>
    <mergeCell ref="A31:C31"/>
  </mergeCells>
  <conditionalFormatting sqref="D31">
    <cfRule type="expression" dxfId="59" priority="246" stopIfTrue="1">
      <formula>AND(SUM($E$27:$P$27)=0,$D$31="")</formula>
    </cfRule>
  </conditionalFormatting>
  <conditionalFormatting sqref="D32">
    <cfRule type="expression" dxfId="58" priority="247">
      <formula>AND(SUM($E$28:$P$28)=0,$D$32="")</formula>
    </cfRule>
  </conditionalFormatting>
  <conditionalFormatting sqref="E11:P13">
    <cfRule type="expression" dxfId="57" priority="3">
      <formula>AND(SUM(E$14)&gt;0,SUM(E$11,E$12,E$13)=0)</formula>
    </cfRule>
  </conditionalFormatting>
  <conditionalFormatting sqref="E14:P14">
    <cfRule type="expression" dxfId="56" priority="2">
      <formula>AND(SUM(E11,E12,E13)&gt;0,SUM(E14)=0)</formula>
    </cfRule>
  </conditionalFormatting>
  <conditionalFormatting sqref="E15:P17">
    <cfRule type="expression" dxfId="55" priority="5">
      <formula>AND(SUM(E$18)&gt;0,SUM(E$15,E$16,E$17)=0)</formula>
    </cfRule>
  </conditionalFormatting>
  <conditionalFormatting sqref="E18:P18">
    <cfRule type="expression" dxfId="54" priority="4">
      <formula>AND(SUM(E15,E16,E17)&gt;0,SUM(E18)=0)</formula>
    </cfRule>
  </conditionalFormatting>
  <conditionalFormatting sqref="E19:P21">
    <cfRule type="expression" dxfId="53" priority="7">
      <formula>AND(SUM(E$22)&gt;0,SUM(E$19,E$20,E$21)=0)</formula>
    </cfRule>
  </conditionalFormatting>
  <conditionalFormatting sqref="E22:P22">
    <cfRule type="expression" dxfId="52" priority="6">
      <formula>AND(SUM(E19,E20,E21)&gt;0,SUM(E22)=0)</formula>
    </cfRule>
  </conditionalFormatting>
  <conditionalFormatting sqref="E23:P25">
    <cfRule type="expression" dxfId="51" priority="8">
      <formula>AND(SUM(E$26)&gt;0,SUM(E$23,E$24,E$25)=0)</formula>
    </cfRule>
  </conditionalFormatting>
  <conditionalFormatting sqref="E26:P26">
    <cfRule type="expression" dxfId="50" priority="1">
      <formula>AND(SUM(E23,E24,E25)&gt;0,SUM(E26)=0)</formula>
    </cfRule>
  </conditionalFormatting>
  <dataValidations disablePrompts="1" count="5">
    <dataValidation type="whole" allowBlank="1" showInputMessage="1" showErrorMessage="1" sqref="E11:P13" xr:uid="{71214C75-1815-4FE3-8D1F-D8BAA928FF4E}">
      <formula1>0</formula1>
      <formula2>1000000</formula2>
    </dataValidation>
    <dataValidation type="decimal" allowBlank="1" showInputMessage="1" showErrorMessage="1" sqref="E14:Q14 E18:Q18 E22:Q22 E26:Q26" xr:uid="{3FF163D3-AF69-4A4F-8D75-17C7CBBBCF48}">
      <formula1>0</formula1>
      <formula2>1000000</formula2>
    </dataValidation>
    <dataValidation type="list" allowBlank="1" showInputMessage="1" showErrorMessage="1" sqref="D31:D32" xr:uid="{0C172E7D-6965-4267-9609-BFFA36670349}">
      <formula1>$F$1:$F$2</formula1>
    </dataValidation>
    <dataValidation type="decimal" allowBlank="1" showInputMessage="1" showErrorMessage="1" error="Nur ganze positive Zahlen erlaubt." sqref="E21:P21 E25:P25" xr:uid="{F75D7454-0E87-48AA-B678-859C8A75BBE8}">
      <formula1>0</formula1>
      <formula2>900000000000000000000</formula2>
    </dataValidation>
    <dataValidation type="whole" allowBlank="1" showInputMessage="1" showErrorMessage="1" error="Nur ganze positive Zahlen erlaubt." sqref="E19:P20 E15:P17 E23:P24" xr:uid="{41DEF441-929B-498E-B9FF-8534EED8FBF4}">
      <formula1>0</formula1>
      <formula2>900000000000000000000</formula2>
    </dataValidation>
  </dataValidations>
  <pageMargins left="0.78740157499999996" right="0.78740157499999996" top="0.984251969" bottom="0.984251969" header="0.4921259845" footer="0.4921259845"/>
  <pageSetup paperSize="9" scale="50"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826"/>
  <sheetViews>
    <sheetView showGridLines="0" workbookViewId="0"/>
  </sheetViews>
  <sheetFormatPr baseColWidth="10" defaultColWidth="10.7109375" defaultRowHeight="12.75" x14ac:dyDescent="0.2"/>
  <cols>
    <col min="1" max="1" width="40.7109375" style="9" customWidth="1"/>
    <col min="2" max="2" width="17.7109375" style="9" customWidth="1"/>
    <col min="3" max="3" width="69.42578125" style="9" bestFit="1" customWidth="1"/>
    <col min="4" max="4" width="17.42578125" style="9" customWidth="1"/>
    <col min="5" max="5" width="11.7109375" style="14" customWidth="1"/>
    <col min="6" max="6" width="11.7109375" style="9" customWidth="1"/>
    <col min="7" max="9" width="11.7109375" style="15" customWidth="1"/>
    <col min="10" max="11" width="11.7109375" style="9" customWidth="1"/>
    <col min="12" max="17" width="11.7109375" style="15" customWidth="1"/>
    <col min="18" max="18" width="10.7109375" style="15"/>
    <col min="19" max="21" width="10.7109375" style="17"/>
    <col min="22" max="16384" width="10.7109375" style="15"/>
  </cols>
  <sheetData>
    <row r="1" spans="1:21" s="11" customFormat="1" ht="15.75" customHeight="1" x14ac:dyDescent="0.2">
      <c r="A1" s="8"/>
      <c r="B1" s="9"/>
      <c r="C1" s="9"/>
      <c r="D1" s="9"/>
      <c r="E1" s="465" t="s">
        <v>1077</v>
      </c>
      <c r="F1" s="469"/>
      <c r="G1" s="469"/>
      <c r="H1" s="469"/>
      <c r="I1" s="469"/>
      <c r="J1" s="469"/>
      <c r="K1" s="469"/>
      <c r="L1" s="469"/>
      <c r="M1" s="469"/>
      <c r="N1" s="469"/>
      <c r="O1" s="466"/>
      <c r="P1" s="297"/>
      <c r="Q1" s="357" t="str">
        <f>IF(AND(SUM(E11:P12)=0,P1=""),"Pflichtfeld!","")</f>
        <v>Pflichtfeld!</v>
      </c>
      <c r="S1" s="78"/>
      <c r="T1" s="78"/>
      <c r="U1" s="271"/>
    </row>
    <row r="2" spans="1:21" ht="15.75" customHeight="1" x14ac:dyDescent="0.2">
      <c r="A2" s="11"/>
      <c r="B2" s="28"/>
      <c r="C2" s="8"/>
      <c r="D2" s="8"/>
      <c r="E2" s="465" t="s">
        <v>1078</v>
      </c>
      <c r="F2" s="469"/>
      <c r="G2" s="469"/>
      <c r="H2" s="469"/>
      <c r="I2" s="469"/>
      <c r="J2" s="469"/>
      <c r="K2" s="469"/>
      <c r="L2" s="469"/>
      <c r="M2" s="469"/>
      <c r="N2" s="469"/>
      <c r="O2" s="466"/>
      <c r="P2" s="297"/>
      <c r="Q2" s="357" t="str">
        <f>IF(AND(SUM(E13:P13)=0,P2=""),"Pflichtfeld!","")</f>
        <v>Pflichtfeld!</v>
      </c>
      <c r="U2" s="271" t="s">
        <v>1040</v>
      </c>
    </row>
    <row r="3" spans="1:21" ht="15.75" customHeight="1" x14ac:dyDescent="0.2">
      <c r="A3" s="8"/>
      <c r="B3" s="28"/>
      <c r="C3" s="8"/>
      <c r="D3" s="8"/>
      <c r="E3" s="465" t="s">
        <v>1079</v>
      </c>
      <c r="F3" s="469"/>
      <c r="G3" s="469"/>
      <c r="H3" s="469"/>
      <c r="I3" s="469"/>
      <c r="J3" s="469"/>
      <c r="K3" s="469"/>
      <c r="L3" s="469"/>
      <c r="M3" s="469"/>
      <c r="N3" s="469"/>
      <c r="O3" s="466"/>
      <c r="P3" s="297"/>
      <c r="Q3" s="357" t="str">
        <f>IF(AND(SUM(Q19:Q20)=0,P3=""),"Pflichtfeld!","")</f>
        <v>Pflichtfeld!</v>
      </c>
    </row>
    <row r="4" spans="1:21" ht="15.75" customHeight="1" x14ac:dyDescent="0.2">
      <c r="A4" s="189" t="s">
        <v>0</v>
      </c>
      <c r="D4" s="8"/>
      <c r="E4" s="465" t="s">
        <v>1080</v>
      </c>
      <c r="F4" s="469"/>
      <c r="G4" s="469"/>
      <c r="H4" s="469"/>
      <c r="I4" s="469"/>
      <c r="J4" s="469"/>
      <c r="K4" s="469"/>
      <c r="L4" s="469"/>
      <c r="M4" s="469"/>
      <c r="N4" s="469"/>
      <c r="O4" s="466"/>
      <c r="P4" s="297"/>
      <c r="Q4" s="357" t="str">
        <f>IF(AND(SUM(Q21:Q22)=0,P4=""),"Pflichtfeld!","")</f>
        <v>Pflichtfeld!</v>
      </c>
    </row>
    <row r="5" spans="1:21" ht="15.75" customHeight="1" x14ac:dyDescent="0.2">
      <c r="A5" s="421" t="str">
        <f>"Monatserhebung "&amp;U!$A$11&amp;" "&amp;U!$B$12</f>
        <v>Monatserhebung Netzbetreiber Erdgas 2024</v>
      </c>
      <c r="B5" s="500"/>
      <c r="C5" s="501"/>
      <c r="D5" s="8"/>
      <c r="E5" s="465" t="s">
        <v>1081</v>
      </c>
      <c r="F5" s="469"/>
      <c r="G5" s="469"/>
      <c r="H5" s="469"/>
      <c r="I5" s="469"/>
      <c r="J5" s="469"/>
      <c r="K5" s="469"/>
      <c r="L5" s="469"/>
      <c r="M5" s="469"/>
      <c r="N5" s="469"/>
      <c r="O5" s="466"/>
      <c r="P5" s="297"/>
      <c r="Q5" s="357" t="str">
        <f>IF(AND(SUM(Q23:Q24)=0,P5=""),"Pflichtfeld!","")</f>
        <v>Pflichtfeld!</v>
      </c>
    </row>
    <row r="6" spans="1:21" ht="15.75" x14ac:dyDescent="0.2">
      <c r="A6" s="50" t="s">
        <v>7</v>
      </c>
      <c r="B6" s="413" t="str">
        <f>IF(U!$B$13&lt;&gt;"",U!$B$13,"")</f>
        <v/>
      </c>
      <c r="C6" s="501"/>
      <c r="D6" s="8"/>
      <c r="E6" s="489" t="s">
        <v>1076</v>
      </c>
      <c r="F6" s="490"/>
      <c r="G6" s="490"/>
      <c r="H6" s="490"/>
      <c r="I6" s="490"/>
      <c r="J6" s="490"/>
      <c r="K6" s="490"/>
      <c r="L6" s="490"/>
      <c r="M6" s="490"/>
      <c r="N6" s="490"/>
      <c r="O6" s="491"/>
      <c r="P6" s="297"/>
      <c r="Q6" s="357" t="str">
        <f>IF(AND(SUM(Q25:Q26)=0,P6=""),"Pflichtfeld!","")</f>
        <v>Pflichtfeld!</v>
      </c>
    </row>
    <row r="7" spans="1:21" ht="15" x14ac:dyDescent="0.2">
      <c r="A7" s="421" t="s">
        <v>94</v>
      </c>
      <c r="B7" s="500"/>
      <c r="C7" s="501"/>
      <c r="D7" s="8"/>
      <c r="E7" s="8"/>
      <c r="F7" s="11"/>
      <c r="J7" s="11"/>
      <c r="K7" s="11"/>
    </row>
    <row r="9" spans="1:21" ht="12.75" customHeight="1" x14ac:dyDescent="0.2">
      <c r="A9" s="409" t="s">
        <v>1072</v>
      </c>
      <c r="B9" s="444"/>
      <c r="C9" s="445"/>
      <c r="D9" s="262"/>
      <c r="E9" s="48" t="s">
        <v>78</v>
      </c>
      <c r="F9" s="54" t="s">
        <v>138</v>
      </c>
      <c r="G9" s="54" t="s">
        <v>139</v>
      </c>
      <c r="H9" s="54" t="s">
        <v>140</v>
      </c>
      <c r="I9" s="54" t="s">
        <v>125</v>
      </c>
      <c r="J9" s="54" t="s">
        <v>141</v>
      </c>
      <c r="K9" s="54" t="s">
        <v>142</v>
      </c>
      <c r="L9" s="54" t="s">
        <v>143</v>
      </c>
      <c r="M9" s="54" t="s">
        <v>144</v>
      </c>
      <c r="N9" s="54" t="s">
        <v>145</v>
      </c>
      <c r="O9" s="54" t="s">
        <v>146</v>
      </c>
      <c r="P9" s="54" t="s">
        <v>147</v>
      </c>
    </row>
    <row r="10" spans="1:21" s="9" customFormat="1" x14ac:dyDescent="0.2">
      <c r="A10" s="446"/>
      <c r="B10" s="447"/>
      <c r="C10" s="448"/>
      <c r="D10" s="263"/>
      <c r="E10" s="54" t="s">
        <v>137</v>
      </c>
      <c r="F10" s="54" t="s">
        <v>137</v>
      </c>
      <c r="G10" s="54" t="s">
        <v>137</v>
      </c>
      <c r="H10" s="54" t="s">
        <v>137</v>
      </c>
      <c r="I10" s="54" t="s">
        <v>137</v>
      </c>
      <c r="J10" s="54" t="s">
        <v>137</v>
      </c>
      <c r="K10" s="54" t="s">
        <v>137</v>
      </c>
      <c r="L10" s="54" t="s">
        <v>137</v>
      </c>
      <c r="M10" s="54" t="s">
        <v>137</v>
      </c>
      <c r="N10" s="54" t="s">
        <v>137</v>
      </c>
      <c r="O10" s="54" t="s">
        <v>137</v>
      </c>
      <c r="P10" s="54" t="s">
        <v>137</v>
      </c>
      <c r="Q10" s="15"/>
      <c r="S10" s="187"/>
      <c r="T10" s="17"/>
      <c r="U10" s="187"/>
    </row>
    <row r="11" spans="1:21" s="9" customFormat="1" ht="12.75" customHeight="1" x14ac:dyDescent="0.2">
      <c r="A11" s="502" t="s">
        <v>1052</v>
      </c>
      <c r="B11" s="503"/>
      <c r="C11" s="504"/>
      <c r="D11" s="147" t="s">
        <v>96</v>
      </c>
      <c r="E11" s="351"/>
      <c r="F11" s="103"/>
      <c r="G11" s="103"/>
      <c r="H11" s="103"/>
      <c r="I11" s="103"/>
      <c r="J11" s="103"/>
      <c r="K11" s="103"/>
      <c r="L11" s="103"/>
      <c r="M11" s="103"/>
      <c r="N11" s="103"/>
      <c r="O11" s="103"/>
      <c r="P11" s="103"/>
      <c r="Q11" s="15"/>
      <c r="S11" s="187"/>
      <c r="T11" s="17"/>
      <c r="U11" s="187"/>
    </row>
    <row r="12" spans="1:21" s="9" customFormat="1" x14ac:dyDescent="0.2">
      <c r="A12" s="505"/>
      <c r="B12" s="506"/>
      <c r="C12" s="507"/>
      <c r="D12" s="148" t="s">
        <v>97</v>
      </c>
      <c r="E12" s="104"/>
      <c r="F12" s="104"/>
      <c r="G12" s="104"/>
      <c r="H12" s="104"/>
      <c r="I12" s="104"/>
      <c r="J12" s="104"/>
      <c r="K12" s="104"/>
      <c r="L12" s="104"/>
      <c r="M12" s="104"/>
      <c r="N12" s="104"/>
      <c r="O12" s="104"/>
      <c r="P12" s="104"/>
      <c r="Q12" s="15"/>
      <c r="S12" s="187"/>
      <c r="T12" s="17"/>
      <c r="U12" s="187"/>
    </row>
    <row r="13" spans="1:21" s="9" customFormat="1" ht="12.75" customHeight="1" x14ac:dyDescent="0.2">
      <c r="A13" s="508" t="s">
        <v>1053</v>
      </c>
      <c r="B13" s="509"/>
      <c r="C13" s="510"/>
      <c r="D13" s="335" t="s">
        <v>1068</v>
      </c>
      <c r="E13" s="336"/>
      <c r="F13" s="336"/>
      <c r="G13" s="336"/>
      <c r="H13" s="336"/>
      <c r="I13" s="336"/>
      <c r="J13" s="336"/>
      <c r="K13" s="336"/>
      <c r="L13" s="336"/>
      <c r="M13" s="336"/>
      <c r="N13" s="336"/>
      <c r="O13" s="336"/>
      <c r="P13" s="336"/>
      <c r="Q13" s="15"/>
      <c r="S13" s="187"/>
      <c r="T13" s="17"/>
      <c r="U13" s="187"/>
    </row>
    <row r="14" spans="1:21" s="9" customFormat="1" x14ac:dyDescent="0.2">
      <c r="C14" s="47" t="s">
        <v>196</v>
      </c>
      <c r="S14" s="187"/>
      <c r="T14" s="17"/>
      <c r="U14" s="187"/>
    </row>
    <row r="15" spans="1:21" s="9" customFormat="1" x14ac:dyDescent="0.2">
      <c r="A15" s="47" t="s">
        <v>470</v>
      </c>
      <c r="C15" s="47" t="s">
        <v>197</v>
      </c>
      <c r="E15" s="14"/>
      <c r="S15" s="187"/>
      <c r="T15" s="17"/>
      <c r="U15" s="187"/>
    </row>
    <row r="16" spans="1:21" s="9" customFormat="1" x14ac:dyDescent="0.2">
      <c r="B16" s="112"/>
      <c r="C16" s="111"/>
      <c r="D16" s="111"/>
      <c r="S16" s="187"/>
      <c r="T16" s="17"/>
      <c r="U16" s="187"/>
    </row>
    <row r="17" spans="1:21" s="9" customFormat="1" ht="12.75" customHeight="1" x14ac:dyDescent="0.2">
      <c r="A17" s="511" t="s">
        <v>207</v>
      </c>
      <c r="B17" s="512"/>
      <c r="C17" s="513"/>
      <c r="D17" s="347"/>
      <c r="E17" s="48" t="s">
        <v>78</v>
      </c>
      <c r="F17" s="54" t="s">
        <v>138</v>
      </c>
      <c r="G17" s="54" t="s">
        <v>139</v>
      </c>
      <c r="H17" s="54" t="s">
        <v>140</v>
      </c>
      <c r="I17" s="54" t="s">
        <v>125</v>
      </c>
      <c r="J17" s="54" t="s">
        <v>141</v>
      </c>
      <c r="K17" s="54" t="s">
        <v>142</v>
      </c>
      <c r="L17" s="54" t="s">
        <v>143</v>
      </c>
      <c r="M17" s="54" t="s">
        <v>144</v>
      </c>
      <c r="N17" s="54" t="s">
        <v>145</v>
      </c>
      <c r="O17" s="54" t="s">
        <v>146</v>
      </c>
      <c r="P17" s="54" t="s">
        <v>147</v>
      </c>
      <c r="Q17" s="54" t="s">
        <v>135</v>
      </c>
      <c r="R17" s="338" t="str">
        <f>IF(COUNTIF(B27:B430,"Eingabeart wurde geändert")&gt;0,"Bitte fehlende Versorger im Tabellenblatt L ergänzen oder die Namen aus der Auswahlliste verwenden.","")</f>
        <v/>
      </c>
      <c r="S17" s="187"/>
      <c r="T17" s="17"/>
      <c r="U17" s="187"/>
    </row>
    <row r="18" spans="1:21" s="9" customFormat="1" ht="12.75" customHeight="1" x14ac:dyDescent="0.2">
      <c r="A18" s="514"/>
      <c r="B18" s="515"/>
      <c r="C18" s="516"/>
      <c r="D18" s="348"/>
      <c r="E18" s="54" t="s">
        <v>137</v>
      </c>
      <c r="F18" s="54" t="s">
        <v>137</v>
      </c>
      <c r="G18" s="54" t="s">
        <v>137</v>
      </c>
      <c r="H18" s="54" t="s">
        <v>137</v>
      </c>
      <c r="I18" s="54" t="s">
        <v>137</v>
      </c>
      <c r="J18" s="54" t="s">
        <v>137</v>
      </c>
      <c r="K18" s="54" t="s">
        <v>137</v>
      </c>
      <c r="L18" s="54" t="s">
        <v>137</v>
      </c>
      <c r="M18" s="54" t="s">
        <v>137</v>
      </c>
      <c r="N18" s="54" t="s">
        <v>137</v>
      </c>
      <c r="O18" s="54" t="s">
        <v>137</v>
      </c>
      <c r="P18" s="54" t="s">
        <v>137</v>
      </c>
      <c r="Q18" s="54" t="s">
        <v>137</v>
      </c>
      <c r="S18" s="187"/>
      <c r="T18" s="17"/>
      <c r="U18" s="187"/>
    </row>
    <row r="19" spans="1:21" s="9" customFormat="1" x14ac:dyDescent="0.2">
      <c r="A19" s="419" t="str">
        <f>"Versorger "&amp;L!E3&amp;" (*)"</f>
        <v>Versorger Firmenname (*)</v>
      </c>
      <c r="B19" s="419" t="str">
        <f>IF(L!E3="Firmenname","EC-Nummer","Firmenname")</f>
        <v>EC-Nummer</v>
      </c>
      <c r="C19" s="428" t="s">
        <v>1073</v>
      </c>
      <c r="D19" s="147" t="s">
        <v>96</v>
      </c>
      <c r="E19" s="72" t="str">
        <f t="shared" ref="E19:P26" si="0">IF(SUMIF($U$27:$U$1000,$U19,E$27:E$1000)&gt;0,SUMIF($U$27:$U$1000,$U19,E$27:E$1000),"")</f>
        <v/>
      </c>
      <c r="F19" s="72" t="str">
        <f t="shared" si="0"/>
        <v/>
      </c>
      <c r="G19" s="72" t="str">
        <f t="shared" si="0"/>
        <v/>
      </c>
      <c r="H19" s="72" t="str">
        <f t="shared" si="0"/>
        <v/>
      </c>
      <c r="I19" s="72" t="str">
        <f t="shared" si="0"/>
        <v/>
      </c>
      <c r="J19" s="72" t="str">
        <f t="shared" si="0"/>
        <v/>
      </c>
      <c r="K19" s="72" t="str">
        <f t="shared" si="0"/>
        <v/>
      </c>
      <c r="L19" s="72" t="str">
        <f t="shared" si="0"/>
        <v/>
      </c>
      <c r="M19" s="72" t="str">
        <f t="shared" si="0"/>
        <v/>
      </c>
      <c r="N19" s="72" t="str">
        <f t="shared" si="0"/>
        <v/>
      </c>
      <c r="O19" s="72" t="str">
        <f t="shared" si="0"/>
        <v/>
      </c>
      <c r="P19" s="72" t="str">
        <f t="shared" si="0"/>
        <v/>
      </c>
      <c r="Q19" s="72" t="str">
        <f t="shared" ref="Q19:Q82" si="1">IF(SUM(E19:P19)&gt;0,SUM(E19:P19),"")</f>
        <v/>
      </c>
      <c r="S19" s="187"/>
      <c r="T19" s="17"/>
      <c r="U19" s="266" t="str">
        <f>CONCATENATE(C19,"_",D19)</f>
        <v>Abschaltungen wegen Verletzungen vertraglicher Pflichten nach Aussetzung der Vertragsabwicklung (1)_Haushalte</v>
      </c>
    </row>
    <row r="20" spans="1:21" s="9" customFormat="1" x14ac:dyDescent="0.2">
      <c r="A20" s="451"/>
      <c r="B20" s="451"/>
      <c r="C20" s="496"/>
      <c r="D20" s="148" t="s">
        <v>97</v>
      </c>
      <c r="E20" s="264" t="str">
        <f t="shared" si="0"/>
        <v/>
      </c>
      <c r="F20" s="264" t="str">
        <f t="shared" si="0"/>
        <v/>
      </c>
      <c r="G20" s="264" t="str">
        <f t="shared" si="0"/>
        <v/>
      </c>
      <c r="H20" s="264" t="str">
        <f t="shared" si="0"/>
        <v/>
      </c>
      <c r="I20" s="264" t="str">
        <f t="shared" si="0"/>
        <v/>
      </c>
      <c r="J20" s="264" t="str">
        <f t="shared" si="0"/>
        <v/>
      </c>
      <c r="K20" s="264" t="str">
        <f t="shared" si="0"/>
        <v/>
      </c>
      <c r="L20" s="264" t="str">
        <f t="shared" si="0"/>
        <v/>
      </c>
      <c r="M20" s="264" t="str">
        <f t="shared" si="0"/>
        <v/>
      </c>
      <c r="N20" s="264" t="str">
        <f t="shared" si="0"/>
        <v/>
      </c>
      <c r="O20" s="264" t="str">
        <f t="shared" si="0"/>
        <v/>
      </c>
      <c r="P20" s="264" t="str">
        <f t="shared" si="0"/>
        <v/>
      </c>
      <c r="Q20" s="264" t="str">
        <f t="shared" si="1"/>
        <v/>
      </c>
      <c r="R20" s="338"/>
      <c r="S20" s="187"/>
      <c r="T20" s="17"/>
      <c r="U20" s="266" t="str">
        <f>CONCATENATE(C19,"_",D20)</f>
        <v>Abschaltungen wegen Verletzungen vertraglicher Pflichten nach Aussetzung der Vertragsabwicklung (1)_Nicht-Haushalte</v>
      </c>
    </row>
    <row r="21" spans="1:21" s="9" customFormat="1" x14ac:dyDescent="0.2">
      <c r="A21" s="451"/>
      <c r="B21" s="451"/>
      <c r="C21" s="497" t="s">
        <v>1074</v>
      </c>
      <c r="D21" s="147" t="s">
        <v>96</v>
      </c>
      <c r="E21" s="108" t="str">
        <f t="shared" si="0"/>
        <v/>
      </c>
      <c r="F21" s="108" t="str">
        <f t="shared" si="0"/>
        <v/>
      </c>
      <c r="G21" s="108" t="str">
        <f t="shared" si="0"/>
        <v/>
      </c>
      <c r="H21" s="108" t="str">
        <f t="shared" si="0"/>
        <v/>
      </c>
      <c r="I21" s="108" t="str">
        <f t="shared" si="0"/>
        <v/>
      </c>
      <c r="J21" s="108" t="str">
        <f t="shared" si="0"/>
        <v/>
      </c>
      <c r="K21" s="108" t="str">
        <f t="shared" si="0"/>
        <v/>
      </c>
      <c r="L21" s="108" t="str">
        <f t="shared" si="0"/>
        <v/>
      </c>
      <c r="M21" s="108" t="str">
        <f t="shared" si="0"/>
        <v/>
      </c>
      <c r="N21" s="108" t="str">
        <f t="shared" si="0"/>
        <v/>
      </c>
      <c r="O21" s="108" t="str">
        <f t="shared" si="0"/>
        <v/>
      </c>
      <c r="P21" s="108" t="str">
        <f t="shared" si="0"/>
        <v/>
      </c>
      <c r="Q21" s="108" t="str">
        <f t="shared" si="1"/>
        <v/>
      </c>
      <c r="S21" s="187"/>
      <c r="T21" s="17"/>
      <c r="U21" s="266" t="str">
        <f t="shared" ref="U21" si="2">CONCATENATE(C21,"_",D21)</f>
        <v>Abschaltungen wegen Verletzungen vertraglicher Pflichten nach Vertragsauflösung (1)_Haushalte</v>
      </c>
    </row>
    <row r="22" spans="1:21" s="9" customFormat="1" x14ac:dyDescent="0.2">
      <c r="A22" s="451"/>
      <c r="B22" s="451"/>
      <c r="C22" s="496"/>
      <c r="D22" s="148" t="s">
        <v>97</v>
      </c>
      <c r="E22" s="304" t="str">
        <f t="shared" si="0"/>
        <v/>
      </c>
      <c r="F22" s="304" t="str">
        <f t="shared" si="0"/>
        <v/>
      </c>
      <c r="G22" s="304" t="str">
        <f t="shared" si="0"/>
        <v/>
      </c>
      <c r="H22" s="304" t="str">
        <f t="shared" si="0"/>
        <v/>
      </c>
      <c r="I22" s="304" t="str">
        <f t="shared" si="0"/>
        <v/>
      </c>
      <c r="J22" s="304" t="str">
        <f t="shared" si="0"/>
        <v/>
      </c>
      <c r="K22" s="304" t="str">
        <f t="shared" si="0"/>
        <v/>
      </c>
      <c r="L22" s="304" t="str">
        <f t="shared" si="0"/>
        <v/>
      </c>
      <c r="M22" s="304" t="str">
        <f t="shared" si="0"/>
        <v/>
      </c>
      <c r="N22" s="304" t="str">
        <f t="shared" si="0"/>
        <v/>
      </c>
      <c r="O22" s="304" t="str">
        <f t="shared" si="0"/>
        <v/>
      </c>
      <c r="P22" s="304" t="str">
        <f t="shared" si="0"/>
        <v/>
      </c>
      <c r="Q22" s="108" t="str">
        <f t="shared" si="1"/>
        <v/>
      </c>
      <c r="S22" s="187"/>
      <c r="T22" s="17"/>
      <c r="U22" s="266" t="str">
        <f t="shared" ref="U22" si="3">CONCATENATE(C21,"_",D22)</f>
        <v>Abschaltungen wegen Verletzungen vertraglicher Pflichten nach Vertragsauflösung (1)_Nicht-Haushalte</v>
      </c>
    </row>
    <row r="23" spans="1:21" s="9" customFormat="1" x14ac:dyDescent="0.2">
      <c r="A23" s="451"/>
      <c r="B23" s="451"/>
      <c r="C23" s="497" t="s">
        <v>1082</v>
      </c>
      <c r="D23" s="147" t="s">
        <v>96</v>
      </c>
      <c r="E23" s="304" t="str">
        <f t="shared" si="0"/>
        <v/>
      </c>
      <c r="F23" s="304" t="str">
        <f t="shared" si="0"/>
        <v/>
      </c>
      <c r="G23" s="304" t="str">
        <f t="shared" si="0"/>
        <v/>
      </c>
      <c r="H23" s="304" t="str">
        <f t="shared" si="0"/>
        <v/>
      </c>
      <c r="I23" s="304" t="str">
        <f t="shared" si="0"/>
        <v/>
      </c>
      <c r="J23" s="304" t="str">
        <f t="shared" si="0"/>
        <v/>
      </c>
      <c r="K23" s="304" t="str">
        <f t="shared" si="0"/>
        <v/>
      </c>
      <c r="L23" s="304" t="str">
        <f t="shared" si="0"/>
        <v/>
      </c>
      <c r="M23" s="304" t="str">
        <f t="shared" si="0"/>
        <v/>
      </c>
      <c r="N23" s="304" t="str">
        <f t="shared" si="0"/>
        <v/>
      </c>
      <c r="O23" s="304" t="str">
        <f t="shared" si="0"/>
        <v/>
      </c>
      <c r="P23" s="304" t="str">
        <f t="shared" si="0"/>
        <v/>
      </c>
      <c r="Q23" s="108" t="str">
        <f t="shared" si="1"/>
        <v/>
      </c>
      <c r="S23" s="187"/>
      <c r="T23" s="17"/>
      <c r="U23" s="266" t="str">
        <f t="shared" ref="U23" si="4">CONCATENATE(C23,"_",D23)</f>
        <v>Wiederaufnahmen der Belieferung nach Aussetzung des Netzzugangsvertrages (1)_Haushalte</v>
      </c>
    </row>
    <row r="24" spans="1:21" s="9" customFormat="1" x14ac:dyDescent="0.2">
      <c r="A24" s="451"/>
      <c r="B24" s="451"/>
      <c r="C24" s="496"/>
      <c r="D24" s="148" t="s">
        <v>97</v>
      </c>
      <c r="E24" s="304" t="str">
        <f t="shared" si="0"/>
        <v/>
      </c>
      <c r="F24" s="304" t="str">
        <f t="shared" si="0"/>
        <v/>
      </c>
      <c r="G24" s="304" t="str">
        <f t="shared" si="0"/>
        <v/>
      </c>
      <c r="H24" s="304" t="str">
        <f t="shared" si="0"/>
        <v/>
      </c>
      <c r="I24" s="304" t="str">
        <f t="shared" si="0"/>
        <v/>
      </c>
      <c r="J24" s="304" t="str">
        <f t="shared" si="0"/>
        <v/>
      </c>
      <c r="K24" s="304" t="str">
        <f t="shared" si="0"/>
        <v/>
      </c>
      <c r="L24" s="304" t="str">
        <f t="shared" si="0"/>
        <v/>
      </c>
      <c r="M24" s="304" t="str">
        <f t="shared" si="0"/>
        <v/>
      </c>
      <c r="N24" s="304" t="str">
        <f t="shared" si="0"/>
        <v/>
      </c>
      <c r="O24" s="304" t="str">
        <f t="shared" si="0"/>
        <v/>
      </c>
      <c r="P24" s="304" t="str">
        <f t="shared" si="0"/>
        <v/>
      </c>
      <c r="Q24" s="304" t="str">
        <f t="shared" si="1"/>
        <v/>
      </c>
      <c r="S24" s="187"/>
      <c r="T24" s="17"/>
      <c r="U24" s="266" t="str">
        <f t="shared" ref="U24" si="5">CONCATENATE(C23,"_",D24)</f>
        <v>Wiederaufnahmen der Belieferung nach Aussetzung des Netzzugangsvertrages (1)_Nicht-Haushalte</v>
      </c>
    </row>
    <row r="25" spans="1:21" s="9" customFormat="1" x14ac:dyDescent="0.2">
      <c r="A25" s="451"/>
      <c r="B25" s="451"/>
      <c r="C25" s="498" t="s">
        <v>1075</v>
      </c>
      <c r="D25" s="147" t="s">
        <v>96</v>
      </c>
      <c r="E25" s="304" t="str">
        <f t="shared" si="0"/>
        <v/>
      </c>
      <c r="F25" s="304" t="str">
        <f t="shared" si="0"/>
        <v/>
      </c>
      <c r="G25" s="304" t="str">
        <f t="shared" si="0"/>
        <v/>
      </c>
      <c r="H25" s="304" t="str">
        <f t="shared" si="0"/>
        <v/>
      </c>
      <c r="I25" s="304" t="str">
        <f t="shared" si="0"/>
        <v/>
      </c>
      <c r="J25" s="304" t="str">
        <f t="shared" si="0"/>
        <v/>
      </c>
      <c r="K25" s="304" t="str">
        <f t="shared" si="0"/>
        <v/>
      </c>
      <c r="L25" s="304" t="str">
        <f t="shared" si="0"/>
        <v/>
      </c>
      <c r="M25" s="304" t="str">
        <f t="shared" si="0"/>
        <v/>
      </c>
      <c r="N25" s="304" t="str">
        <f t="shared" si="0"/>
        <v/>
      </c>
      <c r="O25" s="304" t="str">
        <f t="shared" si="0"/>
        <v/>
      </c>
      <c r="P25" s="304" t="str">
        <f t="shared" si="0"/>
        <v/>
      </c>
      <c r="Q25" s="304" t="str">
        <f t="shared" si="1"/>
        <v/>
      </c>
      <c r="S25" s="187"/>
      <c r="T25" s="17"/>
      <c r="U25" s="266" t="str">
        <f t="shared" ref="U25" si="6">CONCATENATE(C25,"_",D25)</f>
        <v>letzte Mahnungen mit eingeschriebenen Brief (2)_Haushalte</v>
      </c>
    </row>
    <row r="26" spans="1:21" s="9" customFormat="1" x14ac:dyDescent="0.2">
      <c r="A26" s="451"/>
      <c r="B26" s="451"/>
      <c r="C26" s="499"/>
      <c r="D26" s="148" t="s">
        <v>97</v>
      </c>
      <c r="E26" s="73" t="str">
        <f t="shared" si="0"/>
        <v/>
      </c>
      <c r="F26" s="73" t="str">
        <f t="shared" si="0"/>
        <v/>
      </c>
      <c r="G26" s="73" t="str">
        <f t="shared" si="0"/>
        <v/>
      </c>
      <c r="H26" s="73" t="str">
        <f t="shared" si="0"/>
        <v/>
      </c>
      <c r="I26" s="73" t="str">
        <f t="shared" si="0"/>
        <v/>
      </c>
      <c r="J26" s="73" t="str">
        <f t="shared" si="0"/>
        <v/>
      </c>
      <c r="K26" s="73" t="str">
        <f t="shared" si="0"/>
        <v/>
      </c>
      <c r="L26" s="73" t="str">
        <f t="shared" si="0"/>
        <v/>
      </c>
      <c r="M26" s="73" t="str">
        <f t="shared" si="0"/>
        <v/>
      </c>
      <c r="N26" s="73" t="str">
        <f t="shared" si="0"/>
        <v/>
      </c>
      <c r="O26" s="73" t="str">
        <f t="shared" si="0"/>
        <v/>
      </c>
      <c r="P26" s="73" t="str">
        <f t="shared" si="0"/>
        <v/>
      </c>
      <c r="Q26" s="73" t="str">
        <f t="shared" si="1"/>
        <v/>
      </c>
      <c r="S26" s="187"/>
      <c r="T26" s="17"/>
      <c r="U26" s="266" t="str">
        <f t="shared" ref="U26" si="7">CONCATENATE(C25,"_",D26)</f>
        <v>letzte Mahnungen mit eingeschriebenen Brief (2)_Nicht-Haushalte</v>
      </c>
    </row>
    <row r="27" spans="1:21" x14ac:dyDescent="0.2">
      <c r="A27" s="492"/>
      <c r="B27" s="494" t="str">
        <f>IF(A27="","",IFERROR(VLOOKUP(A27,L!$M$11:$N$120,2,FALSE),"Eingabeart wurde geändert"))</f>
        <v/>
      </c>
      <c r="C27" s="428" t="s">
        <v>1073</v>
      </c>
      <c r="D27" s="147" t="s">
        <v>96</v>
      </c>
      <c r="E27" s="103"/>
      <c r="F27" s="103"/>
      <c r="G27" s="103"/>
      <c r="H27" s="103"/>
      <c r="I27" s="103"/>
      <c r="J27" s="103"/>
      <c r="K27" s="103"/>
      <c r="L27" s="103"/>
      <c r="M27" s="103"/>
      <c r="N27" s="103"/>
      <c r="O27" s="103"/>
      <c r="P27" s="103"/>
      <c r="Q27" s="72" t="str">
        <f t="shared" si="1"/>
        <v/>
      </c>
      <c r="S27" s="17" t="str">
        <f>IF(A27="","",A27)</f>
        <v/>
      </c>
      <c r="T27" s="17" t="str">
        <f t="shared" ref="T27:T83" si="8">S27&amp;C27&amp;D27</f>
        <v>Abschaltungen wegen Verletzungen vertraglicher Pflichten nach Aussetzung der Vertragsabwicklung (1)Haushalte</v>
      </c>
      <c r="U27" s="266" t="str">
        <f t="shared" ref="U27" si="9">CONCATENATE(C27,"_",D27)</f>
        <v>Abschaltungen wegen Verletzungen vertraglicher Pflichten nach Aussetzung der Vertragsabwicklung (1)_Haushalte</v>
      </c>
    </row>
    <row r="28" spans="1:21" x14ac:dyDescent="0.2">
      <c r="A28" s="493"/>
      <c r="B28" s="495"/>
      <c r="C28" s="496"/>
      <c r="D28" s="148" t="s">
        <v>97</v>
      </c>
      <c r="E28" s="350"/>
      <c r="F28" s="350"/>
      <c r="G28" s="350"/>
      <c r="H28" s="350"/>
      <c r="I28" s="350"/>
      <c r="J28" s="350"/>
      <c r="K28" s="350"/>
      <c r="L28" s="350"/>
      <c r="M28" s="350"/>
      <c r="N28" s="350"/>
      <c r="O28" s="350"/>
      <c r="P28" s="350"/>
      <c r="Q28" s="264" t="str">
        <f t="shared" si="1"/>
        <v/>
      </c>
      <c r="S28" s="17" t="str">
        <f>IF(A27="","",A27)</f>
        <v/>
      </c>
      <c r="T28" s="17" t="str">
        <f>S27&amp;C27&amp;D28</f>
        <v>Abschaltungen wegen Verletzungen vertraglicher Pflichten nach Aussetzung der Vertragsabwicklung (1)Nicht-Haushalte</v>
      </c>
      <c r="U28" s="266" t="str">
        <f t="shared" ref="U28" si="10">CONCATENATE(C27,"_",D28)</f>
        <v>Abschaltungen wegen Verletzungen vertraglicher Pflichten nach Aussetzung der Vertragsabwicklung (1)_Nicht-Haushalte</v>
      </c>
    </row>
    <row r="29" spans="1:21" x14ac:dyDescent="0.2">
      <c r="A29" s="493"/>
      <c r="B29" s="495"/>
      <c r="C29" s="497" t="s">
        <v>1074</v>
      </c>
      <c r="D29" s="147" t="s">
        <v>96</v>
      </c>
      <c r="E29" s="130"/>
      <c r="F29" s="130"/>
      <c r="G29" s="130"/>
      <c r="H29" s="130"/>
      <c r="I29" s="130"/>
      <c r="J29" s="130"/>
      <c r="K29" s="130"/>
      <c r="L29" s="130"/>
      <c r="M29" s="130"/>
      <c r="N29" s="130"/>
      <c r="O29" s="130"/>
      <c r="P29" s="130"/>
      <c r="Q29" s="108" t="str">
        <f t="shared" si="1"/>
        <v/>
      </c>
      <c r="S29" s="17" t="str">
        <f>IF(A27="","",A27)</f>
        <v/>
      </c>
      <c r="T29" s="17" t="str">
        <f>S27&amp;C29&amp;D29</f>
        <v>Abschaltungen wegen Verletzungen vertraglicher Pflichten nach Vertragsauflösung (1)Haushalte</v>
      </c>
      <c r="U29" s="266" t="str">
        <f t="shared" ref="U29" si="11">CONCATENATE(C29,"_",D29)</f>
        <v>Abschaltungen wegen Verletzungen vertraglicher Pflichten nach Vertragsauflösung (1)_Haushalte</v>
      </c>
    </row>
    <row r="30" spans="1:21" x14ac:dyDescent="0.2">
      <c r="A30" s="493"/>
      <c r="B30" s="495"/>
      <c r="C30" s="496"/>
      <c r="D30" s="148" t="s">
        <v>97</v>
      </c>
      <c r="E30" s="305"/>
      <c r="F30" s="305"/>
      <c r="G30" s="305"/>
      <c r="H30" s="305"/>
      <c r="I30" s="305"/>
      <c r="J30" s="305"/>
      <c r="K30" s="305"/>
      <c r="L30" s="305"/>
      <c r="M30" s="305"/>
      <c r="N30" s="305"/>
      <c r="O30" s="305"/>
      <c r="P30" s="305"/>
      <c r="Q30" s="108" t="str">
        <f t="shared" si="1"/>
        <v/>
      </c>
      <c r="S30" s="17" t="str">
        <f>IF(A27="","",A27)</f>
        <v/>
      </c>
      <c r="T30" s="17" t="str">
        <f>S27&amp;C29&amp;D30</f>
        <v>Abschaltungen wegen Verletzungen vertraglicher Pflichten nach Vertragsauflösung (1)Nicht-Haushalte</v>
      </c>
      <c r="U30" s="266" t="str">
        <f t="shared" ref="U30" si="12">CONCATENATE(C29,"_",D30)</f>
        <v>Abschaltungen wegen Verletzungen vertraglicher Pflichten nach Vertragsauflösung (1)_Nicht-Haushalte</v>
      </c>
    </row>
    <row r="31" spans="1:21" x14ac:dyDescent="0.2">
      <c r="A31" s="493"/>
      <c r="B31" s="495"/>
      <c r="C31" s="497" t="s">
        <v>1082</v>
      </c>
      <c r="D31" s="147" t="s">
        <v>96</v>
      </c>
      <c r="E31" s="305"/>
      <c r="F31" s="305"/>
      <c r="G31" s="305"/>
      <c r="H31" s="305"/>
      <c r="I31" s="305"/>
      <c r="J31" s="305"/>
      <c r="K31" s="305"/>
      <c r="L31" s="305"/>
      <c r="M31" s="305"/>
      <c r="N31" s="305"/>
      <c r="O31" s="305"/>
      <c r="P31" s="305"/>
      <c r="Q31" s="108" t="str">
        <f t="shared" si="1"/>
        <v/>
      </c>
      <c r="S31" s="17" t="str">
        <f>IF(A27="","",A27)</f>
        <v/>
      </c>
      <c r="T31" s="17" t="str">
        <f>S27&amp;C31&amp;D31</f>
        <v>Wiederaufnahmen der Belieferung nach Aussetzung des Netzzugangsvertrages (1)Haushalte</v>
      </c>
      <c r="U31" s="266" t="str">
        <f t="shared" ref="U31" si="13">CONCATENATE(C31,"_",D31)</f>
        <v>Wiederaufnahmen der Belieferung nach Aussetzung des Netzzugangsvertrages (1)_Haushalte</v>
      </c>
    </row>
    <row r="32" spans="1:21" x14ac:dyDescent="0.2">
      <c r="A32" s="493"/>
      <c r="B32" s="495"/>
      <c r="C32" s="496"/>
      <c r="D32" s="148" t="s">
        <v>97</v>
      </c>
      <c r="E32" s="305"/>
      <c r="F32" s="305"/>
      <c r="G32" s="305"/>
      <c r="H32" s="305"/>
      <c r="I32" s="305"/>
      <c r="J32" s="305"/>
      <c r="K32" s="305"/>
      <c r="L32" s="305"/>
      <c r="M32" s="305"/>
      <c r="N32" s="305"/>
      <c r="O32" s="305"/>
      <c r="P32" s="305"/>
      <c r="Q32" s="304" t="str">
        <f t="shared" si="1"/>
        <v/>
      </c>
      <c r="S32" s="17" t="str">
        <f>IF(A27="","",A27)</f>
        <v/>
      </c>
      <c r="T32" s="17" t="str">
        <f>S27&amp;C31&amp;D32</f>
        <v>Wiederaufnahmen der Belieferung nach Aussetzung des Netzzugangsvertrages (1)Nicht-Haushalte</v>
      </c>
      <c r="U32" s="266" t="str">
        <f t="shared" ref="U32" si="14">CONCATENATE(C31,"_",D32)</f>
        <v>Wiederaufnahmen der Belieferung nach Aussetzung des Netzzugangsvertrages (1)_Nicht-Haushalte</v>
      </c>
    </row>
    <row r="33" spans="1:21" x14ac:dyDescent="0.2">
      <c r="A33" s="493"/>
      <c r="B33" s="495"/>
      <c r="C33" s="498" t="s">
        <v>1075</v>
      </c>
      <c r="D33" s="147" t="s">
        <v>96</v>
      </c>
      <c r="E33" s="305"/>
      <c r="F33" s="305"/>
      <c r="G33" s="305"/>
      <c r="H33" s="305"/>
      <c r="I33" s="305"/>
      <c r="J33" s="305"/>
      <c r="K33" s="305"/>
      <c r="L33" s="305"/>
      <c r="M33" s="305"/>
      <c r="N33" s="305"/>
      <c r="O33" s="305"/>
      <c r="P33" s="305"/>
      <c r="Q33" s="304" t="str">
        <f t="shared" si="1"/>
        <v/>
      </c>
      <c r="S33" s="17" t="str">
        <f>IF(A27="","",A27)</f>
        <v/>
      </c>
      <c r="T33" s="17" t="str">
        <f>S27&amp;C33&amp;D33</f>
        <v>letzte Mahnungen mit eingeschriebenen Brief (2)Haushalte</v>
      </c>
      <c r="U33" s="266" t="str">
        <f t="shared" ref="U33" si="15">CONCATENATE(C33,"_",D33)</f>
        <v>letzte Mahnungen mit eingeschriebenen Brief (2)_Haushalte</v>
      </c>
    </row>
    <row r="34" spans="1:21" ht="12.75" customHeight="1" x14ac:dyDescent="0.2">
      <c r="A34" s="493"/>
      <c r="B34" s="495"/>
      <c r="C34" s="499"/>
      <c r="D34" s="148" t="s">
        <v>97</v>
      </c>
      <c r="E34" s="104"/>
      <c r="F34" s="104"/>
      <c r="G34" s="104"/>
      <c r="H34" s="104"/>
      <c r="I34" s="104"/>
      <c r="J34" s="104"/>
      <c r="K34" s="104"/>
      <c r="L34" s="104"/>
      <c r="M34" s="104"/>
      <c r="N34" s="104"/>
      <c r="O34" s="104"/>
      <c r="P34" s="104"/>
      <c r="Q34" s="73" t="str">
        <f t="shared" si="1"/>
        <v/>
      </c>
      <c r="S34" s="17" t="str">
        <f>IF(A27="","",A27)</f>
        <v/>
      </c>
      <c r="T34" s="17" t="str">
        <f>S27&amp;C33&amp;D34</f>
        <v>letzte Mahnungen mit eingeschriebenen Brief (2)Nicht-Haushalte</v>
      </c>
      <c r="U34" s="266" t="str">
        <f t="shared" ref="U34" si="16">CONCATENATE(C33,"_",D34)</f>
        <v>letzte Mahnungen mit eingeschriebenen Brief (2)_Nicht-Haushalte</v>
      </c>
    </row>
    <row r="35" spans="1:21" ht="12.75" customHeight="1" x14ac:dyDescent="0.2">
      <c r="A35" s="492"/>
      <c r="B35" s="494" t="str">
        <f>IF(A35="","",IFERROR(VLOOKUP(A35,L!$M$11:$N$120,2,FALSE),"Eingabeart wurde geändert"))</f>
        <v/>
      </c>
      <c r="C35" s="428" t="s">
        <v>1073</v>
      </c>
      <c r="D35" s="147" t="s">
        <v>96</v>
      </c>
      <c r="E35" s="103"/>
      <c r="F35" s="103"/>
      <c r="G35" s="103"/>
      <c r="H35" s="103"/>
      <c r="I35" s="103"/>
      <c r="J35" s="103"/>
      <c r="K35" s="103"/>
      <c r="L35" s="103"/>
      <c r="M35" s="103"/>
      <c r="N35" s="103"/>
      <c r="O35" s="103"/>
      <c r="P35" s="103"/>
      <c r="Q35" s="72" t="str">
        <f t="shared" si="1"/>
        <v/>
      </c>
      <c r="S35" s="17" t="str">
        <f t="shared" ref="S35" si="17">IF(A35="","",A35)</f>
        <v/>
      </c>
      <c r="T35" s="17" t="str">
        <f t="shared" si="8"/>
        <v>Abschaltungen wegen Verletzungen vertraglicher Pflichten nach Aussetzung der Vertragsabwicklung (1)Haushalte</v>
      </c>
      <c r="U35" s="266" t="str">
        <f t="shared" ref="U35" si="18">CONCATENATE(C35,"_",D35)</f>
        <v>Abschaltungen wegen Verletzungen vertraglicher Pflichten nach Aussetzung der Vertragsabwicklung (1)_Haushalte</v>
      </c>
    </row>
    <row r="36" spans="1:21" x14ac:dyDescent="0.2">
      <c r="A36" s="493"/>
      <c r="B36" s="495"/>
      <c r="C36" s="496"/>
      <c r="D36" s="148" t="s">
        <v>97</v>
      </c>
      <c r="E36" s="350"/>
      <c r="F36" s="350"/>
      <c r="G36" s="350"/>
      <c r="H36" s="350"/>
      <c r="I36" s="350"/>
      <c r="J36" s="350"/>
      <c r="K36" s="350"/>
      <c r="L36" s="350"/>
      <c r="M36" s="350"/>
      <c r="N36" s="350"/>
      <c r="O36" s="350"/>
      <c r="P36" s="350"/>
      <c r="Q36" s="264" t="str">
        <f t="shared" si="1"/>
        <v/>
      </c>
      <c r="S36" s="17" t="str">
        <f t="shared" ref="S36" si="19">IF(A35="","",A35)</f>
        <v/>
      </c>
      <c r="T36" s="17" t="str">
        <f t="shared" ref="T36" si="20">S35&amp;C35&amp;D36</f>
        <v>Abschaltungen wegen Verletzungen vertraglicher Pflichten nach Aussetzung der Vertragsabwicklung (1)Nicht-Haushalte</v>
      </c>
      <c r="U36" s="266" t="str">
        <f t="shared" ref="U36" si="21">CONCATENATE(C35,"_",D36)</f>
        <v>Abschaltungen wegen Verletzungen vertraglicher Pflichten nach Aussetzung der Vertragsabwicklung (1)_Nicht-Haushalte</v>
      </c>
    </row>
    <row r="37" spans="1:21" ht="12.75" customHeight="1" x14ac:dyDescent="0.2">
      <c r="A37" s="493"/>
      <c r="B37" s="495"/>
      <c r="C37" s="497" t="s">
        <v>1074</v>
      </c>
      <c r="D37" s="147" t="s">
        <v>96</v>
      </c>
      <c r="E37" s="130"/>
      <c r="F37" s="130"/>
      <c r="G37" s="130"/>
      <c r="H37" s="130"/>
      <c r="I37" s="130"/>
      <c r="J37" s="130"/>
      <c r="K37" s="130"/>
      <c r="L37" s="130"/>
      <c r="M37" s="130"/>
      <c r="N37" s="130"/>
      <c r="O37" s="130"/>
      <c r="P37" s="130"/>
      <c r="Q37" s="108" t="str">
        <f t="shared" si="1"/>
        <v/>
      </c>
      <c r="S37" s="17" t="str">
        <f t="shared" ref="S37" si="22">IF(A35="","",A35)</f>
        <v/>
      </c>
      <c r="T37" s="17" t="str">
        <f t="shared" ref="T37" si="23">S35&amp;C37&amp;D37</f>
        <v>Abschaltungen wegen Verletzungen vertraglicher Pflichten nach Vertragsauflösung (1)Haushalte</v>
      </c>
      <c r="U37" s="266" t="str">
        <f t="shared" ref="U37" si="24">CONCATENATE(C37,"_",D37)</f>
        <v>Abschaltungen wegen Verletzungen vertraglicher Pflichten nach Vertragsauflösung (1)_Haushalte</v>
      </c>
    </row>
    <row r="38" spans="1:21" x14ac:dyDescent="0.2">
      <c r="A38" s="493"/>
      <c r="B38" s="495"/>
      <c r="C38" s="496"/>
      <c r="D38" s="148" t="s">
        <v>97</v>
      </c>
      <c r="E38" s="305"/>
      <c r="F38" s="305"/>
      <c r="G38" s="305"/>
      <c r="H38" s="305"/>
      <c r="I38" s="305"/>
      <c r="J38" s="305"/>
      <c r="K38" s="305"/>
      <c r="L38" s="305"/>
      <c r="M38" s="305"/>
      <c r="N38" s="305"/>
      <c r="O38" s="305"/>
      <c r="P38" s="305"/>
      <c r="Q38" s="108" t="str">
        <f t="shared" si="1"/>
        <v/>
      </c>
      <c r="S38" s="17" t="str">
        <f t="shared" ref="S38" si="25">IF(A35="","",A35)</f>
        <v/>
      </c>
      <c r="T38" s="17" t="str">
        <f t="shared" ref="T38" si="26">S35&amp;C37&amp;D38</f>
        <v>Abschaltungen wegen Verletzungen vertraglicher Pflichten nach Vertragsauflösung (1)Nicht-Haushalte</v>
      </c>
      <c r="U38" s="266" t="str">
        <f t="shared" ref="U38" si="27">CONCATENATE(C37,"_",D38)</f>
        <v>Abschaltungen wegen Verletzungen vertraglicher Pflichten nach Vertragsauflösung (1)_Nicht-Haushalte</v>
      </c>
    </row>
    <row r="39" spans="1:21" ht="12.75" customHeight="1" x14ac:dyDescent="0.2">
      <c r="A39" s="493"/>
      <c r="B39" s="495"/>
      <c r="C39" s="497" t="s">
        <v>1082</v>
      </c>
      <c r="D39" s="147" t="s">
        <v>96</v>
      </c>
      <c r="E39" s="305"/>
      <c r="F39" s="305"/>
      <c r="G39" s="305"/>
      <c r="H39" s="305"/>
      <c r="I39" s="305"/>
      <c r="J39" s="305"/>
      <c r="K39" s="305"/>
      <c r="L39" s="305"/>
      <c r="M39" s="305"/>
      <c r="N39" s="305"/>
      <c r="O39" s="305"/>
      <c r="P39" s="305"/>
      <c r="Q39" s="108" t="str">
        <f t="shared" si="1"/>
        <v/>
      </c>
      <c r="S39" s="17" t="str">
        <f t="shared" ref="S39" si="28">IF(A35="","",A35)</f>
        <v/>
      </c>
      <c r="T39" s="17" t="str">
        <f t="shared" ref="T39" si="29">S35&amp;C39&amp;D39</f>
        <v>Wiederaufnahmen der Belieferung nach Aussetzung des Netzzugangsvertrages (1)Haushalte</v>
      </c>
      <c r="U39" s="266" t="str">
        <f t="shared" ref="U39" si="30">CONCATENATE(C39,"_",D39)</f>
        <v>Wiederaufnahmen der Belieferung nach Aussetzung des Netzzugangsvertrages (1)_Haushalte</v>
      </c>
    </row>
    <row r="40" spans="1:21" x14ac:dyDescent="0.2">
      <c r="A40" s="493"/>
      <c r="B40" s="495"/>
      <c r="C40" s="496"/>
      <c r="D40" s="148" t="s">
        <v>97</v>
      </c>
      <c r="E40" s="305"/>
      <c r="F40" s="305"/>
      <c r="G40" s="305"/>
      <c r="H40" s="305"/>
      <c r="I40" s="305"/>
      <c r="J40" s="305"/>
      <c r="K40" s="305"/>
      <c r="L40" s="305"/>
      <c r="M40" s="305"/>
      <c r="N40" s="305"/>
      <c r="O40" s="305"/>
      <c r="P40" s="305"/>
      <c r="Q40" s="304" t="str">
        <f t="shared" si="1"/>
        <v/>
      </c>
      <c r="S40" s="17" t="str">
        <f t="shared" ref="S40" si="31">IF(A35="","",A35)</f>
        <v/>
      </c>
      <c r="T40" s="17" t="str">
        <f t="shared" ref="T40" si="32">S35&amp;C39&amp;D40</f>
        <v>Wiederaufnahmen der Belieferung nach Aussetzung des Netzzugangsvertrages (1)Nicht-Haushalte</v>
      </c>
      <c r="U40" s="266" t="str">
        <f t="shared" ref="U40" si="33">CONCATENATE(C39,"_",D40)</f>
        <v>Wiederaufnahmen der Belieferung nach Aussetzung des Netzzugangsvertrages (1)_Nicht-Haushalte</v>
      </c>
    </row>
    <row r="41" spans="1:21" x14ac:dyDescent="0.2">
      <c r="A41" s="493"/>
      <c r="B41" s="495"/>
      <c r="C41" s="498" t="s">
        <v>1075</v>
      </c>
      <c r="D41" s="147" t="s">
        <v>96</v>
      </c>
      <c r="E41" s="305"/>
      <c r="F41" s="305"/>
      <c r="G41" s="305"/>
      <c r="H41" s="305"/>
      <c r="I41" s="305"/>
      <c r="J41" s="305"/>
      <c r="K41" s="305"/>
      <c r="L41" s="305"/>
      <c r="M41" s="305"/>
      <c r="N41" s="305"/>
      <c r="O41" s="305"/>
      <c r="P41" s="305"/>
      <c r="Q41" s="304" t="str">
        <f t="shared" si="1"/>
        <v/>
      </c>
      <c r="S41" s="17" t="str">
        <f t="shared" ref="S41" si="34">IF(A35="","",A35)</f>
        <v/>
      </c>
      <c r="T41" s="17" t="str">
        <f t="shared" ref="T41" si="35">S35&amp;C41&amp;D41</f>
        <v>letzte Mahnungen mit eingeschriebenen Brief (2)Haushalte</v>
      </c>
      <c r="U41" s="266" t="str">
        <f t="shared" ref="U41" si="36">CONCATENATE(C41,"_",D41)</f>
        <v>letzte Mahnungen mit eingeschriebenen Brief (2)_Haushalte</v>
      </c>
    </row>
    <row r="42" spans="1:21" ht="12.75" customHeight="1" x14ac:dyDescent="0.2">
      <c r="A42" s="493"/>
      <c r="B42" s="495"/>
      <c r="C42" s="499"/>
      <c r="D42" s="148" t="s">
        <v>97</v>
      </c>
      <c r="E42" s="104"/>
      <c r="F42" s="104"/>
      <c r="G42" s="104"/>
      <c r="H42" s="104"/>
      <c r="I42" s="104"/>
      <c r="J42" s="104"/>
      <c r="K42" s="104"/>
      <c r="L42" s="104"/>
      <c r="M42" s="104"/>
      <c r="N42" s="104"/>
      <c r="O42" s="104"/>
      <c r="P42" s="104"/>
      <c r="Q42" s="73" t="str">
        <f t="shared" si="1"/>
        <v/>
      </c>
      <c r="S42" s="17" t="str">
        <f t="shared" ref="S42" si="37">IF(A35="","",A35)</f>
        <v/>
      </c>
      <c r="T42" s="17" t="str">
        <f t="shared" ref="T42" si="38">S35&amp;C41&amp;D42</f>
        <v>letzte Mahnungen mit eingeschriebenen Brief (2)Nicht-Haushalte</v>
      </c>
      <c r="U42" s="266" t="str">
        <f t="shared" ref="U42" si="39">CONCATENATE(C41,"_",D42)</f>
        <v>letzte Mahnungen mit eingeschriebenen Brief (2)_Nicht-Haushalte</v>
      </c>
    </row>
    <row r="43" spans="1:21" ht="12.75" customHeight="1" x14ac:dyDescent="0.2">
      <c r="A43" s="492"/>
      <c r="B43" s="494" t="str">
        <f>IF(A43="","",IFERROR(VLOOKUP(A43,L!$M$11:$N$120,2,FALSE),"Eingabeart wurde geändert"))</f>
        <v/>
      </c>
      <c r="C43" s="428" t="s">
        <v>1073</v>
      </c>
      <c r="D43" s="147" t="s">
        <v>96</v>
      </c>
      <c r="E43" s="103"/>
      <c r="F43" s="103"/>
      <c r="G43" s="103"/>
      <c r="H43" s="103"/>
      <c r="I43" s="103"/>
      <c r="J43" s="103"/>
      <c r="K43" s="103"/>
      <c r="L43" s="103"/>
      <c r="M43" s="103"/>
      <c r="N43" s="103"/>
      <c r="O43" s="103"/>
      <c r="P43" s="103"/>
      <c r="Q43" s="72" t="str">
        <f t="shared" si="1"/>
        <v/>
      </c>
      <c r="S43" s="17" t="str">
        <f t="shared" ref="S43" si="40">IF(A43="","",A43)</f>
        <v/>
      </c>
      <c r="T43" s="17" t="str">
        <f t="shared" si="8"/>
        <v>Abschaltungen wegen Verletzungen vertraglicher Pflichten nach Aussetzung der Vertragsabwicklung (1)Haushalte</v>
      </c>
      <c r="U43" s="266" t="str">
        <f t="shared" ref="U43" si="41">CONCATENATE(C43,"_",D43)</f>
        <v>Abschaltungen wegen Verletzungen vertraglicher Pflichten nach Aussetzung der Vertragsabwicklung (1)_Haushalte</v>
      </c>
    </row>
    <row r="44" spans="1:21" x14ac:dyDescent="0.2">
      <c r="A44" s="493"/>
      <c r="B44" s="495"/>
      <c r="C44" s="496"/>
      <c r="D44" s="148" t="s">
        <v>97</v>
      </c>
      <c r="E44" s="350"/>
      <c r="F44" s="350"/>
      <c r="G44" s="350"/>
      <c r="H44" s="350"/>
      <c r="I44" s="350"/>
      <c r="J44" s="350"/>
      <c r="K44" s="350"/>
      <c r="L44" s="350"/>
      <c r="M44" s="350"/>
      <c r="N44" s="350"/>
      <c r="O44" s="350"/>
      <c r="P44" s="350"/>
      <c r="Q44" s="264" t="str">
        <f t="shared" si="1"/>
        <v/>
      </c>
      <c r="S44" s="17" t="str">
        <f t="shared" ref="S44" si="42">IF(A43="","",A43)</f>
        <v/>
      </c>
      <c r="T44" s="17" t="str">
        <f t="shared" ref="T44" si="43">S43&amp;C43&amp;D44</f>
        <v>Abschaltungen wegen Verletzungen vertraglicher Pflichten nach Aussetzung der Vertragsabwicklung (1)Nicht-Haushalte</v>
      </c>
      <c r="U44" s="266" t="str">
        <f t="shared" ref="U44" si="44">CONCATENATE(C43,"_",D44)</f>
        <v>Abschaltungen wegen Verletzungen vertraglicher Pflichten nach Aussetzung der Vertragsabwicklung (1)_Nicht-Haushalte</v>
      </c>
    </row>
    <row r="45" spans="1:21" ht="12.75" customHeight="1" x14ac:dyDescent="0.2">
      <c r="A45" s="493"/>
      <c r="B45" s="495"/>
      <c r="C45" s="497" t="s">
        <v>1074</v>
      </c>
      <c r="D45" s="147" t="s">
        <v>96</v>
      </c>
      <c r="E45" s="130"/>
      <c r="F45" s="130"/>
      <c r="G45" s="130"/>
      <c r="H45" s="130"/>
      <c r="I45" s="130"/>
      <c r="J45" s="130"/>
      <c r="K45" s="130"/>
      <c r="L45" s="130"/>
      <c r="M45" s="130"/>
      <c r="N45" s="130"/>
      <c r="O45" s="130"/>
      <c r="P45" s="130"/>
      <c r="Q45" s="108" t="str">
        <f t="shared" si="1"/>
        <v/>
      </c>
      <c r="S45" s="17" t="str">
        <f t="shared" ref="S45" si="45">IF(A43="","",A43)</f>
        <v/>
      </c>
      <c r="T45" s="17" t="str">
        <f t="shared" ref="T45" si="46">S43&amp;C45&amp;D45</f>
        <v>Abschaltungen wegen Verletzungen vertraglicher Pflichten nach Vertragsauflösung (1)Haushalte</v>
      </c>
      <c r="U45" s="266" t="str">
        <f t="shared" ref="U45" si="47">CONCATENATE(C45,"_",D45)</f>
        <v>Abschaltungen wegen Verletzungen vertraglicher Pflichten nach Vertragsauflösung (1)_Haushalte</v>
      </c>
    </row>
    <row r="46" spans="1:21" x14ac:dyDescent="0.2">
      <c r="A46" s="493"/>
      <c r="B46" s="495"/>
      <c r="C46" s="496"/>
      <c r="D46" s="148" t="s">
        <v>97</v>
      </c>
      <c r="E46" s="305"/>
      <c r="F46" s="305"/>
      <c r="G46" s="305"/>
      <c r="H46" s="305"/>
      <c r="I46" s="305"/>
      <c r="J46" s="305"/>
      <c r="K46" s="305"/>
      <c r="L46" s="305"/>
      <c r="M46" s="305"/>
      <c r="N46" s="305"/>
      <c r="O46" s="305"/>
      <c r="P46" s="305"/>
      <c r="Q46" s="108" t="str">
        <f t="shared" si="1"/>
        <v/>
      </c>
      <c r="S46" s="17" t="str">
        <f t="shared" ref="S46" si="48">IF(A43="","",A43)</f>
        <v/>
      </c>
      <c r="T46" s="17" t="str">
        <f t="shared" ref="T46" si="49">S43&amp;C45&amp;D46</f>
        <v>Abschaltungen wegen Verletzungen vertraglicher Pflichten nach Vertragsauflösung (1)Nicht-Haushalte</v>
      </c>
      <c r="U46" s="266" t="str">
        <f t="shared" ref="U46" si="50">CONCATENATE(C45,"_",D46)</f>
        <v>Abschaltungen wegen Verletzungen vertraglicher Pflichten nach Vertragsauflösung (1)_Nicht-Haushalte</v>
      </c>
    </row>
    <row r="47" spans="1:21" ht="12.75" customHeight="1" x14ac:dyDescent="0.2">
      <c r="A47" s="493"/>
      <c r="B47" s="495"/>
      <c r="C47" s="497" t="s">
        <v>1082</v>
      </c>
      <c r="D47" s="147" t="s">
        <v>96</v>
      </c>
      <c r="E47" s="305"/>
      <c r="F47" s="305"/>
      <c r="G47" s="305"/>
      <c r="H47" s="305"/>
      <c r="I47" s="305"/>
      <c r="J47" s="305"/>
      <c r="K47" s="305"/>
      <c r="L47" s="305"/>
      <c r="M47" s="305"/>
      <c r="N47" s="305"/>
      <c r="O47" s="305"/>
      <c r="P47" s="305"/>
      <c r="Q47" s="108" t="str">
        <f t="shared" si="1"/>
        <v/>
      </c>
      <c r="S47" s="17" t="str">
        <f t="shared" ref="S47" si="51">IF(A43="","",A43)</f>
        <v/>
      </c>
      <c r="T47" s="17" t="str">
        <f t="shared" ref="T47" si="52">S43&amp;C47&amp;D47</f>
        <v>Wiederaufnahmen der Belieferung nach Aussetzung des Netzzugangsvertrages (1)Haushalte</v>
      </c>
      <c r="U47" s="266" t="str">
        <f t="shared" ref="U47" si="53">CONCATENATE(C47,"_",D47)</f>
        <v>Wiederaufnahmen der Belieferung nach Aussetzung des Netzzugangsvertrages (1)_Haushalte</v>
      </c>
    </row>
    <row r="48" spans="1:21" x14ac:dyDescent="0.2">
      <c r="A48" s="493"/>
      <c r="B48" s="495"/>
      <c r="C48" s="496"/>
      <c r="D48" s="148" t="s">
        <v>97</v>
      </c>
      <c r="E48" s="305"/>
      <c r="F48" s="305"/>
      <c r="G48" s="305"/>
      <c r="H48" s="305"/>
      <c r="I48" s="305"/>
      <c r="J48" s="305"/>
      <c r="K48" s="305"/>
      <c r="L48" s="305"/>
      <c r="M48" s="305"/>
      <c r="N48" s="305"/>
      <c r="O48" s="305"/>
      <c r="P48" s="305"/>
      <c r="Q48" s="304" t="str">
        <f t="shared" si="1"/>
        <v/>
      </c>
      <c r="S48" s="17" t="str">
        <f t="shared" ref="S48" si="54">IF(A43="","",A43)</f>
        <v/>
      </c>
      <c r="T48" s="17" t="str">
        <f t="shared" ref="T48" si="55">S43&amp;C47&amp;D48</f>
        <v>Wiederaufnahmen der Belieferung nach Aussetzung des Netzzugangsvertrages (1)Nicht-Haushalte</v>
      </c>
      <c r="U48" s="266" t="str">
        <f t="shared" ref="U48" si="56">CONCATENATE(C47,"_",D48)</f>
        <v>Wiederaufnahmen der Belieferung nach Aussetzung des Netzzugangsvertrages (1)_Nicht-Haushalte</v>
      </c>
    </row>
    <row r="49" spans="1:21" x14ac:dyDescent="0.2">
      <c r="A49" s="493"/>
      <c r="B49" s="495"/>
      <c r="C49" s="498" t="s">
        <v>1075</v>
      </c>
      <c r="D49" s="147" t="s">
        <v>96</v>
      </c>
      <c r="E49" s="305"/>
      <c r="F49" s="305"/>
      <c r="G49" s="305"/>
      <c r="H49" s="305"/>
      <c r="I49" s="305"/>
      <c r="J49" s="305"/>
      <c r="K49" s="305"/>
      <c r="L49" s="305"/>
      <c r="M49" s="305"/>
      <c r="N49" s="305"/>
      <c r="O49" s="305"/>
      <c r="P49" s="305"/>
      <c r="Q49" s="304" t="str">
        <f t="shared" si="1"/>
        <v/>
      </c>
      <c r="S49" s="17" t="str">
        <f t="shared" ref="S49" si="57">IF(A43="","",A43)</f>
        <v/>
      </c>
      <c r="T49" s="17" t="str">
        <f t="shared" ref="T49" si="58">S43&amp;C49&amp;D49</f>
        <v>letzte Mahnungen mit eingeschriebenen Brief (2)Haushalte</v>
      </c>
      <c r="U49" s="266" t="str">
        <f t="shared" ref="U49" si="59">CONCATENATE(C49,"_",D49)</f>
        <v>letzte Mahnungen mit eingeschriebenen Brief (2)_Haushalte</v>
      </c>
    </row>
    <row r="50" spans="1:21" ht="12.75" customHeight="1" x14ac:dyDescent="0.2">
      <c r="A50" s="493"/>
      <c r="B50" s="495"/>
      <c r="C50" s="499"/>
      <c r="D50" s="148" t="s">
        <v>97</v>
      </c>
      <c r="E50" s="104"/>
      <c r="F50" s="104"/>
      <c r="G50" s="104"/>
      <c r="H50" s="104"/>
      <c r="I50" s="104"/>
      <c r="J50" s="104"/>
      <c r="K50" s="104"/>
      <c r="L50" s="104"/>
      <c r="M50" s="104"/>
      <c r="N50" s="104"/>
      <c r="O50" s="104"/>
      <c r="P50" s="104"/>
      <c r="Q50" s="73" t="str">
        <f t="shared" si="1"/>
        <v/>
      </c>
      <c r="S50" s="17" t="str">
        <f t="shared" ref="S50" si="60">IF(A43="","",A43)</f>
        <v/>
      </c>
      <c r="T50" s="17" t="str">
        <f t="shared" ref="T50" si="61">S43&amp;C49&amp;D50</f>
        <v>letzte Mahnungen mit eingeschriebenen Brief (2)Nicht-Haushalte</v>
      </c>
      <c r="U50" s="266" t="str">
        <f t="shared" ref="U50" si="62">CONCATENATE(C49,"_",D50)</f>
        <v>letzte Mahnungen mit eingeschriebenen Brief (2)_Nicht-Haushalte</v>
      </c>
    </row>
    <row r="51" spans="1:21" ht="12.75" customHeight="1" x14ac:dyDescent="0.2">
      <c r="A51" s="492"/>
      <c r="B51" s="494" t="str">
        <f>IF(A51="","",IFERROR(VLOOKUP(A51,L!$M$11:$N$120,2,FALSE),"Eingabeart wurde geändert"))</f>
        <v/>
      </c>
      <c r="C51" s="428" t="s">
        <v>1073</v>
      </c>
      <c r="D51" s="147" t="s">
        <v>96</v>
      </c>
      <c r="E51" s="103"/>
      <c r="F51" s="103"/>
      <c r="G51" s="103"/>
      <c r="H51" s="103"/>
      <c r="I51" s="103"/>
      <c r="J51" s="103"/>
      <c r="K51" s="103"/>
      <c r="L51" s="103"/>
      <c r="M51" s="103"/>
      <c r="N51" s="103"/>
      <c r="O51" s="103"/>
      <c r="P51" s="103"/>
      <c r="Q51" s="72" t="str">
        <f t="shared" si="1"/>
        <v/>
      </c>
      <c r="S51" s="17" t="str">
        <f t="shared" ref="S51" si="63">IF(A51="","",A51)</f>
        <v/>
      </c>
      <c r="T51" s="17" t="str">
        <f t="shared" si="8"/>
        <v>Abschaltungen wegen Verletzungen vertraglicher Pflichten nach Aussetzung der Vertragsabwicklung (1)Haushalte</v>
      </c>
      <c r="U51" s="266" t="str">
        <f t="shared" ref="U51" si="64">CONCATENATE(C51,"_",D51)</f>
        <v>Abschaltungen wegen Verletzungen vertraglicher Pflichten nach Aussetzung der Vertragsabwicklung (1)_Haushalte</v>
      </c>
    </row>
    <row r="52" spans="1:21" x14ac:dyDescent="0.2">
      <c r="A52" s="493"/>
      <c r="B52" s="495"/>
      <c r="C52" s="496"/>
      <c r="D52" s="148" t="s">
        <v>97</v>
      </c>
      <c r="E52" s="350"/>
      <c r="F52" s="350"/>
      <c r="G52" s="350"/>
      <c r="H52" s="350"/>
      <c r="I52" s="350"/>
      <c r="J52" s="350"/>
      <c r="K52" s="350"/>
      <c r="L52" s="350"/>
      <c r="M52" s="350"/>
      <c r="N52" s="350"/>
      <c r="O52" s="350"/>
      <c r="P52" s="350"/>
      <c r="Q52" s="264" t="str">
        <f t="shared" si="1"/>
        <v/>
      </c>
      <c r="S52" s="17" t="str">
        <f t="shared" ref="S52" si="65">IF(A51="","",A51)</f>
        <v/>
      </c>
      <c r="T52" s="17" t="str">
        <f t="shared" ref="T52" si="66">S51&amp;C51&amp;D52</f>
        <v>Abschaltungen wegen Verletzungen vertraglicher Pflichten nach Aussetzung der Vertragsabwicklung (1)Nicht-Haushalte</v>
      </c>
      <c r="U52" s="266" t="str">
        <f t="shared" ref="U52" si="67">CONCATENATE(C51,"_",D52)</f>
        <v>Abschaltungen wegen Verletzungen vertraglicher Pflichten nach Aussetzung der Vertragsabwicklung (1)_Nicht-Haushalte</v>
      </c>
    </row>
    <row r="53" spans="1:21" ht="12.75" customHeight="1" x14ac:dyDescent="0.2">
      <c r="A53" s="493"/>
      <c r="B53" s="495"/>
      <c r="C53" s="497" t="s">
        <v>1074</v>
      </c>
      <c r="D53" s="147" t="s">
        <v>96</v>
      </c>
      <c r="E53" s="130"/>
      <c r="F53" s="130"/>
      <c r="G53" s="130"/>
      <c r="H53" s="130"/>
      <c r="I53" s="130"/>
      <c r="J53" s="130"/>
      <c r="K53" s="130"/>
      <c r="L53" s="130"/>
      <c r="M53" s="130"/>
      <c r="N53" s="130"/>
      <c r="O53" s="130"/>
      <c r="P53" s="130"/>
      <c r="Q53" s="108" t="str">
        <f t="shared" si="1"/>
        <v/>
      </c>
      <c r="S53" s="17" t="str">
        <f t="shared" ref="S53" si="68">IF(A51="","",A51)</f>
        <v/>
      </c>
      <c r="T53" s="17" t="str">
        <f t="shared" ref="T53" si="69">S51&amp;C53&amp;D53</f>
        <v>Abschaltungen wegen Verletzungen vertraglicher Pflichten nach Vertragsauflösung (1)Haushalte</v>
      </c>
      <c r="U53" s="266" t="str">
        <f t="shared" ref="U53" si="70">CONCATENATE(C53,"_",D53)</f>
        <v>Abschaltungen wegen Verletzungen vertraglicher Pflichten nach Vertragsauflösung (1)_Haushalte</v>
      </c>
    </row>
    <row r="54" spans="1:21" x14ac:dyDescent="0.2">
      <c r="A54" s="493"/>
      <c r="B54" s="495"/>
      <c r="C54" s="496"/>
      <c r="D54" s="148" t="s">
        <v>97</v>
      </c>
      <c r="E54" s="305"/>
      <c r="F54" s="305"/>
      <c r="G54" s="305"/>
      <c r="H54" s="305"/>
      <c r="I54" s="305"/>
      <c r="J54" s="305"/>
      <c r="K54" s="305"/>
      <c r="L54" s="305"/>
      <c r="M54" s="305"/>
      <c r="N54" s="305"/>
      <c r="O54" s="305"/>
      <c r="P54" s="305"/>
      <c r="Q54" s="108" t="str">
        <f t="shared" si="1"/>
        <v/>
      </c>
      <c r="S54" s="17" t="str">
        <f t="shared" ref="S54" si="71">IF(A51="","",A51)</f>
        <v/>
      </c>
      <c r="T54" s="17" t="str">
        <f t="shared" ref="T54" si="72">S51&amp;C53&amp;D54</f>
        <v>Abschaltungen wegen Verletzungen vertraglicher Pflichten nach Vertragsauflösung (1)Nicht-Haushalte</v>
      </c>
      <c r="U54" s="266" t="str">
        <f t="shared" ref="U54" si="73">CONCATENATE(C53,"_",D54)</f>
        <v>Abschaltungen wegen Verletzungen vertraglicher Pflichten nach Vertragsauflösung (1)_Nicht-Haushalte</v>
      </c>
    </row>
    <row r="55" spans="1:21" ht="12.75" customHeight="1" x14ac:dyDescent="0.2">
      <c r="A55" s="493"/>
      <c r="B55" s="495"/>
      <c r="C55" s="497" t="s">
        <v>1082</v>
      </c>
      <c r="D55" s="147" t="s">
        <v>96</v>
      </c>
      <c r="E55" s="305"/>
      <c r="F55" s="305"/>
      <c r="G55" s="305"/>
      <c r="H55" s="305"/>
      <c r="I55" s="305"/>
      <c r="J55" s="305"/>
      <c r="K55" s="305"/>
      <c r="L55" s="305"/>
      <c r="M55" s="305"/>
      <c r="N55" s="305"/>
      <c r="O55" s="305"/>
      <c r="P55" s="305"/>
      <c r="Q55" s="108" t="str">
        <f t="shared" si="1"/>
        <v/>
      </c>
      <c r="S55" s="17" t="str">
        <f t="shared" ref="S55" si="74">IF(A51="","",A51)</f>
        <v/>
      </c>
      <c r="T55" s="17" t="str">
        <f t="shared" ref="T55" si="75">S51&amp;C55&amp;D55</f>
        <v>Wiederaufnahmen der Belieferung nach Aussetzung des Netzzugangsvertrages (1)Haushalte</v>
      </c>
      <c r="U55" s="266" t="str">
        <f t="shared" ref="U55" si="76">CONCATENATE(C55,"_",D55)</f>
        <v>Wiederaufnahmen der Belieferung nach Aussetzung des Netzzugangsvertrages (1)_Haushalte</v>
      </c>
    </row>
    <row r="56" spans="1:21" x14ac:dyDescent="0.2">
      <c r="A56" s="493"/>
      <c r="B56" s="495"/>
      <c r="C56" s="496"/>
      <c r="D56" s="148" t="s">
        <v>97</v>
      </c>
      <c r="E56" s="305"/>
      <c r="F56" s="305"/>
      <c r="G56" s="305"/>
      <c r="H56" s="305"/>
      <c r="I56" s="305"/>
      <c r="J56" s="305"/>
      <c r="K56" s="305"/>
      <c r="L56" s="305"/>
      <c r="M56" s="305"/>
      <c r="N56" s="305"/>
      <c r="O56" s="305"/>
      <c r="P56" s="305"/>
      <c r="Q56" s="304" t="str">
        <f t="shared" si="1"/>
        <v/>
      </c>
      <c r="S56" s="17" t="str">
        <f t="shared" ref="S56" si="77">IF(A51="","",A51)</f>
        <v/>
      </c>
      <c r="T56" s="17" t="str">
        <f t="shared" ref="T56" si="78">S51&amp;C55&amp;D56</f>
        <v>Wiederaufnahmen der Belieferung nach Aussetzung des Netzzugangsvertrages (1)Nicht-Haushalte</v>
      </c>
      <c r="U56" s="266" t="str">
        <f t="shared" ref="U56" si="79">CONCATENATE(C55,"_",D56)</f>
        <v>Wiederaufnahmen der Belieferung nach Aussetzung des Netzzugangsvertrages (1)_Nicht-Haushalte</v>
      </c>
    </row>
    <row r="57" spans="1:21" x14ac:dyDescent="0.2">
      <c r="A57" s="493"/>
      <c r="B57" s="495"/>
      <c r="C57" s="498" t="s">
        <v>1075</v>
      </c>
      <c r="D57" s="147" t="s">
        <v>96</v>
      </c>
      <c r="E57" s="305"/>
      <c r="F57" s="305"/>
      <c r="G57" s="305"/>
      <c r="H57" s="305"/>
      <c r="I57" s="305"/>
      <c r="J57" s="305"/>
      <c r="K57" s="305"/>
      <c r="L57" s="305"/>
      <c r="M57" s="305"/>
      <c r="N57" s="305"/>
      <c r="O57" s="305"/>
      <c r="P57" s="305"/>
      <c r="Q57" s="304" t="str">
        <f t="shared" si="1"/>
        <v/>
      </c>
      <c r="S57" s="17" t="str">
        <f t="shared" ref="S57" si="80">IF(A51="","",A51)</f>
        <v/>
      </c>
      <c r="T57" s="17" t="str">
        <f t="shared" ref="T57" si="81">S51&amp;C57&amp;D57</f>
        <v>letzte Mahnungen mit eingeschriebenen Brief (2)Haushalte</v>
      </c>
      <c r="U57" s="266" t="str">
        <f t="shared" ref="U57" si="82">CONCATENATE(C57,"_",D57)</f>
        <v>letzte Mahnungen mit eingeschriebenen Brief (2)_Haushalte</v>
      </c>
    </row>
    <row r="58" spans="1:21" ht="12.75" customHeight="1" x14ac:dyDescent="0.2">
      <c r="A58" s="493"/>
      <c r="B58" s="495"/>
      <c r="C58" s="499"/>
      <c r="D58" s="148" t="s">
        <v>97</v>
      </c>
      <c r="E58" s="104"/>
      <c r="F58" s="104"/>
      <c r="G58" s="104"/>
      <c r="H58" s="104"/>
      <c r="I58" s="104"/>
      <c r="J58" s="104"/>
      <c r="K58" s="104"/>
      <c r="L58" s="104"/>
      <c r="M58" s="104"/>
      <c r="N58" s="104"/>
      <c r="O58" s="104"/>
      <c r="P58" s="104"/>
      <c r="Q58" s="73" t="str">
        <f t="shared" si="1"/>
        <v/>
      </c>
      <c r="S58" s="17" t="str">
        <f t="shared" ref="S58" si="83">IF(A51="","",A51)</f>
        <v/>
      </c>
      <c r="T58" s="17" t="str">
        <f t="shared" ref="T58" si="84">S51&amp;C57&amp;D58</f>
        <v>letzte Mahnungen mit eingeschriebenen Brief (2)Nicht-Haushalte</v>
      </c>
      <c r="U58" s="266" t="str">
        <f t="shared" ref="U58" si="85">CONCATENATE(C57,"_",D58)</f>
        <v>letzte Mahnungen mit eingeschriebenen Brief (2)_Nicht-Haushalte</v>
      </c>
    </row>
    <row r="59" spans="1:21" ht="12.75" customHeight="1" x14ac:dyDescent="0.2">
      <c r="A59" s="492"/>
      <c r="B59" s="494" t="str">
        <f>IF(A59="","",IFERROR(VLOOKUP(A59,L!$M$11:$N$120,2,FALSE),"Eingabeart wurde geändert"))</f>
        <v/>
      </c>
      <c r="C59" s="428" t="s">
        <v>1073</v>
      </c>
      <c r="D59" s="147" t="s">
        <v>96</v>
      </c>
      <c r="E59" s="103"/>
      <c r="F59" s="103"/>
      <c r="G59" s="103"/>
      <c r="H59" s="103"/>
      <c r="I59" s="103"/>
      <c r="J59" s="103"/>
      <c r="K59" s="103"/>
      <c r="L59" s="103"/>
      <c r="M59" s="103"/>
      <c r="N59" s="103"/>
      <c r="O59" s="103"/>
      <c r="P59" s="103"/>
      <c r="Q59" s="72" t="str">
        <f t="shared" si="1"/>
        <v/>
      </c>
      <c r="S59" s="17" t="str">
        <f t="shared" ref="S59" si="86">IF(A59="","",A59)</f>
        <v/>
      </c>
      <c r="T59" s="17" t="str">
        <f t="shared" si="8"/>
        <v>Abschaltungen wegen Verletzungen vertraglicher Pflichten nach Aussetzung der Vertragsabwicklung (1)Haushalte</v>
      </c>
      <c r="U59" s="266" t="str">
        <f t="shared" ref="U59" si="87">CONCATENATE(C59,"_",D59)</f>
        <v>Abschaltungen wegen Verletzungen vertraglicher Pflichten nach Aussetzung der Vertragsabwicklung (1)_Haushalte</v>
      </c>
    </row>
    <row r="60" spans="1:21" x14ac:dyDescent="0.2">
      <c r="A60" s="493"/>
      <c r="B60" s="495"/>
      <c r="C60" s="496"/>
      <c r="D60" s="148" t="s">
        <v>97</v>
      </c>
      <c r="E60" s="350"/>
      <c r="F60" s="350"/>
      <c r="G60" s="350"/>
      <c r="H60" s="350"/>
      <c r="I60" s="350"/>
      <c r="J60" s="350"/>
      <c r="K60" s="350"/>
      <c r="L60" s="350"/>
      <c r="M60" s="350"/>
      <c r="N60" s="350"/>
      <c r="O60" s="350"/>
      <c r="P60" s="350"/>
      <c r="Q60" s="264" t="str">
        <f t="shared" si="1"/>
        <v/>
      </c>
      <c r="S60" s="17" t="str">
        <f t="shared" ref="S60" si="88">IF(A59="","",A59)</f>
        <v/>
      </c>
      <c r="T60" s="17" t="str">
        <f t="shared" ref="T60" si="89">S59&amp;C59&amp;D60</f>
        <v>Abschaltungen wegen Verletzungen vertraglicher Pflichten nach Aussetzung der Vertragsabwicklung (1)Nicht-Haushalte</v>
      </c>
      <c r="U60" s="266" t="str">
        <f t="shared" ref="U60" si="90">CONCATENATE(C59,"_",D60)</f>
        <v>Abschaltungen wegen Verletzungen vertraglicher Pflichten nach Aussetzung der Vertragsabwicklung (1)_Nicht-Haushalte</v>
      </c>
    </row>
    <row r="61" spans="1:21" ht="12.75" customHeight="1" x14ac:dyDescent="0.2">
      <c r="A61" s="493"/>
      <c r="B61" s="495"/>
      <c r="C61" s="497" t="s">
        <v>1074</v>
      </c>
      <c r="D61" s="147" t="s">
        <v>96</v>
      </c>
      <c r="E61" s="130"/>
      <c r="F61" s="130"/>
      <c r="G61" s="130"/>
      <c r="H61" s="130"/>
      <c r="I61" s="130"/>
      <c r="J61" s="130"/>
      <c r="K61" s="130"/>
      <c r="L61" s="130"/>
      <c r="M61" s="130"/>
      <c r="N61" s="130"/>
      <c r="O61" s="130"/>
      <c r="P61" s="130"/>
      <c r="Q61" s="108" t="str">
        <f t="shared" si="1"/>
        <v/>
      </c>
      <c r="S61" s="17" t="str">
        <f t="shared" ref="S61" si="91">IF(A59="","",A59)</f>
        <v/>
      </c>
      <c r="T61" s="17" t="str">
        <f t="shared" ref="T61" si="92">S59&amp;C61&amp;D61</f>
        <v>Abschaltungen wegen Verletzungen vertraglicher Pflichten nach Vertragsauflösung (1)Haushalte</v>
      </c>
      <c r="U61" s="266" t="str">
        <f t="shared" ref="U61" si="93">CONCATENATE(C61,"_",D61)</f>
        <v>Abschaltungen wegen Verletzungen vertraglicher Pflichten nach Vertragsauflösung (1)_Haushalte</v>
      </c>
    </row>
    <row r="62" spans="1:21" x14ac:dyDescent="0.2">
      <c r="A62" s="493"/>
      <c r="B62" s="495"/>
      <c r="C62" s="496"/>
      <c r="D62" s="148" t="s">
        <v>97</v>
      </c>
      <c r="E62" s="305"/>
      <c r="F62" s="305"/>
      <c r="G62" s="305"/>
      <c r="H62" s="305"/>
      <c r="I62" s="305"/>
      <c r="J62" s="305"/>
      <c r="K62" s="305"/>
      <c r="L62" s="305"/>
      <c r="M62" s="305"/>
      <c r="N62" s="305"/>
      <c r="O62" s="305"/>
      <c r="P62" s="305"/>
      <c r="Q62" s="108" t="str">
        <f t="shared" si="1"/>
        <v/>
      </c>
      <c r="S62" s="17" t="str">
        <f t="shared" ref="S62" si="94">IF(A59="","",A59)</f>
        <v/>
      </c>
      <c r="T62" s="17" t="str">
        <f t="shared" ref="T62" si="95">S59&amp;C61&amp;D62</f>
        <v>Abschaltungen wegen Verletzungen vertraglicher Pflichten nach Vertragsauflösung (1)Nicht-Haushalte</v>
      </c>
      <c r="U62" s="266" t="str">
        <f t="shared" ref="U62" si="96">CONCATENATE(C61,"_",D62)</f>
        <v>Abschaltungen wegen Verletzungen vertraglicher Pflichten nach Vertragsauflösung (1)_Nicht-Haushalte</v>
      </c>
    </row>
    <row r="63" spans="1:21" ht="12.75" customHeight="1" x14ac:dyDescent="0.2">
      <c r="A63" s="493"/>
      <c r="B63" s="495"/>
      <c r="C63" s="497" t="s">
        <v>1082</v>
      </c>
      <c r="D63" s="147" t="s">
        <v>96</v>
      </c>
      <c r="E63" s="305"/>
      <c r="F63" s="305"/>
      <c r="G63" s="305"/>
      <c r="H63" s="305"/>
      <c r="I63" s="305"/>
      <c r="J63" s="305"/>
      <c r="K63" s="305"/>
      <c r="L63" s="305"/>
      <c r="M63" s="305"/>
      <c r="N63" s="305"/>
      <c r="O63" s="305"/>
      <c r="P63" s="305"/>
      <c r="Q63" s="108" t="str">
        <f t="shared" si="1"/>
        <v/>
      </c>
      <c r="S63" s="17" t="str">
        <f t="shared" ref="S63" si="97">IF(A59="","",A59)</f>
        <v/>
      </c>
      <c r="T63" s="17" t="str">
        <f t="shared" ref="T63" si="98">S59&amp;C63&amp;D63</f>
        <v>Wiederaufnahmen der Belieferung nach Aussetzung des Netzzugangsvertrages (1)Haushalte</v>
      </c>
      <c r="U63" s="266" t="str">
        <f t="shared" ref="U63" si="99">CONCATENATE(C63,"_",D63)</f>
        <v>Wiederaufnahmen der Belieferung nach Aussetzung des Netzzugangsvertrages (1)_Haushalte</v>
      </c>
    </row>
    <row r="64" spans="1:21" x14ac:dyDescent="0.2">
      <c r="A64" s="493"/>
      <c r="B64" s="495"/>
      <c r="C64" s="496"/>
      <c r="D64" s="148" t="s">
        <v>97</v>
      </c>
      <c r="E64" s="305"/>
      <c r="F64" s="305"/>
      <c r="G64" s="305"/>
      <c r="H64" s="305"/>
      <c r="I64" s="305"/>
      <c r="J64" s="305"/>
      <c r="K64" s="305"/>
      <c r="L64" s="305"/>
      <c r="M64" s="305"/>
      <c r="N64" s="305"/>
      <c r="O64" s="305"/>
      <c r="P64" s="305"/>
      <c r="Q64" s="304" t="str">
        <f t="shared" si="1"/>
        <v/>
      </c>
      <c r="S64" s="17" t="str">
        <f t="shared" ref="S64" si="100">IF(A59="","",A59)</f>
        <v/>
      </c>
      <c r="T64" s="17" t="str">
        <f t="shared" ref="T64" si="101">S59&amp;C63&amp;D64</f>
        <v>Wiederaufnahmen der Belieferung nach Aussetzung des Netzzugangsvertrages (1)Nicht-Haushalte</v>
      </c>
      <c r="U64" s="266" t="str">
        <f t="shared" ref="U64" si="102">CONCATENATE(C63,"_",D64)</f>
        <v>Wiederaufnahmen der Belieferung nach Aussetzung des Netzzugangsvertrages (1)_Nicht-Haushalte</v>
      </c>
    </row>
    <row r="65" spans="1:21" x14ac:dyDescent="0.2">
      <c r="A65" s="493"/>
      <c r="B65" s="495"/>
      <c r="C65" s="498" t="s">
        <v>1075</v>
      </c>
      <c r="D65" s="147" t="s">
        <v>96</v>
      </c>
      <c r="E65" s="305"/>
      <c r="F65" s="305"/>
      <c r="G65" s="305"/>
      <c r="H65" s="305"/>
      <c r="I65" s="305"/>
      <c r="J65" s="305"/>
      <c r="K65" s="305"/>
      <c r="L65" s="305"/>
      <c r="M65" s="305"/>
      <c r="N65" s="305"/>
      <c r="O65" s="305"/>
      <c r="P65" s="305"/>
      <c r="Q65" s="304" t="str">
        <f t="shared" si="1"/>
        <v/>
      </c>
      <c r="S65" s="17" t="str">
        <f t="shared" ref="S65" si="103">IF(A59="","",A59)</f>
        <v/>
      </c>
      <c r="T65" s="17" t="str">
        <f t="shared" ref="T65" si="104">S59&amp;C65&amp;D65</f>
        <v>letzte Mahnungen mit eingeschriebenen Brief (2)Haushalte</v>
      </c>
      <c r="U65" s="266" t="str">
        <f t="shared" ref="U65" si="105">CONCATENATE(C65,"_",D65)</f>
        <v>letzte Mahnungen mit eingeschriebenen Brief (2)_Haushalte</v>
      </c>
    </row>
    <row r="66" spans="1:21" ht="12.75" customHeight="1" x14ac:dyDescent="0.2">
      <c r="A66" s="493"/>
      <c r="B66" s="495"/>
      <c r="C66" s="499"/>
      <c r="D66" s="148" t="s">
        <v>97</v>
      </c>
      <c r="E66" s="104"/>
      <c r="F66" s="104"/>
      <c r="G66" s="104"/>
      <c r="H66" s="104"/>
      <c r="I66" s="104"/>
      <c r="J66" s="104"/>
      <c r="K66" s="104"/>
      <c r="L66" s="104"/>
      <c r="M66" s="104"/>
      <c r="N66" s="104"/>
      <c r="O66" s="104"/>
      <c r="P66" s="104"/>
      <c r="Q66" s="73" t="str">
        <f t="shared" si="1"/>
        <v/>
      </c>
      <c r="S66" s="17" t="str">
        <f t="shared" ref="S66" si="106">IF(A59="","",A59)</f>
        <v/>
      </c>
      <c r="T66" s="17" t="str">
        <f t="shared" ref="T66" si="107">S59&amp;C65&amp;D66</f>
        <v>letzte Mahnungen mit eingeschriebenen Brief (2)Nicht-Haushalte</v>
      </c>
      <c r="U66" s="266" t="str">
        <f t="shared" ref="U66" si="108">CONCATENATE(C65,"_",D66)</f>
        <v>letzte Mahnungen mit eingeschriebenen Brief (2)_Nicht-Haushalte</v>
      </c>
    </row>
    <row r="67" spans="1:21" ht="12.75" customHeight="1" x14ac:dyDescent="0.2">
      <c r="A67" s="492"/>
      <c r="B67" s="494" t="str">
        <f>IF(A67="","",IFERROR(VLOOKUP(A67,L!$M$11:$N$120,2,FALSE),"Eingabeart wurde geändert"))</f>
        <v/>
      </c>
      <c r="C67" s="428" t="s">
        <v>1073</v>
      </c>
      <c r="D67" s="147" t="s">
        <v>96</v>
      </c>
      <c r="E67" s="103"/>
      <c r="F67" s="103"/>
      <c r="G67" s="103"/>
      <c r="H67" s="103"/>
      <c r="I67" s="103"/>
      <c r="J67" s="103"/>
      <c r="K67" s="103"/>
      <c r="L67" s="103"/>
      <c r="M67" s="103"/>
      <c r="N67" s="103"/>
      <c r="O67" s="103"/>
      <c r="P67" s="103"/>
      <c r="Q67" s="72" t="str">
        <f t="shared" si="1"/>
        <v/>
      </c>
      <c r="S67" s="17" t="str">
        <f t="shared" ref="S67" si="109">IF(A67="","",A67)</f>
        <v/>
      </c>
      <c r="T67" s="17" t="str">
        <f t="shared" si="8"/>
        <v>Abschaltungen wegen Verletzungen vertraglicher Pflichten nach Aussetzung der Vertragsabwicklung (1)Haushalte</v>
      </c>
      <c r="U67" s="266" t="str">
        <f t="shared" ref="U67" si="110">CONCATENATE(C67,"_",D67)</f>
        <v>Abschaltungen wegen Verletzungen vertraglicher Pflichten nach Aussetzung der Vertragsabwicklung (1)_Haushalte</v>
      </c>
    </row>
    <row r="68" spans="1:21" x14ac:dyDescent="0.2">
      <c r="A68" s="493"/>
      <c r="B68" s="495"/>
      <c r="C68" s="496"/>
      <c r="D68" s="148" t="s">
        <v>97</v>
      </c>
      <c r="E68" s="350"/>
      <c r="F68" s="350"/>
      <c r="G68" s="350"/>
      <c r="H68" s="350"/>
      <c r="I68" s="350"/>
      <c r="J68" s="350"/>
      <c r="K68" s="350"/>
      <c r="L68" s="350"/>
      <c r="M68" s="350"/>
      <c r="N68" s="350"/>
      <c r="O68" s="350"/>
      <c r="P68" s="350"/>
      <c r="Q68" s="264" t="str">
        <f t="shared" si="1"/>
        <v/>
      </c>
      <c r="S68" s="17" t="str">
        <f t="shared" ref="S68" si="111">IF(A67="","",A67)</f>
        <v/>
      </c>
      <c r="T68" s="17" t="str">
        <f t="shared" ref="T68" si="112">S67&amp;C67&amp;D68</f>
        <v>Abschaltungen wegen Verletzungen vertraglicher Pflichten nach Aussetzung der Vertragsabwicklung (1)Nicht-Haushalte</v>
      </c>
      <c r="U68" s="266" t="str">
        <f t="shared" ref="U68" si="113">CONCATENATE(C67,"_",D68)</f>
        <v>Abschaltungen wegen Verletzungen vertraglicher Pflichten nach Aussetzung der Vertragsabwicklung (1)_Nicht-Haushalte</v>
      </c>
    </row>
    <row r="69" spans="1:21" ht="12.75" customHeight="1" x14ac:dyDescent="0.2">
      <c r="A69" s="493"/>
      <c r="B69" s="495"/>
      <c r="C69" s="497" t="s">
        <v>1074</v>
      </c>
      <c r="D69" s="147" t="s">
        <v>96</v>
      </c>
      <c r="E69" s="130"/>
      <c r="F69" s="130"/>
      <c r="G69" s="130"/>
      <c r="H69" s="130"/>
      <c r="I69" s="130"/>
      <c r="J69" s="130"/>
      <c r="K69" s="130"/>
      <c r="L69" s="130"/>
      <c r="M69" s="130"/>
      <c r="N69" s="130"/>
      <c r="O69" s="130"/>
      <c r="P69" s="130"/>
      <c r="Q69" s="108" t="str">
        <f t="shared" si="1"/>
        <v/>
      </c>
      <c r="S69" s="17" t="str">
        <f t="shared" ref="S69" si="114">IF(A67="","",A67)</f>
        <v/>
      </c>
      <c r="T69" s="17" t="str">
        <f t="shared" ref="T69" si="115">S67&amp;C69&amp;D69</f>
        <v>Abschaltungen wegen Verletzungen vertraglicher Pflichten nach Vertragsauflösung (1)Haushalte</v>
      </c>
      <c r="U69" s="266" t="str">
        <f t="shared" ref="U69" si="116">CONCATENATE(C69,"_",D69)</f>
        <v>Abschaltungen wegen Verletzungen vertraglicher Pflichten nach Vertragsauflösung (1)_Haushalte</v>
      </c>
    </row>
    <row r="70" spans="1:21" x14ac:dyDescent="0.2">
      <c r="A70" s="493"/>
      <c r="B70" s="495"/>
      <c r="C70" s="496"/>
      <c r="D70" s="148" t="s">
        <v>97</v>
      </c>
      <c r="E70" s="305"/>
      <c r="F70" s="305"/>
      <c r="G70" s="305"/>
      <c r="H70" s="305"/>
      <c r="I70" s="305"/>
      <c r="J70" s="305"/>
      <c r="K70" s="305"/>
      <c r="L70" s="305"/>
      <c r="M70" s="305"/>
      <c r="N70" s="305"/>
      <c r="O70" s="305"/>
      <c r="P70" s="305"/>
      <c r="Q70" s="108" t="str">
        <f t="shared" si="1"/>
        <v/>
      </c>
      <c r="S70" s="17" t="str">
        <f t="shared" ref="S70" si="117">IF(A67="","",A67)</f>
        <v/>
      </c>
      <c r="T70" s="17" t="str">
        <f t="shared" ref="T70" si="118">S67&amp;C69&amp;D70</f>
        <v>Abschaltungen wegen Verletzungen vertraglicher Pflichten nach Vertragsauflösung (1)Nicht-Haushalte</v>
      </c>
      <c r="U70" s="266" t="str">
        <f t="shared" ref="U70" si="119">CONCATENATE(C69,"_",D70)</f>
        <v>Abschaltungen wegen Verletzungen vertraglicher Pflichten nach Vertragsauflösung (1)_Nicht-Haushalte</v>
      </c>
    </row>
    <row r="71" spans="1:21" ht="12.75" customHeight="1" x14ac:dyDescent="0.2">
      <c r="A71" s="493"/>
      <c r="B71" s="495"/>
      <c r="C71" s="497" t="s">
        <v>1082</v>
      </c>
      <c r="D71" s="147" t="s">
        <v>96</v>
      </c>
      <c r="E71" s="305"/>
      <c r="F71" s="305"/>
      <c r="G71" s="305"/>
      <c r="H71" s="305"/>
      <c r="I71" s="305"/>
      <c r="J71" s="305"/>
      <c r="K71" s="305"/>
      <c r="L71" s="305"/>
      <c r="M71" s="305"/>
      <c r="N71" s="305"/>
      <c r="O71" s="305"/>
      <c r="P71" s="305"/>
      <c r="Q71" s="108" t="str">
        <f t="shared" si="1"/>
        <v/>
      </c>
      <c r="S71" s="17" t="str">
        <f t="shared" ref="S71" si="120">IF(A67="","",A67)</f>
        <v/>
      </c>
      <c r="T71" s="17" t="str">
        <f t="shared" ref="T71" si="121">S67&amp;C71&amp;D71</f>
        <v>Wiederaufnahmen der Belieferung nach Aussetzung des Netzzugangsvertrages (1)Haushalte</v>
      </c>
      <c r="U71" s="266" t="str">
        <f t="shared" ref="U71" si="122">CONCATENATE(C71,"_",D71)</f>
        <v>Wiederaufnahmen der Belieferung nach Aussetzung des Netzzugangsvertrages (1)_Haushalte</v>
      </c>
    </row>
    <row r="72" spans="1:21" x14ac:dyDescent="0.2">
      <c r="A72" s="493"/>
      <c r="B72" s="495"/>
      <c r="C72" s="496"/>
      <c r="D72" s="148" t="s">
        <v>97</v>
      </c>
      <c r="E72" s="305"/>
      <c r="F72" s="305"/>
      <c r="G72" s="305"/>
      <c r="H72" s="305"/>
      <c r="I72" s="305"/>
      <c r="J72" s="305"/>
      <c r="K72" s="305"/>
      <c r="L72" s="305"/>
      <c r="M72" s="305"/>
      <c r="N72" s="305"/>
      <c r="O72" s="305"/>
      <c r="P72" s="305"/>
      <c r="Q72" s="304" t="str">
        <f t="shared" si="1"/>
        <v/>
      </c>
      <c r="S72" s="17" t="str">
        <f t="shared" ref="S72" si="123">IF(A67="","",A67)</f>
        <v/>
      </c>
      <c r="T72" s="17" t="str">
        <f t="shared" ref="T72" si="124">S67&amp;C71&amp;D72</f>
        <v>Wiederaufnahmen der Belieferung nach Aussetzung des Netzzugangsvertrages (1)Nicht-Haushalte</v>
      </c>
      <c r="U72" s="266" t="str">
        <f t="shared" ref="U72" si="125">CONCATENATE(C71,"_",D72)</f>
        <v>Wiederaufnahmen der Belieferung nach Aussetzung des Netzzugangsvertrages (1)_Nicht-Haushalte</v>
      </c>
    </row>
    <row r="73" spans="1:21" x14ac:dyDescent="0.2">
      <c r="A73" s="493"/>
      <c r="B73" s="495"/>
      <c r="C73" s="498" t="s">
        <v>1075</v>
      </c>
      <c r="D73" s="147" t="s">
        <v>96</v>
      </c>
      <c r="E73" s="305"/>
      <c r="F73" s="305"/>
      <c r="G73" s="305"/>
      <c r="H73" s="305"/>
      <c r="I73" s="305"/>
      <c r="J73" s="305"/>
      <c r="K73" s="305"/>
      <c r="L73" s="305"/>
      <c r="M73" s="305"/>
      <c r="N73" s="305"/>
      <c r="O73" s="305"/>
      <c r="P73" s="305"/>
      <c r="Q73" s="304" t="str">
        <f t="shared" si="1"/>
        <v/>
      </c>
      <c r="S73" s="17" t="str">
        <f t="shared" ref="S73" si="126">IF(A67="","",A67)</f>
        <v/>
      </c>
      <c r="T73" s="17" t="str">
        <f t="shared" ref="T73" si="127">S67&amp;C73&amp;D73</f>
        <v>letzte Mahnungen mit eingeschriebenen Brief (2)Haushalte</v>
      </c>
      <c r="U73" s="266" t="str">
        <f t="shared" ref="U73" si="128">CONCATENATE(C73,"_",D73)</f>
        <v>letzte Mahnungen mit eingeschriebenen Brief (2)_Haushalte</v>
      </c>
    </row>
    <row r="74" spans="1:21" ht="12.75" customHeight="1" x14ac:dyDescent="0.2">
      <c r="A74" s="493"/>
      <c r="B74" s="495"/>
      <c r="C74" s="499"/>
      <c r="D74" s="148" t="s">
        <v>97</v>
      </c>
      <c r="E74" s="104"/>
      <c r="F74" s="104"/>
      <c r="G74" s="104"/>
      <c r="H74" s="104"/>
      <c r="I74" s="104"/>
      <c r="J74" s="104"/>
      <c r="K74" s="104"/>
      <c r="L74" s="104"/>
      <c r="M74" s="104"/>
      <c r="N74" s="104"/>
      <c r="O74" s="104"/>
      <c r="P74" s="104"/>
      <c r="Q74" s="73" t="str">
        <f t="shared" si="1"/>
        <v/>
      </c>
      <c r="S74" s="17" t="str">
        <f t="shared" ref="S74" si="129">IF(A67="","",A67)</f>
        <v/>
      </c>
      <c r="T74" s="17" t="str">
        <f t="shared" ref="T74" si="130">S67&amp;C73&amp;D74</f>
        <v>letzte Mahnungen mit eingeschriebenen Brief (2)Nicht-Haushalte</v>
      </c>
      <c r="U74" s="266" t="str">
        <f t="shared" ref="U74" si="131">CONCATENATE(C73,"_",D74)</f>
        <v>letzte Mahnungen mit eingeschriebenen Brief (2)_Nicht-Haushalte</v>
      </c>
    </row>
    <row r="75" spans="1:21" ht="12.75" customHeight="1" x14ac:dyDescent="0.2">
      <c r="A75" s="492"/>
      <c r="B75" s="494" t="str">
        <f>IF(A75="","",IFERROR(VLOOKUP(A75,L!$M$11:$N$120,2,FALSE),"Eingabeart wurde geändert"))</f>
        <v/>
      </c>
      <c r="C75" s="428" t="s">
        <v>1073</v>
      </c>
      <c r="D75" s="147" t="s">
        <v>96</v>
      </c>
      <c r="E75" s="103"/>
      <c r="F75" s="103"/>
      <c r="G75" s="103"/>
      <c r="H75" s="103"/>
      <c r="I75" s="103"/>
      <c r="J75" s="103"/>
      <c r="K75" s="103"/>
      <c r="L75" s="103"/>
      <c r="M75" s="103"/>
      <c r="N75" s="103"/>
      <c r="O75" s="103"/>
      <c r="P75" s="103"/>
      <c r="Q75" s="72" t="str">
        <f t="shared" si="1"/>
        <v/>
      </c>
      <c r="S75" s="17" t="str">
        <f t="shared" ref="S75" si="132">IF(A75="","",A75)</f>
        <v/>
      </c>
      <c r="T75" s="17" t="str">
        <f t="shared" si="8"/>
        <v>Abschaltungen wegen Verletzungen vertraglicher Pflichten nach Aussetzung der Vertragsabwicklung (1)Haushalte</v>
      </c>
      <c r="U75" s="266" t="str">
        <f t="shared" ref="U75" si="133">CONCATENATE(C75,"_",D75)</f>
        <v>Abschaltungen wegen Verletzungen vertraglicher Pflichten nach Aussetzung der Vertragsabwicklung (1)_Haushalte</v>
      </c>
    </row>
    <row r="76" spans="1:21" x14ac:dyDescent="0.2">
      <c r="A76" s="493"/>
      <c r="B76" s="495"/>
      <c r="C76" s="496"/>
      <c r="D76" s="148" t="s">
        <v>97</v>
      </c>
      <c r="E76" s="350"/>
      <c r="F76" s="350"/>
      <c r="G76" s="350"/>
      <c r="H76" s="350"/>
      <c r="I76" s="350"/>
      <c r="J76" s="350"/>
      <c r="K76" s="350"/>
      <c r="L76" s="350"/>
      <c r="M76" s="350"/>
      <c r="N76" s="350"/>
      <c r="O76" s="350"/>
      <c r="P76" s="350"/>
      <c r="Q76" s="264" t="str">
        <f t="shared" si="1"/>
        <v/>
      </c>
      <c r="S76" s="17" t="str">
        <f t="shared" ref="S76" si="134">IF(A75="","",A75)</f>
        <v/>
      </c>
      <c r="T76" s="17" t="str">
        <f t="shared" ref="T76" si="135">S75&amp;C75&amp;D76</f>
        <v>Abschaltungen wegen Verletzungen vertraglicher Pflichten nach Aussetzung der Vertragsabwicklung (1)Nicht-Haushalte</v>
      </c>
      <c r="U76" s="266" t="str">
        <f t="shared" ref="U76" si="136">CONCATENATE(C75,"_",D76)</f>
        <v>Abschaltungen wegen Verletzungen vertraglicher Pflichten nach Aussetzung der Vertragsabwicklung (1)_Nicht-Haushalte</v>
      </c>
    </row>
    <row r="77" spans="1:21" ht="12.75" customHeight="1" x14ac:dyDescent="0.2">
      <c r="A77" s="493"/>
      <c r="B77" s="495"/>
      <c r="C77" s="497" t="s">
        <v>1074</v>
      </c>
      <c r="D77" s="147" t="s">
        <v>96</v>
      </c>
      <c r="E77" s="130"/>
      <c r="F77" s="130"/>
      <c r="G77" s="130"/>
      <c r="H77" s="130"/>
      <c r="I77" s="130"/>
      <c r="J77" s="130"/>
      <c r="K77" s="130"/>
      <c r="L77" s="130"/>
      <c r="M77" s="130"/>
      <c r="N77" s="130"/>
      <c r="O77" s="130"/>
      <c r="P77" s="130"/>
      <c r="Q77" s="108" t="str">
        <f t="shared" si="1"/>
        <v/>
      </c>
      <c r="S77" s="17" t="str">
        <f t="shared" ref="S77" si="137">IF(A75="","",A75)</f>
        <v/>
      </c>
      <c r="T77" s="17" t="str">
        <f t="shared" ref="T77" si="138">S75&amp;C77&amp;D77</f>
        <v>Abschaltungen wegen Verletzungen vertraglicher Pflichten nach Vertragsauflösung (1)Haushalte</v>
      </c>
      <c r="U77" s="266" t="str">
        <f t="shared" ref="U77" si="139">CONCATENATE(C77,"_",D77)</f>
        <v>Abschaltungen wegen Verletzungen vertraglicher Pflichten nach Vertragsauflösung (1)_Haushalte</v>
      </c>
    </row>
    <row r="78" spans="1:21" x14ac:dyDescent="0.2">
      <c r="A78" s="493"/>
      <c r="B78" s="495"/>
      <c r="C78" s="496"/>
      <c r="D78" s="148" t="s">
        <v>97</v>
      </c>
      <c r="E78" s="305"/>
      <c r="F78" s="305"/>
      <c r="G78" s="305"/>
      <c r="H78" s="305"/>
      <c r="I78" s="305"/>
      <c r="J78" s="305"/>
      <c r="K78" s="305"/>
      <c r="L78" s="305"/>
      <c r="M78" s="305"/>
      <c r="N78" s="305"/>
      <c r="O78" s="305"/>
      <c r="P78" s="305"/>
      <c r="Q78" s="108" t="str">
        <f t="shared" si="1"/>
        <v/>
      </c>
      <c r="S78" s="17" t="str">
        <f t="shared" ref="S78" si="140">IF(A75="","",A75)</f>
        <v/>
      </c>
      <c r="T78" s="17" t="str">
        <f t="shared" ref="T78" si="141">S75&amp;C77&amp;D78</f>
        <v>Abschaltungen wegen Verletzungen vertraglicher Pflichten nach Vertragsauflösung (1)Nicht-Haushalte</v>
      </c>
      <c r="U78" s="266" t="str">
        <f t="shared" ref="U78" si="142">CONCATENATE(C77,"_",D78)</f>
        <v>Abschaltungen wegen Verletzungen vertraglicher Pflichten nach Vertragsauflösung (1)_Nicht-Haushalte</v>
      </c>
    </row>
    <row r="79" spans="1:21" ht="12.75" customHeight="1" x14ac:dyDescent="0.2">
      <c r="A79" s="493"/>
      <c r="B79" s="495"/>
      <c r="C79" s="497" t="s">
        <v>1082</v>
      </c>
      <c r="D79" s="147" t="s">
        <v>96</v>
      </c>
      <c r="E79" s="305"/>
      <c r="F79" s="305"/>
      <c r="G79" s="305"/>
      <c r="H79" s="305"/>
      <c r="I79" s="305"/>
      <c r="J79" s="305"/>
      <c r="K79" s="305"/>
      <c r="L79" s="305"/>
      <c r="M79" s="305"/>
      <c r="N79" s="305"/>
      <c r="O79" s="305"/>
      <c r="P79" s="305"/>
      <c r="Q79" s="108" t="str">
        <f t="shared" si="1"/>
        <v/>
      </c>
      <c r="S79" s="17" t="str">
        <f t="shared" ref="S79" si="143">IF(A75="","",A75)</f>
        <v/>
      </c>
      <c r="T79" s="17" t="str">
        <f t="shared" ref="T79" si="144">S75&amp;C79&amp;D79</f>
        <v>Wiederaufnahmen der Belieferung nach Aussetzung des Netzzugangsvertrages (1)Haushalte</v>
      </c>
      <c r="U79" s="266" t="str">
        <f t="shared" ref="U79" si="145">CONCATENATE(C79,"_",D79)</f>
        <v>Wiederaufnahmen der Belieferung nach Aussetzung des Netzzugangsvertrages (1)_Haushalte</v>
      </c>
    </row>
    <row r="80" spans="1:21" x14ac:dyDescent="0.2">
      <c r="A80" s="493"/>
      <c r="B80" s="495"/>
      <c r="C80" s="496"/>
      <c r="D80" s="148" t="s">
        <v>97</v>
      </c>
      <c r="E80" s="305"/>
      <c r="F80" s="305"/>
      <c r="G80" s="305"/>
      <c r="H80" s="305"/>
      <c r="I80" s="305"/>
      <c r="J80" s="305"/>
      <c r="K80" s="305"/>
      <c r="L80" s="305"/>
      <c r="M80" s="305"/>
      <c r="N80" s="305"/>
      <c r="O80" s="305"/>
      <c r="P80" s="305"/>
      <c r="Q80" s="304" t="str">
        <f t="shared" si="1"/>
        <v/>
      </c>
      <c r="S80" s="17" t="str">
        <f t="shared" ref="S80" si="146">IF(A75="","",A75)</f>
        <v/>
      </c>
      <c r="T80" s="17" t="str">
        <f t="shared" ref="T80" si="147">S75&amp;C79&amp;D80</f>
        <v>Wiederaufnahmen der Belieferung nach Aussetzung des Netzzugangsvertrages (1)Nicht-Haushalte</v>
      </c>
      <c r="U80" s="266" t="str">
        <f t="shared" ref="U80" si="148">CONCATENATE(C79,"_",D80)</f>
        <v>Wiederaufnahmen der Belieferung nach Aussetzung des Netzzugangsvertrages (1)_Nicht-Haushalte</v>
      </c>
    </row>
    <row r="81" spans="1:21" x14ac:dyDescent="0.2">
      <c r="A81" s="493"/>
      <c r="B81" s="495"/>
      <c r="C81" s="498" t="s">
        <v>1075</v>
      </c>
      <c r="D81" s="147" t="s">
        <v>96</v>
      </c>
      <c r="E81" s="305"/>
      <c r="F81" s="305"/>
      <c r="G81" s="305"/>
      <c r="H81" s="305"/>
      <c r="I81" s="305"/>
      <c r="J81" s="305"/>
      <c r="K81" s="305"/>
      <c r="L81" s="305"/>
      <c r="M81" s="305"/>
      <c r="N81" s="305"/>
      <c r="O81" s="305"/>
      <c r="P81" s="305"/>
      <c r="Q81" s="304" t="str">
        <f t="shared" si="1"/>
        <v/>
      </c>
      <c r="S81" s="17" t="str">
        <f t="shared" ref="S81" si="149">IF(A75="","",A75)</f>
        <v/>
      </c>
      <c r="T81" s="17" t="str">
        <f t="shared" ref="T81" si="150">S75&amp;C81&amp;D81</f>
        <v>letzte Mahnungen mit eingeschriebenen Brief (2)Haushalte</v>
      </c>
      <c r="U81" s="266" t="str">
        <f t="shared" ref="U81" si="151">CONCATENATE(C81,"_",D81)</f>
        <v>letzte Mahnungen mit eingeschriebenen Brief (2)_Haushalte</v>
      </c>
    </row>
    <row r="82" spans="1:21" ht="12.75" customHeight="1" x14ac:dyDescent="0.2">
      <c r="A82" s="493"/>
      <c r="B82" s="495"/>
      <c r="C82" s="499"/>
      <c r="D82" s="148" t="s">
        <v>97</v>
      </c>
      <c r="E82" s="104"/>
      <c r="F82" s="104"/>
      <c r="G82" s="104"/>
      <c r="H82" s="104"/>
      <c r="I82" s="104"/>
      <c r="J82" s="104"/>
      <c r="K82" s="104"/>
      <c r="L82" s="104"/>
      <c r="M82" s="104"/>
      <c r="N82" s="104"/>
      <c r="O82" s="104"/>
      <c r="P82" s="104"/>
      <c r="Q82" s="73" t="str">
        <f t="shared" si="1"/>
        <v/>
      </c>
      <c r="S82" s="17" t="str">
        <f t="shared" ref="S82" si="152">IF(A75="","",A75)</f>
        <v/>
      </c>
      <c r="T82" s="17" t="str">
        <f t="shared" ref="T82" si="153">S75&amp;C81&amp;D82</f>
        <v>letzte Mahnungen mit eingeschriebenen Brief (2)Nicht-Haushalte</v>
      </c>
      <c r="U82" s="266" t="str">
        <f t="shared" ref="U82" si="154">CONCATENATE(C81,"_",D82)</f>
        <v>letzte Mahnungen mit eingeschriebenen Brief (2)_Nicht-Haushalte</v>
      </c>
    </row>
    <row r="83" spans="1:21" ht="12.75" customHeight="1" x14ac:dyDescent="0.2">
      <c r="A83" s="492"/>
      <c r="B83" s="494" t="str">
        <f>IF(A83="","",IFERROR(VLOOKUP(A83,L!$M$11:$N$120,2,FALSE),"Eingabeart wurde geändert"))</f>
        <v/>
      </c>
      <c r="C83" s="428" t="s">
        <v>1073</v>
      </c>
      <c r="D83" s="147" t="s">
        <v>96</v>
      </c>
      <c r="E83" s="103"/>
      <c r="F83" s="103"/>
      <c r="G83" s="103"/>
      <c r="H83" s="103"/>
      <c r="I83" s="103"/>
      <c r="J83" s="103"/>
      <c r="K83" s="103"/>
      <c r="L83" s="103"/>
      <c r="M83" s="103"/>
      <c r="N83" s="103"/>
      <c r="O83" s="103"/>
      <c r="P83" s="103"/>
      <c r="Q83" s="72" t="str">
        <f t="shared" ref="Q83:Q146" si="155">IF(SUM(E83:P83)&gt;0,SUM(E83:P83),"")</f>
        <v/>
      </c>
      <c r="S83" s="17" t="str">
        <f t="shared" ref="S83" si="156">IF(A83="","",A83)</f>
        <v/>
      </c>
      <c r="T83" s="17" t="str">
        <f t="shared" si="8"/>
        <v>Abschaltungen wegen Verletzungen vertraglicher Pflichten nach Aussetzung der Vertragsabwicklung (1)Haushalte</v>
      </c>
      <c r="U83" s="266" t="str">
        <f t="shared" ref="U83" si="157">CONCATENATE(C83,"_",D83)</f>
        <v>Abschaltungen wegen Verletzungen vertraglicher Pflichten nach Aussetzung der Vertragsabwicklung (1)_Haushalte</v>
      </c>
    </row>
    <row r="84" spans="1:21" x14ac:dyDescent="0.2">
      <c r="A84" s="493"/>
      <c r="B84" s="495"/>
      <c r="C84" s="496"/>
      <c r="D84" s="148" t="s">
        <v>97</v>
      </c>
      <c r="E84" s="350"/>
      <c r="F84" s="350"/>
      <c r="G84" s="350"/>
      <c r="H84" s="350"/>
      <c r="I84" s="350"/>
      <c r="J84" s="350"/>
      <c r="K84" s="350"/>
      <c r="L84" s="350"/>
      <c r="M84" s="350"/>
      <c r="N84" s="350"/>
      <c r="O84" s="350"/>
      <c r="P84" s="350"/>
      <c r="Q84" s="264" t="str">
        <f t="shared" si="155"/>
        <v/>
      </c>
      <c r="S84" s="17" t="str">
        <f t="shared" ref="S84" si="158">IF(A83="","",A83)</f>
        <v/>
      </c>
      <c r="T84" s="17" t="str">
        <f t="shared" ref="T84" si="159">S83&amp;C83&amp;D84</f>
        <v>Abschaltungen wegen Verletzungen vertraglicher Pflichten nach Aussetzung der Vertragsabwicklung (1)Nicht-Haushalte</v>
      </c>
      <c r="U84" s="266" t="str">
        <f t="shared" ref="U84" si="160">CONCATENATE(C83,"_",D84)</f>
        <v>Abschaltungen wegen Verletzungen vertraglicher Pflichten nach Aussetzung der Vertragsabwicklung (1)_Nicht-Haushalte</v>
      </c>
    </row>
    <row r="85" spans="1:21" ht="12.75" customHeight="1" x14ac:dyDescent="0.2">
      <c r="A85" s="493"/>
      <c r="B85" s="495"/>
      <c r="C85" s="497" t="s">
        <v>1074</v>
      </c>
      <c r="D85" s="147" t="s">
        <v>96</v>
      </c>
      <c r="E85" s="130"/>
      <c r="F85" s="130"/>
      <c r="G85" s="130"/>
      <c r="H85" s="130"/>
      <c r="I85" s="130"/>
      <c r="J85" s="130"/>
      <c r="K85" s="130"/>
      <c r="L85" s="130"/>
      <c r="M85" s="130"/>
      <c r="N85" s="130"/>
      <c r="O85" s="130"/>
      <c r="P85" s="130"/>
      <c r="Q85" s="108" t="str">
        <f t="shared" si="155"/>
        <v/>
      </c>
      <c r="S85" s="17" t="str">
        <f t="shared" ref="S85" si="161">IF(A83="","",A83)</f>
        <v/>
      </c>
      <c r="T85" s="17" t="str">
        <f t="shared" ref="T85" si="162">S83&amp;C85&amp;D85</f>
        <v>Abschaltungen wegen Verletzungen vertraglicher Pflichten nach Vertragsauflösung (1)Haushalte</v>
      </c>
      <c r="U85" s="266" t="str">
        <f t="shared" ref="U85" si="163">CONCATENATE(C85,"_",D85)</f>
        <v>Abschaltungen wegen Verletzungen vertraglicher Pflichten nach Vertragsauflösung (1)_Haushalte</v>
      </c>
    </row>
    <row r="86" spans="1:21" x14ac:dyDescent="0.2">
      <c r="A86" s="493"/>
      <c r="B86" s="495"/>
      <c r="C86" s="496"/>
      <c r="D86" s="148" t="s">
        <v>97</v>
      </c>
      <c r="E86" s="305"/>
      <c r="F86" s="305"/>
      <c r="G86" s="305"/>
      <c r="H86" s="305"/>
      <c r="I86" s="305"/>
      <c r="J86" s="305"/>
      <c r="K86" s="305"/>
      <c r="L86" s="305"/>
      <c r="M86" s="305"/>
      <c r="N86" s="305"/>
      <c r="O86" s="305"/>
      <c r="P86" s="305"/>
      <c r="Q86" s="108" t="str">
        <f t="shared" si="155"/>
        <v/>
      </c>
      <c r="S86" s="17" t="str">
        <f t="shared" ref="S86" si="164">IF(A83="","",A83)</f>
        <v/>
      </c>
      <c r="T86" s="17" t="str">
        <f t="shared" ref="T86" si="165">S83&amp;C85&amp;D86</f>
        <v>Abschaltungen wegen Verletzungen vertraglicher Pflichten nach Vertragsauflösung (1)Nicht-Haushalte</v>
      </c>
      <c r="U86" s="266" t="str">
        <f t="shared" ref="U86" si="166">CONCATENATE(C85,"_",D86)</f>
        <v>Abschaltungen wegen Verletzungen vertraglicher Pflichten nach Vertragsauflösung (1)_Nicht-Haushalte</v>
      </c>
    </row>
    <row r="87" spans="1:21" ht="12.75" customHeight="1" x14ac:dyDescent="0.2">
      <c r="A87" s="493"/>
      <c r="B87" s="495"/>
      <c r="C87" s="497" t="s">
        <v>1082</v>
      </c>
      <c r="D87" s="147" t="s">
        <v>96</v>
      </c>
      <c r="E87" s="305"/>
      <c r="F87" s="305"/>
      <c r="G87" s="305"/>
      <c r="H87" s="305"/>
      <c r="I87" s="305"/>
      <c r="J87" s="305"/>
      <c r="K87" s="305"/>
      <c r="L87" s="305"/>
      <c r="M87" s="305"/>
      <c r="N87" s="305"/>
      <c r="O87" s="305"/>
      <c r="P87" s="305"/>
      <c r="Q87" s="108" t="str">
        <f t="shared" si="155"/>
        <v/>
      </c>
      <c r="S87" s="17" t="str">
        <f t="shared" ref="S87" si="167">IF(A83="","",A83)</f>
        <v/>
      </c>
      <c r="T87" s="17" t="str">
        <f t="shared" ref="T87" si="168">S83&amp;C87&amp;D87</f>
        <v>Wiederaufnahmen der Belieferung nach Aussetzung des Netzzugangsvertrages (1)Haushalte</v>
      </c>
      <c r="U87" s="266" t="str">
        <f t="shared" ref="U87" si="169">CONCATENATE(C87,"_",D87)</f>
        <v>Wiederaufnahmen der Belieferung nach Aussetzung des Netzzugangsvertrages (1)_Haushalte</v>
      </c>
    </row>
    <row r="88" spans="1:21" x14ac:dyDescent="0.2">
      <c r="A88" s="493"/>
      <c r="B88" s="495"/>
      <c r="C88" s="496"/>
      <c r="D88" s="148" t="s">
        <v>97</v>
      </c>
      <c r="E88" s="305"/>
      <c r="F88" s="305"/>
      <c r="G88" s="305"/>
      <c r="H88" s="305"/>
      <c r="I88" s="305"/>
      <c r="J88" s="305"/>
      <c r="K88" s="305"/>
      <c r="L88" s="305"/>
      <c r="M88" s="305"/>
      <c r="N88" s="305"/>
      <c r="O88" s="305"/>
      <c r="P88" s="305"/>
      <c r="Q88" s="304" t="str">
        <f t="shared" si="155"/>
        <v/>
      </c>
      <c r="S88" s="17" t="str">
        <f t="shared" ref="S88" si="170">IF(A83="","",A83)</f>
        <v/>
      </c>
      <c r="T88" s="17" t="str">
        <f t="shared" ref="T88" si="171">S83&amp;C87&amp;D88</f>
        <v>Wiederaufnahmen der Belieferung nach Aussetzung des Netzzugangsvertrages (1)Nicht-Haushalte</v>
      </c>
      <c r="U88" s="266" t="str">
        <f t="shared" ref="U88" si="172">CONCATENATE(C87,"_",D88)</f>
        <v>Wiederaufnahmen der Belieferung nach Aussetzung des Netzzugangsvertrages (1)_Nicht-Haushalte</v>
      </c>
    </row>
    <row r="89" spans="1:21" x14ac:dyDescent="0.2">
      <c r="A89" s="493"/>
      <c r="B89" s="495"/>
      <c r="C89" s="498" t="s">
        <v>1075</v>
      </c>
      <c r="D89" s="147" t="s">
        <v>96</v>
      </c>
      <c r="E89" s="305"/>
      <c r="F89" s="305"/>
      <c r="G89" s="305"/>
      <c r="H89" s="305"/>
      <c r="I89" s="305"/>
      <c r="J89" s="305"/>
      <c r="K89" s="305"/>
      <c r="L89" s="305"/>
      <c r="M89" s="305"/>
      <c r="N89" s="305"/>
      <c r="O89" s="305"/>
      <c r="P89" s="305"/>
      <c r="Q89" s="304" t="str">
        <f t="shared" si="155"/>
        <v/>
      </c>
      <c r="S89" s="17" t="str">
        <f t="shared" ref="S89" si="173">IF(A83="","",A83)</f>
        <v/>
      </c>
      <c r="T89" s="17" t="str">
        <f t="shared" ref="T89" si="174">S83&amp;C89&amp;D89</f>
        <v>letzte Mahnungen mit eingeschriebenen Brief (2)Haushalte</v>
      </c>
      <c r="U89" s="266" t="str">
        <f t="shared" ref="U89" si="175">CONCATENATE(C89,"_",D89)</f>
        <v>letzte Mahnungen mit eingeschriebenen Brief (2)_Haushalte</v>
      </c>
    </row>
    <row r="90" spans="1:21" ht="12.75" customHeight="1" x14ac:dyDescent="0.2">
      <c r="A90" s="493"/>
      <c r="B90" s="495"/>
      <c r="C90" s="499"/>
      <c r="D90" s="148" t="s">
        <v>97</v>
      </c>
      <c r="E90" s="104"/>
      <c r="F90" s="104"/>
      <c r="G90" s="104"/>
      <c r="H90" s="104"/>
      <c r="I90" s="104"/>
      <c r="J90" s="104"/>
      <c r="K90" s="104"/>
      <c r="L90" s="104"/>
      <c r="M90" s="104"/>
      <c r="N90" s="104"/>
      <c r="O90" s="104"/>
      <c r="P90" s="104"/>
      <c r="Q90" s="73" t="str">
        <f t="shared" si="155"/>
        <v/>
      </c>
      <c r="S90" s="17" t="str">
        <f t="shared" ref="S90" si="176">IF(A83="","",A83)</f>
        <v/>
      </c>
      <c r="T90" s="17" t="str">
        <f t="shared" ref="T90" si="177">S83&amp;C89&amp;D90</f>
        <v>letzte Mahnungen mit eingeschriebenen Brief (2)Nicht-Haushalte</v>
      </c>
      <c r="U90" s="266" t="str">
        <f t="shared" ref="U90" si="178">CONCATENATE(C89,"_",D90)</f>
        <v>letzte Mahnungen mit eingeschriebenen Brief (2)_Nicht-Haushalte</v>
      </c>
    </row>
    <row r="91" spans="1:21" ht="12.75" customHeight="1" x14ac:dyDescent="0.2">
      <c r="A91" s="492"/>
      <c r="B91" s="494" t="str">
        <f>IF(A91="","",IFERROR(VLOOKUP(A91,L!$M$11:$N$120,2,FALSE),"Eingabeart wurde geändert"))</f>
        <v/>
      </c>
      <c r="C91" s="428" t="s">
        <v>1073</v>
      </c>
      <c r="D91" s="147" t="s">
        <v>96</v>
      </c>
      <c r="E91" s="103"/>
      <c r="F91" s="103"/>
      <c r="G91" s="103"/>
      <c r="H91" s="103"/>
      <c r="I91" s="103"/>
      <c r="J91" s="103"/>
      <c r="K91" s="103"/>
      <c r="L91" s="103"/>
      <c r="M91" s="103"/>
      <c r="N91" s="103"/>
      <c r="O91" s="103"/>
      <c r="P91" s="103"/>
      <c r="Q91" s="72" t="str">
        <f t="shared" si="155"/>
        <v/>
      </c>
      <c r="S91" s="17" t="str">
        <f t="shared" ref="S91" si="179">IF(A91="","",A91)</f>
        <v/>
      </c>
      <c r="T91" s="17" t="str">
        <f t="shared" ref="T91:T147" si="180">S91&amp;C91&amp;D91</f>
        <v>Abschaltungen wegen Verletzungen vertraglicher Pflichten nach Aussetzung der Vertragsabwicklung (1)Haushalte</v>
      </c>
      <c r="U91" s="266" t="str">
        <f t="shared" ref="U91" si="181">CONCATENATE(C91,"_",D91)</f>
        <v>Abschaltungen wegen Verletzungen vertraglicher Pflichten nach Aussetzung der Vertragsabwicklung (1)_Haushalte</v>
      </c>
    </row>
    <row r="92" spans="1:21" x14ac:dyDescent="0.2">
      <c r="A92" s="493"/>
      <c r="B92" s="495"/>
      <c r="C92" s="496"/>
      <c r="D92" s="148" t="s">
        <v>97</v>
      </c>
      <c r="E92" s="350"/>
      <c r="F92" s="350"/>
      <c r="G92" s="350"/>
      <c r="H92" s="350"/>
      <c r="I92" s="350"/>
      <c r="J92" s="350"/>
      <c r="K92" s="350"/>
      <c r="L92" s="350"/>
      <c r="M92" s="350"/>
      <c r="N92" s="350"/>
      <c r="O92" s="350"/>
      <c r="P92" s="350"/>
      <c r="Q92" s="264" t="str">
        <f t="shared" si="155"/>
        <v/>
      </c>
      <c r="S92" s="17" t="str">
        <f t="shared" ref="S92" si="182">IF(A91="","",A91)</f>
        <v/>
      </c>
      <c r="T92" s="17" t="str">
        <f t="shared" ref="T92" si="183">S91&amp;C91&amp;D92</f>
        <v>Abschaltungen wegen Verletzungen vertraglicher Pflichten nach Aussetzung der Vertragsabwicklung (1)Nicht-Haushalte</v>
      </c>
      <c r="U92" s="266" t="str">
        <f t="shared" ref="U92" si="184">CONCATENATE(C91,"_",D92)</f>
        <v>Abschaltungen wegen Verletzungen vertraglicher Pflichten nach Aussetzung der Vertragsabwicklung (1)_Nicht-Haushalte</v>
      </c>
    </row>
    <row r="93" spans="1:21" ht="12.75" customHeight="1" x14ac:dyDescent="0.2">
      <c r="A93" s="493"/>
      <c r="B93" s="495"/>
      <c r="C93" s="497" t="s">
        <v>1074</v>
      </c>
      <c r="D93" s="147" t="s">
        <v>96</v>
      </c>
      <c r="E93" s="130"/>
      <c r="F93" s="130"/>
      <c r="G93" s="130"/>
      <c r="H93" s="130"/>
      <c r="I93" s="130"/>
      <c r="J93" s="130"/>
      <c r="K93" s="130"/>
      <c r="L93" s="130"/>
      <c r="M93" s="130"/>
      <c r="N93" s="130"/>
      <c r="O93" s="130"/>
      <c r="P93" s="130"/>
      <c r="Q93" s="108" t="str">
        <f t="shared" si="155"/>
        <v/>
      </c>
      <c r="S93" s="17" t="str">
        <f t="shared" ref="S93" si="185">IF(A91="","",A91)</f>
        <v/>
      </c>
      <c r="T93" s="17" t="str">
        <f t="shared" ref="T93" si="186">S91&amp;C93&amp;D93</f>
        <v>Abschaltungen wegen Verletzungen vertraglicher Pflichten nach Vertragsauflösung (1)Haushalte</v>
      </c>
      <c r="U93" s="266" t="str">
        <f t="shared" ref="U93" si="187">CONCATENATE(C93,"_",D93)</f>
        <v>Abschaltungen wegen Verletzungen vertraglicher Pflichten nach Vertragsauflösung (1)_Haushalte</v>
      </c>
    </row>
    <row r="94" spans="1:21" x14ac:dyDescent="0.2">
      <c r="A94" s="493"/>
      <c r="B94" s="495"/>
      <c r="C94" s="496"/>
      <c r="D94" s="148" t="s">
        <v>97</v>
      </c>
      <c r="E94" s="305"/>
      <c r="F94" s="305"/>
      <c r="G94" s="305"/>
      <c r="H94" s="305"/>
      <c r="I94" s="305"/>
      <c r="J94" s="305"/>
      <c r="K94" s="305"/>
      <c r="L94" s="305"/>
      <c r="M94" s="305"/>
      <c r="N94" s="305"/>
      <c r="O94" s="305"/>
      <c r="P94" s="305"/>
      <c r="Q94" s="108" t="str">
        <f t="shared" si="155"/>
        <v/>
      </c>
      <c r="S94" s="17" t="str">
        <f t="shared" ref="S94" si="188">IF(A91="","",A91)</f>
        <v/>
      </c>
      <c r="T94" s="17" t="str">
        <f t="shared" ref="T94" si="189">S91&amp;C93&amp;D94</f>
        <v>Abschaltungen wegen Verletzungen vertraglicher Pflichten nach Vertragsauflösung (1)Nicht-Haushalte</v>
      </c>
      <c r="U94" s="266" t="str">
        <f t="shared" ref="U94" si="190">CONCATENATE(C93,"_",D94)</f>
        <v>Abschaltungen wegen Verletzungen vertraglicher Pflichten nach Vertragsauflösung (1)_Nicht-Haushalte</v>
      </c>
    </row>
    <row r="95" spans="1:21" ht="12.75" customHeight="1" x14ac:dyDescent="0.2">
      <c r="A95" s="493"/>
      <c r="B95" s="495"/>
      <c r="C95" s="497" t="s">
        <v>1082</v>
      </c>
      <c r="D95" s="147" t="s">
        <v>96</v>
      </c>
      <c r="E95" s="305"/>
      <c r="F95" s="305"/>
      <c r="G95" s="305"/>
      <c r="H95" s="305"/>
      <c r="I95" s="305"/>
      <c r="J95" s="305"/>
      <c r="K95" s="305"/>
      <c r="L95" s="305"/>
      <c r="M95" s="305"/>
      <c r="N95" s="305"/>
      <c r="O95" s="305"/>
      <c r="P95" s="305"/>
      <c r="Q95" s="108" t="str">
        <f t="shared" si="155"/>
        <v/>
      </c>
      <c r="S95" s="17" t="str">
        <f t="shared" ref="S95" si="191">IF(A91="","",A91)</f>
        <v/>
      </c>
      <c r="T95" s="17" t="str">
        <f t="shared" ref="T95" si="192">S91&amp;C95&amp;D95</f>
        <v>Wiederaufnahmen der Belieferung nach Aussetzung des Netzzugangsvertrages (1)Haushalte</v>
      </c>
      <c r="U95" s="266" t="str">
        <f t="shared" ref="U95" si="193">CONCATENATE(C95,"_",D95)</f>
        <v>Wiederaufnahmen der Belieferung nach Aussetzung des Netzzugangsvertrages (1)_Haushalte</v>
      </c>
    </row>
    <row r="96" spans="1:21" x14ac:dyDescent="0.2">
      <c r="A96" s="493"/>
      <c r="B96" s="495"/>
      <c r="C96" s="496"/>
      <c r="D96" s="148" t="s">
        <v>97</v>
      </c>
      <c r="E96" s="305"/>
      <c r="F96" s="305"/>
      <c r="G96" s="305"/>
      <c r="H96" s="305"/>
      <c r="I96" s="305"/>
      <c r="J96" s="305"/>
      <c r="K96" s="305"/>
      <c r="L96" s="305"/>
      <c r="M96" s="305"/>
      <c r="N96" s="305"/>
      <c r="O96" s="305"/>
      <c r="P96" s="305"/>
      <c r="Q96" s="304" t="str">
        <f t="shared" si="155"/>
        <v/>
      </c>
      <c r="S96" s="17" t="str">
        <f t="shared" ref="S96" si="194">IF(A91="","",A91)</f>
        <v/>
      </c>
      <c r="T96" s="17" t="str">
        <f t="shared" ref="T96" si="195">S91&amp;C95&amp;D96</f>
        <v>Wiederaufnahmen der Belieferung nach Aussetzung des Netzzugangsvertrages (1)Nicht-Haushalte</v>
      </c>
      <c r="U96" s="266" t="str">
        <f t="shared" ref="U96" si="196">CONCATENATE(C95,"_",D96)</f>
        <v>Wiederaufnahmen der Belieferung nach Aussetzung des Netzzugangsvertrages (1)_Nicht-Haushalte</v>
      </c>
    </row>
    <row r="97" spans="1:21" x14ac:dyDescent="0.2">
      <c r="A97" s="493"/>
      <c r="B97" s="495"/>
      <c r="C97" s="498" t="s">
        <v>1075</v>
      </c>
      <c r="D97" s="147" t="s">
        <v>96</v>
      </c>
      <c r="E97" s="305"/>
      <c r="F97" s="305"/>
      <c r="G97" s="305"/>
      <c r="H97" s="305"/>
      <c r="I97" s="305"/>
      <c r="J97" s="305"/>
      <c r="K97" s="305"/>
      <c r="L97" s="305"/>
      <c r="M97" s="305"/>
      <c r="N97" s="305"/>
      <c r="O97" s="305"/>
      <c r="P97" s="305"/>
      <c r="Q97" s="304" t="str">
        <f t="shared" si="155"/>
        <v/>
      </c>
      <c r="S97" s="17" t="str">
        <f t="shared" ref="S97" si="197">IF(A91="","",A91)</f>
        <v/>
      </c>
      <c r="T97" s="17" t="str">
        <f t="shared" ref="T97" si="198">S91&amp;C97&amp;D97</f>
        <v>letzte Mahnungen mit eingeschriebenen Brief (2)Haushalte</v>
      </c>
      <c r="U97" s="266" t="str">
        <f t="shared" ref="U97" si="199">CONCATENATE(C97,"_",D97)</f>
        <v>letzte Mahnungen mit eingeschriebenen Brief (2)_Haushalte</v>
      </c>
    </row>
    <row r="98" spans="1:21" ht="12.75" customHeight="1" x14ac:dyDescent="0.2">
      <c r="A98" s="493"/>
      <c r="B98" s="495"/>
      <c r="C98" s="499"/>
      <c r="D98" s="148" t="s">
        <v>97</v>
      </c>
      <c r="E98" s="104"/>
      <c r="F98" s="104"/>
      <c r="G98" s="104"/>
      <c r="H98" s="104"/>
      <c r="I98" s="104"/>
      <c r="J98" s="104"/>
      <c r="K98" s="104"/>
      <c r="L98" s="104"/>
      <c r="M98" s="104"/>
      <c r="N98" s="104"/>
      <c r="O98" s="104"/>
      <c r="P98" s="104"/>
      <c r="Q98" s="73" t="str">
        <f t="shared" si="155"/>
        <v/>
      </c>
      <c r="S98" s="17" t="str">
        <f t="shared" ref="S98" si="200">IF(A91="","",A91)</f>
        <v/>
      </c>
      <c r="T98" s="17" t="str">
        <f t="shared" ref="T98" si="201">S91&amp;C97&amp;D98</f>
        <v>letzte Mahnungen mit eingeschriebenen Brief (2)Nicht-Haushalte</v>
      </c>
      <c r="U98" s="266" t="str">
        <f t="shared" ref="U98" si="202">CONCATENATE(C97,"_",D98)</f>
        <v>letzte Mahnungen mit eingeschriebenen Brief (2)_Nicht-Haushalte</v>
      </c>
    </row>
    <row r="99" spans="1:21" ht="12.75" customHeight="1" x14ac:dyDescent="0.2">
      <c r="A99" s="492"/>
      <c r="B99" s="494" t="str">
        <f>IF(A99="","",IFERROR(VLOOKUP(A99,L!$M$11:$N$120,2,FALSE),"Eingabeart wurde geändert"))</f>
        <v/>
      </c>
      <c r="C99" s="428" t="s">
        <v>1073</v>
      </c>
      <c r="D99" s="147" t="s">
        <v>96</v>
      </c>
      <c r="E99" s="103"/>
      <c r="F99" s="103"/>
      <c r="G99" s="103"/>
      <c r="H99" s="103"/>
      <c r="I99" s="103"/>
      <c r="J99" s="103"/>
      <c r="K99" s="103"/>
      <c r="L99" s="103"/>
      <c r="M99" s="103"/>
      <c r="N99" s="103"/>
      <c r="O99" s="103"/>
      <c r="P99" s="103"/>
      <c r="Q99" s="72" t="str">
        <f t="shared" si="155"/>
        <v/>
      </c>
      <c r="S99" s="17" t="str">
        <f t="shared" ref="S99" si="203">IF(A99="","",A99)</f>
        <v/>
      </c>
      <c r="T99" s="17" t="str">
        <f t="shared" si="180"/>
        <v>Abschaltungen wegen Verletzungen vertraglicher Pflichten nach Aussetzung der Vertragsabwicklung (1)Haushalte</v>
      </c>
      <c r="U99" s="266" t="str">
        <f t="shared" ref="U99" si="204">CONCATENATE(C99,"_",D99)</f>
        <v>Abschaltungen wegen Verletzungen vertraglicher Pflichten nach Aussetzung der Vertragsabwicklung (1)_Haushalte</v>
      </c>
    </row>
    <row r="100" spans="1:21" x14ac:dyDescent="0.2">
      <c r="A100" s="493"/>
      <c r="B100" s="495"/>
      <c r="C100" s="496"/>
      <c r="D100" s="148" t="s">
        <v>97</v>
      </c>
      <c r="E100" s="350"/>
      <c r="F100" s="350"/>
      <c r="G100" s="350"/>
      <c r="H100" s="350"/>
      <c r="I100" s="350"/>
      <c r="J100" s="350"/>
      <c r="K100" s="350"/>
      <c r="L100" s="350"/>
      <c r="M100" s="350"/>
      <c r="N100" s="350"/>
      <c r="O100" s="350"/>
      <c r="P100" s="350"/>
      <c r="Q100" s="264" t="str">
        <f t="shared" si="155"/>
        <v/>
      </c>
      <c r="S100" s="17" t="str">
        <f t="shared" ref="S100" si="205">IF(A99="","",A99)</f>
        <v/>
      </c>
      <c r="T100" s="17" t="str">
        <f t="shared" ref="T100" si="206">S99&amp;C99&amp;D100</f>
        <v>Abschaltungen wegen Verletzungen vertraglicher Pflichten nach Aussetzung der Vertragsabwicklung (1)Nicht-Haushalte</v>
      </c>
      <c r="U100" s="266" t="str">
        <f t="shared" ref="U100" si="207">CONCATENATE(C99,"_",D100)</f>
        <v>Abschaltungen wegen Verletzungen vertraglicher Pflichten nach Aussetzung der Vertragsabwicklung (1)_Nicht-Haushalte</v>
      </c>
    </row>
    <row r="101" spans="1:21" ht="12.75" customHeight="1" x14ac:dyDescent="0.2">
      <c r="A101" s="493"/>
      <c r="B101" s="495"/>
      <c r="C101" s="497" t="s">
        <v>1074</v>
      </c>
      <c r="D101" s="147" t="s">
        <v>96</v>
      </c>
      <c r="E101" s="130"/>
      <c r="F101" s="130"/>
      <c r="G101" s="130"/>
      <c r="H101" s="130"/>
      <c r="I101" s="130"/>
      <c r="J101" s="130"/>
      <c r="K101" s="130"/>
      <c r="L101" s="130"/>
      <c r="M101" s="130"/>
      <c r="N101" s="130"/>
      <c r="O101" s="130"/>
      <c r="P101" s="130"/>
      <c r="Q101" s="108" t="str">
        <f t="shared" si="155"/>
        <v/>
      </c>
      <c r="S101" s="17" t="str">
        <f t="shared" ref="S101" si="208">IF(A99="","",A99)</f>
        <v/>
      </c>
      <c r="T101" s="17" t="str">
        <f t="shared" ref="T101" si="209">S99&amp;C101&amp;D101</f>
        <v>Abschaltungen wegen Verletzungen vertraglicher Pflichten nach Vertragsauflösung (1)Haushalte</v>
      </c>
      <c r="U101" s="266" t="str">
        <f t="shared" ref="U101" si="210">CONCATENATE(C101,"_",D101)</f>
        <v>Abschaltungen wegen Verletzungen vertraglicher Pflichten nach Vertragsauflösung (1)_Haushalte</v>
      </c>
    </row>
    <row r="102" spans="1:21" x14ac:dyDescent="0.2">
      <c r="A102" s="493"/>
      <c r="B102" s="495"/>
      <c r="C102" s="496"/>
      <c r="D102" s="148" t="s">
        <v>97</v>
      </c>
      <c r="E102" s="305"/>
      <c r="F102" s="305"/>
      <c r="G102" s="305"/>
      <c r="H102" s="305"/>
      <c r="I102" s="305"/>
      <c r="J102" s="305"/>
      <c r="K102" s="305"/>
      <c r="L102" s="305"/>
      <c r="M102" s="305"/>
      <c r="N102" s="305"/>
      <c r="O102" s="305"/>
      <c r="P102" s="305"/>
      <c r="Q102" s="108" t="str">
        <f t="shared" si="155"/>
        <v/>
      </c>
      <c r="S102" s="17" t="str">
        <f t="shared" ref="S102" si="211">IF(A99="","",A99)</f>
        <v/>
      </c>
      <c r="T102" s="17" t="str">
        <f t="shared" ref="T102" si="212">S99&amp;C101&amp;D102</f>
        <v>Abschaltungen wegen Verletzungen vertraglicher Pflichten nach Vertragsauflösung (1)Nicht-Haushalte</v>
      </c>
      <c r="U102" s="266" t="str">
        <f t="shared" ref="U102" si="213">CONCATENATE(C101,"_",D102)</f>
        <v>Abschaltungen wegen Verletzungen vertraglicher Pflichten nach Vertragsauflösung (1)_Nicht-Haushalte</v>
      </c>
    </row>
    <row r="103" spans="1:21" ht="12.75" customHeight="1" x14ac:dyDescent="0.2">
      <c r="A103" s="493"/>
      <c r="B103" s="495"/>
      <c r="C103" s="497" t="s">
        <v>1082</v>
      </c>
      <c r="D103" s="147" t="s">
        <v>96</v>
      </c>
      <c r="E103" s="305"/>
      <c r="F103" s="305"/>
      <c r="G103" s="305"/>
      <c r="H103" s="305"/>
      <c r="I103" s="305"/>
      <c r="J103" s="305"/>
      <c r="K103" s="305"/>
      <c r="L103" s="305"/>
      <c r="M103" s="305"/>
      <c r="N103" s="305"/>
      <c r="O103" s="305"/>
      <c r="P103" s="305"/>
      <c r="Q103" s="108" t="str">
        <f t="shared" si="155"/>
        <v/>
      </c>
      <c r="S103" s="17" t="str">
        <f t="shared" ref="S103" si="214">IF(A99="","",A99)</f>
        <v/>
      </c>
      <c r="T103" s="17" t="str">
        <f t="shared" ref="T103" si="215">S99&amp;C103&amp;D103</f>
        <v>Wiederaufnahmen der Belieferung nach Aussetzung des Netzzugangsvertrages (1)Haushalte</v>
      </c>
      <c r="U103" s="266" t="str">
        <f t="shared" ref="U103" si="216">CONCATENATE(C103,"_",D103)</f>
        <v>Wiederaufnahmen der Belieferung nach Aussetzung des Netzzugangsvertrages (1)_Haushalte</v>
      </c>
    </row>
    <row r="104" spans="1:21" x14ac:dyDescent="0.2">
      <c r="A104" s="493"/>
      <c r="B104" s="495"/>
      <c r="C104" s="496"/>
      <c r="D104" s="148" t="s">
        <v>97</v>
      </c>
      <c r="E104" s="305"/>
      <c r="F104" s="305"/>
      <c r="G104" s="305"/>
      <c r="H104" s="305"/>
      <c r="I104" s="305"/>
      <c r="J104" s="305"/>
      <c r="K104" s="305"/>
      <c r="L104" s="305"/>
      <c r="M104" s="305"/>
      <c r="N104" s="305"/>
      <c r="O104" s="305"/>
      <c r="P104" s="305"/>
      <c r="Q104" s="304" t="str">
        <f t="shared" si="155"/>
        <v/>
      </c>
      <c r="S104" s="17" t="str">
        <f t="shared" ref="S104" si="217">IF(A99="","",A99)</f>
        <v/>
      </c>
      <c r="T104" s="17" t="str">
        <f t="shared" ref="T104" si="218">S99&amp;C103&amp;D104</f>
        <v>Wiederaufnahmen der Belieferung nach Aussetzung des Netzzugangsvertrages (1)Nicht-Haushalte</v>
      </c>
      <c r="U104" s="266" t="str">
        <f t="shared" ref="U104" si="219">CONCATENATE(C103,"_",D104)</f>
        <v>Wiederaufnahmen der Belieferung nach Aussetzung des Netzzugangsvertrages (1)_Nicht-Haushalte</v>
      </c>
    </row>
    <row r="105" spans="1:21" x14ac:dyDescent="0.2">
      <c r="A105" s="493"/>
      <c r="B105" s="495"/>
      <c r="C105" s="498" t="s">
        <v>1075</v>
      </c>
      <c r="D105" s="147" t="s">
        <v>96</v>
      </c>
      <c r="E105" s="305"/>
      <c r="F105" s="305"/>
      <c r="G105" s="305"/>
      <c r="H105" s="305"/>
      <c r="I105" s="305"/>
      <c r="J105" s="305"/>
      <c r="K105" s="305"/>
      <c r="L105" s="305"/>
      <c r="M105" s="305"/>
      <c r="N105" s="305"/>
      <c r="O105" s="305"/>
      <c r="P105" s="305"/>
      <c r="Q105" s="304" t="str">
        <f t="shared" si="155"/>
        <v/>
      </c>
      <c r="S105" s="17" t="str">
        <f t="shared" ref="S105" si="220">IF(A99="","",A99)</f>
        <v/>
      </c>
      <c r="T105" s="17" t="str">
        <f t="shared" ref="T105" si="221">S99&amp;C105&amp;D105</f>
        <v>letzte Mahnungen mit eingeschriebenen Brief (2)Haushalte</v>
      </c>
      <c r="U105" s="266" t="str">
        <f t="shared" ref="U105" si="222">CONCATENATE(C105,"_",D105)</f>
        <v>letzte Mahnungen mit eingeschriebenen Brief (2)_Haushalte</v>
      </c>
    </row>
    <row r="106" spans="1:21" ht="12.75" customHeight="1" x14ac:dyDescent="0.2">
      <c r="A106" s="493"/>
      <c r="B106" s="495"/>
      <c r="C106" s="499"/>
      <c r="D106" s="148" t="s">
        <v>97</v>
      </c>
      <c r="E106" s="104"/>
      <c r="F106" s="104"/>
      <c r="G106" s="104"/>
      <c r="H106" s="104"/>
      <c r="I106" s="104"/>
      <c r="J106" s="104"/>
      <c r="K106" s="104"/>
      <c r="L106" s="104"/>
      <c r="M106" s="104"/>
      <c r="N106" s="104"/>
      <c r="O106" s="104"/>
      <c r="P106" s="104"/>
      <c r="Q106" s="73" t="str">
        <f t="shared" si="155"/>
        <v/>
      </c>
      <c r="S106" s="17" t="str">
        <f t="shared" ref="S106" si="223">IF(A99="","",A99)</f>
        <v/>
      </c>
      <c r="T106" s="17" t="str">
        <f t="shared" ref="T106" si="224">S99&amp;C105&amp;D106</f>
        <v>letzte Mahnungen mit eingeschriebenen Brief (2)Nicht-Haushalte</v>
      </c>
      <c r="U106" s="266" t="str">
        <f t="shared" ref="U106" si="225">CONCATENATE(C105,"_",D106)</f>
        <v>letzte Mahnungen mit eingeschriebenen Brief (2)_Nicht-Haushalte</v>
      </c>
    </row>
    <row r="107" spans="1:21" ht="12.75" customHeight="1" x14ac:dyDescent="0.2">
      <c r="A107" s="492"/>
      <c r="B107" s="494" t="str">
        <f>IF(A107="","",IFERROR(VLOOKUP(A107,L!$M$11:$N$120,2,FALSE),"Eingabeart wurde geändert"))</f>
        <v/>
      </c>
      <c r="C107" s="428" t="s">
        <v>1073</v>
      </c>
      <c r="D107" s="147" t="s">
        <v>96</v>
      </c>
      <c r="E107" s="103"/>
      <c r="F107" s="103"/>
      <c r="G107" s="103"/>
      <c r="H107" s="103"/>
      <c r="I107" s="103"/>
      <c r="J107" s="103"/>
      <c r="K107" s="103"/>
      <c r="L107" s="103"/>
      <c r="M107" s="103"/>
      <c r="N107" s="103"/>
      <c r="O107" s="103"/>
      <c r="P107" s="103"/>
      <c r="Q107" s="72" t="str">
        <f t="shared" si="155"/>
        <v/>
      </c>
      <c r="S107" s="17" t="str">
        <f t="shared" ref="S107" si="226">IF(A107="","",A107)</f>
        <v/>
      </c>
      <c r="T107" s="17" t="str">
        <f t="shared" si="180"/>
        <v>Abschaltungen wegen Verletzungen vertraglicher Pflichten nach Aussetzung der Vertragsabwicklung (1)Haushalte</v>
      </c>
      <c r="U107" s="266" t="str">
        <f t="shared" ref="U107" si="227">CONCATENATE(C107,"_",D107)</f>
        <v>Abschaltungen wegen Verletzungen vertraglicher Pflichten nach Aussetzung der Vertragsabwicklung (1)_Haushalte</v>
      </c>
    </row>
    <row r="108" spans="1:21" x14ac:dyDescent="0.2">
      <c r="A108" s="493"/>
      <c r="B108" s="495"/>
      <c r="C108" s="496"/>
      <c r="D108" s="148" t="s">
        <v>97</v>
      </c>
      <c r="E108" s="350"/>
      <c r="F108" s="350"/>
      <c r="G108" s="350"/>
      <c r="H108" s="350"/>
      <c r="I108" s="350"/>
      <c r="J108" s="350"/>
      <c r="K108" s="350"/>
      <c r="L108" s="350"/>
      <c r="M108" s="350"/>
      <c r="N108" s="350"/>
      <c r="O108" s="350"/>
      <c r="P108" s="350"/>
      <c r="Q108" s="264" t="str">
        <f t="shared" si="155"/>
        <v/>
      </c>
      <c r="S108" s="17" t="str">
        <f t="shared" ref="S108" si="228">IF(A107="","",A107)</f>
        <v/>
      </c>
      <c r="T108" s="17" t="str">
        <f t="shared" ref="T108" si="229">S107&amp;C107&amp;D108</f>
        <v>Abschaltungen wegen Verletzungen vertraglicher Pflichten nach Aussetzung der Vertragsabwicklung (1)Nicht-Haushalte</v>
      </c>
      <c r="U108" s="266" t="str">
        <f t="shared" ref="U108" si="230">CONCATENATE(C107,"_",D108)</f>
        <v>Abschaltungen wegen Verletzungen vertraglicher Pflichten nach Aussetzung der Vertragsabwicklung (1)_Nicht-Haushalte</v>
      </c>
    </row>
    <row r="109" spans="1:21" ht="12.75" customHeight="1" x14ac:dyDescent="0.2">
      <c r="A109" s="493"/>
      <c r="B109" s="495"/>
      <c r="C109" s="497" t="s">
        <v>1074</v>
      </c>
      <c r="D109" s="147" t="s">
        <v>96</v>
      </c>
      <c r="E109" s="130"/>
      <c r="F109" s="130"/>
      <c r="G109" s="130"/>
      <c r="H109" s="130"/>
      <c r="I109" s="130"/>
      <c r="J109" s="130"/>
      <c r="K109" s="130"/>
      <c r="L109" s="130"/>
      <c r="M109" s="130"/>
      <c r="N109" s="130"/>
      <c r="O109" s="130"/>
      <c r="P109" s="130"/>
      <c r="Q109" s="108" t="str">
        <f t="shared" si="155"/>
        <v/>
      </c>
      <c r="S109" s="17" t="str">
        <f t="shared" ref="S109" si="231">IF(A107="","",A107)</f>
        <v/>
      </c>
      <c r="T109" s="17" t="str">
        <f t="shared" ref="T109" si="232">S107&amp;C109&amp;D109</f>
        <v>Abschaltungen wegen Verletzungen vertraglicher Pflichten nach Vertragsauflösung (1)Haushalte</v>
      </c>
      <c r="U109" s="266" t="str">
        <f t="shared" ref="U109" si="233">CONCATENATE(C109,"_",D109)</f>
        <v>Abschaltungen wegen Verletzungen vertraglicher Pflichten nach Vertragsauflösung (1)_Haushalte</v>
      </c>
    </row>
    <row r="110" spans="1:21" x14ac:dyDescent="0.2">
      <c r="A110" s="493"/>
      <c r="B110" s="495"/>
      <c r="C110" s="496"/>
      <c r="D110" s="148" t="s">
        <v>97</v>
      </c>
      <c r="E110" s="305"/>
      <c r="F110" s="305"/>
      <c r="G110" s="305"/>
      <c r="H110" s="305"/>
      <c r="I110" s="305"/>
      <c r="J110" s="305"/>
      <c r="K110" s="305"/>
      <c r="L110" s="305"/>
      <c r="M110" s="305"/>
      <c r="N110" s="305"/>
      <c r="O110" s="305"/>
      <c r="P110" s="305"/>
      <c r="Q110" s="108" t="str">
        <f t="shared" si="155"/>
        <v/>
      </c>
      <c r="S110" s="17" t="str">
        <f t="shared" ref="S110" si="234">IF(A107="","",A107)</f>
        <v/>
      </c>
      <c r="T110" s="17" t="str">
        <f t="shared" ref="T110" si="235">S107&amp;C109&amp;D110</f>
        <v>Abschaltungen wegen Verletzungen vertraglicher Pflichten nach Vertragsauflösung (1)Nicht-Haushalte</v>
      </c>
      <c r="U110" s="266" t="str">
        <f t="shared" ref="U110" si="236">CONCATENATE(C109,"_",D110)</f>
        <v>Abschaltungen wegen Verletzungen vertraglicher Pflichten nach Vertragsauflösung (1)_Nicht-Haushalte</v>
      </c>
    </row>
    <row r="111" spans="1:21" ht="12.75" customHeight="1" x14ac:dyDescent="0.2">
      <c r="A111" s="493"/>
      <c r="B111" s="495"/>
      <c r="C111" s="497" t="s">
        <v>1082</v>
      </c>
      <c r="D111" s="147" t="s">
        <v>96</v>
      </c>
      <c r="E111" s="305"/>
      <c r="F111" s="305"/>
      <c r="G111" s="305"/>
      <c r="H111" s="305"/>
      <c r="I111" s="305"/>
      <c r="J111" s="305"/>
      <c r="K111" s="305"/>
      <c r="L111" s="305"/>
      <c r="M111" s="305"/>
      <c r="N111" s="305"/>
      <c r="O111" s="305"/>
      <c r="P111" s="305"/>
      <c r="Q111" s="108" t="str">
        <f t="shared" si="155"/>
        <v/>
      </c>
      <c r="S111" s="17" t="str">
        <f t="shared" ref="S111" si="237">IF(A107="","",A107)</f>
        <v/>
      </c>
      <c r="T111" s="17" t="str">
        <f t="shared" ref="T111" si="238">S107&amp;C111&amp;D111</f>
        <v>Wiederaufnahmen der Belieferung nach Aussetzung des Netzzugangsvertrages (1)Haushalte</v>
      </c>
      <c r="U111" s="266" t="str">
        <f t="shared" ref="U111" si="239">CONCATENATE(C111,"_",D111)</f>
        <v>Wiederaufnahmen der Belieferung nach Aussetzung des Netzzugangsvertrages (1)_Haushalte</v>
      </c>
    </row>
    <row r="112" spans="1:21" x14ac:dyDescent="0.2">
      <c r="A112" s="493"/>
      <c r="B112" s="495"/>
      <c r="C112" s="496"/>
      <c r="D112" s="148" t="s">
        <v>97</v>
      </c>
      <c r="E112" s="305"/>
      <c r="F112" s="305"/>
      <c r="G112" s="305"/>
      <c r="H112" s="305"/>
      <c r="I112" s="305"/>
      <c r="J112" s="305"/>
      <c r="K112" s="305"/>
      <c r="L112" s="305"/>
      <c r="M112" s="305"/>
      <c r="N112" s="305"/>
      <c r="O112" s="305"/>
      <c r="P112" s="305"/>
      <c r="Q112" s="304" t="str">
        <f t="shared" si="155"/>
        <v/>
      </c>
      <c r="S112" s="17" t="str">
        <f t="shared" ref="S112" si="240">IF(A107="","",A107)</f>
        <v/>
      </c>
      <c r="T112" s="17" t="str">
        <f t="shared" ref="T112" si="241">S107&amp;C111&amp;D112</f>
        <v>Wiederaufnahmen der Belieferung nach Aussetzung des Netzzugangsvertrages (1)Nicht-Haushalte</v>
      </c>
      <c r="U112" s="266" t="str">
        <f t="shared" ref="U112" si="242">CONCATENATE(C111,"_",D112)</f>
        <v>Wiederaufnahmen der Belieferung nach Aussetzung des Netzzugangsvertrages (1)_Nicht-Haushalte</v>
      </c>
    </row>
    <row r="113" spans="1:21" x14ac:dyDescent="0.2">
      <c r="A113" s="493"/>
      <c r="B113" s="495"/>
      <c r="C113" s="498" t="s">
        <v>1075</v>
      </c>
      <c r="D113" s="147" t="s">
        <v>96</v>
      </c>
      <c r="E113" s="305"/>
      <c r="F113" s="305"/>
      <c r="G113" s="305"/>
      <c r="H113" s="305"/>
      <c r="I113" s="305"/>
      <c r="J113" s="305"/>
      <c r="K113" s="305"/>
      <c r="L113" s="305"/>
      <c r="M113" s="305"/>
      <c r="N113" s="305"/>
      <c r="O113" s="305"/>
      <c r="P113" s="305"/>
      <c r="Q113" s="304" t="str">
        <f t="shared" si="155"/>
        <v/>
      </c>
      <c r="S113" s="17" t="str">
        <f t="shared" ref="S113" si="243">IF(A107="","",A107)</f>
        <v/>
      </c>
      <c r="T113" s="17" t="str">
        <f t="shared" ref="T113" si="244">S107&amp;C113&amp;D113</f>
        <v>letzte Mahnungen mit eingeschriebenen Brief (2)Haushalte</v>
      </c>
      <c r="U113" s="266" t="str">
        <f t="shared" ref="U113" si="245">CONCATENATE(C113,"_",D113)</f>
        <v>letzte Mahnungen mit eingeschriebenen Brief (2)_Haushalte</v>
      </c>
    </row>
    <row r="114" spans="1:21" ht="12.75" customHeight="1" x14ac:dyDescent="0.2">
      <c r="A114" s="493"/>
      <c r="B114" s="495"/>
      <c r="C114" s="499"/>
      <c r="D114" s="148" t="s">
        <v>97</v>
      </c>
      <c r="E114" s="104"/>
      <c r="F114" s="104"/>
      <c r="G114" s="104"/>
      <c r="H114" s="104"/>
      <c r="I114" s="104"/>
      <c r="J114" s="104"/>
      <c r="K114" s="104"/>
      <c r="L114" s="104"/>
      <c r="M114" s="104"/>
      <c r="N114" s="104"/>
      <c r="O114" s="104"/>
      <c r="P114" s="104"/>
      <c r="Q114" s="73" t="str">
        <f t="shared" si="155"/>
        <v/>
      </c>
      <c r="S114" s="17" t="str">
        <f t="shared" ref="S114" si="246">IF(A107="","",A107)</f>
        <v/>
      </c>
      <c r="T114" s="17" t="str">
        <f t="shared" ref="T114" si="247">S107&amp;C113&amp;D114</f>
        <v>letzte Mahnungen mit eingeschriebenen Brief (2)Nicht-Haushalte</v>
      </c>
      <c r="U114" s="266" t="str">
        <f t="shared" ref="U114" si="248">CONCATENATE(C113,"_",D114)</f>
        <v>letzte Mahnungen mit eingeschriebenen Brief (2)_Nicht-Haushalte</v>
      </c>
    </row>
    <row r="115" spans="1:21" ht="12.75" customHeight="1" x14ac:dyDescent="0.2">
      <c r="A115" s="492"/>
      <c r="B115" s="494" t="str">
        <f>IF(A115="","",IFERROR(VLOOKUP(A115,L!$M$11:$N$120,2,FALSE),"Eingabeart wurde geändert"))</f>
        <v/>
      </c>
      <c r="C115" s="428" t="s">
        <v>1073</v>
      </c>
      <c r="D115" s="147" t="s">
        <v>96</v>
      </c>
      <c r="E115" s="103"/>
      <c r="F115" s="103"/>
      <c r="G115" s="103"/>
      <c r="H115" s="103"/>
      <c r="I115" s="103"/>
      <c r="J115" s="103"/>
      <c r="K115" s="103"/>
      <c r="L115" s="103"/>
      <c r="M115" s="103"/>
      <c r="N115" s="103"/>
      <c r="O115" s="103"/>
      <c r="P115" s="103"/>
      <c r="Q115" s="72" t="str">
        <f t="shared" si="155"/>
        <v/>
      </c>
      <c r="S115" s="17" t="str">
        <f t="shared" ref="S115" si="249">IF(A115="","",A115)</f>
        <v/>
      </c>
      <c r="T115" s="17" t="str">
        <f t="shared" si="180"/>
        <v>Abschaltungen wegen Verletzungen vertraglicher Pflichten nach Aussetzung der Vertragsabwicklung (1)Haushalte</v>
      </c>
      <c r="U115" s="266" t="str">
        <f t="shared" ref="U115" si="250">CONCATENATE(C115,"_",D115)</f>
        <v>Abschaltungen wegen Verletzungen vertraglicher Pflichten nach Aussetzung der Vertragsabwicklung (1)_Haushalte</v>
      </c>
    </row>
    <row r="116" spans="1:21" x14ac:dyDescent="0.2">
      <c r="A116" s="493"/>
      <c r="B116" s="495"/>
      <c r="C116" s="496"/>
      <c r="D116" s="148" t="s">
        <v>97</v>
      </c>
      <c r="E116" s="350"/>
      <c r="F116" s="350"/>
      <c r="G116" s="350"/>
      <c r="H116" s="350"/>
      <c r="I116" s="350"/>
      <c r="J116" s="350"/>
      <c r="K116" s="350"/>
      <c r="L116" s="350"/>
      <c r="M116" s="350"/>
      <c r="N116" s="350"/>
      <c r="O116" s="350"/>
      <c r="P116" s="350"/>
      <c r="Q116" s="264" t="str">
        <f t="shared" si="155"/>
        <v/>
      </c>
      <c r="S116" s="17" t="str">
        <f t="shared" ref="S116" si="251">IF(A115="","",A115)</f>
        <v/>
      </c>
      <c r="T116" s="17" t="str">
        <f t="shared" ref="T116" si="252">S115&amp;C115&amp;D116</f>
        <v>Abschaltungen wegen Verletzungen vertraglicher Pflichten nach Aussetzung der Vertragsabwicklung (1)Nicht-Haushalte</v>
      </c>
      <c r="U116" s="266" t="str">
        <f t="shared" ref="U116" si="253">CONCATENATE(C115,"_",D116)</f>
        <v>Abschaltungen wegen Verletzungen vertraglicher Pflichten nach Aussetzung der Vertragsabwicklung (1)_Nicht-Haushalte</v>
      </c>
    </row>
    <row r="117" spans="1:21" ht="12.75" customHeight="1" x14ac:dyDescent="0.2">
      <c r="A117" s="493"/>
      <c r="B117" s="495"/>
      <c r="C117" s="497" t="s">
        <v>1074</v>
      </c>
      <c r="D117" s="147" t="s">
        <v>96</v>
      </c>
      <c r="E117" s="130"/>
      <c r="F117" s="130"/>
      <c r="G117" s="130"/>
      <c r="H117" s="130"/>
      <c r="I117" s="130"/>
      <c r="J117" s="130"/>
      <c r="K117" s="130"/>
      <c r="L117" s="130"/>
      <c r="M117" s="130"/>
      <c r="N117" s="130"/>
      <c r="O117" s="130"/>
      <c r="P117" s="130"/>
      <c r="Q117" s="108" t="str">
        <f t="shared" si="155"/>
        <v/>
      </c>
      <c r="S117" s="17" t="str">
        <f t="shared" ref="S117" si="254">IF(A115="","",A115)</f>
        <v/>
      </c>
      <c r="T117" s="17" t="str">
        <f t="shared" ref="T117" si="255">S115&amp;C117&amp;D117</f>
        <v>Abschaltungen wegen Verletzungen vertraglicher Pflichten nach Vertragsauflösung (1)Haushalte</v>
      </c>
      <c r="U117" s="266" t="str">
        <f t="shared" ref="U117" si="256">CONCATENATE(C117,"_",D117)</f>
        <v>Abschaltungen wegen Verletzungen vertraglicher Pflichten nach Vertragsauflösung (1)_Haushalte</v>
      </c>
    </row>
    <row r="118" spans="1:21" x14ac:dyDescent="0.2">
      <c r="A118" s="493"/>
      <c r="B118" s="495"/>
      <c r="C118" s="496"/>
      <c r="D118" s="148" t="s">
        <v>97</v>
      </c>
      <c r="E118" s="305"/>
      <c r="F118" s="305"/>
      <c r="G118" s="305"/>
      <c r="H118" s="305"/>
      <c r="I118" s="305"/>
      <c r="J118" s="305"/>
      <c r="K118" s="305"/>
      <c r="L118" s="305"/>
      <c r="M118" s="305"/>
      <c r="N118" s="305"/>
      <c r="O118" s="305"/>
      <c r="P118" s="305"/>
      <c r="Q118" s="108" t="str">
        <f t="shared" si="155"/>
        <v/>
      </c>
      <c r="S118" s="17" t="str">
        <f t="shared" ref="S118" si="257">IF(A115="","",A115)</f>
        <v/>
      </c>
      <c r="T118" s="17" t="str">
        <f t="shared" ref="T118" si="258">S115&amp;C117&amp;D118</f>
        <v>Abschaltungen wegen Verletzungen vertraglicher Pflichten nach Vertragsauflösung (1)Nicht-Haushalte</v>
      </c>
      <c r="U118" s="266" t="str">
        <f t="shared" ref="U118" si="259">CONCATENATE(C117,"_",D118)</f>
        <v>Abschaltungen wegen Verletzungen vertraglicher Pflichten nach Vertragsauflösung (1)_Nicht-Haushalte</v>
      </c>
    </row>
    <row r="119" spans="1:21" ht="12.75" customHeight="1" x14ac:dyDescent="0.2">
      <c r="A119" s="493"/>
      <c r="B119" s="495"/>
      <c r="C119" s="497" t="s">
        <v>1082</v>
      </c>
      <c r="D119" s="147" t="s">
        <v>96</v>
      </c>
      <c r="E119" s="305"/>
      <c r="F119" s="305"/>
      <c r="G119" s="305"/>
      <c r="H119" s="305"/>
      <c r="I119" s="305"/>
      <c r="J119" s="305"/>
      <c r="K119" s="305"/>
      <c r="L119" s="305"/>
      <c r="M119" s="305"/>
      <c r="N119" s="305"/>
      <c r="O119" s="305"/>
      <c r="P119" s="305"/>
      <c r="Q119" s="108" t="str">
        <f t="shared" si="155"/>
        <v/>
      </c>
      <c r="S119" s="17" t="str">
        <f t="shared" ref="S119" si="260">IF(A115="","",A115)</f>
        <v/>
      </c>
      <c r="T119" s="17" t="str">
        <f t="shared" ref="T119" si="261">S115&amp;C119&amp;D119</f>
        <v>Wiederaufnahmen der Belieferung nach Aussetzung des Netzzugangsvertrages (1)Haushalte</v>
      </c>
      <c r="U119" s="266" t="str">
        <f t="shared" ref="U119" si="262">CONCATENATE(C119,"_",D119)</f>
        <v>Wiederaufnahmen der Belieferung nach Aussetzung des Netzzugangsvertrages (1)_Haushalte</v>
      </c>
    </row>
    <row r="120" spans="1:21" x14ac:dyDescent="0.2">
      <c r="A120" s="493"/>
      <c r="B120" s="495"/>
      <c r="C120" s="496"/>
      <c r="D120" s="148" t="s">
        <v>97</v>
      </c>
      <c r="E120" s="305"/>
      <c r="F120" s="305"/>
      <c r="G120" s="305"/>
      <c r="H120" s="305"/>
      <c r="I120" s="305"/>
      <c r="J120" s="305"/>
      <c r="K120" s="305"/>
      <c r="L120" s="305"/>
      <c r="M120" s="305"/>
      <c r="N120" s="305"/>
      <c r="O120" s="305"/>
      <c r="P120" s="305"/>
      <c r="Q120" s="304" t="str">
        <f t="shared" si="155"/>
        <v/>
      </c>
      <c r="S120" s="17" t="str">
        <f t="shared" ref="S120" si="263">IF(A115="","",A115)</f>
        <v/>
      </c>
      <c r="T120" s="17" t="str">
        <f t="shared" ref="T120" si="264">S115&amp;C119&amp;D120</f>
        <v>Wiederaufnahmen der Belieferung nach Aussetzung des Netzzugangsvertrages (1)Nicht-Haushalte</v>
      </c>
      <c r="U120" s="266" t="str">
        <f t="shared" ref="U120" si="265">CONCATENATE(C119,"_",D120)</f>
        <v>Wiederaufnahmen der Belieferung nach Aussetzung des Netzzugangsvertrages (1)_Nicht-Haushalte</v>
      </c>
    </row>
    <row r="121" spans="1:21" x14ac:dyDescent="0.2">
      <c r="A121" s="493"/>
      <c r="B121" s="495"/>
      <c r="C121" s="498" t="s">
        <v>1075</v>
      </c>
      <c r="D121" s="147" t="s">
        <v>96</v>
      </c>
      <c r="E121" s="305"/>
      <c r="F121" s="305"/>
      <c r="G121" s="305"/>
      <c r="H121" s="305"/>
      <c r="I121" s="305"/>
      <c r="J121" s="305"/>
      <c r="K121" s="305"/>
      <c r="L121" s="305"/>
      <c r="M121" s="305"/>
      <c r="N121" s="305"/>
      <c r="O121" s="305"/>
      <c r="P121" s="305"/>
      <c r="Q121" s="304" t="str">
        <f t="shared" si="155"/>
        <v/>
      </c>
      <c r="S121" s="17" t="str">
        <f t="shared" ref="S121" si="266">IF(A115="","",A115)</f>
        <v/>
      </c>
      <c r="T121" s="17" t="str">
        <f t="shared" ref="T121" si="267">S115&amp;C121&amp;D121</f>
        <v>letzte Mahnungen mit eingeschriebenen Brief (2)Haushalte</v>
      </c>
      <c r="U121" s="266" t="str">
        <f t="shared" ref="U121" si="268">CONCATENATE(C121,"_",D121)</f>
        <v>letzte Mahnungen mit eingeschriebenen Brief (2)_Haushalte</v>
      </c>
    </row>
    <row r="122" spans="1:21" ht="12.75" customHeight="1" x14ac:dyDescent="0.2">
      <c r="A122" s="493"/>
      <c r="B122" s="495"/>
      <c r="C122" s="499"/>
      <c r="D122" s="148" t="s">
        <v>97</v>
      </c>
      <c r="E122" s="104"/>
      <c r="F122" s="104"/>
      <c r="G122" s="104"/>
      <c r="H122" s="104"/>
      <c r="I122" s="104"/>
      <c r="J122" s="104"/>
      <c r="K122" s="104"/>
      <c r="L122" s="104"/>
      <c r="M122" s="104"/>
      <c r="N122" s="104"/>
      <c r="O122" s="104"/>
      <c r="P122" s="104"/>
      <c r="Q122" s="73" t="str">
        <f t="shared" si="155"/>
        <v/>
      </c>
      <c r="S122" s="17" t="str">
        <f t="shared" ref="S122" si="269">IF(A115="","",A115)</f>
        <v/>
      </c>
      <c r="T122" s="17" t="str">
        <f t="shared" ref="T122" si="270">S115&amp;C121&amp;D122</f>
        <v>letzte Mahnungen mit eingeschriebenen Brief (2)Nicht-Haushalte</v>
      </c>
      <c r="U122" s="266" t="str">
        <f t="shared" ref="U122" si="271">CONCATENATE(C121,"_",D122)</f>
        <v>letzte Mahnungen mit eingeschriebenen Brief (2)_Nicht-Haushalte</v>
      </c>
    </row>
    <row r="123" spans="1:21" ht="12.75" customHeight="1" x14ac:dyDescent="0.2">
      <c r="A123" s="492"/>
      <c r="B123" s="494" t="str">
        <f>IF(A123="","",IFERROR(VLOOKUP(A123,L!$M$11:$N$120,2,FALSE),"Eingabeart wurde geändert"))</f>
        <v/>
      </c>
      <c r="C123" s="428" t="s">
        <v>1073</v>
      </c>
      <c r="D123" s="147" t="s">
        <v>96</v>
      </c>
      <c r="E123" s="103"/>
      <c r="F123" s="103"/>
      <c r="G123" s="103"/>
      <c r="H123" s="103"/>
      <c r="I123" s="103"/>
      <c r="J123" s="103"/>
      <c r="K123" s="103"/>
      <c r="L123" s="103"/>
      <c r="M123" s="103"/>
      <c r="N123" s="103"/>
      <c r="O123" s="103"/>
      <c r="P123" s="103"/>
      <c r="Q123" s="72" t="str">
        <f t="shared" si="155"/>
        <v/>
      </c>
      <c r="S123" s="17" t="str">
        <f t="shared" ref="S123" si="272">IF(A123="","",A123)</f>
        <v/>
      </c>
      <c r="T123" s="17" t="str">
        <f t="shared" si="180"/>
        <v>Abschaltungen wegen Verletzungen vertraglicher Pflichten nach Aussetzung der Vertragsabwicklung (1)Haushalte</v>
      </c>
      <c r="U123" s="266" t="str">
        <f t="shared" ref="U123" si="273">CONCATENATE(C123,"_",D123)</f>
        <v>Abschaltungen wegen Verletzungen vertraglicher Pflichten nach Aussetzung der Vertragsabwicklung (1)_Haushalte</v>
      </c>
    </row>
    <row r="124" spans="1:21" x14ac:dyDescent="0.2">
      <c r="A124" s="493"/>
      <c r="B124" s="495"/>
      <c r="C124" s="496"/>
      <c r="D124" s="148" t="s">
        <v>97</v>
      </c>
      <c r="E124" s="350"/>
      <c r="F124" s="350"/>
      <c r="G124" s="350"/>
      <c r="H124" s="350"/>
      <c r="I124" s="350"/>
      <c r="J124" s="350"/>
      <c r="K124" s="350"/>
      <c r="L124" s="350"/>
      <c r="M124" s="350"/>
      <c r="N124" s="350"/>
      <c r="O124" s="350"/>
      <c r="P124" s="350"/>
      <c r="Q124" s="264" t="str">
        <f t="shared" si="155"/>
        <v/>
      </c>
      <c r="S124" s="17" t="str">
        <f t="shared" ref="S124" si="274">IF(A123="","",A123)</f>
        <v/>
      </c>
      <c r="T124" s="17" t="str">
        <f t="shared" ref="T124" si="275">S123&amp;C123&amp;D124</f>
        <v>Abschaltungen wegen Verletzungen vertraglicher Pflichten nach Aussetzung der Vertragsabwicklung (1)Nicht-Haushalte</v>
      </c>
      <c r="U124" s="266" t="str">
        <f t="shared" ref="U124" si="276">CONCATENATE(C123,"_",D124)</f>
        <v>Abschaltungen wegen Verletzungen vertraglicher Pflichten nach Aussetzung der Vertragsabwicklung (1)_Nicht-Haushalte</v>
      </c>
    </row>
    <row r="125" spans="1:21" ht="12.75" customHeight="1" x14ac:dyDescent="0.2">
      <c r="A125" s="493"/>
      <c r="B125" s="495"/>
      <c r="C125" s="497" t="s">
        <v>1074</v>
      </c>
      <c r="D125" s="147" t="s">
        <v>96</v>
      </c>
      <c r="E125" s="130"/>
      <c r="F125" s="130"/>
      <c r="G125" s="130"/>
      <c r="H125" s="130"/>
      <c r="I125" s="130"/>
      <c r="J125" s="130"/>
      <c r="K125" s="130"/>
      <c r="L125" s="130"/>
      <c r="M125" s="130"/>
      <c r="N125" s="130"/>
      <c r="O125" s="130"/>
      <c r="P125" s="130"/>
      <c r="Q125" s="108" t="str">
        <f t="shared" si="155"/>
        <v/>
      </c>
      <c r="S125" s="17" t="str">
        <f t="shared" ref="S125" si="277">IF(A123="","",A123)</f>
        <v/>
      </c>
      <c r="T125" s="17" t="str">
        <f t="shared" ref="T125" si="278">S123&amp;C125&amp;D125</f>
        <v>Abschaltungen wegen Verletzungen vertraglicher Pflichten nach Vertragsauflösung (1)Haushalte</v>
      </c>
      <c r="U125" s="266" t="str">
        <f t="shared" ref="U125" si="279">CONCATENATE(C125,"_",D125)</f>
        <v>Abschaltungen wegen Verletzungen vertraglicher Pflichten nach Vertragsauflösung (1)_Haushalte</v>
      </c>
    </row>
    <row r="126" spans="1:21" x14ac:dyDescent="0.2">
      <c r="A126" s="493"/>
      <c r="B126" s="495"/>
      <c r="C126" s="496"/>
      <c r="D126" s="148" t="s">
        <v>97</v>
      </c>
      <c r="E126" s="305"/>
      <c r="F126" s="305"/>
      <c r="G126" s="305"/>
      <c r="H126" s="305"/>
      <c r="I126" s="305"/>
      <c r="J126" s="305"/>
      <c r="K126" s="305"/>
      <c r="L126" s="305"/>
      <c r="M126" s="305"/>
      <c r="N126" s="305"/>
      <c r="O126" s="305"/>
      <c r="P126" s="305"/>
      <c r="Q126" s="108" t="str">
        <f t="shared" si="155"/>
        <v/>
      </c>
      <c r="S126" s="17" t="str">
        <f t="shared" ref="S126" si="280">IF(A123="","",A123)</f>
        <v/>
      </c>
      <c r="T126" s="17" t="str">
        <f t="shared" ref="T126" si="281">S123&amp;C125&amp;D126</f>
        <v>Abschaltungen wegen Verletzungen vertraglicher Pflichten nach Vertragsauflösung (1)Nicht-Haushalte</v>
      </c>
      <c r="U126" s="266" t="str">
        <f t="shared" ref="U126" si="282">CONCATENATE(C125,"_",D126)</f>
        <v>Abschaltungen wegen Verletzungen vertraglicher Pflichten nach Vertragsauflösung (1)_Nicht-Haushalte</v>
      </c>
    </row>
    <row r="127" spans="1:21" ht="12.75" customHeight="1" x14ac:dyDescent="0.2">
      <c r="A127" s="493"/>
      <c r="B127" s="495"/>
      <c r="C127" s="497" t="s">
        <v>1082</v>
      </c>
      <c r="D127" s="147" t="s">
        <v>96</v>
      </c>
      <c r="E127" s="305"/>
      <c r="F127" s="305"/>
      <c r="G127" s="305"/>
      <c r="H127" s="305"/>
      <c r="I127" s="305"/>
      <c r="J127" s="305"/>
      <c r="K127" s="305"/>
      <c r="L127" s="305"/>
      <c r="M127" s="305"/>
      <c r="N127" s="305"/>
      <c r="O127" s="305"/>
      <c r="P127" s="305"/>
      <c r="Q127" s="108" t="str">
        <f t="shared" si="155"/>
        <v/>
      </c>
      <c r="S127" s="17" t="str">
        <f t="shared" ref="S127" si="283">IF(A123="","",A123)</f>
        <v/>
      </c>
      <c r="T127" s="17" t="str">
        <f t="shared" ref="T127" si="284">S123&amp;C127&amp;D127</f>
        <v>Wiederaufnahmen der Belieferung nach Aussetzung des Netzzugangsvertrages (1)Haushalte</v>
      </c>
      <c r="U127" s="266" t="str">
        <f t="shared" ref="U127" si="285">CONCATENATE(C127,"_",D127)</f>
        <v>Wiederaufnahmen der Belieferung nach Aussetzung des Netzzugangsvertrages (1)_Haushalte</v>
      </c>
    </row>
    <row r="128" spans="1:21" x14ac:dyDescent="0.2">
      <c r="A128" s="493"/>
      <c r="B128" s="495"/>
      <c r="C128" s="496"/>
      <c r="D128" s="148" t="s">
        <v>97</v>
      </c>
      <c r="E128" s="305"/>
      <c r="F128" s="305"/>
      <c r="G128" s="305"/>
      <c r="H128" s="305"/>
      <c r="I128" s="305"/>
      <c r="J128" s="305"/>
      <c r="K128" s="305"/>
      <c r="L128" s="305"/>
      <c r="M128" s="305"/>
      <c r="N128" s="305"/>
      <c r="O128" s="305"/>
      <c r="P128" s="305"/>
      <c r="Q128" s="304" t="str">
        <f t="shared" si="155"/>
        <v/>
      </c>
      <c r="S128" s="17" t="str">
        <f t="shared" ref="S128" si="286">IF(A123="","",A123)</f>
        <v/>
      </c>
      <c r="T128" s="17" t="str">
        <f t="shared" ref="T128" si="287">S123&amp;C127&amp;D128</f>
        <v>Wiederaufnahmen der Belieferung nach Aussetzung des Netzzugangsvertrages (1)Nicht-Haushalte</v>
      </c>
      <c r="U128" s="266" t="str">
        <f t="shared" ref="U128" si="288">CONCATENATE(C127,"_",D128)</f>
        <v>Wiederaufnahmen der Belieferung nach Aussetzung des Netzzugangsvertrages (1)_Nicht-Haushalte</v>
      </c>
    </row>
    <row r="129" spans="1:21" x14ac:dyDescent="0.2">
      <c r="A129" s="493"/>
      <c r="B129" s="495"/>
      <c r="C129" s="498" t="s">
        <v>1075</v>
      </c>
      <c r="D129" s="147" t="s">
        <v>96</v>
      </c>
      <c r="E129" s="305"/>
      <c r="F129" s="305"/>
      <c r="G129" s="305"/>
      <c r="H129" s="305"/>
      <c r="I129" s="305"/>
      <c r="J129" s="305"/>
      <c r="K129" s="305"/>
      <c r="L129" s="305"/>
      <c r="M129" s="305"/>
      <c r="N129" s="305"/>
      <c r="O129" s="305"/>
      <c r="P129" s="305"/>
      <c r="Q129" s="304" t="str">
        <f t="shared" si="155"/>
        <v/>
      </c>
      <c r="S129" s="17" t="str">
        <f t="shared" ref="S129" si="289">IF(A123="","",A123)</f>
        <v/>
      </c>
      <c r="T129" s="17" t="str">
        <f t="shared" ref="T129" si="290">S123&amp;C129&amp;D129</f>
        <v>letzte Mahnungen mit eingeschriebenen Brief (2)Haushalte</v>
      </c>
      <c r="U129" s="266" t="str">
        <f t="shared" ref="U129" si="291">CONCATENATE(C129,"_",D129)</f>
        <v>letzte Mahnungen mit eingeschriebenen Brief (2)_Haushalte</v>
      </c>
    </row>
    <row r="130" spans="1:21" ht="12.75" customHeight="1" x14ac:dyDescent="0.2">
      <c r="A130" s="493"/>
      <c r="B130" s="495"/>
      <c r="C130" s="499"/>
      <c r="D130" s="148" t="s">
        <v>97</v>
      </c>
      <c r="E130" s="104"/>
      <c r="F130" s="104"/>
      <c r="G130" s="104"/>
      <c r="H130" s="104"/>
      <c r="I130" s="104"/>
      <c r="J130" s="104"/>
      <c r="K130" s="104"/>
      <c r="L130" s="104"/>
      <c r="M130" s="104"/>
      <c r="N130" s="104"/>
      <c r="O130" s="104"/>
      <c r="P130" s="104"/>
      <c r="Q130" s="73" t="str">
        <f t="shared" si="155"/>
        <v/>
      </c>
      <c r="S130" s="17" t="str">
        <f t="shared" ref="S130" si="292">IF(A123="","",A123)</f>
        <v/>
      </c>
      <c r="T130" s="17" t="str">
        <f t="shared" ref="T130" si="293">S123&amp;C129&amp;D130</f>
        <v>letzte Mahnungen mit eingeschriebenen Brief (2)Nicht-Haushalte</v>
      </c>
      <c r="U130" s="266" t="str">
        <f t="shared" ref="U130" si="294">CONCATENATE(C129,"_",D130)</f>
        <v>letzte Mahnungen mit eingeschriebenen Brief (2)_Nicht-Haushalte</v>
      </c>
    </row>
    <row r="131" spans="1:21" ht="12.75" customHeight="1" x14ac:dyDescent="0.2">
      <c r="A131" s="492"/>
      <c r="B131" s="494" t="str">
        <f>IF(A131="","",IFERROR(VLOOKUP(A131,L!$M$11:$N$120,2,FALSE),"Eingabeart wurde geändert"))</f>
        <v/>
      </c>
      <c r="C131" s="428" t="s">
        <v>1073</v>
      </c>
      <c r="D131" s="147" t="s">
        <v>96</v>
      </c>
      <c r="E131" s="103"/>
      <c r="F131" s="103"/>
      <c r="G131" s="103"/>
      <c r="H131" s="103"/>
      <c r="I131" s="103"/>
      <c r="J131" s="103"/>
      <c r="K131" s="103"/>
      <c r="L131" s="103"/>
      <c r="M131" s="103"/>
      <c r="N131" s="103"/>
      <c r="O131" s="103"/>
      <c r="P131" s="103"/>
      <c r="Q131" s="72" t="str">
        <f t="shared" si="155"/>
        <v/>
      </c>
      <c r="S131" s="17" t="str">
        <f t="shared" ref="S131" si="295">IF(A131="","",A131)</f>
        <v/>
      </c>
      <c r="T131" s="17" t="str">
        <f t="shared" si="180"/>
        <v>Abschaltungen wegen Verletzungen vertraglicher Pflichten nach Aussetzung der Vertragsabwicklung (1)Haushalte</v>
      </c>
      <c r="U131" s="266" t="str">
        <f t="shared" ref="U131" si="296">CONCATENATE(C131,"_",D131)</f>
        <v>Abschaltungen wegen Verletzungen vertraglicher Pflichten nach Aussetzung der Vertragsabwicklung (1)_Haushalte</v>
      </c>
    </row>
    <row r="132" spans="1:21" x14ac:dyDescent="0.2">
      <c r="A132" s="493"/>
      <c r="B132" s="495"/>
      <c r="C132" s="496"/>
      <c r="D132" s="148" t="s">
        <v>97</v>
      </c>
      <c r="E132" s="350"/>
      <c r="F132" s="350"/>
      <c r="G132" s="350"/>
      <c r="H132" s="350"/>
      <c r="I132" s="350"/>
      <c r="J132" s="350"/>
      <c r="K132" s="350"/>
      <c r="L132" s="350"/>
      <c r="M132" s="350"/>
      <c r="N132" s="350"/>
      <c r="O132" s="350"/>
      <c r="P132" s="350"/>
      <c r="Q132" s="264" t="str">
        <f t="shared" si="155"/>
        <v/>
      </c>
      <c r="S132" s="17" t="str">
        <f t="shared" ref="S132" si="297">IF(A131="","",A131)</f>
        <v/>
      </c>
      <c r="T132" s="17" t="str">
        <f t="shared" ref="T132" si="298">S131&amp;C131&amp;D132</f>
        <v>Abschaltungen wegen Verletzungen vertraglicher Pflichten nach Aussetzung der Vertragsabwicklung (1)Nicht-Haushalte</v>
      </c>
      <c r="U132" s="266" t="str">
        <f t="shared" ref="U132" si="299">CONCATENATE(C131,"_",D132)</f>
        <v>Abschaltungen wegen Verletzungen vertraglicher Pflichten nach Aussetzung der Vertragsabwicklung (1)_Nicht-Haushalte</v>
      </c>
    </row>
    <row r="133" spans="1:21" ht="12.75" customHeight="1" x14ac:dyDescent="0.2">
      <c r="A133" s="493"/>
      <c r="B133" s="495"/>
      <c r="C133" s="497" t="s">
        <v>1074</v>
      </c>
      <c r="D133" s="147" t="s">
        <v>96</v>
      </c>
      <c r="E133" s="130"/>
      <c r="F133" s="130"/>
      <c r="G133" s="130"/>
      <c r="H133" s="130"/>
      <c r="I133" s="130"/>
      <c r="J133" s="130"/>
      <c r="K133" s="130"/>
      <c r="L133" s="130"/>
      <c r="M133" s="130"/>
      <c r="N133" s="130"/>
      <c r="O133" s="130"/>
      <c r="P133" s="130"/>
      <c r="Q133" s="108" t="str">
        <f t="shared" si="155"/>
        <v/>
      </c>
      <c r="S133" s="17" t="str">
        <f t="shared" ref="S133" si="300">IF(A131="","",A131)</f>
        <v/>
      </c>
      <c r="T133" s="17" t="str">
        <f t="shared" ref="T133" si="301">S131&amp;C133&amp;D133</f>
        <v>Abschaltungen wegen Verletzungen vertraglicher Pflichten nach Vertragsauflösung (1)Haushalte</v>
      </c>
      <c r="U133" s="266" t="str">
        <f t="shared" ref="U133" si="302">CONCATENATE(C133,"_",D133)</f>
        <v>Abschaltungen wegen Verletzungen vertraglicher Pflichten nach Vertragsauflösung (1)_Haushalte</v>
      </c>
    </row>
    <row r="134" spans="1:21" x14ac:dyDescent="0.2">
      <c r="A134" s="493"/>
      <c r="B134" s="495"/>
      <c r="C134" s="496"/>
      <c r="D134" s="148" t="s">
        <v>97</v>
      </c>
      <c r="E134" s="305"/>
      <c r="F134" s="305"/>
      <c r="G134" s="305"/>
      <c r="H134" s="305"/>
      <c r="I134" s="305"/>
      <c r="J134" s="305"/>
      <c r="K134" s="305"/>
      <c r="L134" s="305"/>
      <c r="M134" s="305"/>
      <c r="N134" s="305"/>
      <c r="O134" s="305"/>
      <c r="P134" s="305"/>
      <c r="Q134" s="108" t="str">
        <f t="shared" si="155"/>
        <v/>
      </c>
      <c r="S134" s="17" t="str">
        <f t="shared" ref="S134" si="303">IF(A131="","",A131)</f>
        <v/>
      </c>
      <c r="T134" s="17" t="str">
        <f t="shared" ref="T134" si="304">S131&amp;C133&amp;D134</f>
        <v>Abschaltungen wegen Verletzungen vertraglicher Pflichten nach Vertragsauflösung (1)Nicht-Haushalte</v>
      </c>
      <c r="U134" s="266" t="str">
        <f t="shared" ref="U134" si="305">CONCATENATE(C133,"_",D134)</f>
        <v>Abschaltungen wegen Verletzungen vertraglicher Pflichten nach Vertragsauflösung (1)_Nicht-Haushalte</v>
      </c>
    </row>
    <row r="135" spans="1:21" ht="12.75" customHeight="1" x14ac:dyDescent="0.2">
      <c r="A135" s="493"/>
      <c r="B135" s="495"/>
      <c r="C135" s="497" t="s">
        <v>1082</v>
      </c>
      <c r="D135" s="147" t="s">
        <v>96</v>
      </c>
      <c r="E135" s="305"/>
      <c r="F135" s="305"/>
      <c r="G135" s="305"/>
      <c r="H135" s="305"/>
      <c r="I135" s="305"/>
      <c r="J135" s="305"/>
      <c r="K135" s="305"/>
      <c r="L135" s="305"/>
      <c r="M135" s="305"/>
      <c r="N135" s="305"/>
      <c r="O135" s="305"/>
      <c r="P135" s="305"/>
      <c r="Q135" s="108" t="str">
        <f t="shared" si="155"/>
        <v/>
      </c>
      <c r="S135" s="17" t="str">
        <f t="shared" ref="S135" si="306">IF(A131="","",A131)</f>
        <v/>
      </c>
      <c r="T135" s="17" t="str">
        <f t="shared" ref="T135" si="307">S131&amp;C135&amp;D135</f>
        <v>Wiederaufnahmen der Belieferung nach Aussetzung des Netzzugangsvertrages (1)Haushalte</v>
      </c>
      <c r="U135" s="266" t="str">
        <f t="shared" ref="U135" si="308">CONCATENATE(C135,"_",D135)</f>
        <v>Wiederaufnahmen der Belieferung nach Aussetzung des Netzzugangsvertrages (1)_Haushalte</v>
      </c>
    </row>
    <row r="136" spans="1:21" x14ac:dyDescent="0.2">
      <c r="A136" s="493"/>
      <c r="B136" s="495"/>
      <c r="C136" s="496"/>
      <c r="D136" s="148" t="s">
        <v>97</v>
      </c>
      <c r="E136" s="305"/>
      <c r="F136" s="305"/>
      <c r="G136" s="305"/>
      <c r="H136" s="305"/>
      <c r="I136" s="305"/>
      <c r="J136" s="305"/>
      <c r="K136" s="305"/>
      <c r="L136" s="305"/>
      <c r="M136" s="305"/>
      <c r="N136" s="305"/>
      <c r="O136" s="305"/>
      <c r="P136" s="305"/>
      <c r="Q136" s="304" t="str">
        <f t="shared" si="155"/>
        <v/>
      </c>
      <c r="S136" s="17" t="str">
        <f t="shared" ref="S136" si="309">IF(A131="","",A131)</f>
        <v/>
      </c>
      <c r="T136" s="17" t="str">
        <f t="shared" ref="T136" si="310">S131&amp;C135&amp;D136</f>
        <v>Wiederaufnahmen der Belieferung nach Aussetzung des Netzzugangsvertrages (1)Nicht-Haushalte</v>
      </c>
      <c r="U136" s="266" t="str">
        <f t="shared" ref="U136" si="311">CONCATENATE(C135,"_",D136)</f>
        <v>Wiederaufnahmen der Belieferung nach Aussetzung des Netzzugangsvertrages (1)_Nicht-Haushalte</v>
      </c>
    </row>
    <row r="137" spans="1:21" x14ac:dyDescent="0.2">
      <c r="A137" s="493"/>
      <c r="B137" s="495"/>
      <c r="C137" s="498" t="s">
        <v>1075</v>
      </c>
      <c r="D137" s="147" t="s">
        <v>96</v>
      </c>
      <c r="E137" s="305"/>
      <c r="F137" s="305"/>
      <c r="G137" s="305"/>
      <c r="H137" s="305"/>
      <c r="I137" s="305"/>
      <c r="J137" s="305"/>
      <c r="K137" s="305"/>
      <c r="L137" s="305"/>
      <c r="M137" s="305"/>
      <c r="N137" s="305"/>
      <c r="O137" s="305"/>
      <c r="P137" s="305"/>
      <c r="Q137" s="304" t="str">
        <f t="shared" si="155"/>
        <v/>
      </c>
      <c r="S137" s="17" t="str">
        <f t="shared" ref="S137" si="312">IF(A131="","",A131)</f>
        <v/>
      </c>
      <c r="T137" s="17" t="str">
        <f t="shared" ref="T137" si="313">S131&amp;C137&amp;D137</f>
        <v>letzte Mahnungen mit eingeschriebenen Brief (2)Haushalte</v>
      </c>
      <c r="U137" s="266" t="str">
        <f t="shared" ref="U137" si="314">CONCATENATE(C137,"_",D137)</f>
        <v>letzte Mahnungen mit eingeschriebenen Brief (2)_Haushalte</v>
      </c>
    </row>
    <row r="138" spans="1:21" ht="12.75" customHeight="1" x14ac:dyDescent="0.2">
      <c r="A138" s="493"/>
      <c r="B138" s="495"/>
      <c r="C138" s="499"/>
      <c r="D138" s="148" t="s">
        <v>97</v>
      </c>
      <c r="E138" s="104"/>
      <c r="F138" s="104"/>
      <c r="G138" s="104"/>
      <c r="H138" s="104"/>
      <c r="I138" s="104"/>
      <c r="J138" s="104"/>
      <c r="K138" s="104"/>
      <c r="L138" s="104"/>
      <c r="M138" s="104"/>
      <c r="N138" s="104"/>
      <c r="O138" s="104"/>
      <c r="P138" s="104"/>
      <c r="Q138" s="73" t="str">
        <f t="shared" si="155"/>
        <v/>
      </c>
      <c r="S138" s="17" t="str">
        <f t="shared" ref="S138" si="315">IF(A131="","",A131)</f>
        <v/>
      </c>
      <c r="T138" s="17" t="str">
        <f t="shared" ref="T138" si="316">S131&amp;C137&amp;D138</f>
        <v>letzte Mahnungen mit eingeschriebenen Brief (2)Nicht-Haushalte</v>
      </c>
      <c r="U138" s="266" t="str">
        <f t="shared" ref="U138" si="317">CONCATENATE(C137,"_",D138)</f>
        <v>letzte Mahnungen mit eingeschriebenen Brief (2)_Nicht-Haushalte</v>
      </c>
    </row>
    <row r="139" spans="1:21" ht="12.75" customHeight="1" x14ac:dyDescent="0.2">
      <c r="A139" s="492"/>
      <c r="B139" s="494" t="str">
        <f>IF(A139="","",IFERROR(VLOOKUP(A139,L!$M$11:$N$120,2,FALSE),"Eingabeart wurde geändert"))</f>
        <v/>
      </c>
      <c r="C139" s="428" t="s">
        <v>1073</v>
      </c>
      <c r="D139" s="147" t="s">
        <v>96</v>
      </c>
      <c r="E139" s="103"/>
      <c r="F139" s="103"/>
      <c r="G139" s="103"/>
      <c r="H139" s="103"/>
      <c r="I139" s="103"/>
      <c r="J139" s="103"/>
      <c r="K139" s="103"/>
      <c r="L139" s="103"/>
      <c r="M139" s="103"/>
      <c r="N139" s="103"/>
      <c r="O139" s="103"/>
      <c r="P139" s="103"/>
      <c r="Q139" s="72" t="str">
        <f t="shared" si="155"/>
        <v/>
      </c>
      <c r="S139" s="17" t="str">
        <f t="shared" ref="S139" si="318">IF(A139="","",A139)</f>
        <v/>
      </c>
      <c r="T139" s="17" t="str">
        <f t="shared" si="180"/>
        <v>Abschaltungen wegen Verletzungen vertraglicher Pflichten nach Aussetzung der Vertragsabwicklung (1)Haushalte</v>
      </c>
      <c r="U139" s="266" t="str">
        <f t="shared" ref="U139" si="319">CONCATENATE(C139,"_",D139)</f>
        <v>Abschaltungen wegen Verletzungen vertraglicher Pflichten nach Aussetzung der Vertragsabwicklung (1)_Haushalte</v>
      </c>
    </row>
    <row r="140" spans="1:21" x14ac:dyDescent="0.2">
      <c r="A140" s="493"/>
      <c r="B140" s="495"/>
      <c r="C140" s="496"/>
      <c r="D140" s="148" t="s">
        <v>97</v>
      </c>
      <c r="E140" s="350"/>
      <c r="F140" s="350"/>
      <c r="G140" s="350"/>
      <c r="H140" s="350"/>
      <c r="I140" s="350"/>
      <c r="J140" s="350"/>
      <c r="K140" s="350"/>
      <c r="L140" s="350"/>
      <c r="M140" s="350"/>
      <c r="N140" s="350"/>
      <c r="O140" s="350"/>
      <c r="P140" s="350"/>
      <c r="Q140" s="264" t="str">
        <f t="shared" si="155"/>
        <v/>
      </c>
      <c r="S140" s="17" t="str">
        <f t="shared" ref="S140" si="320">IF(A139="","",A139)</f>
        <v/>
      </c>
      <c r="T140" s="17" t="str">
        <f t="shared" ref="T140" si="321">S139&amp;C139&amp;D140</f>
        <v>Abschaltungen wegen Verletzungen vertraglicher Pflichten nach Aussetzung der Vertragsabwicklung (1)Nicht-Haushalte</v>
      </c>
      <c r="U140" s="266" t="str">
        <f t="shared" ref="U140" si="322">CONCATENATE(C139,"_",D140)</f>
        <v>Abschaltungen wegen Verletzungen vertraglicher Pflichten nach Aussetzung der Vertragsabwicklung (1)_Nicht-Haushalte</v>
      </c>
    </row>
    <row r="141" spans="1:21" ht="12.75" customHeight="1" x14ac:dyDescent="0.2">
      <c r="A141" s="493"/>
      <c r="B141" s="495"/>
      <c r="C141" s="497" t="s">
        <v>1074</v>
      </c>
      <c r="D141" s="147" t="s">
        <v>96</v>
      </c>
      <c r="E141" s="130"/>
      <c r="F141" s="130"/>
      <c r="G141" s="130"/>
      <c r="H141" s="130"/>
      <c r="I141" s="130"/>
      <c r="J141" s="130"/>
      <c r="K141" s="130"/>
      <c r="L141" s="130"/>
      <c r="M141" s="130"/>
      <c r="N141" s="130"/>
      <c r="O141" s="130"/>
      <c r="P141" s="130"/>
      <c r="Q141" s="108" t="str">
        <f t="shared" si="155"/>
        <v/>
      </c>
      <c r="S141" s="17" t="str">
        <f t="shared" ref="S141" si="323">IF(A139="","",A139)</f>
        <v/>
      </c>
      <c r="T141" s="17" t="str">
        <f t="shared" ref="T141" si="324">S139&amp;C141&amp;D141</f>
        <v>Abschaltungen wegen Verletzungen vertraglicher Pflichten nach Vertragsauflösung (1)Haushalte</v>
      </c>
      <c r="U141" s="266" t="str">
        <f t="shared" ref="U141" si="325">CONCATENATE(C141,"_",D141)</f>
        <v>Abschaltungen wegen Verletzungen vertraglicher Pflichten nach Vertragsauflösung (1)_Haushalte</v>
      </c>
    </row>
    <row r="142" spans="1:21" x14ac:dyDescent="0.2">
      <c r="A142" s="493"/>
      <c r="B142" s="495"/>
      <c r="C142" s="496"/>
      <c r="D142" s="148" t="s">
        <v>97</v>
      </c>
      <c r="E142" s="305"/>
      <c r="F142" s="305"/>
      <c r="G142" s="305"/>
      <c r="H142" s="305"/>
      <c r="I142" s="305"/>
      <c r="J142" s="305"/>
      <c r="K142" s="305"/>
      <c r="L142" s="305"/>
      <c r="M142" s="305"/>
      <c r="N142" s="305"/>
      <c r="O142" s="305"/>
      <c r="P142" s="305"/>
      <c r="Q142" s="108" t="str">
        <f t="shared" si="155"/>
        <v/>
      </c>
      <c r="S142" s="17" t="str">
        <f t="shared" ref="S142" si="326">IF(A139="","",A139)</f>
        <v/>
      </c>
      <c r="T142" s="17" t="str">
        <f t="shared" ref="T142" si="327">S139&amp;C141&amp;D142</f>
        <v>Abschaltungen wegen Verletzungen vertraglicher Pflichten nach Vertragsauflösung (1)Nicht-Haushalte</v>
      </c>
      <c r="U142" s="266" t="str">
        <f t="shared" ref="U142" si="328">CONCATENATE(C141,"_",D142)</f>
        <v>Abschaltungen wegen Verletzungen vertraglicher Pflichten nach Vertragsauflösung (1)_Nicht-Haushalte</v>
      </c>
    </row>
    <row r="143" spans="1:21" ht="12.75" customHeight="1" x14ac:dyDescent="0.2">
      <c r="A143" s="493"/>
      <c r="B143" s="495"/>
      <c r="C143" s="497" t="s">
        <v>1082</v>
      </c>
      <c r="D143" s="147" t="s">
        <v>96</v>
      </c>
      <c r="E143" s="305"/>
      <c r="F143" s="305"/>
      <c r="G143" s="305"/>
      <c r="H143" s="305"/>
      <c r="I143" s="305"/>
      <c r="J143" s="305"/>
      <c r="K143" s="305"/>
      <c r="L143" s="305"/>
      <c r="M143" s="305"/>
      <c r="N143" s="305"/>
      <c r="O143" s="305"/>
      <c r="P143" s="305"/>
      <c r="Q143" s="108" t="str">
        <f t="shared" si="155"/>
        <v/>
      </c>
      <c r="S143" s="17" t="str">
        <f t="shared" ref="S143" si="329">IF(A139="","",A139)</f>
        <v/>
      </c>
      <c r="T143" s="17" t="str">
        <f t="shared" ref="T143" si="330">S139&amp;C143&amp;D143</f>
        <v>Wiederaufnahmen der Belieferung nach Aussetzung des Netzzugangsvertrages (1)Haushalte</v>
      </c>
      <c r="U143" s="266" t="str">
        <f t="shared" ref="U143" si="331">CONCATENATE(C143,"_",D143)</f>
        <v>Wiederaufnahmen der Belieferung nach Aussetzung des Netzzugangsvertrages (1)_Haushalte</v>
      </c>
    </row>
    <row r="144" spans="1:21" x14ac:dyDescent="0.2">
      <c r="A144" s="493"/>
      <c r="B144" s="495"/>
      <c r="C144" s="496"/>
      <c r="D144" s="148" t="s">
        <v>97</v>
      </c>
      <c r="E144" s="305"/>
      <c r="F144" s="305"/>
      <c r="G144" s="305"/>
      <c r="H144" s="305"/>
      <c r="I144" s="305"/>
      <c r="J144" s="305"/>
      <c r="K144" s="305"/>
      <c r="L144" s="305"/>
      <c r="M144" s="305"/>
      <c r="N144" s="305"/>
      <c r="O144" s="305"/>
      <c r="P144" s="305"/>
      <c r="Q144" s="304" t="str">
        <f t="shared" si="155"/>
        <v/>
      </c>
      <c r="S144" s="17" t="str">
        <f t="shared" ref="S144" si="332">IF(A139="","",A139)</f>
        <v/>
      </c>
      <c r="T144" s="17" t="str">
        <f t="shared" ref="T144" si="333">S139&amp;C143&amp;D144</f>
        <v>Wiederaufnahmen der Belieferung nach Aussetzung des Netzzugangsvertrages (1)Nicht-Haushalte</v>
      </c>
      <c r="U144" s="266" t="str">
        <f t="shared" ref="U144" si="334">CONCATENATE(C143,"_",D144)</f>
        <v>Wiederaufnahmen der Belieferung nach Aussetzung des Netzzugangsvertrages (1)_Nicht-Haushalte</v>
      </c>
    </row>
    <row r="145" spans="1:21" x14ac:dyDescent="0.2">
      <c r="A145" s="493"/>
      <c r="B145" s="495"/>
      <c r="C145" s="498" t="s">
        <v>1075</v>
      </c>
      <c r="D145" s="147" t="s">
        <v>96</v>
      </c>
      <c r="E145" s="305"/>
      <c r="F145" s="305"/>
      <c r="G145" s="305"/>
      <c r="H145" s="305"/>
      <c r="I145" s="305"/>
      <c r="J145" s="305"/>
      <c r="K145" s="305"/>
      <c r="L145" s="305"/>
      <c r="M145" s="305"/>
      <c r="N145" s="305"/>
      <c r="O145" s="305"/>
      <c r="P145" s="305"/>
      <c r="Q145" s="304" t="str">
        <f t="shared" si="155"/>
        <v/>
      </c>
      <c r="S145" s="17" t="str">
        <f t="shared" ref="S145" si="335">IF(A139="","",A139)</f>
        <v/>
      </c>
      <c r="T145" s="17" t="str">
        <f t="shared" ref="T145" si="336">S139&amp;C145&amp;D145</f>
        <v>letzte Mahnungen mit eingeschriebenen Brief (2)Haushalte</v>
      </c>
      <c r="U145" s="266" t="str">
        <f t="shared" ref="U145" si="337">CONCATENATE(C145,"_",D145)</f>
        <v>letzte Mahnungen mit eingeschriebenen Brief (2)_Haushalte</v>
      </c>
    </row>
    <row r="146" spans="1:21" ht="12.75" customHeight="1" x14ac:dyDescent="0.2">
      <c r="A146" s="493"/>
      <c r="B146" s="495"/>
      <c r="C146" s="499"/>
      <c r="D146" s="148" t="s">
        <v>97</v>
      </c>
      <c r="E146" s="104"/>
      <c r="F146" s="104"/>
      <c r="G146" s="104"/>
      <c r="H146" s="104"/>
      <c r="I146" s="104"/>
      <c r="J146" s="104"/>
      <c r="K146" s="104"/>
      <c r="L146" s="104"/>
      <c r="M146" s="104"/>
      <c r="N146" s="104"/>
      <c r="O146" s="104"/>
      <c r="P146" s="104"/>
      <c r="Q146" s="73" t="str">
        <f t="shared" si="155"/>
        <v/>
      </c>
      <c r="S146" s="17" t="str">
        <f t="shared" ref="S146" si="338">IF(A139="","",A139)</f>
        <v/>
      </c>
      <c r="T146" s="17" t="str">
        <f t="shared" ref="T146" si="339">S139&amp;C145&amp;D146</f>
        <v>letzte Mahnungen mit eingeschriebenen Brief (2)Nicht-Haushalte</v>
      </c>
      <c r="U146" s="266" t="str">
        <f t="shared" ref="U146" si="340">CONCATENATE(C145,"_",D146)</f>
        <v>letzte Mahnungen mit eingeschriebenen Brief (2)_Nicht-Haushalte</v>
      </c>
    </row>
    <row r="147" spans="1:21" ht="12.75" customHeight="1" x14ac:dyDescent="0.2">
      <c r="A147" s="492"/>
      <c r="B147" s="494" t="str">
        <f>IF(A147="","",IFERROR(VLOOKUP(A147,L!$M$11:$N$120,2,FALSE),"Eingabeart wurde geändert"))</f>
        <v/>
      </c>
      <c r="C147" s="428" t="s">
        <v>1073</v>
      </c>
      <c r="D147" s="147" t="s">
        <v>96</v>
      </c>
      <c r="E147" s="103"/>
      <c r="F147" s="103"/>
      <c r="G147" s="103"/>
      <c r="H147" s="103"/>
      <c r="I147" s="103"/>
      <c r="J147" s="103"/>
      <c r="K147" s="103"/>
      <c r="L147" s="103"/>
      <c r="M147" s="103"/>
      <c r="N147" s="103"/>
      <c r="O147" s="103"/>
      <c r="P147" s="103"/>
      <c r="Q147" s="72" t="str">
        <f t="shared" ref="Q147:Q210" si="341">IF(SUM(E147:P147)&gt;0,SUM(E147:P147),"")</f>
        <v/>
      </c>
      <c r="S147" s="17" t="str">
        <f t="shared" ref="S147" si="342">IF(A147="","",A147)</f>
        <v/>
      </c>
      <c r="T147" s="17" t="str">
        <f t="shared" si="180"/>
        <v>Abschaltungen wegen Verletzungen vertraglicher Pflichten nach Aussetzung der Vertragsabwicklung (1)Haushalte</v>
      </c>
      <c r="U147" s="266" t="str">
        <f t="shared" ref="U147" si="343">CONCATENATE(C147,"_",D147)</f>
        <v>Abschaltungen wegen Verletzungen vertraglicher Pflichten nach Aussetzung der Vertragsabwicklung (1)_Haushalte</v>
      </c>
    </row>
    <row r="148" spans="1:21" x14ac:dyDescent="0.2">
      <c r="A148" s="493"/>
      <c r="B148" s="495"/>
      <c r="C148" s="496"/>
      <c r="D148" s="148" t="s">
        <v>97</v>
      </c>
      <c r="E148" s="350"/>
      <c r="F148" s="350"/>
      <c r="G148" s="350"/>
      <c r="H148" s="350"/>
      <c r="I148" s="350"/>
      <c r="J148" s="350"/>
      <c r="K148" s="350"/>
      <c r="L148" s="350"/>
      <c r="M148" s="350"/>
      <c r="N148" s="350"/>
      <c r="O148" s="350"/>
      <c r="P148" s="350"/>
      <c r="Q148" s="264" t="str">
        <f t="shared" si="341"/>
        <v/>
      </c>
      <c r="S148" s="17" t="str">
        <f t="shared" ref="S148" si="344">IF(A147="","",A147)</f>
        <v/>
      </c>
      <c r="T148" s="17" t="str">
        <f t="shared" ref="T148" si="345">S147&amp;C147&amp;D148</f>
        <v>Abschaltungen wegen Verletzungen vertraglicher Pflichten nach Aussetzung der Vertragsabwicklung (1)Nicht-Haushalte</v>
      </c>
      <c r="U148" s="266" t="str">
        <f t="shared" ref="U148" si="346">CONCATENATE(C147,"_",D148)</f>
        <v>Abschaltungen wegen Verletzungen vertraglicher Pflichten nach Aussetzung der Vertragsabwicklung (1)_Nicht-Haushalte</v>
      </c>
    </row>
    <row r="149" spans="1:21" ht="12.75" customHeight="1" x14ac:dyDescent="0.2">
      <c r="A149" s="493"/>
      <c r="B149" s="495"/>
      <c r="C149" s="497" t="s">
        <v>1074</v>
      </c>
      <c r="D149" s="147" t="s">
        <v>96</v>
      </c>
      <c r="E149" s="130"/>
      <c r="F149" s="130"/>
      <c r="G149" s="130"/>
      <c r="H149" s="130"/>
      <c r="I149" s="130"/>
      <c r="J149" s="130"/>
      <c r="K149" s="130"/>
      <c r="L149" s="130"/>
      <c r="M149" s="130"/>
      <c r="N149" s="130"/>
      <c r="O149" s="130"/>
      <c r="P149" s="130"/>
      <c r="Q149" s="108" t="str">
        <f t="shared" si="341"/>
        <v/>
      </c>
      <c r="S149" s="17" t="str">
        <f t="shared" ref="S149" si="347">IF(A147="","",A147)</f>
        <v/>
      </c>
      <c r="T149" s="17" t="str">
        <f t="shared" ref="T149" si="348">S147&amp;C149&amp;D149</f>
        <v>Abschaltungen wegen Verletzungen vertraglicher Pflichten nach Vertragsauflösung (1)Haushalte</v>
      </c>
      <c r="U149" s="266" t="str">
        <f t="shared" ref="U149" si="349">CONCATENATE(C149,"_",D149)</f>
        <v>Abschaltungen wegen Verletzungen vertraglicher Pflichten nach Vertragsauflösung (1)_Haushalte</v>
      </c>
    </row>
    <row r="150" spans="1:21" x14ac:dyDescent="0.2">
      <c r="A150" s="493"/>
      <c r="B150" s="495"/>
      <c r="C150" s="496"/>
      <c r="D150" s="148" t="s">
        <v>97</v>
      </c>
      <c r="E150" s="305"/>
      <c r="F150" s="305"/>
      <c r="G150" s="305"/>
      <c r="H150" s="305"/>
      <c r="I150" s="305"/>
      <c r="J150" s="305"/>
      <c r="K150" s="305"/>
      <c r="L150" s="305"/>
      <c r="M150" s="305"/>
      <c r="N150" s="305"/>
      <c r="O150" s="305"/>
      <c r="P150" s="305"/>
      <c r="Q150" s="108" t="str">
        <f t="shared" si="341"/>
        <v/>
      </c>
      <c r="S150" s="17" t="str">
        <f t="shared" ref="S150" si="350">IF(A147="","",A147)</f>
        <v/>
      </c>
      <c r="T150" s="17" t="str">
        <f t="shared" ref="T150" si="351">S147&amp;C149&amp;D150</f>
        <v>Abschaltungen wegen Verletzungen vertraglicher Pflichten nach Vertragsauflösung (1)Nicht-Haushalte</v>
      </c>
      <c r="U150" s="266" t="str">
        <f t="shared" ref="U150" si="352">CONCATENATE(C149,"_",D150)</f>
        <v>Abschaltungen wegen Verletzungen vertraglicher Pflichten nach Vertragsauflösung (1)_Nicht-Haushalte</v>
      </c>
    </row>
    <row r="151" spans="1:21" ht="12.75" customHeight="1" x14ac:dyDescent="0.2">
      <c r="A151" s="493"/>
      <c r="B151" s="495"/>
      <c r="C151" s="497" t="s">
        <v>1082</v>
      </c>
      <c r="D151" s="147" t="s">
        <v>96</v>
      </c>
      <c r="E151" s="305"/>
      <c r="F151" s="305"/>
      <c r="G151" s="305"/>
      <c r="H151" s="305"/>
      <c r="I151" s="305"/>
      <c r="J151" s="305"/>
      <c r="K151" s="305"/>
      <c r="L151" s="305"/>
      <c r="M151" s="305"/>
      <c r="N151" s="305"/>
      <c r="O151" s="305"/>
      <c r="P151" s="305"/>
      <c r="Q151" s="108" t="str">
        <f t="shared" si="341"/>
        <v/>
      </c>
      <c r="S151" s="17" t="str">
        <f t="shared" ref="S151" si="353">IF(A147="","",A147)</f>
        <v/>
      </c>
      <c r="T151" s="17" t="str">
        <f t="shared" ref="T151" si="354">S147&amp;C151&amp;D151</f>
        <v>Wiederaufnahmen der Belieferung nach Aussetzung des Netzzugangsvertrages (1)Haushalte</v>
      </c>
      <c r="U151" s="266" t="str">
        <f t="shared" ref="U151" si="355">CONCATENATE(C151,"_",D151)</f>
        <v>Wiederaufnahmen der Belieferung nach Aussetzung des Netzzugangsvertrages (1)_Haushalte</v>
      </c>
    </row>
    <row r="152" spans="1:21" x14ac:dyDescent="0.2">
      <c r="A152" s="493"/>
      <c r="B152" s="495"/>
      <c r="C152" s="496"/>
      <c r="D152" s="148" t="s">
        <v>97</v>
      </c>
      <c r="E152" s="305"/>
      <c r="F152" s="305"/>
      <c r="G152" s="305"/>
      <c r="H152" s="305"/>
      <c r="I152" s="305"/>
      <c r="J152" s="305"/>
      <c r="K152" s="305"/>
      <c r="L152" s="305"/>
      <c r="M152" s="305"/>
      <c r="N152" s="305"/>
      <c r="O152" s="305"/>
      <c r="P152" s="305"/>
      <c r="Q152" s="304" t="str">
        <f t="shared" si="341"/>
        <v/>
      </c>
      <c r="S152" s="17" t="str">
        <f t="shared" ref="S152" si="356">IF(A147="","",A147)</f>
        <v/>
      </c>
      <c r="T152" s="17" t="str">
        <f t="shared" ref="T152" si="357">S147&amp;C151&amp;D152</f>
        <v>Wiederaufnahmen der Belieferung nach Aussetzung des Netzzugangsvertrages (1)Nicht-Haushalte</v>
      </c>
      <c r="U152" s="266" t="str">
        <f t="shared" ref="U152" si="358">CONCATENATE(C151,"_",D152)</f>
        <v>Wiederaufnahmen der Belieferung nach Aussetzung des Netzzugangsvertrages (1)_Nicht-Haushalte</v>
      </c>
    </row>
    <row r="153" spans="1:21" x14ac:dyDescent="0.2">
      <c r="A153" s="493"/>
      <c r="B153" s="495"/>
      <c r="C153" s="498" t="s">
        <v>1075</v>
      </c>
      <c r="D153" s="147" t="s">
        <v>96</v>
      </c>
      <c r="E153" s="305"/>
      <c r="F153" s="305"/>
      <c r="G153" s="305"/>
      <c r="H153" s="305"/>
      <c r="I153" s="305"/>
      <c r="J153" s="305"/>
      <c r="K153" s="305"/>
      <c r="L153" s="305"/>
      <c r="M153" s="305"/>
      <c r="N153" s="305"/>
      <c r="O153" s="305"/>
      <c r="P153" s="305"/>
      <c r="Q153" s="304" t="str">
        <f t="shared" si="341"/>
        <v/>
      </c>
      <c r="S153" s="17" t="str">
        <f t="shared" ref="S153" si="359">IF(A147="","",A147)</f>
        <v/>
      </c>
      <c r="T153" s="17" t="str">
        <f t="shared" ref="T153" si="360">S147&amp;C153&amp;D153</f>
        <v>letzte Mahnungen mit eingeschriebenen Brief (2)Haushalte</v>
      </c>
      <c r="U153" s="266" t="str">
        <f t="shared" ref="U153" si="361">CONCATENATE(C153,"_",D153)</f>
        <v>letzte Mahnungen mit eingeschriebenen Brief (2)_Haushalte</v>
      </c>
    </row>
    <row r="154" spans="1:21" ht="12.75" customHeight="1" x14ac:dyDescent="0.2">
      <c r="A154" s="493"/>
      <c r="B154" s="495"/>
      <c r="C154" s="499"/>
      <c r="D154" s="148" t="s">
        <v>97</v>
      </c>
      <c r="E154" s="104"/>
      <c r="F154" s="104"/>
      <c r="G154" s="104"/>
      <c r="H154" s="104"/>
      <c r="I154" s="104"/>
      <c r="J154" s="104"/>
      <c r="K154" s="104"/>
      <c r="L154" s="104"/>
      <c r="M154" s="104"/>
      <c r="N154" s="104"/>
      <c r="O154" s="104"/>
      <c r="P154" s="104"/>
      <c r="Q154" s="73" t="str">
        <f t="shared" si="341"/>
        <v/>
      </c>
      <c r="S154" s="17" t="str">
        <f t="shared" ref="S154" si="362">IF(A147="","",A147)</f>
        <v/>
      </c>
      <c r="T154" s="17" t="str">
        <f t="shared" ref="T154" si="363">S147&amp;C153&amp;D154</f>
        <v>letzte Mahnungen mit eingeschriebenen Brief (2)Nicht-Haushalte</v>
      </c>
      <c r="U154" s="266" t="str">
        <f t="shared" ref="U154" si="364">CONCATENATE(C153,"_",D154)</f>
        <v>letzte Mahnungen mit eingeschriebenen Brief (2)_Nicht-Haushalte</v>
      </c>
    </row>
    <row r="155" spans="1:21" ht="12.75" customHeight="1" x14ac:dyDescent="0.2">
      <c r="A155" s="492"/>
      <c r="B155" s="494" t="str">
        <f>IF(A155="","",IFERROR(VLOOKUP(A155,L!$M$11:$N$120,2,FALSE),"Eingabeart wurde geändert"))</f>
        <v/>
      </c>
      <c r="C155" s="428" t="s">
        <v>1073</v>
      </c>
      <c r="D155" s="147" t="s">
        <v>96</v>
      </c>
      <c r="E155" s="103"/>
      <c r="F155" s="103"/>
      <c r="G155" s="103"/>
      <c r="H155" s="103"/>
      <c r="I155" s="103"/>
      <c r="J155" s="103"/>
      <c r="K155" s="103"/>
      <c r="L155" s="103"/>
      <c r="M155" s="103"/>
      <c r="N155" s="103"/>
      <c r="O155" s="103"/>
      <c r="P155" s="103"/>
      <c r="Q155" s="72" t="str">
        <f t="shared" si="341"/>
        <v/>
      </c>
      <c r="S155" s="17" t="str">
        <f t="shared" ref="S155" si="365">IF(A155="","",A155)</f>
        <v/>
      </c>
      <c r="T155" s="17" t="str">
        <f t="shared" ref="T155:T211" si="366">S155&amp;C155&amp;D155</f>
        <v>Abschaltungen wegen Verletzungen vertraglicher Pflichten nach Aussetzung der Vertragsabwicklung (1)Haushalte</v>
      </c>
      <c r="U155" s="266" t="str">
        <f t="shared" ref="U155" si="367">CONCATENATE(C155,"_",D155)</f>
        <v>Abschaltungen wegen Verletzungen vertraglicher Pflichten nach Aussetzung der Vertragsabwicklung (1)_Haushalte</v>
      </c>
    </row>
    <row r="156" spans="1:21" x14ac:dyDescent="0.2">
      <c r="A156" s="493"/>
      <c r="B156" s="495"/>
      <c r="C156" s="496"/>
      <c r="D156" s="148" t="s">
        <v>97</v>
      </c>
      <c r="E156" s="350"/>
      <c r="F156" s="350"/>
      <c r="G156" s="350"/>
      <c r="H156" s="350"/>
      <c r="I156" s="350"/>
      <c r="J156" s="350"/>
      <c r="K156" s="350"/>
      <c r="L156" s="350"/>
      <c r="M156" s="350"/>
      <c r="N156" s="350"/>
      <c r="O156" s="350"/>
      <c r="P156" s="350"/>
      <c r="Q156" s="264" t="str">
        <f t="shared" si="341"/>
        <v/>
      </c>
      <c r="S156" s="17" t="str">
        <f t="shared" ref="S156" si="368">IF(A155="","",A155)</f>
        <v/>
      </c>
      <c r="T156" s="17" t="str">
        <f t="shared" ref="T156" si="369">S155&amp;C155&amp;D156</f>
        <v>Abschaltungen wegen Verletzungen vertraglicher Pflichten nach Aussetzung der Vertragsabwicklung (1)Nicht-Haushalte</v>
      </c>
      <c r="U156" s="266" t="str">
        <f t="shared" ref="U156" si="370">CONCATENATE(C155,"_",D156)</f>
        <v>Abschaltungen wegen Verletzungen vertraglicher Pflichten nach Aussetzung der Vertragsabwicklung (1)_Nicht-Haushalte</v>
      </c>
    </row>
    <row r="157" spans="1:21" ht="12.75" customHeight="1" x14ac:dyDescent="0.2">
      <c r="A157" s="493"/>
      <c r="B157" s="495"/>
      <c r="C157" s="497" t="s">
        <v>1074</v>
      </c>
      <c r="D157" s="147" t="s">
        <v>96</v>
      </c>
      <c r="E157" s="130"/>
      <c r="F157" s="130"/>
      <c r="G157" s="130"/>
      <c r="H157" s="130"/>
      <c r="I157" s="130"/>
      <c r="J157" s="130"/>
      <c r="K157" s="130"/>
      <c r="L157" s="130"/>
      <c r="M157" s="130"/>
      <c r="N157" s="130"/>
      <c r="O157" s="130"/>
      <c r="P157" s="130"/>
      <c r="Q157" s="108" t="str">
        <f t="shared" si="341"/>
        <v/>
      </c>
      <c r="S157" s="17" t="str">
        <f t="shared" ref="S157" si="371">IF(A155="","",A155)</f>
        <v/>
      </c>
      <c r="T157" s="17" t="str">
        <f t="shared" ref="T157" si="372">S155&amp;C157&amp;D157</f>
        <v>Abschaltungen wegen Verletzungen vertraglicher Pflichten nach Vertragsauflösung (1)Haushalte</v>
      </c>
      <c r="U157" s="266" t="str">
        <f t="shared" ref="U157" si="373">CONCATENATE(C157,"_",D157)</f>
        <v>Abschaltungen wegen Verletzungen vertraglicher Pflichten nach Vertragsauflösung (1)_Haushalte</v>
      </c>
    </row>
    <row r="158" spans="1:21" x14ac:dyDescent="0.2">
      <c r="A158" s="493"/>
      <c r="B158" s="495"/>
      <c r="C158" s="496"/>
      <c r="D158" s="148" t="s">
        <v>97</v>
      </c>
      <c r="E158" s="305"/>
      <c r="F158" s="305"/>
      <c r="G158" s="305"/>
      <c r="H158" s="305"/>
      <c r="I158" s="305"/>
      <c r="J158" s="305"/>
      <c r="K158" s="305"/>
      <c r="L158" s="305"/>
      <c r="M158" s="305"/>
      <c r="N158" s="305"/>
      <c r="O158" s="305"/>
      <c r="P158" s="305"/>
      <c r="Q158" s="108" t="str">
        <f t="shared" si="341"/>
        <v/>
      </c>
      <c r="S158" s="17" t="str">
        <f t="shared" ref="S158" si="374">IF(A155="","",A155)</f>
        <v/>
      </c>
      <c r="T158" s="17" t="str">
        <f t="shared" ref="T158" si="375">S155&amp;C157&amp;D158</f>
        <v>Abschaltungen wegen Verletzungen vertraglicher Pflichten nach Vertragsauflösung (1)Nicht-Haushalte</v>
      </c>
      <c r="U158" s="266" t="str">
        <f t="shared" ref="U158" si="376">CONCATENATE(C157,"_",D158)</f>
        <v>Abschaltungen wegen Verletzungen vertraglicher Pflichten nach Vertragsauflösung (1)_Nicht-Haushalte</v>
      </c>
    </row>
    <row r="159" spans="1:21" ht="12.75" customHeight="1" x14ac:dyDescent="0.2">
      <c r="A159" s="493"/>
      <c r="B159" s="495"/>
      <c r="C159" s="497" t="s">
        <v>1082</v>
      </c>
      <c r="D159" s="147" t="s">
        <v>96</v>
      </c>
      <c r="E159" s="305"/>
      <c r="F159" s="305"/>
      <c r="G159" s="305"/>
      <c r="H159" s="305"/>
      <c r="I159" s="305"/>
      <c r="J159" s="305"/>
      <c r="K159" s="305"/>
      <c r="L159" s="305"/>
      <c r="M159" s="305"/>
      <c r="N159" s="305"/>
      <c r="O159" s="305"/>
      <c r="P159" s="305"/>
      <c r="Q159" s="108" t="str">
        <f t="shared" si="341"/>
        <v/>
      </c>
      <c r="S159" s="17" t="str">
        <f t="shared" ref="S159" si="377">IF(A155="","",A155)</f>
        <v/>
      </c>
      <c r="T159" s="17" t="str">
        <f t="shared" ref="T159" si="378">S155&amp;C159&amp;D159</f>
        <v>Wiederaufnahmen der Belieferung nach Aussetzung des Netzzugangsvertrages (1)Haushalte</v>
      </c>
      <c r="U159" s="266" t="str">
        <f t="shared" ref="U159" si="379">CONCATENATE(C159,"_",D159)</f>
        <v>Wiederaufnahmen der Belieferung nach Aussetzung des Netzzugangsvertrages (1)_Haushalte</v>
      </c>
    </row>
    <row r="160" spans="1:21" x14ac:dyDescent="0.2">
      <c r="A160" s="493"/>
      <c r="B160" s="495"/>
      <c r="C160" s="496"/>
      <c r="D160" s="148" t="s">
        <v>97</v>
      </c>
      <c r="E160" s="305"/>
      <c r="F160" s="305"/>
      <c r="G160" s="305"/>
      <c r="H160" s="305"/>
      <c r="I160" s="305"/>
      <c r="J160" s="305"/>
      <c r="K160" s="305"/>
      <c r="L160" s="305"/>
      <c r="M160" s="305"/>
      <c r="N160" s="305"/>
      <c r="O160" s="305"/>
      <c r="P160" s="305"/>
      <c r="Q160" s="304" t="str">
        <f t="shared" si="341"/>
        <v/>
      </c>
      <c r="S160" s="17" t="str">
        <f t="shared" ref="S160" si="380">IF(A155="","",A155)</f>
        <v/>
      </c>
      <c r="T160" s="17" t="str">
        <f t="shared" ref="T160" si="381">S155&amp;C159&amp;D160</f>
        <v>Wiederaufnahmen der Belieferung nach Aussetzung des Netzzugangsvertrages (1)Nicht-Haushalte</v>
      </c>
      <c r="U160" s="266" t="str">
        <f t="shared" ref="U160" si="382">CONCATENATE(C159,"_",D160)</f>
        <v>Wiederaufnahmen der Belieferung nach Aussetzung des Netzzugangsvertrages (1)_Nicht-Haushalte</v>
      </c>
    </row>
    <row r="161" spans="1:21" x14ac:dyDescent="0.2">
      <c r="A161" s="493"/>
      <c r="B161" s="495"/>
      <c r="C161" s="498" t="s">
        <v>1075</v>
      </c>
      <c r="D161" s="147" t="s">
        <v>96</v>
      </c>
      <c r="E161" s="305"/>
      <c r="F161" s="305"/>
      <c r="G161" s="305"/>
      <c r="H161" s="305"/>
      <c r="I161" s="305"/>
      <c r="J161" s="305"/>
      <c r="K161" s="305"/>
      <c r="L161" s="305"/>
      <c r="M161" s="305"/>
      <c r="N161" s="305"/>
      <c r="O161" s="305"/>
      <c r="P161" s="305"/>
      <c r="Q161" s="304" t="str">
        <f t="shared" si="341"/>
        <v/>
      </c>
      <c r="S161" s="17" t="str">
        <f t="shared" ref="S161" si="383">IF(A155="","",A155)</f>
        <v/>
      </c>
      <c r="T161" s="17" t="str">
        <f t="shared" ref="T161" si="384">S155&amp;C161&amp;D161</f>
        <v>letzte Mahnungen mit eingeschriebenen Brief (2)Haushalte</v>
      </c>
      <c r="U161" s="266" t="str">
        <f t="shared" ref="U161" si="385">CONCATENATE(C161,"_",D161)</f>
        <v>letzte Mahnungen mit eingeschriebenen Brief (2)_Haushalte</v>
      </c>
    </row>
    <row r="162" spans="1:21" ht="12.75" customHeight="1" x14ac:dyDescent="0.2">
      <c r="A162" s="493"/>
      <c r="B162" s="495"/>
      <c r="C162" s="499"/>
      <c r="D162" s="148" t="s">
        <v>97</v>
      </c>
      <c r="E162" s="104"/>
      <c r="F162" s="104"/>
      <c r="G162" s="104"/>
      <c r="H162" s="104"/>
      <c r="I162" s="104"/>
      <c r="J162" s="104"/>
      <c r="K162" s="104"/>
      <c r="L162" s="104"/>
      <c r="M162" s="104"/>
      <c r="N162" s="104"/>
      <c r="O162" s="104"/>
      <c r="P162" s="104"/>
      <c r="Q162" s="73" t="str">
        <f t="shared" si="341"/>
        <v/>
      </c>
      <c r="S162" s="17" t="str">
        <f t="shared" ref="S162" si="386">IF(A155="","",A155)</f>
        <v/>
      </c>
      <c r="T162" s="17" t="str">
        <f t="shared" ref="T162" si="387">S155&amp;C161&amp;D162</f>
        <v>letzte Mahnungen mit eingeschriebenen Brief (2)Nicht-Haushalte</v>
      </c>
      <c r="U162" s="266" t="str">
        <f t="shared" ref="U162" si="388">CONCATENATE(C161,"_",D162)</f>
        <v>letzte Mahnungen mit eingeschriebenen Brief (2)_Nicht-Haushalte</v>
      </c>
    </row>
    <row r="163" spans="1:21" ht="12.75" customHeight="1" x14ac:dyDescent="0.2">
      <c r="A163" s="492"/>
      <c r="B163" s="494" t="str">
        <f>IF(A163="","",IFERROR(VLOOKUP(A163,L!$M$11:$N$120,2,FALSE),"Eingabeart wurde geändert"))</f>
        <v/>
      </c>
      <c r="C163" s="428" t="s">
        <v>1073</v>
      </c>
      <c r="D163" s="147" t="s">
        <v>96</v>
      </c>
      <c r="E163" s="103"/>
      <c r="F163" s="103"/>
      <c r="G163" s="103"/>
      <c r="H163" s="103"/>
      <c r="I163" s="103"/>
      <c r="J163" s="103"/>
      <c r="K163" s="103"/>
      <c r="L163" s="103"/>
      <c r="M163" s="103"/>
      <c r="N163" s="103"/>
      <c r="O163" s="103"/>
      <c r="P163" s="103"/>
      <c r="Q163" s="72" t="str">
        <f t="shared" si="341"/>
        <v/>
      </c>
      <c r="S163" s="17" t="str">
        <f t="shared" ref="S163" si="389">IF(A163="","",A163)</f>
        <v/>
      </c>
      <c r="T163" s="17" t="str">
        <f t="shared" si="366"/>
        <v>Abschaltungen wegen Verletzungen vertraglicher Pflichten nach Aussetzung der Vertragsabwicklung (1)Haushalte</v>
      </c>
      <c r="U163" s="266" t="str">
        <f t="shared" ref="U163" si="390">CONCATENATE(C163,"_",D163)</f>
        <v>Abschaltungen wegen Verletzungen vertraglicher Pflichten nach Aussetzung der Vertragsabwicklung (1)_Haushalte</v>
      </c>
    </row>
    <row r="164" spans="1:21" x14ac:dyDescent="0.2">
      <c r="A164" s="493"/>
      <c r="B164" s="495"/>
      <c r="C164" s="496"/>
      <c r="D164" s="148" t="s">
        <v>97</v>
      </c>
      <c r="E164" s="350"/>
      <c r="F164" s="350"/>
      <c r="G164" s="350"/>
      <c r="H164" s="350"/>
      <c r="I164" s="350"/>
      <c r="J164" s="350"/>
      <c r="K164" s="350"/>
      <c r="L164" s="350"/>
      <c r="M164" s="350"/>
      <c r="N164" s="350"/>
      <c r="O164" s="350"/>
      <c r="P164" s="350"/>
      <c r="Q164" s="264" t="str">
        <f t="shared" si="341"/>
        <v/>
      </c>
      <c r="S164" s="17" t="str">
        <f t="shared" ref="S164" si="391">IF(A163="","",A163)</f>
        <v/>
      </c>
      <c r="T164" s="17" t="str">
        <f t="shared" ref="T164" si="392">S163&amp;C163&amp;D164</f>
        <v>Abschaltungen wegen Verletzungen vertraglicher Pflichten nach Aussetzung der Vertragsabwicklung (1)Nicht-Haushalte</v>
      </c>
      <c r="U164" s="266" t="str">
        <f t="shared" ref="U164" si="393">CONCATENATE(C163,"_",D164)</f>
        <v>Abschaltungen wegen Verletzungen vertraglicher Pflichten nach Aussetzung der Vertragsabwicklung (1)_Nicht-Haushalte</v>
      </c>
    </row>
    <row r="165" spans="1:21" ht="12.75" customHeight="1" x14ac:dyDescent="0.2">
      <c r="A165" s="493"/>
      <c r="B165" s="495"/>
      <c r="C165" s="497" t="s">
        <v>1074</v>
      </c>
      <c r="D165" s="147" t="s">
        <v>96</v>
      </c>
      <c r="E165" s="130"/>
      <c r="F165" s="130"/>
      <c r="G165" s="130"/>
      <c r="H165" s="130"/>
      <c r="I165" s="130"/>
      <c r="J165" s="130"/>
      <c r="K165" s="130"/>
      <c r="L165" s="130"/>
      <c r="M165" s="130"/>
      <c r="N165" s="130"/>
      <c r="O165" s="130"/>
      <c r="P165" s="130"/>
      <c r="Q165" s="108" t="str">
        <f t="shared" si="341"/>
        <v/>
      </c>
      <c r="S165" s="17" t="str">
        <f t="shared" ref="S165" si="394">IF(A163="","",A163)</f>
        <v/>
      </c>
      <c r="T165" s="17" t="str">
        <f t="shared" ref="T165" si="395">S163&amp;C165&amp;D165</f>
        <v>Abschaltungen wegen Verletzungen vertraglicher Pflichten nach Vertragsauflösung (1)Haushalte</v>
      </c>
      <c r="U165" s="266" t="str">
        <f t="shared" ref="U165" si="396">CONCATENATE(C165,"_",D165)</f>
        <v>Abschaltungen wegen Verletzungen vertraglicher Pflichten nach Vertragsauflösung (1)_Haushalte</v>
      </c>
    </row>
    <row r="166" spans="1:21" x14ac:dyDescent="0.2">
      <c r="A166" s="493"/>
      <c r="B166" s="495"/>
      <c r="C166" s="496"/>
      <c r="D166" s="148" t="s">
        <v>97</v>
      </c>
      <c r="E166" s="305"/>
      <c r="F166" s="305"/>
      <c r="G166" s="305"/>
      <c r="H166" s="305"/>
      <c r="I166" s="305"/>
      <c r="J166" s="305"/>
      <c r="K166" s="305"/>
      <c r="L166" s="305"/>
      <c r="M166" s="305"/>
      <c r="N166" s="305"/>
      <c r="O166" s="305"/>
      <c r="P166" s="305"/>
      <c r="Q166" s="108" t="str">
        <f t="shared" si="341"/>
        <v/>
      </c>
      <c r="S166" s="17" t="str">
        <f t="shared" ref="S166" si="397">IF(A163="","",A163)</f>
        <v/>
      </c>
      <c r="T166" s="17" t="str">
        <f t="shared" ref="T166" si="398">S163&amp;C165&amp;D166</f>
        <v>Abschaltungen wegen Verletzungen vertraglicher Pflichten nach Vertragsauflösung (1)Nicht-Haushalte</v>
      </c>
      <c r="U166" s="266" t="str">
        <f t="shared" ref="U166" si="399">CONCATENATE(C165,"_",D166)</f>
        <v>Abschaltungen wegen Verletzungen vertraglicher Pflichten nach Vertragsauflösung (1)_Nicht-Haushalte</v>
      </c>
    </row>
    <row r="167" spans="1:21" ht="12.75" customHeight="1" x14ac:dyDescent="0.2">
      <c r="A167" s="493"/>
      <c r="B167" s="495"/>
      <c r="C167" s="497" t="s">
        <v>1082</v>
      </c>
      <c r="D167" s="147" t="s">
        <v>96</v>
      </c>
      <c r="E167" s="305"/>
      <c r="F167" s="305"/>
      <c r="G167" s="305"/>
      <c r="H167" s="305"/>
      <c r="I167" s="305"/>
      <c r="J167" s="305"/>
      <c r="K167" s="305"/>
      <c r="L167" s="305"/>
      <c r="M167" s="305"/>
      <c r="N167" s="305"/>
      <c r="O167" s="305"/>
      <c r="P167" s="305"/>
      <c r="Q167" s="108" t="str">
        <f t="shared" si="341"/>
        <v/>
      </c>
      <c r="S167" s="17" t="str">
        <f t="shared" ref="S167" si="400">IF(A163="","",A163)</f>
        <v/>
      </c>
      <c r="T167" s="17" t="str">
        <f t="shared" ref="T167" si="401">S163&amp;C167&amp;D167</f>
        <v>Wiederaufnahmen der Belieferung nach Aussetzung des Netzzugangsvertrages (1)Haushalte</v>
      </c>
      <c r="U167" s="266" t="str">
        <f t="shared" ref="U167" si="402">CONCATENATE(C167,"_",D167)</f>
        <v>Wiederaufnahmen der Belieferung nach Aussetzung des Netzzugangsvertrages (1)_Haushalte</v>
      </c>
    </row>
    <row r="168" spans="1:21" x14ac:dyDescent="0.2">
      <c r="A168" s="493"/>
      <c r="B168" s="495"/>
      <c r="C168" s="496"/>
      <c r="D168" s="148" t="s">
        <v>97</v>
      </c>
      <c r="E168" s="305"/>
      <c r="F168" s="305"/>
      <c r="G168" s="305"/>
      <c r="H168" s="305"/>
      <c r="I168" s="305"/>
      <c r="J168" s="305"/>
      <c r="K168" s="305"/>
      <c r="L168" s="305"/>
      <c r="M168" s="305"/>
      <c r="N168" s="305"/>
      <c r="O168" s="305"/>
      <c r="P168" s="305"/>
      <c r="Q168" s="304" t="str">
        <f t="shared" si="341"/>
        <v/>
      </c>
      <c r="S168" s="17" t="str">
        <f t="shared" ref="S168" si="403">IF(A163="","",A163)</f>
        <v/>
      </c>
      <c r="T168" s="17" t="str">
        <f t="shared" ref="T168" si="404">S163&amp;C167&amp;D168</f>
        <v>Wiederaufnahmen der Belieferung nach Aussetzung des Netzzugangsvertrages (1)Nicht-Haushalte</v>
      </c>
      <c r="U168" s="266" t="str">
        <f t="shared" ref="U168" si="405">CONCATENATE(C167,"_",D168)</f>
        <v>Wiederaufnahmen der Belieferung nach Aussetzung des Netzzugangsvertrages (1)_Nicht-Haushalte</v>
      </c>
    </row>
    <row r="169" spans="1:21" x14ac:dyDescent="0.2">
      <c r="A169" s="493"/>
      <c r="B169" s="495"/>
      <c r="C169" s="498" t="s">
        <v>1075</v>
      </c>
      <c r="D169" s="147" t="s">
        <v>96</v>
      </c>
      <c r="E169" s="305"/>
      <c r="F169" s="305"/>
      <c r="G169" s="305"/>
      <c r="H169" s="305"/>
      <c r="I169" s="305"/>
      <c r="J169" s="305"/>
      <c r="K169" s="305"/>
      <c r="L169" s="305"/>
      <c r="M169" s="305"/>
      <c r="N169" s="305"/>
      <c r="O169" s="305"/>
      <c r="P169" s="305"/>
      <c r="Q169" s="304" t="str">
        <f t="shared" si="341"/>
        <v/>
      </c>
      <c r="S169" s="17" t="str">
        <f t="shared" ref="S169" si="406">IF(A163="","",A163)</f>
        <v/>
      </c>
      <c r="T169" s="17" t="str">
        <f t="shared" ref="T169" si="407">S163&amp;C169&amp;D169</f>
        <v>letzte Mahnungen mit eingeschriebenen Brief (2)Haushalte</v>
      </c>
      <c r="U169" s="266" t="str">
        <f t="shared" ref="U169" si="408">CONCATENATE(C169,"_",D169)</f>
        <v>letzte Mahnungen mit eingeschriebenen Brief (2)_Haushalte</v>
      </c>
    </row>
    <row r="170" spans="1:21" ht="12.75" customHeight="1" x14ac:dyDescent="0.2">
      <c r="A170" s="493"/>
      <c r="B170" s="495"/>
      <c r="C170" s="499"/>
      <c r="D170" s="148" t="s">
        <v>97</v>
      </c>
      <c r="E170" s="104"/>
      <c r="F170" s="104"/>
      <c r="G170" s="104"/>
      <c r="H170" s="104"/>
      <c r="I170" s="104"/>
      <c r="J170" s="104"/>
      <c r="K170" s="104"/>
      <c r="L170" s="104"/>
      <c r="M170" s="104"/>
      <c r="N170" s="104"/>
      <c r="O170" s="104"/>
      <c r="P170" s="104"/>
      <c r="Q170" s="73" t="str">
        <f t="shared" si="341"/>
        <v/>
      </c>
      <c r="S170" s="17" t="str">
        <f t="shared" ref="S170" si="409">IF(A163="","",A163)</f>
        <v/>
      </c>
      <c r="T170" s="17" t="str">
        <f t="shared" ref="T170" si="410">S163&amp;C169&amp;D170</f>
        <v>letzte Mahnungen mit eingeschriebenen Brief (2)Nicht-Haushalte</v>
      </c>
      <c r="U170" s="266" t="str">
        <f t="shared" ref="U170" si="411">CONCATENATE(C169,"_",D170)</f>
        <v>letzte Mahnungen mit eingeschriebenen Brief (2)_Nicht-Haushalte</v>
      </c>
    </row>
    <row r="171" spans="1:21" ht="12.75" customHeight="1" x14ac:dyDescent="0.2">
      <c r="A171" s="492"/>
      <c r="B171" s="494" t="str">
        <f>IF(A171="","",IFERROR(VLOOKUP(A171,L!$M$11:$N$120,2,FALSE),"Eingabeart wurde geändert"))</f>
        <v/>
      </c>
      <c r="C171" s="428" t="s">
        <v>1073</v>
      </c>
      <c r="D171" s="147" t="s">
        <v>96</v>
      </c>
      <c r="E171" s="103"/>
      <c r="F171" s="103"/>
      <c r="G171" s="103"/>
      <c r="H171" s="103"/>
      <c r="I171" s="103"/>
      <c r="J171" s="103"/>
      <c r="K171" s="103"/>
      <c r="L171" s="103"/>
      <c r="M171" s="103"/>
      <c r="N171" s="103"/>
      <c r="O171" s="103"/>
      <c r="P171" s="103"/>
      <c r="Q171" s="72" t="str">
        <f t="shared" si="341"/>
        <v/>
      </c>
      <c r="S171" s="17" t="str">
        <f t="shared" ref="S171" si="412">IF(A171="","",A171)</f>
        <v/>
      </c>
      <c r="T171" s="17" t="str">
        <f t="shared" si="366"/>
        <v>Abschaltungen wegen Verletzungen vertraglicher Pflichten nach Aussetzung der Vertragsabwicklung (1)Haushalte</v>
      </c>
      <c r="U171" s="266" t="str">
        <f t="shared" ref="U171" si="413">CONCATENATE(C171,"_",D171)</f>
        <v>Abschaltungen wegen Verletzungen vertraglicher Pflichten nach Aussetzung der Vertragsabwicklung (1)_Haushalte</v>
      </c>
    </row>
    <row r="172" spans="1:21" x14ac:dyDescent="0.2">
      <c r="A172" s="493"/>
      <c r="B172" s="495"/>
      <c r="C172" s="496"/>
      <c r="D172" s="148" t="s">
        <v>97</v>
      </c>
      <c r="E172" s="350"/>
      <c r="F172" s="350"/>
      <c r="G172" s="350"/>
      <c r="H172" s="350"/>
      <c r="I172" s="350"/>
      <c r="J172" s="350"/>
      <c r="K172" s="350"/>
      <c r="L172" s="350"/>
      <c r="M172" s="350"/>
      <c r="N172" s="350"/>
      <c r="O172" s="350"/>
      <c r="P172" s="350"/>
      <c r="Q172" s="264" t="str">
        <f t="shared" si="341"/>
        <v/>
      </c>
      <c r="S172" s="17" t="str">
        <f t="shared" ref="S172" si="414">IF(A171="","",A171)</f>
        <v/>
      </c>
      <c r="T172" s="17" t="str">
        <f t="shared" ref="T172" si="415">S171&amp;C171&amp;D172</f>
        <v>Abschaltungen wegen Verletzungen vertraglicher Pflichten nach Aussetzung der Vertragsabwicklung (1)Nicht-Haushalte</v>
      </c>
      <c r="U172" s="266" t="str">
        <f t="shared" ref="U172" si="416">CONCATENATE(C171,"_",D172)</f>
        <v>Abschaltungen wegen Verletzungen vertraglicher Pflichten nach Aussetzung der Vertragsabwicklung (1)_Nicht-Haushalte</v>
      </c>
    </row>
    <row r="173" spans="1:21" ht="12.75" customHeight="1" x14ac:dyDescent="0.2">
      <c r="A173" s="493"/>
      <c r="B173" s="495"/>
      <c r="C173" s="497" t="s">
        <v>1074</v>
      </c>
      <c r="D173" s="147" t="s">
        <v>96</v>
      </c>
      <c r="E173" s="130"/>
      <c r="F173" s="130"/>
      <c r="G173" s="130"/>
      <c r="H173" s="130"/>
      <c r="I173" s="130"/>
      <c r="J173" s="130"/>
      <c r="K173" s="130"/>
      <c r="L173" s="130"/>
      <c r="M173" s="130"/>
      <c r="N173" s="130"/>
      <c r="O173" s="130"/>
      <c r="P173" s="130"/>
      <c r="Q173" s="108" t="str">
        <f t="shared" si="341"/>
        <v/>
      </c>
      <c r="S173" s="17" t="str">
        <f t="shared" ref="S173" si="417">IF(A171="","",A171)</f>
        <v/>
      </c>
      <c r="T173" s="17" t="str">
        <f t="shared" ref="T173" si="418">S171&amp;C173&amp;D173</f>
        <v>Abschaltungen wegen Verletzungen vertraglicher Pflichten nach Vertragsauflösung (1)Haushalte</v>
      </c>
      <c r="U173" s="266" t="str">
        <f t="shared" ref="U173" si="419">CONCATENATE(C173,"_",D173)</f>
        <v>Abschaltungen wegen Verletzungen vertraglicher Pflichten nach Vertragsauflösung (1)_Haushalte</v>
      </c>
    </row>
    <row r="174" spans="1:21" x14ac:dyDescent="0.2">
      <c r="A174" s="493"/>
      <c r="B174" s="495"/>
      <c r="C174" s="496"/>
      <c r="D174" s="148" t="s">
        <v>97</v>
      </c>
      <c r="E174" s="305"/>
      <c r="F174" s="305"/>
      <c r="G174" s="305"/>
      <c r="H174" s="305"/>
      <c r="I174" s="305"/>
      <c r="J174" s="305"/>
      <c r="K174" s="305"/>
      <c r="L174" s="305"/>
      <c r="M174" s="305"/>
      <c r="N174" s="305"/>
      <c r="O174" s="305"/>
      <c r="P174" s="305"/>
      <c r="Q174" s="108" t="str">
        <f t="shared" si="341"/>
        <v/>
      </c>
      <c r="S174" s="17" t="str">
        <f t="shared" ref="S174" si="420">IF(A171="","",A171)</f>
        <v/>
      </c>
      <c r="T174" s="17" t="str">
        <f t="shared" ref="T174" si="421">S171&amp;C173&amp;D174</f>
        <v>Abschaltungen wegen Verletzungen vertraglicher Pflichten nach Vertragsauflösung (1)Nicht-Haushalte</v>
      </c>
      <c r="U174" s="266" t="str">
        <f t="shared" ref="U174" si="422">CONCATENATE(C173,"_",D174)</f>
        <v>Abschaltungen wegen Verletzungen vertraglicher Pflichten nach Vertragsauflösung (1)_Nicht-Haushalte</v>
      </c>
    </row>
    <row r="175" spans="1:21" ht="12.75" customHeight="1" x14ac:dyDescent="0.2">
      <c r="A175" s="493"/>
      <c r="B175" s="495"/>
      <c r="C175" s="497" t="s">
        <v>1082</v>
      </c>
      <c r="D175" s="147" t="s">
        <v>96</v>
      </c>
      <c r="E175" s="305"/>
      <c r="F175" s="305"/>
      <c r="G175" s="305"/>
      <c r="H175" s="305"/>
      <c r="I175" s="305"/>
      <c r="J175" s="305"/>
      <c r="K175" s="305"/>
      <c r="L175" s="305"/>
      <c r="M175" s="305"/>
      <c r="N175" s="305"/>
      <c r="O175" s="305"/>
      <c r="P175" s="305"/>
      <c r="Q175" s="108" t="str">
        <f t="shared" si="341"/>
        <v/>
      </c>
      <c r="S175" s="17" t="str">
        <f t="shared" ref="S175" si="423">IF(A171="","",A171)</f>
        <v/>
      </c>
      <c r="T175" s="17" t="str">
        <f t="shared" ref="T175" si="424">S171&amp;C175&amp;D175</f>
        <v>Wiederaufnahmen der Belieferung nach Aussetzung des Netzzugangsvertrages (1)Haushalte</v>
      </c>
      <c r="U175" s="266" t="str">
        <f t="shared" ref="U175" si="425">CONCATENATE(C175,"_",D175)</f>
        <v>Wiederaufnahmen der Belieferung nach Aussetzung des Netzzugangsvertrages (1)_Haushalte</v>
      </c>
    </row>
    <row r="176" spans="1:21" x14ac:dyDescent="0.2">
      <c r="A176" s="493"/>
      <c r="B176" s="495"/>
      <c r="C176" s="496"/>
      <c r="D176" s="148" t="s">
        <v>97</v>
      </c>
      <c r="E176" s="305"/>
      <c r="F176" s="305"/>
      <c r="G176" s="305"/>
      <c r="H176" s="305"/>
      <c r="I176" s="305"/>
      <c r="J176" s="305"/>
      <c r="K176" s="305"/>
      <c r="L176" s="305"/>
      <c r="M176" s="305"/>
      <c r="N176" s="305"/>
      <c r="O176" s="305"/>
      <c r="P176" s="305"/>
      <c r="Q176" s="304" t="str">
        <f t="shared" si="341"/>
        <v/>
      </c>
      <c r="S176" s="17" t="str">
        <f t="shared" ref="S176" si="426">IF(A171="","",A171)</f>
        <v/>
      </c>
      <c r="T176" s="17" t="str">
        <f t="shared" ref="T176" si="427">S171&amp;C175&amp;D176</f>
        <v>Wiederaufnahmen der Belieferung nach Aussetzung des Netzzugangsvertrages (1)Nicht-Haushalte</v>
      </c>
      <c r="U176" s="266" t="str">
        <f t="shared" ref="U176" si="428">CONCATENATE(C175,"_",D176)</f>
        <v>Wiederaufnahmen der Belieferung nach Aussetzung des Netzzugangsvertrages (1)_Nicht-Haushalte</v>
      </c>
    </row>
    <row r="177" spans="1:21" x14ac:dyDescent="0.2">
      <c r="A177" s="493"/>
      <c r="B177" s="495"/>
      <c r="C177" s="498" t="s">
        <v>1075</v>
      </c>
      <c r="D177" s="147" t="s">
        <v>96</v>
      </c>
      <c r="E177" s="305"/>
      <c r="F177" s="305"/>
      <c r="G177" s="305"/>
      <c r="H177" s="305"/>
      <c r="I177" s="305"/>
      <c r="J177" s="305"/>
      <c r="K177" s="305"/>
      <c r="L177" s="305"/>
      <c r="M177" s="305"/>
      <c r="N177" s="305"/>
      <c r="O177" s="305"/>
      <c r="P177" s="305"/>
      <c r="Q177" s="304" t="str">
        <f t="shared" si="341"/>
        <v/>
      </c>
      <c r="S177" s="17" t="str">
        <f t="shared" ref="S177" si="429">IF(A171="","",A171)</f>
        <v/>
      </c>
      <c r="T177" s="17" t="str">
        <f t="shared" ref="T177" si="430">S171&amp;C177&amp;D177</f>
        <v>letzte Mahnungen mit eingeschriebenen Brief (2)Haushalte</v>
      </c>
      <c r="U177" s="266" t="str">
        <f t="shared" ref="U177" si="431">CONCATENATE(C177,"_",D177)</f>
        <v>letzte Mahnungen mit eingeschriebenen Brief (2)_Haushalte</v>
      </c>
    </row>
    <row r="178" spans="1:21" ht="12.75" customHeight="1" x14ac:dyDescent="0.2">
      <c r="A178" s="493"/>
      <c r="B178" s="495"/>
      <c r="C178" s="499"/>
      <c r="D178" s="148" t="s">
        <v>97</v>
      </c>
      <c r="E178" s="104"/>
      <c r="F178" s="104"/>
      <c r="G178" s="104"/>
      <c r="H178" s="104"/>
      <c r="I178" s="104"/>
      <c r="J178" s="104"/>
      <c r="K178" s="104"/>
      <c r="L178" s="104"/>
      <c r="M178" s="104"/>
      <c r="N178" s="104"/>
      <c r="O178" s="104"/>
      <c r="P178" s="104"/>
      <c r="Q178" s="73" t="str">
        <f t="shared" si="341"/>
        <v/>
      </c>
      <c r="S178" s="17" t="str">
        <f t="shared" ref="S178" si="432">IF(A171="","",A171)</f>
        <v/>
      </c>
      <c r="T178" s="17" t="str">
        <f t="shared" ref="T178" si="433">S171&amp;C177&amp;D178</f>
        <v>letzte Mahnungen mit eingeschriebenen Brief (2)Nicht-Haushalte</v>
      </c>
      <c r="U178" s="266" t="str">
        <f t="shared" ref="U178" si="434">CONCATENATE(C177,"_",D178)</f>
        <v>letzte Mahnungen mit eingeschriebenen Brief (2)_Nicht-Haushalte</v>
      </c>
    </row>
    <row r="179" spans="1:21" ht="12.75" customHeight="1" x14ac:dyDescent="0.2">
      <c r="A179" s="492"/>
      <c r="B179" s="494" t="str">
        <f>IF(A179="","",IFERROR(VLOOKUP(A179,L!$M$11:$N$120,2,FALSE),"Eingabeart wurde geändert"))</f>
        <v/>
      </c>
      <c r="C179" s="428" t="s">
        <v>1073</v>
      </c>
      <c r="D179" s="147" t="s">
        <v>96</v>
      </c>
      <c r="E179" s="103"/>
      <c r="F179" s="103"/>
      <c r="G179" s="103"/>
      <c r="H179" s="103"/>
      <c r="I179" s="103"/>
      <c r="J179" s="103"/>
      <c r="K179" s="103"/>
      <c r="L179" s="103"/>
      <c r="M179" s="103"/>
      <c r="N179" s="103"/>
      <c r="O179" s="103"/>
      <c r="P179" s="103"/>
      <c r="Q179" s="72" t="str">
        <f t="shared" si="341"/>
        <v/>
      </c>
      <c r="S179" s="17" t="str">
        <f t="shared" ref="S179" si="435">IF(A179="","",A179)</f>
        <v/>
      </c>
      <c r="T179" s="17" t="str">
        <f t="shared" si="366"/>
        <v>Abschaltungen wegen Verletzungen vertraglicher Pflichten nach Aussetzung der Vertragsabwicklung (1)Haushalte</v>
      </c>
      <c r="U179" s="266" t="str">
        <f t="shared" ref="U179" si="436">CONCATENATE(C179,"_",D179)</f>
        <v>Abschaltungen wegen Verletzungen vertraglicher Pflichten nach Aussetzung der Vertragsabwicklung (1)_Haushalte</v>
      </c>
    </row>
    <row r="180" spans="1:21" x14ac:dyDescent="0.2">
      <c r="A180" s="493"/>
      <c r="B180" s="495"/>
      <c r="C180" s="496"/>
      <c r="D180" s="148" t="s">
        <v>97</v>
      </c>
      <c r="E180" s="350"/>
      <c r="F180" s="350"/>
      <c r="G180" s="350"/>
      <c r="H180" s="350"/>
      <c r="I180" s="350"/>
      <c r="J180" s="350"/>
      <c r="K180" s="350"/>
      <c r="L180" s="350"/>
      <c r="M180" s="350"/>
      <c r="N180" s="350"/>
      <c r="O180" s="350"/>
      <c r="P180" s="350"/>
      <c r="Q180" s="264" t="str">
        <f t="shared" si="341"/>
        <v/>
      </c>
      <c r="S180" s="17" t="str">
        <f t="shared" ref="S180" si="437">IF(A179="","",A179)</f>
        <v/>
      </c>
      <c r="T180" s="17" t="str">
        <f t="shared" ref="T180" si="438">S179&amp;C179&amp;D180</f>
        <v>Abschaltungen wegen Verletzungen vertraglicher Pflichten nach Aussetzung der Vertragsabwicklung (1)Nicht-Haushalte</v>
      </c>
      <c r="U180" s="266" t="str">
        <f t="shared" ref="U180" si="439">CONCATENATE(C179,"_",D180)</f>
        <v>Abschaltungen wegen Verletzungen vertraglicher Pflichten nach Aussetzung der Vertragsabwicklung (1)_Nicht-Haushalte</v>
      </c>
    </row>
    <row r="181" spans="1:21" ht="12.75" customHeight="1" x14ac:dyDescent="0.2">
      <c r="A181" s="493"/>
      <c r="B181" s="495"/>
      <c r="C181" s="497" t="s">
        <v>1074</v>
      </c>
      <c r="D181" s="147" t="s">
        <v>96</v>
      </c>
      <c r="E181" s="130"/>
      <c r="F181" s="130"/>
      <c r="G181" s="130"/>
      <c r="H181" s="130"/>
      <c r="I181" s="130"/>
      <c r="J181" s="130"/>
      <c r="K181" s="130"/>
      <c r="L181" s="130"/>
      <c r="M181" s="130"/>
      <c r="N181" s="130"/>
      <c r="O181" s="130"/>
      <c r="P181" s="130"/>
      <c r="Q181" s="108" t="str">
        <f t="shared" si="341"/>
        <v/>
      </c>
      <c r="S181" s="17" t="str">
        <f t="shared" ref="S181" si="440">IF(A179="","",A179)</f>
        <v/>
      </c>
      <c r="T181" s="17" t="str">
        <f t="shared" ref="T181" si="441">S179&amp;C181&amp;D181</f>
        <v>Abschaltungen wegen Verletzungen vertraglicher Pflichten nach Vertragsauflösung (1)Haushalte</v>
      </c>
      <c r="U181" s="266" t="str">
        <f t="shared" ref="U181" si="442">CONCATENATE(C181,"_",D181)</f>
        <v>Abschaltungen wegen Verletzungen vertraglicher Pflichten nach Vertragsauflösung (1)_Haushalte</v>
      </c>
    </row>
    <row r="182" spans="1:21" x14ac:dyDescent="0.2">
      <c r="A182" s="493"/>
      <c r="B182" s="495"/>
      <c r="C182" s="496"/>
      <c r="D182" s="148" t="s">
        <v>97</v>
      </c>
      <c r="E182" s="305"/>
      <c r="F182" s="305"/>
      <c r="G182" s="305"/>
      <c r="H182" s="305"/>
      <c r="I182" s="305"/>
      <c r="J182" s="305"/>
      <c r="K182" s="305"/>
      <c r="L182" s="305"/>
      <c r="M182" s="305"/>
      <c r="N182" s="305"/>
      <c r="O182" s="305"/>
      <c r="P182" s="305"/>
      <c r="Q182" s="108" t="str">
        <f t="shared" si="341"/>
        <v/>
      </c>
      <c r="S182" s="17" t="str">
        <f t="shared" ref="S182" si="443">IF(A179="","",A179)</f>
        <v/>
      </c>
      <c r="T182" s="17" t="str">
        <f t="shared" ref="T182" si="444">S179&amp;C181&amp;D182</f>
        <v>Abschaltungen wegen Verletzungen vertraglicher Pflichten nach Vertragsauflösung (1)Nicht-Haushalte</v>
      </c>
      <c r="U182" s="266" t="str">
        <f t="shared" ref="U182" si="445">CONCATENATE(C181,"_",D182)</f>
        <v>Abschaltungen wegen Verletzungen vertraglicher Pflichten nach Vertragsauflösung (1)_Nicht-Haushalte</v>
      </c>
    </row>
    <row r="183" spans="1:21" ht="12.75" customHeight="1" x14ac:dyDescent="0.2">
      <c r="A183" s="493"/>
      <c r="B183" s="495"/>
      <c r="C183" s="497" t="s">
        <v>1082</v>
      </c>
      <c r="D183" s="147" t="s">
        <v>96</v>
      </c>
      <c r="E183" s="305"/>
      <c r="F183" s="305"/>
      <c r="G183" s="305"/>
      <c r="H183" s="305"/>
      <c r="I183" s="305"/>
      <c r="J183" s="305"/>
      <c r="K183" s="305"/>
      <c r="L183" s="305"/>
      <c r="M183" s="305"/>
      <c r="N183" s="305"/>
      <c r="O183" s="305"/>
      <c r="P183" s="305"/>
      <c r="Q183" s="108" t="str">
        <f t="shared" si="341"/>
        <v/>
      </c>
      <c r="S183" s="17" t="str">
        <f t="shared" ref="S183" si="446">IF(A179="","",A179)</f>
        <v/>
      </c>
      <c r="T183" s="17" t="str">
        <f t="shared" ref="T183" si="447">S179&amp;C183&amp;D183</f>
        <v>Wiederaufnahmen der Belieferung nach Aussetzung des Netzzugangsvertrages (1)Haushalte</v>
      </c>
      <c r="U183" s="266" t="str">
        <f t="shared" ref="U183" si="448">CONCATENATE(C183,"_",D183)</f>
        <v>Wiederaufnahmen der Belieferung nach Aussetzung des Netzzugangsvertrages (1)_Haushalte</v>
      </c>
    </row>
    <row r="184" spans="1:21" x14ac:dyDescent="0.2">
      <c r="A184" s="493"/>
      <c r="B184" s="495"/>
      <c r="C184" s="496"/>
      <c r="D184" s="148" t="s">
        <v>97</v>
      </c>
      <c r="E184" s="305"/>
      <c r="F184" s="305"/>
      <c r="G184" s="305"/>
      <c r="H184" s="305"/>
      <c r="I184" s="305"/>
      <c r="J184" s="305"/>
      <c r="K184" s="305"/>
      <c r="L184" s="305"/>
      <c r="M184" s="305"/>
      <c r="N184" s="305"/>
      <c r="O184" s="305"/>
      <c r="P184" s="305"/>
      <c r="Q184" s="304" t="str">
        <f t="shared" si="341"/>
        <v/>
      </c>
      <c r="S184" s="17" t="str">
        <f t="shared" ref="S184" si="449">IF(A179="","",A179)</f>
        <v/>
      </c>
      <c r="T184" s="17" t="str">
        <f t="shared" ref="T184" si="450">S179&amp;C183&amp;D184</f>
        <v>Wiederaufnahmen der Belieferung nach Aussetzung des Netzzugangsvertrages (1)Nicht-Haushalte</v>
      </c>
      <c r="U184" s="266" t="str">
        <f t="shared" ref="U184" si="451">CONCATENATE(C183,"_",D184)</f>
        <v>Wiederaufnahmen der Belieferung nach Aussetzung des Netzzugangsvertrages (1)_Nicht-Haushalte</v>
      </c>
    </row>
    <row r="185" spans="1:21" x14ac:dyDescent="0.2">
      <c r="A185" s="493"/>
      <c r="B185" s="495"/>
      <c r="C185" s="498" t="s">
        <v>1075</v>
      </c>
      <c r="D185" s="147" t="s">
        <v>96</v>
      </c>
      <c r="E185" s="305"/>
      <c r="F185" s="305"/>
      <c r="G185" s="305"/>
      <c r="H185" s="305"/>
      <c r="I185" s="305"/>
      <c r="J185" s="305"/>
      <c r="K185" s="305"/>
      <c r="L185" s="305"/>
      <c r="M185" s="305"/>
      <c r="N185" s="305"/>
      <c r="O185" s="305"/>
      <c r="P185" s="305"/>
      <c r="Q185" s="304" t="str">
        <f t="shared" si="341"/>
        <v/>
      </c>
      <c r="S185" s="17" t="str">
        <f t="shared" ref="S185" si="452">IF(A179="","",A179)</f>
        <v/>
      </c>
      <c r="T185" s="17" t="str">
        <f t="shared" ref="T185" si="453">S179&amp;C185&amp;D185</f>
        <v>letzte Mahnungen mit eingeschriebenen Brief (2)Haushalte</v>
      </c>
      <c r="U185" s="266" t="str">
        <f t="shared" ref="U185" si="454">CONCATENATE(C185,"_",D185)</f>
        <v>letzte Mahnungen mit eingeschriebenen Brief (2)_Haushalte</v>
      </c>
    </row>
    <row r="186" spans="1:21" ht="12.75" customHeight="1" x14ac:dyDescent="0.2">
      <c r="A186" s="493"/>
      <c r="B186" s="495"/>
      <c r="C186" s="499"/>
      <c r="D186" s="148" t="s">
        <v>97</v>
      </c>
      <c r="E186" s="104"/>
      <c r="F186" s="104"/>
      <c r="G186" s="104"/>
      <c r="H186" s="104"/>
      <c r="I186" s="104"/>
      <c r="J186" s="104"/>
      <c r="K186" s="104"/>
      <c r="L186" s="104"/>
      <c r="M186" s="104"/>
      <c r="N186" s="104"/>
      <c r="O186" s="104"/>
      <c r="P186" s="104"/>
      <c r="Q186" s="73" t="str">
        <f t="shared" si="341"/>
        <v/>
      </c>
      <c r="S186" s="17" t="str">
        <f t="shared" ref="S186" si="455">IF(A179="","",A179)</f>
        <v/>
      </c>
      <c r="T186" s="17" t="str">
        <f t="shared" ref="T186" si="456">S179&amp;C185&amp;D186</f>
        <v>letzte Mahnungen mit eingeschriebenen Brief (2)Nicht-Haushalte</v>
      </c>
      <c r="U186" s="266" t="str">
        <f t="shared" ref="U186" si="457">CONCATENATE(C185,"_",D186)</f>
        <v>letzte Mahnungen mit eingeschriebenen Brief (2)_Nicht-Haushalte</v>
      </c>
    </row>
    <row r="187" spans="1:21" ht="12.75" customHeight="1" x14ac:dyDescent="0.2">
      <c r="A187" s="492"/>
      <c r="B187" s="494" t="str">
        <f>IF(A187="","",IFERROR(VLOOKUP(A187,L!$M$11:$N$120,2,FALSE),"Eingabeart wurde geändert"))</f>
        <v/>
      </c>
      <c r="C187" s="428" t="s">
        <v>1073</v>
      </c>
      <c r="D187" s="147" t="s">
        <v>96</v>
      </c>
      <c r="E187" s="103"/>
      <c r="F187" s="103"/>
      <c r="G187" s="103"/>
      <c r="H187" s="103"/>
      <c r="I187" s="103"/>
      <c r="J187" s="103"/>
      <c r="K187" s="103"/>
      <c r="L187" s="103"/>
      <c r="M187" s="103"/>
      <c r="N187" s="103"/>
      <c r="O187" s="103"/>
      <c r="P187" s="103"/>
      <c r="Q187" s="72" t="str">
        <f t="shared" si="341"/>
        <v/>
      </c>
      <c r="S187" s="17" t="str">
        <f t="shared" ref="S187" si="458">IF(A187="","",A187)</f>
        <v/>
      </c>
      <c r="T187" s="17" t="str">
        <f t="shared" si="366"/>
        <v>Abschaltungen wegen Verletzungen vertraglicher Pflichten nach Aussetzung der Vertragsabwicklung (1)Haushalte</v>
      </c>
      <c r="U187" s="266" t="str">
        <f t="shared" ref="U187" si="459">CONCATENATE(C187,"_",D187)</f>
        <v>Abschaltungen wegen Verletzungen vertraglicher Pflichten nach Aussetzung der Vertragsabwicklung (1)_Haushalte</v>
      </c>
    </row>
    <row r="188" spans="1:21" x14ac:dyDescent="0.2">
      <c r="A188" s="493"/>
      <c r="B188" s="495"/>
      <c r="C188" s="496"/>
      <c r="D188" s="148" t="s">
        <v>97</v>
      </c>
      <c r="E188" s="350"/>
      <c r="F188" s="350"/>
      <c r="G188" s="350"/>
      <c r="H188" s="350"/>
      <c r="I188" s="350"/>
      <c r="J188" s="350"/>
      <c r="K188" s="350"/>
      <c r="L188" s="350"/>
      <c r="M188" s="350"/>
      <c r="N188" s="350"/>
      <c r="O188" s="350"/>
      <c r="P188" s="350"/>
      <c r="Q188" s="264" t="str">
        <f t="shared" si="341"/>
        <v/>
      </c>
      <c r="S188" s="17" t="str">
        <f t="shared" ref="S188" si="460">IF(A187="","",A187)</f>
        <v/>
      </c>
      <c r="T188" s="17" t="str">
        <f t="shared" ref="T188" si="461">S187&amp;C187&amp;D188</f>
        <v>Abschaltungen wegen Verletzungen vertraglicher Pflichten nach Aussetzung der Vertragsabwicklung (1)Nicht-Haushalte</v>
      </c>
      <c r="U188" s="266" t="str">
        <f t="shared" ref="U188" si="462">CONCATENATE(C187,"_",D188)</f>
        <v>Abschaltungen wegen Verletzungen vertraglicher Pflichten nach Aussetzung der Vertragsabwicklung (1)_Nicht-Haushalte</v>
      </c>
    </row>
    <row r="189" spans="1:21" ht="12.75" customHeight="1" x14ac:dyDescent="0.2">
      <c r="A189" s="493"/>
      <c r="B189" s="495"/>
      <c r="C189" s="497" t="s">
        <v>1074</v>
      </c>
      <c r="D189" s="147" t="s">
        <v>96</v>
      </c>
      <c r="E189" s="130"/>
      <c r="F189" s="130"/>
      <c r="G189" s="130"/>
      <c r="H189" s="130"/>
      <c r="I189" s="130"/>
      <c r="J189" s="130"/>
      <c r="K189" s="130"/>
      <c r="L189" s="130"/>
      <c r="M189" s="130"/>
      <c r="N189" s="130"/>
      <c r="O189" s="130"/>
      <c r="P189" s="130"/>
      <c r="Q189" s="108" t="str">
        <f t="shared" si="341"/>
        <v/>
      </c>
      <c r="S189" s="17" t="str">
        <f t="shared" ref="S189" si="463">IF(A187="","",A187)</f>
        <v/>
      </c>
      <c r="T189" s="17" t="str">
        <f t="shared" ref="T189" si="464">S187&amp;C189&amp;D189</f>
        <v>Abschaltungen wegen Verletzungen vertraglicher Pflichten nach Vertragsauflösung (1)Haushalte</v>
      </c>
      <c r="U189" s="266" t="str">
        <f t="shared" ref="U189" si="465">CONCATENATE(C189,"_",D189)</f>
        <v>Abschaltungen wegen Verletzungen vertraglicher Pflichten nach Vertragsauflösung (1)_Haushalte</v>
      </c>
    </row>
    <row r="190" spans="1:21" x14ac:dyDescent="0.2">
      <c r="A190" s="493"/>
      <c r="B190" s="495"/>
      <c r="C190" s="496"/>
      <c r="D190" s="148" t="s">
        <v>97</v>
      </c>
      <c r="E190" s="305"/>
      <c r="F190" s="305"/>
      <c r="G190" s="305"/>
      <c r="H190" s="305"/>
      <c r="I190" s="305"/>
      <c r="J190" s="305"/>
      <c r="K190" s="305"/>
      <c r="L190" s="305"/>
      <c r="M190" s="305"/>
      <c r="N190" s="305"/>
      <c r="O190" s="305"/>
      <c r="P190" s="305"/>
      <c r="Q190" s="108" t="str">
        <f t="shared" si="341"/>
        <v/>
      </c>
      <c r="S190" s="17" t="str">
        <f t="shared" ref="S190" si="466">IF(A187="","",A187)</f>
        <v/>
      </c>
      <c r="T190" s="17" t="str">
        <f t="shared" ref="T190" si="467">S187&amp;C189&amp;D190</f>
        <v>Abschaltungen wegen Verletzungen vertraglicher Pflichten nach Vertragsauflösung (1)Nicht-Haushalte</v>
      </c>
      <c r="U190" s="266" t="str">
        <f t="shared" ref="U190" si="468">CONCATENATE(C189,"_",D190)</f>
        <v>Abschaltungen wegen Verletzungen vertraglicher Pflichten nach Vertragsauflösung (1)_Nicht-Haushalte</v>
      </c>
    </row>
    <row r="191" spans="1:21" ht="12.75" customHeight="1" x14ac:dyDescent="0.2">
      <c r="A191" s="493"/>
      <c r="B191" s="495"/>
      <c r="C191" s="497" t="s">
        <v>1082</v>
      </c>
      <c r="D191" s="147" t="s">
        <v>96</v>
      </c>
      <c r="E191" s="305"/>
      <c r="F191" s="305"/>
      <c r="G191" s="305"/>
      <c r="H191" s="305"/>
      <c r="I191" s="305"/>
      <c r="J191" s="305"/>
      <c r="K191" s="305"/>
      <c r="L191" s="305"/>
      <c r="M191" s="305"/>
      <c r="N191" s="305"/>
      <c r="O191" s="305"/>
      <c r="P191" s="305"/>
      <c r="Q191" s="108" t="str">
        <f t="shared" si="341"/>
        <v/>
      </c>
      <c r="S191" s="17" t="str">
        <f t="shared" ref="S191" si="469">IF(A187="","",A187)</f>
        <v/>
      </c>
      <c r="T191" s="17" t="str">
        <f t="shared" ref="T191" si="470">S187&amp;C191&amp;D191</f>
        <v>Wiederaufnahmen der Belieferung nach Aussetzung des Netzzugangsvertrages (1)Haushalte</v>
      </c>
      <c r="U191" s="266" t="str">
        <f t="shared" ref="U191" si="471">CONCATENATE(C191,"_",D191)</f>
        <v>Wiederaufnahmen der Belieferung nach Aussetzung des Netzzugangsvertrages (1)_Haushalte</v>
      </c>
    </row>
    <row r="192" spans="1:21" x14ac:dyDescent="0.2">
      <c r="A192" s="493"/>
      <c r="B192" s="495"/>
      <c r="C192" s="496"/>
      <c r="D192" s="148" t="s">
        <v>97</v>
      </c>
      <c r="E192" s="305"/>
      <c r="F192" s="305"/>
      <c r="G192" s="305"/>
      <c r="H192" s="305"/>
      <c r="I192" s="305"/>
      <c r="J192" s="305"/>
      <c r="K192" s="305"/>
      <c r="L192" s="305"/>
      <c r="M192" s="305"/>
      <c r="N192" s="305"/>
      <c r="O192" s="305"/>
      <c r="P192" s="305"/>
      <c r="Q192" s="304" t="str">
        <f t="shared" si="341"/>
        <v/>
      </c>
      <c r="S192" s="17" t="str">
        <f t="shared" ref="S192" si="472">IF(A187="","",A187)</f>
        <v/>
      </c>
      <c r="T192" s="17" t="str">
        <f t="shared" ref="T192" si="473">S187&amp;C191&amp;D192</f>
        <v>Wiederaufnahmen der Belieferung nach Aussetzung des Netzzugangsvertrages (1)Nicht-Haushalte</v>
      </c>
      <c r="U192" s="266" t="str">
        <f t="shared" ref="U192" si="474">CONCATENATE(C191,"_",D192)</f>
        <v>Wiederaufnahmen der Belieferung nach Aussetzung des Netzzugangsvertrages (1)_Nicht-Haushalte</v>
      </c>
    </row>
    <row r="193" spans="1:21" x14ac:dyDescent="0.2">
      <c r="A193" s="493"/>
      <c r="B193" s="495"/>
      <c r="C193" s="498" t="s">
        <v>1075</v>
      </c>
      <c r="D193" s="147" t="s">
        <v>96</v>
      </c>
      <c r="E193" s="305"/>
      <c r="F193" s="305"/>
      <c r="G193" s="305"/>
      <c r="H193" s="305"/>
      <c r="I193" s="305"/>
      <c r="J193" s="305"/>
      <c r="K193" s="305"/>
      <c r="L193" s="305"/>
      <c r="M193" s="305"/>
      <c r="N193" s="305"/>
      <c r="O193" s="305"/>
      <c r="P193" s="305"/>
      <c r="Q193" s="304" t="str">
        <f t="shared" si="341"/>
        <v/>
      </c>
      <c r="S193" s="17" t="str">
        <f t="shared" ref="S193" si="475">IF(A187="","",A187)</f>
        <v/>
      </c>
      <c r="T193" s="17" t="str">
        <f t="shared" ref="T193" si="476">S187&amp;C193&amp;D193</f>
        <v>letzte Mahnungen mit eingeschriebenen Brief (2)Haushalte</v>
      </c>
      <c r="U193" s="266" t="str">
        <f t="shared" ref="U193" si="477">CONCATENATE(C193,"_",D193)</f>
        <v>letzte Mahnungen mit eingeschriebenen Brief (2)_Haushalte</v>
      </c>
    </row>
    <row r="194" spans="1:21" ht="12.75" customHeight="1" x14ac:dyDescent="0.2">
      <c r="A194" s="493"/>
      <c r="B194" s="495"/>
      <c r="C194" s="499"/>
      <c r="D194" s="148" t="s">
        <v>97</v>
      </c>
      <c r="E194" s="104"/>
      <c r="F194" s="104"/>
      <c r="G194" s="104"/>
      <c r="H194" s="104"/>
      <c r="I194" s="104"/>
      <c r="J194" s="104"/>
      <c r="K194" s="104"/>
      <c r="L194" s="104"/>
      <c r="M194" s="104"/>
      <c r="N194" s="104"/>
      <c r="O194" s="104"/>
      <c r="P194" s="104"/>
      <c r="Q194" s="73" t="str">
        <f t="shared" si="341"/>
        <v/>
      </c>
      <c r="S194" s="17" t="str">
        <f t="shared" ref="S194" si="478">IF(A187="","",A187)</f>
        <v/>
      </c>
      <c r="T194" s="17" t="str">
        <f t="shared" ref="T194" si="479">S187&amp;C193&amp;D194</f>
        <v>letzte Mahnungen mit eingeschriebenen Brief (2)Nicht-Haushalte</v>
      </c>
      <c r="U194" s="266" t="str">
        <f t="shared" ref="U194" si="480">CONCATENATE(C193,"_",D194)</f>
        <v>letzte Mahnungen mit eingeschriebenen Brief (2)_Nicht-Haushalte</v>
      </c>
    </row>
    <row r="195" spans="1:21" ht="12.75" customHeight="1" x14ac:dyDescent="0.2">
      <c r="A195" s="492"/>
      <c r="B195" s="494" t="str">
        <f>IF(A195="","",IFERROR(VLOOKUP(A195,L!$M$11:$N$120,2,FALSE),"Eingabeart wurde geändert"))</f>
        <v/>
      </c>
      <c r="C195" s="428" t="s">
        <v>1073</v>
      </c>
      <c r="D195" s="147" t="s">
        <v>96</v>
      </c>
      <c r="E195" s="103"/>
      <c r="F195" s="103"/>
      <c r="G195" s="103"/>
      <c r="H195" s="103"/>
      <c r="I195" s="103"/>
      <c r="J195" s="103"/>
      <c r="K195" s="103"/>
      <c r="L195" s="103"/>
      <c r="M195" s="103"/>
      <c r="N195" s="103"/>
      <c r="O195" s="103"/>
      <c r="P195" s="103"/>
      <c r="Q195" s="72" t="str">
        <f t="shared" si="341"/>
        <v/>
      </c>
      <c r="S195" s="17" t="str">
        <f t="shared" ref="S195" si="481">IF(A195="","",A195)</f>
        <v/>
      </c>
      <c r="T195" s="17" t="str">
        <f t="shared" si="366"/>
        <v>Abschaltungen wegen Verletzungen vertraglicher Pflichten nach Aussetzung der Vertragsabwicklung (1)Haushalte</v>
      </c>
      <c r="U195" s="266" t="str">
        <f t="shared" ref="U195" si="482">CONCATENATE(C195,"_",D195)</f>
        <v>Abschaltungen wegen Verletzungen vertraglicher Pflichten nach Aussetzung der Vertragsabwicklung (1)_Haushalte</v>
      </c>
    </row>
    <row r="196" spans="1:21" x14ac:dyDescent="0.2">
      <c r="A196" s="493"/>
      <c r="B196" s="495"/>
      <c r="C196" s="496"/>
      <c r="D196" s="148" t="s">
        <v>97</v>
      </c>
      <c r="E196" s="350"/>
      <c r="F196" s="350"/>
      <c r="G196" s="350"/>
      <c r="H196" s="350"/>
      <c r="I196" s="350"/>
      <c r="J196" s="350"/>
      <c r="K196" s="350"/>
      <c r="L196" s="350"/>
      <c r="M196" s="350"/>
      <c r="N196" s="350"/>
      <c r="O196" s="350"/>
      <c r="P196" s="350"/>
      <c r="Q196" s="264" t="str">
        <f t="shared" si="341"/>
        <v/>
      </c>
      <c r="S196" s="17" t="str">
        <f t="shared" ref="S196" si="483">IF(A195="","",A195)</f>
        <v/>
      </c>
      <c r="T196" s="17" t="str">
        <f t="shared" ref="T196" si="484">S195&amp;C195&amp;D196</f>
        <v>Abschaltungen wegen Verletzungen vertraglicher Pflichten nach Aussetzung der Vertragsabwicklung (1)Nicht-Haushalte</v>
      </c>
      <c r="U196" s="266" t="str">
        <f t="shared" ref="U196" si="485">CONCATENATE(C195,"_",D196)</f>
        <v>Abschaltungen wegen Verletzungen vertraglicher Pflichten nach Aussetzung der Vertragsabwicklung (1)_Nicht-Haushalte</v>
      </c>
    </row>
    <row r="197" spans="1:21" ht="12.75" customHeight="1" x14ac:dyDescent="0.2">
      <c r="A197" s="493"/>
      <c r="B197" s="495"/>
      <c r="C197" s="497" t="s">
        <v>1074</v>
      </c>
      <c r="D197" s="147" t="s">
        <v>96</v>
      </c>
      <c r="E197" s="130"/>
      <c r="F197" s="130"/>
      <c r="G197" s="130"/>
      <c r="H197" s="130"/>
      <c r="I197" s="130"/>
      <c r="J197" s="130"/>
      <c r="K197" s="130"/>
      <c r="L197" s="130"/>
      <c r="M197" s="130"/>
      <c r="N197" s="130"/>
      <c r="O197" s="130"/>
      <c r="P197" s="130"/>
      <c r="Q197" s="108" t="str">
        <f t="shared" si="341"/>
        <v/>
      </c>
      <c r="S197" s="17" t="str">
        <f t="shared" ref="S197" si="486">IF(A195="","",A195)</f>
        <v/>
      </c>
      <c r="T197" s="17" t="str">
        <f t="shared" ref="T197" si="487">S195&amp;C197&amp;D197</f>
        <v>Abschaltungen wegen Verletzungen vertraglicher Pflichten nach Vertragsauflösung (1)Haushalte</v>
      </c>
      <c r="U197" s="266" t="str">
        <f t="shared" ref="U197" si="488">CONCATENATE(C197,"_",D197)</f>
        <v>Abschaltungen wegen Verletzungen vertraglicher Pflichten nach Vertragsauflösung (1)_Haushalte</v>
      </c>
    </row>
    <row r="198" spans="1:21" x14ac:dyDescent="0.2">
      <c r="A198" s="493"/>
      <c r="B198" s="495"/>
      <c r="C198" s="496"/>
      <c r="D198" s="148" t="s">
        <v>97</v>
      </c>
      <c r="E198" s="305"/>
      <c r="F198" s="305"/>
      <c r="G198" s="305"/>
      <c r="H198" s="305"/>
      <c r="I198" s="305"/>
      <c r="J198" s="305"/>
      <c r="K198" s="305"/>
      <c r="L198" s="305"/>
      <c r="M198" s="305"/>
      <c r="N198" s="305"/>
      <c r="O198" s="305"/>
      <c r="P198" s="305"/>
      <c r="Q198" s="108" t="str">
        <f t="shared" si="341"/>
        <v/>
      </c>
      <c r="S198" s="17" t="str">
        <f t="shared" ref="S198" si="489">IF(A195="","",A195)</f>
        <v/>
      </c>
      <c r="T198" s="17" t="str">
        <f t="shared" ref="T198" si="490">S195&amp;C197&amp;D198</f>
        <v>Abschaltungen wegen Verletzungen vertraglicher Pflichten nach Vertragsauflösung (1)Nicht-Haushalte</v>
      </c>
      <c r="U198" s="266" t="str">
        <f t="shared" ref="U198" si="491">CONCATENATE(C197,"_",D198)</f>
        <v>Abschaltungen wegen Verletzungen vertraglicher Pflichten nach Vertragsauflösung (1)_Nicht-Haushalte</v>
      </c>
    </row>
    <row r="199" spans="1:21" ht="12.75" customHeight="1" x14ac:dyDescent="0.2">
      <c r="A199" s="493"/>
      <c r="B199" s="495"/>
      <c r="C199" s="497" t="s">
        <v>1082</v>
      </c>
      <c r="D199" s="147" t="s">
        <v>96</v>
      </c>
      <c r="E199" s="305"/>
      <c r="F199" s="305"/>
      <c r="G199" s="305"/>
      <c r="H199" s="305"/>
      <c r="I199" s="305"/>
      <c r="J199" s="305"/>
      <c r="K199" s="305"/>
      <c r="L199" s="305"/>
      <c r="M199" s="305"/>
      <c r="N199" s="305"/>
      <c r="O199" s="305"/>
      <c r="P199" s="305"/>
      <c r="Q199" s="108" t="str">
        <f t="shared" si="341"/>
        <v/>
      </c>
      <c r="S199" s="17" t="str">
        <f t="shared" ref="S199" si="492">IF(A195="","",A195)</f>
        <v/>
      </c>
      <c r="T199" s="17" t="str">
        <f t="shared" ref="T199" si="493">S195&amp;C199&amp;D199</f>
        <v>Wiederaufnahmen der Belieferung nach Aussetzung des Netzzugangsvertrages (1)Haushalte</v>
      </c>
      <c r="U199" s="266" t="str">
        <f t="shared" ref="U199" si="494">CONCATENATE(C199,"_",D199)</f>
        <v>Wiederaufnahmen der Belieferung nach Aussetzung des Netzzugangsvertrages (1)_Haushalte</v>
      </c>
    </row>
    <row r="200" spans="1:21" x14ac:dyDescent="0.2">
      <c r="A200" s="493"/>
      <c r="B200" s="495"/>
      <c r="C200" s="496"/>
      <c r="D200" s="148" t="s">
        <v>97</v>
      </c>
      <c r="E200" s="305"/>
      <c r="F200" s="305"/>
      <c r="G200" s="305"/>
      <c r="H200" s="305"/>
      <c r="I200" s="305"/>
      <c r="J200" s="305"/>
      <c r="K200" s="305"/>
      <c r="L200" s="305"/>
      <c r="M200" s="305"/>
      <c r="N200" s="305"/>
      <c r="O200" s="305"/>
      <c r="P200" s="305"/>
      <c r="Q200" s="304" t="str">
        <f t="shared" si="341"/>
        <v/>
      </c>
      <c r="S200" s="17" t="str">
        <f t="shared" ref="S200" si="495">IF(A195="","",A195)</f>
        <v/>
      </c>
      <c r="T200" s="17" t="str">
        <f t="shared" ref="T200" si="496">S195&amp;C199&amp;D200</f>
        <v>Wiederaufnahmen der Belieferung nach Aussetzung des Netzzugangsvertrages (1)Nicht-Haushalte</v>
      </c>
      <c r="U200" s="266" t="str">
        <f t="shared" ref="U200" si="497">CONCATENATE(C199,"_",D200)</f>
        <v>Wiederaufnahmen der Belieferung nach Aussetzung des Netzzugangsvertrages (1)_Nicht-Haushalte</v>
      </c>
    </row>
    <row r="201" spans="1:21" x14ac:dyDescent="0.2">
      <c r="A201" s="493"/>
      <c r="B201" s="495"/>
      <c r="C201" s="498" t="s">
        <v>1075</v>
      </c>
      <c r="D201" s="147" t="s">
        <v>96</v>
      </c>
      <c r="E201" s="305"/>
      <c r="F201" s="305"/>
      <c r="G201" s="305"/>
      <c r="H201" s="305"/>
      <c r="I201" s="305"/>
      <c r="J201" s="305"/>
      <c r="K201" s="305"/>
      <c r="L201" s="305"/>
      <c r="M201" s="305"/>
      <c r="N201" s="305"/>
      <c r="O201" s="305"/>
      <c r="P201" s="305"/>
      <c r="Q201" s="304" t="str">
        <f t="shared" si="341"/>
        <v/>
      </c>
      <c r="S201" s="17" t="str">
        <f t="shared" ref="S201" si="498">IF(A195="","",A195)</f>
        <v/>
      </c>
      <c r="T201" s="17" t="str">
        <f t="shared" ref="T201" si="499">S195&amp;C201&amp;D201</f>
        <v>letzte Mahnungen mit eingeschriebenen Brief (2)Haushalte</v>
      </c>
      <c r="U201" s="266" t="str">
        <f t="shared" ref="U201" si="500">CONCATENATE(C201,"_",D201)</f>
        <v>letzte Mahnungen mit eingeschriebenen Brief (2)_Haushalte</v>
      </c>
    </row>
    <row r="202" spans="1:21" ht="12.75" customHeight="1" x14ac:dyDescent="0.2">
      <c r="A202" s="493"/>
      <c r="B202" s="495"/>
      <c r="C202" s="499"/>
      <c r="D202" s="148" t="s">
        <v>97</v>
      </c>
      <c r="E202" s="104"/>
      <c r="F202" s="104"/>
      <c r="G202" s="104"/>
      <c r="H202" s="104"/>
      <c r="I202" s="104"/>
      <c r="J202" s="104"/>
      <c r="K202" s="104"/>
      <c r="L202" s="104"/>
      <c r="M202" s="104"/>
      <c r="N202" s="104"/>
      <c r="O202" s="104"/>
      <c r="P202" s="104"/>
      <c r="Q202" s="73" t="str">
        <f t="shared" si="341"/>
        <v/>
      </c>
      <c r="S202" s="17" t="str">
        <f t="shared" ref="S202" si="501">IF(A195="","",A195)</f>
        <v/>
      </c>
      <c r="T202" s="17" t="str">
        <f t="shared" ref="T202" si="502">S195&amp;C201&amp;D202</f>
        <v>letzte Mahnungen mit eingeschriebenen Brief (2)Nicht-Haushalte</v>
      </c>
      <c r="U202" s="266" t="str">
        <f t="shared" ref="U202" si="503">CONCATENATE(C201,"_",D202)</f>
        <v>letzte Mahnungen mit eingeschriebenen Brief (2)_Nicht-Haushalte</v>
      </c>
    </row>
    <row r="203" spans="1:21" ht="12.75" customHeight="1" x14ac:dyDescent="0.2">
      <c r="A203" s="492"/>
      <c r="B203" s="494" t="str">
        <f>IF(A203="","",IFERROR(VLOOKUP(A203,L!$M$11:$N$120,2,FALSE),"Eingabeart wurde geändert"))</f>
        <v/>
      </c>
      <c r="C203" s="428" t="s">
        <v>1073</v>
      </c>
      <c r="D203" s="147" t="s">
        <v>96</v>
      </c>
      <c r="E203" s="103"/>
      <c r="F203" s="103"/>
      <c r="G203" s="103"/>
      <c r="H203" s="103"/>
      <c r="I203" s="103"/>
      <c r="J203" s="103"/>
      <c r="K203" s="103"/>
      <c r="L203" s="103"/>
      <c r="M203" s="103"/>
      <c r="N203" s="103"/>
      <c r="O203" s="103"/>
      <c r="P203" s="103"/>
      <c r="Q203" s="72" t="str">
        <f t="shared" si="341"/>
        <v/>
      </c>
      <c r="S203" s="17" t="str">
        <f t="shared" ref="S203" si="504">IF(A203="","",A203)</f>
        <v/>
      </c>
      <c r="T203" s="17" t="str">
        <f t="shared" si="366"/>
        <v>Abschaltungen wegen Verletzungen vertraglicher Pflichten nach Aussetzung der Vertragsabwicklung (1)Haushalte</v>
      </c>
      <c r="U203" s="266" t="str">
        <f t="shared" ref="U203" si="505">CONCATENATE(C203,"_",D203)</f>
        <v>Abschaltungen wegen Verletzungen vertraglicher Pflichten nach Aussetzung der Vertragsabwicklung (1)_Haushalte</v>
      </c>
    </row>
    <row r="204" spans="1:21" x14ac:dyDescent="0.2">
      <c r="A204" s="493"/>
      <c r="B204" s="495"/>
      <c r="C204" s="496"/>
      <c r="D204" s="148" t="s">
        <v>97</v>
      </c>
      <c r="E204" s="350"/>
      <c r="F204" s="350"/>
      <c r="G204" s="350"/>
      <c r="H204" s="350"/>
      <c r="I204" s="350"/>
      <c r="J204" s="350"/>
      <c r="K204" s="350"/>
      <c r="L204" s="350"/>
      <c r="M204" s="350"/>
      <c r="N204" s="350"/>
      <c r="O204" s="350"/>
      <c r="P204" s="350"/>
      <c r="Q204" s="264" t="str">
        <f t="shared" si="341"/>
        <v/>
      </c>
      <c r="S204" s="17" t="str">
        <f t="shared" ref="S204" si="506">IF(A203="","",A203)</f>
        <v/>
      </c>
      <c r="T204" s="17" t="str">
        <f t="shared" ref="T204" si="507">S203&amp;C203&amp;D204</f>
        <v>Abschaltungen wegen Verletzungen vertraglicher Pflichten nach Aussetzung der Vertragsabwicklung (1)Nicht-Haushalte</v>
      </c>
      <c r="U204" s="266" t="str">
        <f t="shared" ref="U204" si="508">CONCATENATE(C203,"_",D204)</f>
        <v>Abschaltungen wegen Verletzungen vertraglicher Pflichten nach Aussetzung der Vertragsabwicklung (1)_Nicht-Haushalte</v>
      </c>
    </row>
    <row r="205" spans="1:21" ht="12.75" customHeight="1" x14ac:dyDescent="0.2">
      <c r="A205" s="493"/>
      <c r="B205" s="495"/>
      <c r="C205" s="497" t="s">
        <v>1074</v>
      </c>
      <c r="D205" s="147" t="s">
        <v>96</v>
      </c>
      <c r="E205" s="130"/>
      <c r="F205" s="130"/>
      <c r="G205" s="130"/>
      <c r="H205" s="130"/>
      <c r="I205" s="130"/>
      <c r="J205" s="130"/>
      <c r="K205" s="130"/>
      <c r="L205" s="130"/>
      <c r="M205" s="130"/>
      <c r="N205" s="130"/>
      <c r="O205" s="130"/>
      <c r="P205" s="130"/>
      <c r="Q205" s="108" t="str">
        <f t="shared" si="341"/>
        <v/>
      </c>
      <c r="S205" s="17" t="str">
        <f t="shared" ref="S205" si="509">IF(A203="","",A203)</f>
        <v/>
      </c>
      <c r="T205" s="17" t="str">
        <f t="shared" ref="T205" si="510">S203&amp;C205&amp;D205</f>
        <v>Abschaltungen wegen Verletzungen vertraglicher Pflichten nach Vertragsauflösung (1)Haushalte</v>
      </c>
      <c r="U205" s="266" t="str">
        <f t="shared" ref="U205" si="511">CONCATENATE(C205,"_",D205)</f>
        <v>Abschaltungen wegen Verletzungen vertraglicher Pflichten nach Vertragsauflösung (1)_Haushalte</v>
      </c>
    </row>
    <row r="206" spans="1:21" x14ac:dyDescent="0.2">
      <c r="A206" s="493"/>
      <c r="B206" s="495"/>
      <c r="C206" s="496"/>
      <c r="D206" s="148" t="s">
        <v>97</v>
      </c>
      <c r="E206" s="305"/>
      <c r="F206" s="305"/>
      <c r="G206" s="305"/>
      <c r="H206" s="305"/>
      <c r="I206" s="305"/>
      <c r="J206" s="305"/>
      <c r="K206" s="305"/>
      <c r="L206" s="305"/>
      <c r="M206" s="305"/>
      <c r="N206" s="305"/>
      <c r="O206" s="305"/>
      <c r="P206" s="305"/>
      <c r="Q206" s="108" t="str">
        <f t="shared" si="341"/>
        <v/>
      </c>
      <c r="S206" s="17" t="str">
        <f t="shared" ref="S206" si="512">IF(A203="","",A203)</f>
        <v/>
      </c>
      <c r="T206" s="17" t="str">
        <f t="shared" ref="T206" si="513">S203&amp;C205&amp;D206</f>
        <v>Abschaltungen wegen Verletzungen vertraglicher Pflichten nach Vertragsauflösung (1)Nicht-Haushalte</v>
      </c>
      <c r="U206" s="266" t="str">
        <f t="shared" ref="U206" si="514">CONCATENATE(C205,"_",D206)</f>
        <v>Abschaltungen wegen Verletzungen vertraglicher Pflichten nach Vertragsauflösung (1)_Nicht-Haushalte</v>
      </c>
    </row>
    <row r="207" spans="1:21" ht="12.75" customHeight="1" x14ac:dyDescent="0.2">
      <c r="A207" s="493"/>
      <c r="B207" s="495"/>
      <c r="C207" s="497" t="s">
        <v>1082</v>
      </c>
      <c r="D207" s="147" t="s">
        <v>96</v>
      </c>
      <c r="E207" s="305"/>
      <c r="F207" s="305"/>
      <c r="G207" s="305"/>
      <c r="H207" s="305"/>
      <c r="I207" s="305"/>
      <c r="J207" s="305"/>
      <c r="K207" s="305"/>
      <c r="L207" s="305"/>
      <c r="M207" s="305"/>
      <c r="N207" s="305"/>
      <c r="O207" s="305"/>
      <c r="P207" s="305"/>
      <c r="Q207" s="108" t="str">
        <f t="shared" si="341"/>
        <v/>
      </c>
      <c r="S207" s="17" t="str">
        <f t="shared" ref="S207" si="515">IF(A203="","",A203)</f>
        <v/>
      </c>
      <c r="T207" s="17" t="str">
        <f t="shared" ref="T207" si="516">S203&amp;C207&amp;D207</f>
        <v>Wiederaufnahmen der Belieferung nach Aussetzung des Netzzugangsvertrages (1)Haushalte</v>
      </c>
      <c r="U207" s="266" t="str">
        <f t="shared" ref="U207" si="517">CONCATENATE(C207,"_",D207)</f>
        <v>Wiederaufnahmen der Belieferung nach Aussetzung des Netzzugangsvertrages (1)_Haushalte</v>
      </c>
    </row>
    <row r="208" spans="1:21" x14ac:dyDescent="0.2">
      <c r="A208" s="493"/>
      <c r="B208" s="495"/>
      <c r="C208" s="496"/>
      <c r="D208" s="148" t="s">
        <v>97</v>
      </c>
      <c r="E208" s="305"/>
      <c r="F208" s="305"/>
      <c r="G208" s="305"/>
      <c r="H208" s="305"/>
      <c r="I208" s="305"/>
      <c r="J208" s="305"/>
      <c r="K208" s="305"/>
      <c r="L208" s="305"/>
      <c r="M208" s="305"/>
      <c r="N208" s="305"/>
      <c r="O208" s="305"/>
      <c r="P208" s="305"/>
      <c r="Q208" s="304" t="str">
        <f t="shared" si="341"/>
        <v/>
      </c>
      <c r="S208" s="17" t="str">
        <f t="shared" ref="S208" si="518">IF(A203="","",A203)</f>
        <v/>
      </c>
      <c r="T208" s="17" t="str">
        <f t="shared" ref="T208" si="519">S203&amp;C207&amp;D208</f>
        <v>Wiederaufnahmen der Belieferung nach Aussetzung des Netzzugangsvertrages (1)Nicht-Haushalte</v>
      </c>
      <c r="U208" s="266" t="str">
        <f t="shared" ref="U208" si="520">CONCATENATE(C207,"_",D208)</f>
        <v>Wiederaufnahmen der Belieferung nach Aussetzung des Netzzugangsvertrages (1)_Nicht-Haushalte</v>
      </c>
    </row>
    <row r="209" spans="1:21" x14ac:dyDescent="0.2">
      <c r="A209" s="493"/>
      <c r="B209" s="495"/>
      <c r="C209" s="498" t="s">
        <v>1075</v>
      </c>
      <c r="D209" s="147" t="s">
        <v>96</v>
      </c>
      <c r="E209" s="305"/>
      <c r="F209" s="305"/>
      <c r="G209" s="305"/>
      <c r="H209" s="305"/>
      <c r="I209" s="305"/>
      <c r="J209" s="305"/>
      <c r="K209" s="305"/>
      <c r="L209" s="305"/>
      <c r="M209" s="305"/>
      <c r="N209" s="305"/>
      <c r="O209" s="305"/>
      <c r="P209" s="305"/>
      <c r="Q209" s="304" t="str">
        <f t="shared" si="341"/>
        <v/>
      </c>
      <c r="S209" s="17" t="str">
        <f t="shared" ref="S209" si="521">IF(A203="","",A203)</f>
        <v/>
      </c>
      <c r="T209" s="17" t="str">
        <f t="shared" ref="T209" si="522">S203&amp;C209&amp;D209</f>
        <v>letzte Mahnungen mit eingeschriebenen Brief (2)Haushalte</v>
      </c>
      <c r="U209" s="266" t="str">
        <f t="shared" ref="U209" si="523">CONCATENATE(C209,"_",D209)</f>
        <v>letzte Mahnungen mit eingeschriebenen Brief (2)_Haushalte</v>
      </c>
    </row>
    <row r="210" spans="1:21" ht="12.75" customHeight="1" x14ac:dyDescent="0.2">
      <c r="A210" s="493"/>
      <c r="B210" s="495"/>
      <c r="C210" s="499"/>
      <c r="D210" s="148" t="s">
        <v>97</v>
      </c>
      <c r="E210" s="104"/>
      <c r="F210" s="104"/>
      <c r="G210" s="104"/>
      <c r="H210" s="104"/>
      <c r="I210" s="104"/>
      <c r="J210" s="104"/>
      <c r="K210" s="104"/>
      <c r="L210" s="104"/>
      <c r="M210" s="104"/>
      <c r="N210" s="104"/>
      <c r="O210" s="104"/>
      <c r="P210" s="104"/>
      <c r="Q210" s="73" t="str">
        <f t="shared" si="341"/>
        <v/>
      </c>
      <c r="S210" s="17" t="str">
        <f t="shared" ref="S210" si="524">IF(A203="","",A203)</f>
        <v/>
      </c>
      <c r="T210" s="17" t="str">
        <f t="shared" ref="T210" si="525">S203&amp;C209&amp;D210</f>
        <v>letzte Mahnungen mit eingeschriebenen Brief (2)Nicht-Haushalte</v>
      </c>
      <c r="U210" s="266" t="str">
        <f t="shared" ref="U210" si="526">CONCATENATE(C209,"_",D210)</f>
        <v>letzte Mahnungen mit eingeschriebenen Brief (2)_Nicht-Haushalte</v>
      </c>
    </row>
    <row r="211" spans="1:21" ht="12.75" customHeight="1" x14ac:dyDescent="0.2">
      <c r="A211" s="492"/>
      <c r="B211" s="494" t="str">
        <f>IF(A211="","",IFERROR(VLOOKUP(A211,L!$M$11:$N$120,2,FALSE),"Eingabeart wurde geändert"))</f>
        <v/>
      </c>
      <c r="C211" s="428" t="s">
        <v>1073</v>
      </c>
      <c r="D211" s="147" t="s">
        <v>96</v>
      </c>
      <c r="E211" s="103"/>
      <c r="F211" s="103"/>
      <c r="G211" s="103"/>
      <c r="H211" s="103"/>
      <c r="I211" s="103"/>
      <c r="J211" s="103"/>
      <c r="K211" s="103"/>
      <c r="L211" s="103"/>
      <c r="M211" s="103"/>
      <c r="N211" s="103"/>
      <c r="O211" s="103"/>
      <c r="P211" s="103"/>
      <c r="Q211" s="72" t="str">
        <f t="shared" ref="Q211:Q274" si="527">IF(SUM(E211:P211)&gt;0,SUM(E211:P211),"")</f>
        <v/>
      </c>
      <c r="S211" s="17" t="str">
        <f t="shared" ref="S211" si="528">IF(A211="","",A211)</f>
        <v/>
      </c>
      <c r="T211" s="17" t="str">
        <f t="shared" si="366"/>
        <v>Abschaltungen wegen Verletzungen vertraglicher Pflichten nach Aussetzung der Vertragsabwicklung (1)Haushalte</v>
      </c>
      <c r="U211" s="266" t="str">
        <f t="shared" ref="U211" si="529">CONCATENATE(C211,"_",D211)</f>
        <v>Abschaltungen wegen Verletzungen vertraglicher Pflichten nach Aussetzung der Vertragsabwicklung (1)_Haushalte</v>
      </c>
    </row>
    <row r="212" spans="1:21" x14ac:dyDescent="0.2">
      <c r="A212" s="493"/>
      <c r="B212" s="495"/>
      <c r="C212" s="496"/>
      <c r="D212" s="148" t="s">
        <v>97</v>
      </c>
      <c r="E212" s="350"/>
      <c r="F212" s="350"/>
      <c r="G212" s="350"/>
      <c r="H212" s="350"/>
      <c r="I212" s="350"/>
      <c r="J212" s="350"/>
      <c r="K212" s="350"/>
      <c r="L212" s="350"/>
      <c r="M212" s="350"/>
      <c r="N212" s="350"/>
      <c r="O212" s="350"/>
      <c r="P212" s="350"/>
      <c r="Q212" s="264" t="str">
        <f t="shared" si="527"/>
        <v/>
      </c>
      <c r="S212" s="17" t="str">
        <f t="shared" ref="S212" si="530">IF(A211="","",A211)</f>
        <v/>
      </c>
      <c r="T212" s="17" t="str">
        <f t="shared" ref="T212" si="531">S211&amp;C211&amp;D212</f>
        <v>Abschaltungen wegen Verletzungen vertraglicher Pflichten nach Aussetzung der Vertragsabwicklung (1)Nicht-Haushalte</v>
      </c>
      <c r="U212" s="266" t="str">
        <f t="shared" ref="U212" si="532">CONCATENATE(C211,"_",D212)</f>
        <v>Abschaltungen wegen Verletzungen vertraglicher Pflichten nach Aussetzung der Vertragsabwicklung (1)_Nicht-Haushalte</v>
      </c>
    </row>
    <row r="213" spans="1:21" ht="12.75" customHeight="1" x14ac:dyDescent="0.2">
      <c r="A213" s="493"/>
      <c r="B213" s="495"/>
      <c r="C213" s="497" t="s">
        <v>1074</v>
      </c>
      <c r="D213" s="147" t="s">
        <v>96</v>
      </c>
      <c r="E213" s="130"/>
      <c r="F213" s="130"/>
      <c r="G213" s="130"/>
      <c r="H213" s="130"/>
      <c r="I213" s="130"/>
      <c r="J213" s="130"/>
      <c r="K213" s="130"/>
      <c r="L213" s="130"/>
      <c r="M213" s="130"/>
      <c r="N213" s="130"/>
      <c r="O213" s="130"/>
      <c r="P213" s="130"/>
      <c r="Q213" s="108" t="str">
        <f t="shared" si="527"/>
        <v/>
      </c>
      <c r="S213" s="17" t="str">
        <f t="shared" ref="S213" si="533">IF(A211="","",A211)</f>
        <v/>
      </c>
      <c r="T213" s="17" t="str">
        <f t="shared" ref="T213" si="534">S211&amp;C213&amp;D213</f>
        <v>Abschaltungen wegen Verletzungen vertraglicher Pflichten nach Vertragsauflösung (1)Haushalte</v>
      </c>
      <c r="U213" s="266" t="str">
        <f t="shared" ref="U213" si="535">CONCATENATE(C213,"_",D213)</f>
        <v>Abschaltungen wegen Verletzungen vertraglicher Pflichten nach Vertragsauflösung (1)_Haushalte</v>
      </c>
    </row>
    <row r="214" spans="1:21" x14ac:dyDescent="0.2">
      <c r="A214" s="493"/>
      <c r="B214" s="495"/>
      <c r="C214" s="496"/>
      <c r="D214" s="148" t="s">
        <v>97</v>
      </c>
      <c r="E214" s="305"/>
      <c r="F214" s="305"/>
      <c r="G214" s="305"/>
      <c r="H214" s="305"/>
      <c r="I214" s="305"/>
      <c r="J214" s="305"/>
      <c r="K214" s="305"/>
      <c r="L214" s="305"/>
      <c r="M214" s="305"/>
      <c r="N214" s="305"/>
      <c r="O214" s="305"/>
      <c r="P214" s="305"/>
      <c r="Q214" s="108" t="str">
        <f t="shared" si="527"/>
        <v/>
      </c>
      <c r="S214" s="17" t="str">
        <f t="shared" ref="S214" si="536">IF(A211="","",A211)</f>
        <v/>
      </c>
      <c r="T214" s="17" t="str">
        <f t="shared" ref="T214" si="537">S211&amp;C213&amp;D214</f>
        <v>Abschaltungen wegen Verletzungen vertraglicher Pflichten nach Vertragsauflösung (1)Nicht-Haushalte</v>
      </c>
      <c r="U214" s="266" t="str">
        <f t="shared" ref="U214" si="538">CONCATENATE(C213,"_",D214)</f>
        <v>Abschaltungen wegen Verletzungen vertraglicher Pflichten nach Vertragsauflösung (1)_Nicht-Haushalte</v>
      </c>
    </row>
    <row r="215" spans="1:21" ht="12.75" customHeight="1" x14ac:dyDescent="0.2">
      <c r="A215" s="493"/>
      <c r="B215" s="495"/>
      <c r="C215" s="497" t="s">
        <v>1082</v>
      </c>
      <c r="D215" s="147" t="s">
        <v>96</v>
      </c>
      <c r="E215" s="305"/>
      <c r="F215" s="305"/>
      <c r="G215" s="305"/>
      <c r="H215" s="305"/>
      <c r="I215" s="305"/>
      <c r="J215" s="305"/>
      <c r="K215" s="305"/>
      <c r="L215" s="305"/>
      <c r="M215" s="305"/>
      <c r="N215" s="305"/>
      <c r="O215" s="305"/>
      <c r="P215" s="305"/>
      <c r="Q215" s="108" t="str">
        <f t="shared" si="527"/>
        <v/>
      </c>
      <c r="S215" s="17" t="str">
        <f t="shared" ref="S215" si="539">IF(A211="","",A211)</f>
        <v/>
      </c>
      <c r="T215" s="17" t="str">
        <f t="shared" ref="T215" si="540">S211&amp;C215&amp;D215</f>
        <v>Wiederaufnahmen der Belieferung nach Aussetzung des Netzzugangsvertrages (1)Haushalte</v>
      </c>
      <c r="U215" s="266" t="str">
        <f t="shared" ref="U215" si="541">CONCATENATE(C215,"_",D215)</f>
        <v>Wiederaufnahmen der Belieferung nach Aussetzung des Netzzugangsvertrages (1)_Haushalte</v>
      </c>
    </row>
    <row r="216" spans="1:21" x14ac:dyDescent="0.2">
      <c r="A216" s="493"/>
      <c r="B216" s="495"/>
      <c r="C216" s="496"/>
      <c r="D216" s="148" t="s">
        <v>97</v>
      </c>
      <c r="E216" s="305"/>
      <c r="F216" s="305"/>
      <c r="G216" s="305"/>
      <c r="H216" s="305"/>
      <c r="I216" s="305"/>
      <c r="J216" s="305"/>
      <c r="K216" s="305"/>
      <c r="L216" s="305"/>
      <c r="M216" s="305"/>
      <c r="N216" s="305"/>
      <c r="O216" s="305"/>
      <c r="P216" s="305"/>
      <c r="Q216" s="304" t="str">
        <f t="shared" si="527"/>
        <v/>
      </c>
      <c r="S216" s="17" t="str">
        <f t="shared" ref="S216" si="542">IF(A211="","",A211)</f>
        <v/>
      </c>
      <c r="T216" s="17" t="str">
        <f t="shared" ref="T216" si="543">S211&amp;C215&amp;D216</f>
        <v>Wiederaufnahmen der Belieferung nach Aussetzung des Netzzugangsvertrages (1)Nicht-Haushalte</v>
      </c>
      <c r="U216" s="266" t="str">
        <f t="shared" ref="U216" si="544">CONCATENATE(C215,"_",D216)</f>
        <v>Wiederaufnahmen der Belieferung nach Aussetzung des Netzzugangsvertrages (1)_Nicht-Haushalte</v>
      </c>
    </row>
    <row r="217" spans="1:21" x14ac:dyDescent="0.2">
      <c r="A217" s="493"/>
      <c r="B217" s="495"/>
      <c r="C217" s="498" t="s">
        <v>1075</v>
      </c>
      <c r="D217" s="147" t="s">
        <v>96</v>
      </c>
      <c r="E217" s="305"/>
      <c r="F217" s="305"/>
      <c r="G217" s="305"/>
      <c r="H217" s="305"/>
      <c r="I217" s="305"/>
      <c r="J217" s="305"/>
      <c r="K217" s="305"/>
      <c r="L217" s="305"/>
      <c r="M217" s="305"/>
      <c r="N217" s="305"/>
      <c r="O217" s="305"/>
      <c r="P217" s="305"/>
      <c r="Q217" s="304" t="str">
        <f t="shared" si="527"/>
        <v/>
      </c>
      <c r="S217" s="17" t="str">
        <f t="shared" ref="S217" si="545">IF(A211="","",A211)</f>
        <v/>
      </c>
      <c r="T217" s="17" t="str">
        <f t="shared" ref="T217" si="546">S211&amp;C217&amp;D217</f>
        <v>letzte Mahnungen mit eingeschriebenen Brief (2)Haushalte</v>
      </c>
      <c r="U217" s="266" t="str">
        <f t="shared" ref="U217" si="547">CONCATENATE(C217,"_",D217)</f>
        <v>letzte Mahnungen mit eingeschriebenen Brief (2)_Haushalte</v>
      </c>
    </row>
    <row r="218" spans="1:21" ht="12.75" customHeight="1" x14ac:dyDescent="0.2">
      <c r="A218" s="493"/>
      <c r="B218" s="495"/>
      <c r="C218" s="499"/>
      <c r="D218" s="148" t="s">
        <v>97</v>
      </c>
      <c r="E218" s="104"/>
      <c r="F218" s="104"/>
      <c r="G218" s="104"/>
      <c r="H218" s="104"/>
      <c r="I218" s="104"/>
      <c r="J218" s="104"/>
      <c r="K218" s="104"/>
      <c r="L218" s="104"/>
      <c r="M218" s="104"/>
      <c r="N218" s="104"/>
      <c r="O218" s="104"/>
      <c r="P218" s="104"/>
      <c r="Q218" s="73" t="str">
        <f t="shared" si="527"/>
        <v/>
      </c>
      <c r="S218" s="17" t="str">
        <f t="shared" ref="S218" si="548">IF(A211="","",A211)</f>
        <v/>
      </c>
      <c r="T218" s="17" t="str">
        <f t="shared" ref="T218" si="549">S211&amp;C217&amp;D218</f>
        <v>letzte Mahnungen mit eingeschriebenen Brief (2)Nicht-Haushalte</v>
      </c>
      <c r="U218" s="266" t="str">
        <f t="shared" ref="U218" si="550">CONCATENATE(C217,"_",D218)</f>
        <v>letzte Mahnungen mit eingeschriebenen Brief (2)_Nicht-Haushalte</v>
      </c>
    </row>
    <row r="219" spans="1:21" ht="12.75" customHeight="1" x14ac:dyDescent="0.2">
      <c r="A219" s="492"/>
      <c r="B219" s="494" t="str">
        <f>IF(A219="","",IFERROR(VLOOKUP(A219,L!$M$11:$N$120,2,FALSE),"Eingabeart wurde geändert"))</f>
        <v/>
      </c>
      <c r="C219" s="428" t="s">
        <v>1073</v>
      </c>
      <c r="D219" s="147" t="s">
        <v>96</v>
      </c>
      <c r="E219" s="103"/>
      <c r="F219" s="103"/>
      <c r="G219" s="103"/>
      <c r="H219" s="103"/>
      <c r="I219" s="103"/>
      <c r="J219" s="103"/>
      <c r="K219" s="103"/>
      <c r="L219" s="103"/>
      <c r="M219" s="103"/>
      <c r="N219" s="103"/>
      <c r="O219" s="103"/>
      <c r="P219" s="103"/>
      <c r="Q219" s="72" t="str">
        <f t="shared" si="527"/>
        <v/>
      </c>
      <c r="S219" s="17" t="str">
        <f t="shared" ref="S219" si="551">IF(A219="","",A219)</f>
        <v/>
      </c>
      <c r="T219" s="17" t="str">
        <f t="shared" ref="T219:T275" si="552">S219&amp;C219&amp;D219</f>
        <v>Abschaltungen wegen Verletzungen vertraglicher Pflichten nach Aussetzung der Vertragsabwicklung (1)Haushalte</v>
      </c>
      <c r="U219" s="266" t="str">
        <f t="shared" ref="U219" si="553">CONCATENATE(C219,"_",D219)</f>
        <v>Abschaltungen wegen Verletzungen vertraglicher Pflichten nach Aussetzung der Vertragsabwicklung (1)_Haushalte</v>
      </c>
    </row>
    <row r="220" spans="1:21" x14ac:dyDescent="0.2">
      <c r="A220" s="493"/>
      <c r="B220" s="495"/>
      <c r="C220" s="496"/>
      <c r="D220" s="148" t="s">
        <v>97</v>
      </c>
      <c r="E220" s="350"/>
      <c r="F220" s="350"/>
      <c r="G220" s="350"/>
      <c r="H220" s="350"/>
      <c r="I220" s="350"/>
      <c r="J220" s="350"/>
      <c r="K220" s="350"/>
      <c r="L220" s="350"/>
      <c r="M220" s="350"/>
      <c r="N220" s="350"/>
      <c r="O220" s="350"/>
      <c r="P220" s="350"/>
      <c r="Q220" s="264" t="str">
        <f t="shared" si="527"/>
        <v/>
      </c>
      <c r="S220" s="17" t="str">
        <f t="shared" ref="S220" si="554">IF(A219="","",A219)</f>
        <v/>
      </c>
      <c r="T220" s="17" t="str">
        <f t="shared" ref="T220" si="555">S219&amp;C219&amp;D220</f>
        <v>Abschaltungen wegen Verletzungen vertraglicher Pflichten nach Aussetzung der Vertragsabwicklung (1)Nicht-Haushalte</v>
      </c>
      <c r="U220" s="266" t="str">
        <f t="shared" ref="U220" si="556">CONCATENATE(C219,"_",D220)</f>
        <v>Abschaltungen wegen Verletzungen vertraglicher Pflichten nach Aussetzung der Vertragsabwicklung (1)_Nicht-Haushalte</v>
      </c>
    </row>
    <row r="221" spans="1:21" ht="12.75" customHeight="1" x14ac:dyDescent="0.2">
      <c r="A221" s="493"/>
      <c r="B221" s="495"/>
      <c r="C221" s="497" t="s">
        <v>1074</v>
      </c>
      <c r="D221" s="147" t="s">
        <v>96</v>
      </c>
      <c r="E221" s="130"/>
      <c r="F221" s="130"/>
      <c r="G221" s="130"/>
      <c r="H221" s="130"/>
      <c r="I221" s="130"/>
      <c r="J221" s="130"/>
      <c r="K221" s="130"/>
      <c r="L221" s="130"/>
      <c r="M221" s="130"/>
      <c r="N221" s="130"/>
      <c r="O221" s="130"/>
      <c r="P221" s="130"/>
      <c r="Q221" s="108" t="str">
        <f t="shared" si="527"/>
        <v/>
      </c>
      <c r="S221" s="17" t="str">
        <f t="shared" ref="S221" si="557">IF(A219="","",A219)</f>
        <v/>
      </c>
      <c r="T221" s="17" t="str">
        <f t="shared" ref="T221" si="558">S219&amp;C221&amp;D221</f>
        <v>Abschaltungen wegen Verletzungen vertraglicher Pflichten nach Vertragsauflösung (1)Haushalte</v>
      </c>
      <c r="U221" s="266" t="str">
        <f t="shared" ref="U221" si="559">CONCATENATE(C221,"_",D221)</f>
        <v>Abschaltungen wegen Verletzungen vertraglicher Pflichten nach Vertragsauflösung (1)_Haushalte</v>
      </c>
    </row>
    <row r="222" spans="1:21" x14ac:dyDescent="0.2">
      <c r="A222" s="493"/>
      <c r="B222" s="495"/>
      <c r="C222" s="496"/>
      <c r="D222" s="148" t="s">
        <v>97</v>
      </c>
      <c r="E222" s="305"/>
      <c r="F222" s="305"/>
      <c r="G222" s="305"/>
      <c r="H222" s="305"/>
      <c r="I222" s="305"/>
      <c r="J222" s="305"/>
      <c r="K222" s="305"/>
      <c r="L222" s="305"/>
      <c r="M222" s="305"/>
      <c r="N222" s="305"/>
      <c r="O222" s="305"/>
      <c r="P222" s="305"/>
      <c r="Q222" s="108" t="str">
        <f t="shared" si="527"/>
        <v/>
      </c>
      <c r="S222" s="17" t="str">
        <f t="shared" ref="S222" si="560">IF(A219="","",A219)</f>
        <v/>
      </c>
      <c r="T222" s="17" t="str">
        <f t="shared" ref="T222" si="561">S219&amp;C221&amp;D222</f>
        <v>Abschaltungen wegen Verletzungen vertraglicher Pflichten nach Vertragsauflösung (1)Nicht-Haushalte</v>
      </c>
      <c r="U222" s="266" t="str">
        <f t="shared" ref="U222" si="562">CONCATENATE(C221,"_",D222)</f>
        <v>Abschaltungen wegen Verletzungen vertraglicher Pflichten nach Vertragsauflösung (1)_Nicht-Haushalte</v>
      </c>
    </row>
    <row r="223" spans="1:21" ht="12.75" customHeight="1" x14ac:dyDescent="0.2">
      <c r="A223" s="493"/>
      <c r="B223" s="495"/>
      <c r="C223" s="497" t="s">
        <v>1082</v>
      </c>
      <c r="D223" s="147" t="s">
        <v>96</v>
      </c>
      <c r="E223" s="305"/>
      <c r="F223" s="305"/>
      <c r="G223" s="305"/>
      <c r="H223" s="305"/>
      <c r="I223" s="305"/>
      <c r="J223" s="305"/>
      <c r="K223" s="305"/>
      <c r="L223" s="305"/>
      <c r="M223" s="305"/>
      <c r="N223" s="305"/>
      <c r="O223" s="305"/>
      <c r="P223" s="305"/>
      <c r="Q223" s="108" t="str">
        <f t="shared" si="527"/>
        <v/>
      </c>
      <c r="S223" s="17" t="str">
        <f t="shared" ref="S223" si="563">IF(A219="","",A219)</f>
        <v/>
      </c>
      <c r="T223" s="17" t="str">
        <f t="shared" ref="T223" si="564">S219&amp;C223&amp;D223</f>
        <v>Wiederaufnahmen der Belieferung nach Aussetzung des Netzzugangsvertrages (1)Haushalte</v>
      </c>
      <c r="U223" s="266" t="str">
        <f t="shared" ref="U223" si="565">CONCATENATE(C223,"_",D223)</f>
        <v>Wiederaufnahmen der Belieferung nach Aussetzung des Netzzugangsvertrages (1)_Haushalte</v>
      </c>
    </row>
    <row r="224" spans="1:21" x14ac:dyDescent="0.2">
      <c r="A224" s="493"/>
      <c r="B224" s="495"/>
      <c r="C224" s="496"/>
      <c r="D224" s="148" t="s">
        <v>97</v>
      </c>
      <c r="E224" s="305"/>
      <c r="F224" s="305"/>
      <c r="G224" s="305"/>
      <c r="H224" s="305"/>
      <c r="I224" s="305"/>
      <c r="J224" s="305"/>
      <c r="K224" s="305"/>
      <c r="L224" s="305"/>
      <c r="M224" s="305"/>
      <c r="N224" s="305"/>
      <c r="O224" s="305"/>
      <c r="P224" s="305"/>
      <c r="Q224" s="304" t="str">
        <f t="shared" si="527"/>
        <v/>
      </c>
      <c r="S224" s="17" t="str">
        <f t="shared" ref="S224" si="566">IF(A219="","",A219)</f>
        <v/>
      </c>
      <c r="T224" s="17" t="str">
        <f t="shared" ref="T224" si="567">S219&amp;C223&amp;D224</f>
        <v>Wiederaufnahmen der Belieferung nach Aussetzung des Netzzugangsvertrages (1)Nicht-Haushalte</v>
      </c>
      <c r="U224" s="266" t="str">
        <f t="shared" ref="U224" si="568">CONCATENATE(C223,"_",D224)</f>
        <v>Wiederaufnahmen der Belieferung nach Aussetzung des Netzzugangsvertrages (1)_Nicht-Haushalte</v>
      </c>
    </row>
    <row r="225" spans="1:21" x14ac:dyDescent="0.2">
      <c r="A225" s="493"/>
      <c r="B225" s="495"/>
      <c r="C225" s="498" t="s">
        <v>1075</v>
      </c>
      <c r="D225" s="147" t="s">
        <v>96</v>
      </c>
      <c r="E225" s="305"/>
      <c r="F225" s="305"/>
      <c r="G225" s="305"/>
      <c r="H225" s="305"/>
      <c r="I225" s="305"/>
      <c r="J225" s="305"/>
      <c r="K225" s="305"/>
      <c r="L225" s="305"/>
      <c r="M225" s="305"/>
      <c r="N225" s="305"/>
      <c r="O225" s="305"/>
      <c r="P225" s="305"/>
      <c r="Q225" s="304" t="str">
        <f t="shared" si="527"/>
        <v/>
      </c>
      <c r="S225" s="17" t="str">
        <f t="shared" ref="S225" si="569">IF(A219="","",A219)</f>
        <v/>
      </c>
      <c r="T225" s="17" t="str">
        <f t="shared" ref="T225" si="570">S219&amp;C225&amp;D225</f>
        <v>letzte Mahnungen mit eingeschriebenen Brief (2)Haushalte</v>
      </c>
      <c r="U225" s="266" t="str">
        <f t="shared" ref="U225" si="571">CONCATENATE(C225,"_",D225)</f>
        <v>letzte Mahnungen mit eingeschriebenen Brief (2)_Haushalte</v>
      </c>
    </row>
    <row r="226" spans="1:21" ht="12.75" customHeight="1" x14ac:dyDescent="0.2">
      <c r="A226" s="493"/>
      <c r="B226" s="495"/>
      <c r="C226" s="499"/>
      <c r="D226" s="148" t="s">
        <v>97</v>
      </c>
      <c r="E226" s="104"/>
      <c r="F226" s="104"/>
      <c r="G226" s="104"/>
      <c r="H226" s="104"/>
      <c r="I226" s="104"/>
      <c r="J226" s="104"/>
      <c r="K226" s="104"/>
      <c r="L226" s="104"/>
      <c r="M226" s="104"/>
      <c r="N226" s="104"/>
      <c r="O226" s="104"/>
      <c r="P226" s="104"/>
      <c r="Q226" s="73" t="str">
        <f t="shared" si="527"/>
        <v/>
      </c>
      <c r="S226" s="17" t="str">
        <f t="shared" ref="S226" si="572">IF(A219="","",A219)</f>
        <v/>
      </c>
      <c r="T226" s="17" t="str">
        <f t="shared" ref="T226" si="573">S219&amp;C225&amp;D226</f>
        <v>letzte Mahnungen mit eingeschriebenen Brief (2)Nicht-Haushalte</v>
      </c>
      <c r="U226" s="266" t="str">
        <f t="shared" ref="U226" si="574">CONCATENATE(C225,"_",D226)</f>
        <v>letzte Mahnungen mit eingeschriebenen Brief (2)_Nicht-Haushalte</v>
      </c>
    </row>
    <row r="227" spans="1:21" ht="12.75" customHeight="1" x14ac:dyDescent="0.2">
      <c r="A227" s="492"/>
      <c r="B227" s="494" t="str">
        <f>IF(A227="","",IFERROR(VLOOKUP(A227,L!$M$11:$N$120,2,FALSE),"Eingabeart wurde geändert"))</f>
        <v/>
      </c>
      <c r="C227" s="428" t="s">
        <v>1073</v>
      </c>
      <c r="D227" s="147" t="s">
        <v>96</v>
      </c>
      <c r="E227" s="103"/>
      <c r="F227" s="103"/>
      <c r="G227" s="103"/>
      <c r="H227" s="103"/>
      <c r="I227" s="103"/>
      <c r="J227" s="103"/>
      <c r="K227" s="103"/>
      <c r="L227" s="103"/>
      <c r="M227" s="103"/>
      <c r="N227" s="103"/>
      <c r="O227" s="103"/>
      <c r="P227" s="103"/>
      <c r="Q227" s="72" t="str">
        <f t="shared" si="527"/>
        <v/>
      </c>
      <c r="S227" s="17" t="str">
        <f t="shared" ref="S227" si="575">IF(A227="","",A227)</f>
        <v/>
      </c>
      <c r="T227" s="17" t="str">
        <f t="shared" si="552"/>
        <v>Abschaltungen wegen Verletzungen vertraglicher Pflichten nach Aussetzung der Vertragsabwicklung (1)Haushalte</v>
      </c>
      <c r="U227" s="266" t="str">
        <f t="shared" ref="U227" si="576">CONCATENATE(C227,"_",D227)</f>
        <v>Abschaltungen wegen Verletzungen vertraglicher Pflichten nach Aussetzung der Vertragsabwicklung (1)_Haushalte</v>
      </c>
    </row>
    <row r="228" spans="1:21" x14ac:dyDescent="0.2">
      <c r="A228" s="493"/>
      <c r="B228" s="495"/>
      <c r="C228" s="496"/>
      <c r="D228" s="148" t="s">
        <v>97</v>
      </c>
      <c r="E228" s="350"/>
      <c r="F228" s="350"/>
      <c r="G228" s="350"/>
      <c r="H228" s="350"/>
      <c r="I228" s="350"/>
      <c r="J228" s="350"/>
      <c r="K228" s="350"/>
      <c r="L228" s="350"/>
      <c r="M228" s="350"/>
      <c r="N228" s="350"/>
      <c r="O228" s="350"/>
      <c r="P228" s="350"/>
      <c r="Q228" s="264" t="str">
        <f t="shared" si="527"/>
        <v/>
      </c>
      <c r="S228" s="17" t="str">
        <f t="shared" ref="S228" si="577">IF(A227="","",A227)</f>
        <v/>
      </c>
      <c r="T228" s="17" t="str">
        <f t="shared" ref="T228" si="578">S227&amp;C227&amp;D228</f>
        <v>Abschaltungen wegen Verletzungen vertraglicher Pflichten nach Aussetzung der Vertragsabwicklung (1)Nicht-Haushalte</v>
      </c>
      <c r="U228" s="266" t="str">
        <f t="shared" ref="U228" si="579">CONCATENATE(C227,"_",D228)</f>
        <v>Abschaltungen wegen Verletzungen vertraglicher Pflichten nach Aussetzung der Vertragsabwicklung (1)_Nicht-Haushalte</v>
      </c>
    </row>
    <row r="229" spans="1:21" ht="12.75" customHeight="1" x14ac:dyDescent="0.2">
      <c r="A229" s="493"/>
      <c r="B229" s="495"/>
      <c r="C229" s="497" t="s">
        <v>1074</v>
      </c>
      <c r="D229" s="147" t="s">
        <v>96</v>
      </c>
      <c r="E229" s="130"/>
      <c r="F229" s="130"/>
      <c r="G229" s="130"/>
      <c r="H229" s="130"/>
      <c r="I229" s="130"/>
      <c r="J229" s="130"/>
      <c r="K229" s="130"/>
      <c r="L229" s="130"/>
      <c r="M229" s="130"/>
      <c r="N229" s="130"/>
      <c r="O229" s="130"/>
      <c r="P229" s="130"/>
      <c r="Q229" s="108" t="str">
        <f t="shared" si="527"/>
        <v/>
      </c>
      <c r="S229" s="17" t="str">
        <f t="shared" ref="S229" si="580">IF(A227="","",A227)</f>
        <v/>
      </c>
      <c r="T229" s="17" t="str">
        <f t="shared" ref="T229" si="581">S227&amp;C229&amp;D229</f>
        <v>Abschaltungen wegen Verletzungen vertraglicher Pflichten nach Vertragsauflösung (1)Haushalte</v>
      </c>
      <c r="U229" s="266" t="str">
        <f t="shared" ref="U229" si="582">CONCATENATE(C229,"_",D229)</f>
        <v>Abschaltungen wegen Verletzungen vertraglicher Pflichten nach Vertragsauflösung (1)_Haushalte</v>
      </c>
    </row>
    <row r="230" spans="1:21" x14ac:dyDescent="0.2">
      <c r="A230" s="493"/>
      <c r="B230" s="495"/>
      <c r="C230" s="496"/>
      <c r="D230" s="148" t="s">
        <v>97</v>
      </c>
      <c r="E230" s="305"/>
      <c r="F230" s="305"/>
      <c r="G230" s="305"/>
      <c r="H230" s="305"/>
      <c r="I230" s="305"/>
      <c r="J230" s="305"/>
      <c r="K230" s="305"/>
      <c r="L230" s="305"/>
      <c r="M230" s="305"/>
      <c r="N230" s="305"/>
      <c r="O230" s="305"/>
      <c r="P230" s="305"/>
      <c r="Q230" s="108" t="str">
        <f t="shared" si="527"/>
        <v/>
      </c>
      <c r="S230" s="17" t="str">
        <f t="shared" ref="S230" si="583">IF(A227="","",A227)</f>
        <v/>
      </c>
      <c r="T230" s="17" t="str">
        <f t="shared" ref="T230" si="584">S227&amp;C229&amp;D230</f>
        <v>Abschaltungen wegen Verletzungen vertraglicher Pflichten nach Vertragsauflösung (1)Nicht-Haushalte</v>
      </c>
      <c r="U230" s="266" t="str">
        <f t="shared" ref="U230" si="585">CONCATENATE(C229,"_",D230)</f>
        <v>Abschaltungen wegen Verletzungen vertraglicher Pflichten nach Vertragsauflösung (1)_Nicht-Haushalte</v>
      </c>
    </row>
    <row r="231" spans="1:21" ht="12.75" customHeight="1" x14ac:dyDescent="0.2">
      <c r="A231" s="493"/>
      <c r="B231" s="495"/>
      <c r="C231" s="497" t="s">
        <v>1082</v>
      </c>
      <c r="D231" s="147" t="s">
        <v>96</v>
      </c>
      <c r="E231" s="305"/>
      <c r="F231" s="305"/>
      <c r="G231" s="305"/>
      <c r="H231" s="305"/>
      <c r="I231" s="305"/>
      <c r="J231" s="305"/>
      <c r="K231" s="305"/>
      <c r="L231" s="305"/>
      <c r="M231" s="305"/>
      <c r="N231" s="305"/>
      <c r="O231" s="305"/>
      <c r="P231" s="305"/>
      <c r="Q231" s="108" t="str">
        <f t="shared" si="527"/>
        <v/>
      </c>
      <c r="S231" s="17" t="str">
        <f t="shared" ref="S231" si="586">IF(A227="","",A227)</f>
        <v/>
      </c>
      <c r="T231" s="17" t="str">
        <f t="shared" ref="T231" si="587">S227&amp;C231&amp;D231</f>
        <v>Wiederaufnahmen der Belieferung nach Aussetzung des Netzzugangsvertrages (1)Haushalte</v>
      </c>
      <c r="U231" s="266" t="str">
        <f t="shared" ref="U231" si="588">CONCATENATE(C231,"_",D231)</f>
        <v>Wiederaufnahmen der Belieferung nach Aussetzung des Netzzugangsvertrages (1)_Haushalte</v>
      </c>
    </row>
    <row r="232" spans="1:21" x14ac:dyDescent="0.2">
      <c r="A232" s="493"/>
      <c r="B232" s="495"/>
      <c r="C232" s="496"/>
      <c r="D232" s="148" t="s">
        <v>97</v>
      </c>
      <c r="E232" s="305"/>
      <c r="F232" s="305"/>
      <c r="G232" s="305"/>
      <c r="H232" s="305"/>
      <c r="I232" s="305"/>
      <c r="J232" s="305"/>
      <c r="K232" s="305"/>
      <c r="L232" s="305"/>
      <c r="M232" s="305"/>
      <c r="N232" s="305"/>
      <c r="O232" s="305"/>
      <c r="P232" s="305"/>
      <c r="Q232" s="304" t="str">
        <f t="shared" si="527"/>
        <v/>
      </c>
      <c r="S232" s="17" t="str">
        <f t="shared" ref="S232" si="589">IF(A227="","",A227)</f>
        <v/>
      </c>
      <c r="T232" s="17" t="str">
        <f t="shared" ref="T232" si="590">S227&amp;C231&amp;D232</f>
        <v>Wiederaufnahmen der Belieferung nach Aussetzung des Netzzugangsvertrages (1)Nicht-Haushalte</v>
      </c>
      <c r="U232" s="266" t="str">
        <f t="shared" ref="U232" si="591">CONCATENATE(C231,"_",D232)</f>
        <v>Wiederaufnahmen der Belieferung nach Aussetzung des Netzzugangsvertrages (1)_Nicht-Haushalte</v>
      </c>
    </row>
    <row r="233" spans="1:21" x14ac:dyDescent="0.2">
      <c r="A233" s="493"/>
      <c r="B233" s="495"/>
      <c r="C233" s="498" t="s">
        <v>1075</v>
      </c>
      <c r="D233" s="147" t="s">
        <v>96</v>
      </c>
      <c r="E233" s="305"/>
      <c r="F233" s="305"/>
      <c r="G233" s="305"/>
      <c r="H233" s="305"/>
      <c r="I233" s="305"/>
      <c r="J233" s="305"/>
      <c r="K233" s="305"/>
      <c r="L233" s="305"/>
      <c r="M233" s="305"/>
      <c r="N233" s="305"/>
      <c r="O233" s="305"/>
      <c r="P233" s="305"/>
      <c r="Q233" s="304" t="str">
        <f t="shared" si="527"/>
        <v/>
      </c>
      <c r="S233" s="17" t="str">
        <f t="shared" ref="S233" si="592">IF(A227="","",A227)</f>
        <v/>
      </c>
      <c r="T233" s="17" t="str">
        <f t="shared" ref="T233" si="593">S227&amp;C233&amp;D233</f>
        <v>letzte Mahnungen mit eingeschriebenen Brief (2)Haushalte</v>
      </c>
      <c r="U233" s="266" t="str">
        <f t="shared" ref="U233" si="594">CONCATENATE(C233,"_",D233)</f>
        <v>letzte Mahnungen mit eingeschriebenen Brief (2)_Haushalte</v>
      </c>
    </row>
    <row r="234" spans="1:21" ht="12.75" customHeight="1" x14ac:dyDescent="0.2">
      <c r="A234" s="493"/>
      <c r="B234" s="495"/>
      <c r="C234" s="499"/>
      <c r="D234" s="148" t="s">
        <v>97</v>
      </c>
      <c r="E234" s="104"/>
      <c r="F234" s="104"/>
      <c r="G234" s="104"/>
      <c r="H234" s="104"/>
      <c r="I234" s="104"/>
      <c r="J234" s="104"/>
      <c r="K234" s="104"/>
      <c r="L234" s="104"/>
      <c r="M234" s="104"/>
      <c r="N234" s="104"/>
      <c r="O234" s="104"/>
      <c r="P234" s="104"/>
      <c r="Q234" s="73" t="str">
        <f t="shared" si="527"/>
        <v/>
      </c>
      <c r="S234" s="17" t="str">
        <f t="shared" ref="S234" si="595">IF(A227="","",A227)</f>
        <v/>
      </c>
      <c r="T234" s="17" t="str">
        <f t="shared" ref="T234" si="596">S227&amp;C233&amp;D234</f>
        <v>letzte Mahnungen mit eingeschriebenen Brief (2)Nicht-Haushalte</v>
      </c>
      <c r="U234" s="266" t="str">
        <f t="shared" ref="U234" si="597">CONCATENATE(C233,"_",D234)</f>
        <v>letzte Mahnungen mit eingeschriebenen Brief (2)_Nicht-Haushalte</v>
      </c>
    </row>
    <row r="235" spans="1:21" ht="12.75" customHeight="1" x14ac:dyDescent="0.2">
      <c r="A235" s="492"/>
      <c r="B235" s="494" t="str">
        <f>IF(A235="","",IFERROR(VLOOKUP(A235,L!$M$11:$N$120,2,FALSE),"Eingabeart wurde geändert"))</f>
        <v/>
      </c>
      <c r="C235" s="428" t="s">
        <v>1073</v>
      </c>
      <c r="D235" s="147" t="s">
        <v>96</v>
      </c>
      <c r="E235" s="103"/>
      <c r="F235" s="103"/>
      <c r="G235" s="103"/>
      <c r="H235" s="103"/>
      <c r="I235" s="103"/>
      <c r="J235" s="103"/>
      <c r="K235" s="103"/>
      <c r="L235" s="103"/>
      <c r="M235" s="103"/>
      <c r="N235" s="103"/>
      <c r="O235" s="103"/>
      <c r="P235" s="103"/>
      <c r="Q235" s="72" t="str">
        <f t="shared" si="527"/>
        <v/>
      </c>
      <c r="S235" s="17" t="str">
        <f t="shared" ref="S235" si="598">IF(A235="","",A235)</f>
        <v/>
      </c>
      <c r="T235" s="17" t="str">
        <f t="shared" si="552"/>
        <v>Abschaltungen wegen Verletzungen vertraglicher Pflichten nach Aussetzung der Vertragsabwicklung (1)Haushalte</v>
      </c>
      <c r="U235" s="266" t="str">
        <f t="shared" ref="U235" si="599">CONCATENATE(C235,"_",D235)</f>
        <v>Abschaltungen wegen Verletzungen vertraglicher Pflichten nach Aussetzung der Vertragsabwicklung (1)_Haushalte</v>
      </c>
    </row>
    <row r="236" spans="1:21" x14ac:dyDescent="0.2">
      <c r="A236" s="493"/>
      <c r="B236" s="495"/>
      <c r="C236" s="496"/>
      <c r="D236" s="148" t="s">
        <v>97</v>
      </c>
      <c r="E236" s="350"/>
      <c r="F236" s="350"/>
      <c r="G236" s="350"/>
      <c r="H236" s="350"/>
      <c r="I236" s="350"/>
      <c r="J236" s="350"/>
      <c r="K236" s="350"/>
      <c r="L236" s="350"/>
      <c r="M236" s="350"/>
      <c r="N236" s="350"/>
      <c r="O236" s="350"/>
      <c r="P236" s="350"/>
      <c r="Q236" s="264" t="str">
        <f t="shared" si="527"/>
        <v/>
      </c>
      <c r="S236" s="17" t="str">
        <f t="shared" ref="S236" si="600">IF(A235="","",A235)</f>
        <v/>
      </c>
      <c r="T236" s="17" t="str">
        <f t="shared" ref="T236" si="601">S235&amp;C235&amp;D236</f>
        <v>Abschaltungen wegen Verletzungen vertraglicher Pflichten nach Aussetzung der Vertragsabwicklung (1)Nicht-Haushalte</v>
      </c>
      <c r="U236" s="266" t="str">
        <f t="shared" ref="U236" si="602">CONCATENATE(C235,"_",D236)</f>
        <v>Abschaltungen wegen Verletzungen vertraglicher Pflichten nach Aussetzung der Vertragsabwicklung (1)_Nicht-Haushalte</v>
      </c>
    </row>
    <row r="237" spans="1:21" ht="12.75" customHeight="1" x14ac:dyDescent="0.2">
      <c r="A237" s="493"/>
      <c r="B237" s="495"/>
      <c r="C237" s="497" t="s">
        <v>1074</v>
      </c>
      <c r="D237" s="147" t="s">
        <v>96</v>
      </c>
      <c r="E237" s="130"/>
      <c r="F237" s="130"/>
      <c r="G237" s="130"/>
      <c r="H237" s="130"/>
      <c r="I237" s="130"/>
      <c r="J237" s="130"/>
      <c r="K237" s="130"/>
      <c r="L237" s="130"/>
      <c r="M237" s="130"/>
      <c r="N237" s="130"/>
      <c r="O237" s="130"/>
      <c r="P237" s="130"/>
      <c r="Q237" s="108" t="str">
        <f t="shared" si="527"/>
        <v/>
      </c>
      <c r="S237" s="17" t="str">
        <f t="shared" ref="S237" si="603">IF(A235="","",A235)</f>
        <v/>
      </c>
      <c r="T237" s="17" t="str">
        <f t="shared" ref="T237" si="604">S235&amp;C237&amp;D237</f>
        <v>Abschaltungen wegen Verletzungen vertraglicher Pflichten nach Vertragsauflösung (1)Haushalte</v>
      </c>
      <c r="U237" s="266" t="str">
        <f t="shared" ref="U237" si="605">CONCATENATE(C237,"_",D237)</f>
        <v>Abschaltungen wegen Verletzungen vertraglicher Pflichten nach Vertragsauflösung (1)_Haushalte</v>
      </c>
    </row>
    <row r="238" spans="1:21" x14ac:dyDescent="0.2">
      <c r="A238" s="493"/>
      <c r="B238" s="495"/>
      <c r="C238" s="496"/>
      <c r="D238" s="148" t="s">
        <v>97</v>
      </c>
      <c r="E238" s="305"/>
      <c r="F238" s="305"/>
      <c r="G238" s="305"/>
      <c r="H238" s="305"/>
      <c r="I238" s="305"/>
      <c r="J238" s="305"/>
      <c r="K238" s="305"/>
      <c r="L238" s="305"/>
      <c r="M238" s="305"/>
      <c r="N238" s="305"/>
      <c r="O238" s="305"/>
      <c r="P238" s="305"/>
      <c r="Q238" s="108" t="str">
        <f t="shared" si="527"/>
        <v/>
      </c>
      <c r="S238" s="17" t="str">
        <f t="shared" ref="S238" si="606">IF(A235="","",A235)</f>
        <v/>
      </c>
      <c r="T238" s="17" t="str">
        <f t="shared" ref="T238" si="607">S235&amp;C237&amp;D238</f>
        <v>Abschaltungen wegen Verletzungen vertraglicher Pflichten nach Vertragsauflösung (1)Nicht-Haushalte</v>
      </c>
      <c r="U238" s="266" t="str">
        <f t="shared" ref="U238" si="608">CONCATENATE(C237,"_",D238)</f>
        <v>Abschaltungen wegen Verletzungen vertraglicher Pflichten nach Vertragsauflösung (1)_Nicht-Haushalte</v>
      </c>
    </row>
    <row r="239" spans="1:21" ht="12.75" customHeight="1" x14ac:dyDescent="0.2">
      <c r="A239" s="493"/>
      <c r="B239" s="495"/>
      <c r="C239" s="497" t="s">
        <v>1082</v>
      </c>
      <c r="D239" s="147" t="s">
        <v>96</v>
      </c>
      <c r="E239" s="305"/>
      <c r="F239" s="305"/>
      <c r="G239" s="305"/>
      <c r="H239" s="305"/>
      <c r="I239" s="305"/>
      <c r="J239" s="305"/>
      <c r="K239" s="305"/>
      <c r="L239" s="305"/>
      <c r="M239" s="305"/>
      <c r="N239" s="305"/>
      <c r="O239" s="305"/>
      <c r="P239" s="305"/>
      <c r="Q239" s="108" t="str">
        <f t="shared" si="527"/>
        <v/>
      </c>
      <c r="S239" s="17" t="str">
        <f t="shared" ref="S239" si="609">IF(A235="","",A235)</f>
        <v/>
      </c>
      <c r="T239" s="17" t="str">
        <f t="shared" ref="T239" si="610">S235&amp;C239&amp;D239</f>
        <v>Wiederaufnahmen der Belieferung nach Aussetzung des Netzzugangsvertrages (1)Haushalte</v>
      </c>
      <c r="U239" s="266" t="str">
        <f t="shared" ref="U239" si="611">CONCATENATE(C239,"_",D239)</f>
        <v>Wiederaufnahmen der Belieferung nach Aussetzung des Netzzugangsvertrages (1)_Haushalte</v>
      </c>
    </row>
    <row r="240" spans="1:21" x14ac:dyDescent="0.2">
      <c r="A240" s="493"/>
      <c r="B240" s="495"/>
      <c r="C240" s="496"/>
      <c r="D240" s="148" t="s">
        <v>97</v>
      </c>
      <c r="E240" s="305"/>
      <c r="F240" s="305"/>
      <c r="G240" s="305"/>
      <c r="H240" s="305"/>
      <c r="I240" s="305"/>
      <c r="J240" s="305"/>
      <c r="K240" s="305"/>
      <c r="L240" s="305"/>
      <c r="M240" s="305"/>
      <c r="N240" s="305"/>
      <c r="O240" s="305"/>
      <c r="P240" s="305"/>
      <c r="Q240" s="304" t="str">
        <f t="shared" si="527"/>
        <v/>
      </c>
      <c r="S240" s="17" t="str">
        <f t="shared" ref="S240" si="612">IF(A235="","",A235)</f>
        <v/>
      </c>
      <c r="T240" s="17" t="str">
        <f t="shared" ref="T240" si="613">S235&amp;C239&amp;D240</f>
        <v>Wiederaufnahmen der Belieferung nach Aussetzung des Netzzugangsvertrages (1)Nicht-Haushalte</v>
      </c>
      <c r="U240" s="266" t="str">
        <f t="shared" ref="U240" si="614">CONCATENATE(C239,"_",D240)</f>
        <v>Wiederaufnahmen der Belieferung nach Aussetzung des Netzzugangsvertrages (1)_Nicht-Haushalte</v>
      </c>
    </row>
    <row r="241" spans="1:21" x14ac:dyDescent="0.2">
      <c r="A241" s="493"/>
      <c r="B241" s="495"/>
      <c r="C241" s="498" t="s">
        <v>1075</v>
      </c>
      <c r="D241" s="147" t="s">
        <v>96</v>
      </c>
      <c r="E241" s="305"/>
      <c r="F241" s="305"/>
      <c r="G241" s="305"/>
      <c r="H241" s="305"/>
      <c r="I241" s="305"/>
      <c r="J241" s="305"/>
      <c r="K241" s="305"/>
      <c r="L241" s="305"/>
      <c r="M241" s="305"/>
      <c r="N241" s="305"/>
      <c r="O241" s="305"/>
      <c r="P241" s="305"/>
      <c r="Q241" s="304" t="str">
        <f t="shared" si="527"/>
        <v/>
      </c>
      <c r="S241" s="17" t="str">
        <f t="shared" ref="S241" si="615">IF(A235="","",A235)</f>
        <v/>
      </c>
      <c r="T241" s="17" t="str">
        <f t="shared" ref="T241" si="616">S235&amp;C241&amp;D241</f>
        <v>letzte Mahnungen mit eingeschriebenen Brief (2)Haushalte</v>
      </c>
      <c r="U241" s="266" t="str">
        <f t="shared" ref="U241" si="617">CONCATENATE(C241,"_",D241)</f>
        <v>letzte Mahnungen mit eingeschriebenen Brief (2)_Haushalte</v>
      </c>
    </row>
    <row r="242" spans="1:21" ht="12.75" customHeight="1" x14ac:dyDescent="0.2">
      <c r="A242" s="493"/>
      <c r="B242" s="495"/>
      <c r="C242" s="499"/>
      <c r="D242" s="148" t="s">
        <v>97</v>
      </c>
      <c r="E242" s="104"/>
      <c r="F242" s="104"/>
      <c r="G242" s="104"/>
      <c r="H242" s="104"/>
      <c r="I242" s="104"/>
      <c r="J242" s="104"/>
      <c r="K242" s="104"/>
      <c r="L242" s="104"/>
      <c r="M242" s="104"/>
      <c r="N242" s="104"/>
      <c r="O242" s="104"/>
      <c r="P242" s="104"/>
      <c r="Q242" s="73" t="str">
        <f t="shared" si="527"/>
        <v/>
      </c>
      <c r="S242" s="17" t="str">
        <f t="shared" ref="S242" si="618">IF(A235="","",A235)</f>
        <v/>
      </c>
      <c r="T242" s="17" t="str">
        <f t="shared" ref="T242" si="619">S235&amp;C241&amp;D242</f>
        <v>letzte Mahnungen mit eingeschriebenen Brief (2)Nicht-Haushalte</v>
      </c>
      <c r="U242" s="266" t="str">
        <f t="shared" ref="U242" si="620">CONCATENATE(C241,"_",D242)</f>
        <v>letzte Mahnungen mit eingeschriebenen Brief (2)_Nicht-Haushalte</v>
      </c>
    </row>
    <row r="243" spans="1:21" ht="12.75" customHeight="1" x14ac:dyDescent="0.2">
      <c r="A243" s="492"/>
      <c r="B243" s="494" t="str">
        <f>IF(A243="","",IFERROR(VLOOKUP(A243,L!$M$11:$N$120,2,FALSE),"Eingabeart wurde geändert"))</f>
        <v/>
      </c>
      <c r="C243" s="428" t="s">
        <v>1073</v>
      </c>
      <c r="D243" s="147" t="s">
        <v>96</v>
      </c>
      <c r="E243" s="103"/>
      <c r="F243" s="103"/>
      <c r="G243" s="103"/>
      <c r="H243" s="103"/>
      <c r="I243" s="103"/>
      <c r="J243" s="103"/>
      <c r="K243" s="103"/>
      <c r="L243" s="103"/>
      <c r="M243" s="103"/>
      <c r="N243" s="103"/>
      <c r="O243" s="103"/>
      <c r="P243" s="103"/>
      <c r="Q243" s="72" t="str">
        <f t="shared" si="527"/>
        <v/>
      </c>
      <c r="S243" s="17" t="str">
        <f t="shared" ref="S243" si="621">IF(A243="","",A243)</f>
        <v/>
      </c>
      <c r="T243" s="17" t="str">
        <f t="shared" si="552"/>
        <v>Abschaltungen wegen Verletzungen vertraglicher Pflichten nach Aussetzung der Vertragsabwicklung (1)Haushalte</v>
      </c>
      <c r="U243" s="266" t="str">
        <f t="shared" ref="U243" si="622">CONCATENATE(C243,"_",D243)</f>
        <v>Abschaltungen wegen Verletzungen vertraglicher Pflichten nach Aussetzung der Vertragsabwicklung (1)_Haushalte</v>
      </c>
    </row>
    <row r="244" spans="1:21" x14ac:dyDescent="0.2">
      <c r="A244" s="493"/>
      <c r="B244" s="495"/>
      <c r="C244" s="496"/>
      <c r="D244" s="148" t="s">
        <v>97</v>
      </c>
      <c r="E244" s="350"/>
      <c r="F244" s="350"/>
      <c r="G244" s="350"/>
      <c r="H244" s="350"/>
      <c r="I244" s="350"/>
      <c r="J244" s="350"/>
      <c r="K244" s="350"/>
      <c r="L244" s="350"/>
      <c r="M244" s="350"/>
      <c r="N244" s="350"/>
      <c r="O244" s="350"/>
      <c r="P244" s="350"/>
      <c r="Q244" s="264" t="str">
        <f t="shared" si="527"/>
        <v/>
      </c>
      <c r="S244" s="17" t="str">
        <f t="shared" ref="S244" si="623">IF(A243="","",A243)</f>
        <v/>
      </c>
      <c r="T244" s="17" t="str">
        <f t="shared" ref="T244" si="624">S243&amp;C243&amp;D244</f>
        <v>Abschaltungen wegen Verletzungen vertraglicher Pflichten nach Aussetzung der Vertragsabwicklung (1)Nicht-Haushalte</v>
      </c>
      <c r="U244" s="266" t="str">
        <f t="shared" ref="U244" si="625">CONCATENATE(C243,"_",D244)</f>
        <v>Abschaltungen wegen Verletzungen vertraglicher Pflichten nach Aussetzung der Vertragsabwicklung (1)_Nicht-Haushalte</v>
      </c>
    </row>
    <row r="245" spans="1:21" ht="12.75" customHeight="1" x14ac:dyDescent="0.2">
      <c r="A245" s="493"/>
      <c r="B245" s="495"/>
      <c r="C245" s="497" t="s">
        <v>1074</v>
      </c>
      <c r="D245" s="147" t="s">
        <v>96</v>
      </c>
      <c r="E245" s="130"/>
      <c r="F245" s="130"/>
      <c r="G245" s="130"/>
      <c r="H245" s="130"/>
      <c r="I245" s="130"/>
      <c r="J245" s="130"/>
      <c r="K245" s="130"/>
      <c r="L245" s="130"/>
      <c r="M245" s="130"/>
      <c r="N245" s="130"/>
      <c r="O245" s="130"/>
      <c r="P245" s="130"/>
      <c r="Q245" s="108" t="str">
        <f t="shared" si="527"/>
        <v/>
      </c>
      <c r="S245" s="17" t="str">
        <f t="shared" ref="S245" si="626">IF(A243="","",A243)</f>
        <v/>
      </c>
      <c r="T245" s="17" t="str">
        <f t="shared" ref="T245" si="627">S243&amp;C245&amp;D245</f>
        <v>Abschaltungen wegen Verletzungen vertraglicher Pflichten nach Vertragsauflösung (1)Haushalte</v>
      </c>
      <c r="U245" s="266" t="str">
        <f t="shared" ref="U245" si="628">CONCATENATE(C245,"_",D245)</f>
        <v>Abschaltungen wegen Verletzungen vertraglicher Pflichten nach Vertragsauflösung (1)_Haushalte</v>
      </c>
    </row>
    <row r="246" spans="1:21" x14ac:dyDescent="0.2">
      <c r="A246" s="493"/>
      <c r="B246" s="495"/>
      <c r="C246" s="496"/>
      <c r="D246" s="148" t="s">
        <v>97</v>
      </c>
      <c r="E246" s="305"/>
      <c r="F246" s="305"/>
      <c r="G246" s="305"/>
      <c r="H246" s="305"/>
      <c r="I246" s="305"/>
      <c r="J246" s="305"/>
      <c r="K246" s="305"/>
      <c r="L246" s="305"/>
      <c r="M246" s="305"/>
      <c r="N246" s="305"/>
      <c r="O246" s="305"/>
      <c r="P246" s="305"/>
      <c r="Q246" s="108" t="str">
        <f t="shared" si="527"/>
        <v/>
      </c>
      <c r="S246" s="17" t="str">
        <f t="shared" ref="S246" si="629">IF(A243="","",A243)</f>
        <v/>
      </c>
      <c r="T246" s="17" t="str">
        <f t="shared" ref="T246" si="630">S243&amp;C245&amp;D246</f>
        <v>Abschaltungen wegen Verletzungen vertraglicher Pflichten nach Vertragsauflösung (1)Nicht-Haushalte</v>
      </c>
      <c r="U246" s="266" t="str">
        <f t="shared" ref="U246" si="631">CONCATENATE(C245,"_",D246)</f>
        <v>Abschaltungen wegen Verletzungen vertraglicher Pflichten nach Vertragsauflösung (1)_Nicht-Haushalte</v>
      </c>
    </row>
    <row r="247" spans="1:21" ht="12.75" customHeight="1" x14ac:dyDescent="0.2">
      <c r="A247" s="493"/>
      <c r="B247" s="495"/>
      <c r="C247" s="497" t="s">
        <v>1082</v>
      </c>
      <c r="D247" s="147" t="s">
        <v>96</v>
      </c>
      <c r="E247" s="305"/>
      <c r="F247" s="305"/>
      <c r="G247" s="305"/>
      <c r="H247" s="305"/>
      <c r="I247" s="305"/>
      <c r="J247" s="305"/>
      <c r="K247" s="305"/>
      <c r="L247" s="305"/>
      <c r="M247" s="305"/>
      <c r="N247" s="305"/>
      <c r="O247" s="305"/>
      <c r="P247" s="305"/>
      <c r="Q247" s="108" t="str">
        <f t="shared" si="527"/>
        <v/>
      </c>
      <c r="S247" s="17" t="str">
        <f t="shared" ref="S247" si="632">IF(A243="","",A243)</f>
        <v/>
      </c>
      <c r="T247" s="17" t="str">
        <f t="shared" ref="T247" si="633">S243&amp;C247&amp;D247</f>
        <v>Wiederaufnahmen der Belieferung nach Aussetzung des Netzzugangsvertrages (1)Haushalte</v>
      </c>
      <c r="U247" s="266" t="str">
        <f t="shared" ref="U247" si="634">CONCATENATE(C247,"_",D247)</f>
        <v>Wiederaufnahmen der Belieferung nach Aussetzung des Netzzugangsvertrages (1)_Haushalte</v>
      </c>
    </row>
    <row r="248" spans="1:21" x14ac:dyDescent="0.2">
      <c r="A248" s="493"/>
      <c r="B248" s="495"/>
      <c r="C248" s="496"/>
      <c r="D248" s="148" t="s">
        <v>97</v>
      </c>
      <c r="E248" s="305"/>
      <c r="F248" s="305"/>
      <c r="G248" s="305"/>
      <c r="H248" s="305"/>
      <c r="I248" s="305"/>
      <c r="J248" s="305"/>
      <c r="K248" s="305"/>
      <c r="L248" s="305"/>
      <c r="M248" s="305"/>
      <c r="N248" s="305"/>
      <c r="O248" s="305"/>
      <c r="P248" s="305"/>
      <c r="Q248" s="304" t="str">
        <f t="shared" si="527"/>
        <v/>
      </c>
      <c r="S248" s="17" t="str">
        <f t="shared" ref="S248" si="635">IF(A243="","",A243)</f>
        <v/>
      </c>
      <c r="T248" s="17" t="str">
        <f t="shared" ref="T248" si="636">S243&amp;C247&amp;D248</f>
        <v>Wiederaufnahmen der Belieferung nach Aussetzung des Netzzugangsvertrages (1)Nicht-Haushalte</v>
      </c>
      <c r="U248" s="266" t="str">
        <f t="shared" ref="U248" si="637">CONCATENATE(C247,"_",D248)</f>
        <v>Wiederaufnahmen der Belieferung nach Aussetzung des Netzzugangsvertrages (1)_Nicht-Haushalte</v>
      </c>
    </row>
    <row r="249" spans="1:21" x14ac:dyDescent="0.2">
      <c r="A249" s="493"/>
      <c r="B249" s="495"/>
      <c r="C249" s="498" t="s">
        <v>1075</v>
      </c>
      <c r="D249" s="147" t="s">
        <v>96</v>
      </c>
      <c r="E249" s="305"/>
      <c r="F249" s="305"/>
      <c r="G249" s="305"/>
      <c r="H249" s="305"/>
      <c r="I249" s="305"/>
      <c r="J249" s="305"/>
      <c r="K249" s="305"/>
      <c r="L249" s="305"/>
      <c r="M249" s="305"/>
      <c r="N249" s="305"/>
      <c r="O249" s="305"/>
      <c r="P249" s="305"/>
      <c r="Q249" s="304" t="str">
        <f t="shared" si="527"/>
        <v/>
      </c>
      <c r="S249" s="17" t="str">
        <f t="shared" ref="S249" si="638">IF(A243="","",A243)</f>
        <v/>
      </c>
      <c r="T249" s="17" t="str">
        <f t="shared" ref="T249" si="639">S243&amp;C249&amp;D249</f>
        <v>letzte Mahnungen mit eingeschriebenen Brief (2)Haushalte</v>
      </c>
      <c r="U249" s="266" t="str">
        <f t="shared" ref="U249" si="640">CONCATENATE(C249,"_",D249)</f>
        <v>letzte Mahnungen mit eingeschriebenen Brief (2)_Haushalte</v>
      </c>
    </row>
    <row r="250" spans="1:21" ht="12.75" customHeight="1" x14ac:dyDescent="0.2">
      <c r="A250" s="493"/>
      <c r="B250" s="495"/>
      <c r="C250" s="499"/>
      <c r="D250" s="148" t="s">
        <v>97</v>
      </c>
      <c r="E250" s="104"/>
      <c r="F250" s="104"/>
      <c r="G250" s="104"/>
      <c r="H250" s="104"/>
      <c r="I250" s="104"/>
      <c r="J250" s="104"/>
      <c r="K250" s="104"/>
      <c r="L250" s="104"/>
      <c r="M250" s="104"/>
      <c r="N250" s="104"/>
      <c r="O250" s="104"/>
      <c r="P250" s="104"/>
      <c r="Q250" s="73" t="str">
        <f t="shared" si="527"/>
        <v/>
      </c>
      <c r="S250" s="17" t="str">
        <f t="shared" ref="S250" si="641">IF(A243="","",A243)</f>
        <v/>
      </c>
      <c r="T250" s="17" t="str">
        <f t="shared" ref="T250" si="642">S243&amp;C249&amp;D250</f>
        <v>letzte Mahnungen mit eingeschriebenen Brief (2)Nicht-Haushalte</v>
      </c>
      <c r="U250" s="266" t="str">
        <f t="shared" ref="U250" si="643">CONCATENATE(C249,"_",D250)</f>
        <v>letzte Mahnungen mit eingeschriebenen Brief (2)_Nicht-Haushalte</v>
      </c>
    </row>
    <row r="251" spans="1:21" ht="12.75" customHeight="1" x14ac:dyDescent="0.2">
      <c r="A251" s="492"/>
      <c r="B251" s="494" t="str">
        <f>IF(A251="","",IFERROR(VLOOKUP(A251,L!$M$11:$N$120,2,FALSE),"Eingabeart wurde geändert"))</f>
        <v/>
      </c>
      <c r="C251" s="428" t="s">
        <v>1073</v>
      </c>
      <c r="D251" s="147" t="s">
        <v>96</v>
      </c>
      <c r="E251" s="103"/>
      <c r="F251" s="103"/>
      <c r="G251" s="103"/>
      <c r="H251" s="103"/>
      <c r="I251" s="103"/>
      <c r="J251" s="103"/>
      <c r="K251" s="103"/>
      <c r="L251" s="103"/>
      <c r="M251" s="103"/>
      <c r="N251" s="103"/>
      <c r="O251" s="103"/>
      <c r="P251" s="103"/>
      <c r="Q251" s="72" t="str">
        <f t="shared" si="527"/>
        <v/>
      </c>
      <c r="S251" s="17" t="str">
        <f t="shared" ref="S251" si="644">IF(A251="","",A251)</f>
        <v/>
      </c>
      <c r="T251" s="17" t="str">
        <f t="shared" si="552"/>
        <v>Abschaltungen wegen Verletzungen vertraglicher Pflichten nach Aussetzung der Vertragsabwicklung (1)Haushalte</v>
      </c>
      <c r="U251" s="266" t="str">
        <f t="shared" ref="U251" si="645">CONCATENATE(C251,"_",D251)</f>
        <v>Abschaltungen wegen Verletzungen vertraglicher Pflichten nach Aussetzung der Vertragsabwicklung (1)_Haushalte</v>
      </c>
    </row>
    <row r="252" spans="1:21" x14ac:dyDescent="0.2">
      <c r="A252" s="493"/>
      <c r="B252" s="495"/>
      <c r="C252" s="496"/>
      <c r="D252" s="148" t="s">
        <v>97</v>
      </c>
      <c r="E252" s="350"/>
      <c r="F252" s="350"/>
      <c r="G252" s="350"/>
      <c r="H252" s="350"/>
      <c r="I252" s="350"/>
      <c r="J252" s="350"/>
      <c r="K252" s="350"/>
      <c r="L252" s="350"/>
      <c r="M252" s="350"/>
      <c r="N252" s="350"/>
      <c r="O252" s="350"/>
      <c r="P252" s="350"/>
      <c r="Q252" s="264" t="str">
        <f t="shared" si="527"/>
        <v/>
      </c>
      <c r="S252" s="17" t="str">
        <f t="shared" ref="S252" si="646">IF(A251="","",A251)</f>
        <v/>
      </c>
      <c r="T252" s="17" t="str">
        <f t="shared" ref="T252" si="647">S251&amp;C251&amp;D252</f>
        <v>Abschaltungen wegen Verletzungen vertraglicher Pflichten nach Aussetzung der Vertragsabwicklung (1)Nicht-Haushalte</v>
      </c>
      <c r="U252" s="266" t="str">
        <f t="shared" ref="U252" si="648">CONCATENATE(C251,"_",D252)</f>
        <v>Abschaltungen wegen Verletzungen vertraglicher Pflichten nach Aussetzung der Vertragsabwicklung (1)_Nicht-Haushalte</v>
      </c>
    </row>
    <row r="253" spans="1:21" ht="12.75" customHeight="1" x14ac:dyDescent="0.2">
      <c r="A253" s="493"/>
      <c r="B253" s="495"/>
      <c r="C253" s="497" t="s">
        <v>1074</v>
      </c>
      <c r="D253" s="147" t="s">
        <v>96</v>
      </c>
      <c r="E253" s="130"/>
      <c r="F253" s="130"/>
      <c r="G253" s="130"/>
      <c r="H253" s="130"/>
      <c r="I253" s="130"/>
      <c r="J253" s="130"/>
      <c r="K253" s="130"/>
      <c r="L253" s="130"/>
      <c r="M253" s="130"/>
      <c r="N253" s="130"/>
      <c r="O253" s="130"/>
      <c r="P253" s="130"/>
      <c r="Q253" s="108" t="str">
        <f t="shared" si="527"/>
        <v/>
      </c>
      <c r="S253" s="17" t="str">
        <f t="shared" ref="S253" si="649">IF(A251="","",A251)</f>
        <v/>
      </c>
      <c r="T253" s="17" t="str">
        <f t="shared" ref="T253" si="650">S251&amp;C253&amp;D253</f>
        <v>Abschaltungen wegen Verletzungen vertraglicher Pflichten nach Vertragsauflösung (1)Haushalte</v>
      </c>
      <c r="U253" s="266" t="str">
        <f t="shared" ref="U253" si="651">CONCATENATE(C253,"_",D253)</f>
        <v>Abschaltungen wegen Verletzungen vertraglicher Pflichten nach Vertragsauflösung (1)_Haushalte</v>
      </c>
    </row>
    <row r="254" spans="1:21" x14ac:dyDescent="0.2">
      <c r="A254" s="493"/>
      <c r="B254" s="495"/>
      <c r="C254" s="496"/>
      <c r="D254" s="148" t="s">
        <v>97</v>
      </c>
      <c r="E254" s="305"/>
      <c r="F254" s="305"/>
      <c r="G254" s="305"/>
      <c r="H254" s="305"/>
      <c r="I254" s="305"/>
      <c r="J254" s="305"/>
      <c r="K254" s="305"/>
      <c r="L254" s="305"/>
      <c r="M254" s="305"/>
      <c r="N254" s="305"/>
      <c r="O254" s="305"/>
      <c r="P254" s="305"/>
      <c r="Q254" s="108" t="str">
        <f t="shared" si="527"/>
        <v/>
      </c>
      <c r="S254" s="17" t="str">
        <f t="shared" ref="S254" si="652">IF(A251="","",A251)</f>
        <v/>
      </c>
      <c r="T254" s="17" t="str">
        <f t="shared" ref="T254" si="653">S251&amp;C253&amp;D254</f>
        <v>Abschaltungen wegen Verletzungen vertraglicher Pflichten nach Vertragsauflösung (1)Nicht-Haushalte</v>
      </c>
      <c r="U254" s="266" t="str">
        <f t="shared" ref="U254" si="654">CONCATENATE(C253,"_",D254)</f>
        <v>Abschaltungen wegen Verletzungen vertraglicher Pflichten nach Vertragsauflösung (1)_Nicht-Haushalte</v>
      </c>
    </row>
    <row r="255" spans="1:21" ht="12.75" customHeight="1" x14ac:dyDescent="0.2">
      <c r="A255" s="493"/>
      <c r="B255" s="495"/>
      <c r="C255" s="497" t="s">
        <v>1082</v>
      </c>
      <c r="D255" s="147" t="s">
        <v>96</v>
      </c>
      <c r="E255" s="305"/>
      <c r="F255" s="305"/>
      <c r="G255" s="305"/>
      <c r="H255" s="305"/>
      <c r="I255" s="305"/>
      <c r="J255" s="305"/>
      <c r="K255" s="305"/>
      <c r="L255" s="305"/>
      <c r="M255" s="305"/>
      <c r="N255" s="305"/>
      <c r="O255" s="305"/>
      <c r="P255" s="305"/>
      <c r="Q255" s="108" t="str">
        <f t="shared" si="527"/>
        <v/>
      </c>
      <c r="S255" s="17" t="str">
        <f t="shared" ref="S255" si="655">IF(A251="","",A251)</f>
        <v/>
      </c>
      <c r="T255" s="17" t="str">
        <f t="shared" ref="T255" si="656">S251&amp;C255&amp;D255</f>
        <v>Wiederaufnahmen der Belieferung nach Aussetzung des Netzzugangsvertrages (1)Haushalte</v>
      </c>
      <c r="U255" s="266" t="str">
        <f t="shared" ref="U255" si="657">CONCATENATE(C255,"_",D255)</f>
        <v>Wiederaufnahmen der Belieferung nach Aussetzung des Netzzugangsvertrages (1)_Haushalte</v>
      </c>
    </row>
    <row r="256" spans="1:21" x14ac:dyDescent="0.2">
      <c r="A256" s="493"/>
      <c r="B256" s="495"/>
      <c r="C256" s="496"/>
      <c r="D256" s="148" t="s">
        <v>97</v>
      </c>
      <c r="E256" s="305"/>
      <c r="F256" s="305"/>
      <c r="G256" s="305"/>
      <c r="H256" s="305"/>
      <c r="I256" s="305"/>
      <c r="J256" s="305"/>
      <c r="K256" s="305"/>
      <c r="L256" s="305"/>
      <c r="M256" s="305"/>
      <c r="N256" s="305"/>
      <c r="O256" s="305"/>
      <c r="P256" s="305"/>
      <c r="Q256" s="304" t="str">
        <f t="shared" si="527"/>
        <v/>
      </c>
      <c r="S256" s="17" t="str">
        <f t="shared" ref="S256" si="658">IF(A251="","",A251)</f>
        <v/>
      </c>
      <c r="T256" s="17" t="str">
        <f t="shared" ref="T256" si="659">S251&amp;C255&amp;D256</f>
        <v>Wiederaufnahmen der Belieferung nach Aussetzung des Netzzugangsvertrages (1)Nicht-Haushalte</v>
      </c>
      <c r="U256" s="266" t="str">
        <f t="shared" ref="U256" si="660">CONCATENATE(C255,"_",D256)</f>
        <v>Wiederaufnahmen der Belieferung nach Aussetzung des Netzzugangsvertrages (1)_Nicht-Haushalte</v>
      </c>
    </row>
    <row r="257" spans="1:21" x14ac:dyDescent="0.2">
      <c r="A257" s="493"/>
      <c r="B257" s="495"/>
      <c r="C257" s="498" t="s">
        <v>1075</v>
      </c>
      <c r="D257" s="147" t="s">
        <v>96</v>
      </c>
      <c r="E257" s="305"/>
      <c r="F257" s="305"/>
      <c r="G257" s="305"/>
      <c r="H257" s="305"/>
      <c r="I257" s="305"/>
      <c r="J257" s="305"/>
      <c r="K257" s="305"/>
      <c r="L257" s="305"/>
      <c r="M257" s="305"/>
      <c r="N257" s="305"/>
      <c r="O257" s="305"/>
      <c r="P257" s="305"/>
      <c r="Q257" s="304" t="str">
        <f t="shared" si="527"/>
        <v/>
      </c>
      <c r="S257" s="17" t="str">
        <f t="shared" ref="S257" si="661">IF(A251="","",A251)</f>
        <v/>
      </c>
      <c r="T257" s="17" t="str">
        <f t="shared" ref="T257" si="662">S251&amp;C257&amp;D257</f>
        <v>letzte Mahnungen mit eingeschriebenen Brief (2)Haushalte</v>
      </c>
      <c r="U257" s="266" t="str">
        <f t="shared" ref="U257" si="663">CONCATENATE(C257,"_",D257)</f>
        <v>letzte Mahnungen mit eingeschriebenen Brief (2)_Haushalte</v>
      </c>
    </row>
    <row r="258" spans="1:21" ht="12.75" customHeight="1" x14ac:dyDescent="0.2">
      <c r="A258" s="493"/>
      <c r="B258" s="495"/>
      <c r="C258" s="499"/>
      <c r="D258" s="148" t="s">
        <v>97</v>
      </c>
      <c r="E258" s="104"/>
      <c r="F258" s="104"/>
      <c r="G258" s="104"/>
      <c r="H258" s="104"/>
      <c r="I258" s="104"/>
      <c r="J258" s="104"/>
      <c r="K258" s="104"/>
      <c r="L258" s="104"/>
      <c r="M258" s="104"/>
      <c r="N258" s="104"/>
      <c r="O258" s="104"/>
      <c r="P258" s="104"/>
      <c r="Q258" s="73" t="str">
        <f t="shared" si="527"/>
        <v/>
      </c>
      <c r="S258" s="17" t="str">
        <f t="shared" ref="S258" si="664">IF(A251="","",A251)</f>
        <v/>
      </c>
      <c r="T258" s="17" t="str">
        <f t="shared" ref="T258" si="665">S251&amp;C257&amp;D258</f>
        <v>letzte Mahnungen mit eingeschriebenen Brief (2)Nicht-Haushalte</v>
      </c>
      <c r="U258" s="266" t="str">
        <f t="shared" ref="U258" si="666">CONCATENATE(C257,"_",D258)</f>
        <v>letzte Mahnungen mit eingeschriebenen Brief (2)_Nicht-Haushalte</v>
      </c>
    </row>
    <row r="259" spans="1:21" ht="12.75" customHeight="1" x14ac:dyDescent="0.2">
      <c r="A259" s="492"/>
      <c r="B259" s="494" t="str">
        <f>IF(A259="","",IFERROR(VLOOKUP(A259,L!$M$11:$N$120,2,FALSE),"Eingabeart wurde geändert"))</f>
        <v/>
      </c>
      <c r="C259" s="428" t="s">
        <v>1073</v>
      </c>
      <c r="D259" s="147" t="s">
        <v>96</v>
      </c>
      <c r="E259" s="103"/>
      <c r="F259" s="103"/>
      <c r="G259" s="103"/>
      <c r="H259" s="103"/>
      <c r="I259" s="103"/>
      <c r="J259" s="103"/>
      <c r="K259" s="103"/>
      <c r="L259" s="103"/>
      <c r="M259" s="103"/>
      <c r="N259" s="103"/>
      <c r="O259" s="103"/>
      <c r="P259" s="103"/>
      <c r="Q259" s="72" t="str">
        <f t="shared" si="527"/>
        <v/>
      </c>
      <c r="S259" s="17" t="str">
        <f t="shared" ref="S259" si="667">IF(A259="","",A259)</f>
        <v/>
      </c>
      <c r="T259" s="17" t="str">
        <f t="shared" si="552"/>
        <v>Abschaltungen wegen Verletzungen vertraglicher Pflichten nach Aussetzung der Vertragsabwicklung (1)Haushalte</v>
      </c>
      <c r="U259" s="266" t="str">
        <f t="shared" ref="U259" si="668">CONCATENATE(C259,"_",D259)</f>
        <v>Abschaltungen wegen Verletzungen vertraglicher Pflichten nach Aussetzung der Vertragsabwicklung (1)_Haushalte</v>
      </c>
    </row>
    <row r="260" spans="1:21" x14ac:dyDescent="0.2">
      <c r="A260" s="493"/>
      <c r="B260" s="495"/>
      <c r="C260" s="496"/>
      <c r="D260" s="148" t="s">
        <v>97</v>
      </c>
      <c r="E260" s="350"/>
      <c r="F260" s="350"/>
      <c r="G260" s="350"/>
      <c r="H260" s="350"/>
      <c r="I260" s="350"/>
      <c r="J260" s="350"/>
      <c r="K260" s="350"/>
      <c r="L260" s="350"/>
      <c r="M260" s="350"/>
      <c r="N260" s="350"/>
      <c r="O260" s="350"/>
      <c r="P260" s="350"/>
      <c r="Q260" s="264" t="str">
        <f t="shared" si="527"/>
        <v/>
      </c>
      <c r="S260" s="17" t="str">
        <f t="shared" ref="S260" si="669">IF(A259="","",A259)</f>
        <v/>
      </c>
      <c r="T260" s="17" t="str">
        <f t="shared" ref="T260" si="670">S259&amp;C259&amp;D260</f>
        <v>Abschaltungen wegen Verletzungen vertraglicher Pflichten nach Aussetzung der Vertragsabwicklung (1)Nicht-Haushalte</v>
      </c>
      <c r="U260" s="266" t="str">
        <f t="shared" ref="U260" si="671">CONCATENATE(C259,"_",D260)</f>
        <v>Abschaltungen wegen Verletzungen vertraglicher Pflichten nach Aussetzung der Vertragsabwicklung (1)_Nicht-Haushalte</v>
      </c>
    </row>
    <row r="261" spans="1:21" ht="12.75" customHeight="1" x14ac:dyDescent="0.2">
      <c r="A261" s="493"/>
      <c r="B261" s="495"/>
      <c r="C261" s="497" t="s">
        <v>1074</v>
      </c>
      <c r="D261" s="147" t="s">
        <v>96</v>
      </c>
      <c r="E261" s="130"/>
      <c r="F261" s="130"/>
      <c r="G261" s="130"/>
      <c r="H261" s="130"/>
      <c r="I261" s="130"/>
      <c r="J261" s="130"/>
      <c r="K261" s="130"/>
      <c r="L261" s="130"/>
      <c r="M261" s="130"/>
      <c r="N261" s="130"/>
      <c r="O261" s="130"/>
      <c r="P261" s="130"/>
      <c r="Q261" s="108" t="str">
        <f t="shared" si="527"/>
        <v/>
      </c>
      <c r="S261" s="17" t="str">
        <f t="shared" ref="S261" si="672">IF(A259="","",A259)</f>
        <v/>
      </c>
      <c r="T261" s="17" t="str">
        <f t="shared" ref="T261" si="673">S259&amp;C261&amp;D261</f>
        <v>Abschaltungen wegen Verletzungen vertraglicher Pflichten nach Vertragsauflösung (1)Haushalte</v>
      </c>
      <c r="U261" s="266" t="str">
        <f t="shared" ref="U261" si="674">CONCATENATE(C261,"_",D261)</f>
        <v>Abschaltungen wegen Verletzungen vertraglicher Pflichten nach Vertragsauflösung (1)_Haushalte</v>
      </c>
    </row>
    <row r="262" spans="1:21" x14ac:dyDescent="0.2">
      <c r="A262" s="493"/>
      <c r="B262" s="495"/>
      <c r="C262" s="496"/>
      <c r="D262" s="148" t="s">
        <v>97</v>
      </c>
      <c r="E262" s="305"/>
      <c r="F262" s="305"/>
      <c r="G262" s="305"/>
      <c r="H262" s="305"/>
      <c r="I262" s="305"/>
      <c r="J262" s="305"/>
      <c r="K262" s="305"/>
      <c r="L262" s="305"/>
      <c r="M262" s="305"/>
      <c r="N262" s="305"/>
      <c r="O262" s="305"/>
      <c r="P262" s="305"/>
      <c r="Q262" s="108" t="str">
        <f t="shared" si="527"/>
        <v/>
      </c>
      <c r="S262" s="17" t="str">
        <f t="shared" ref="S262" si="675">IF(A259="","",A259)</f>
        <v/>
      </c>
      <c r="T262" s="17" t="str">
        <f t="shared" ref="T262" si="676">S259&amp;C261&amp;D262</f>
        <v>Abschaltungen wegen Verletzungen vertraglicher Pflichten nach Vertragsauflösung (1)Nicht-Haushalte</v>
      </c>
      <c r="U262" s="266" t="str">
        <f t="shared" ref="U262" si="677">CONCATENATE(C261,"_",D262)</f>
        <v>Abschaltungen wegen Verletzungen vertraglicher Pflichten nach Vertragsauflösung (1)_Nicht-Haushalte</v>
      </c>
    </row>
    <row r="263" spans="1:21" ht="12.75" customHeight="1" x14ac:dyDescent="0.2">
      <c r="A263" s="493"/>
      <c r="B263" s="495"/>
      <c r="C263" s="497" t="s">
        <v>1082</v>
      </c>
      <c r="D263" s="147" t="s">
        <v>96</v>
      </c>
      <c r="E263" s="305"/>
      <c r="F263" s="305"/>
      <c r="G263" s="305"/>
      <c r="H263" s="305"/>
      <c r="I263" s="305"/>
      <c r="J263" s="305"/>
      <c r="K263" s="305"/>
      <c r="L263" s="305"/>
      <c r="M263" s="305"/>
      <c r="N263" s="305"/>
      <c r="O263" s="305"/>
      <c r="P263" s="305"/>
      <c r="Q263" s="108" t="str">
        <f t="shared" si="527"/>
        <v/>
      </c>
      <c r="S263" s="17" t="str">
        <f t="shared" ref="S263" si="678">IF(A259="","",A259)</f>
        <v/>
      </c>
      <c r="T263" s="17" t="str">
        <f t="shared" ref="T263" si="679">S259&amp;C263&amp;D263</f>
        <v>Wiederaufnahmen der Belieferung nach Aussetzung des Netzzugangsvertrages (1)Haushalte</v>
      </c>
      <c r="U263" s="266" t="str">
        <f t="shared" ref="U263" si="680">CONCATENATE(C263,"_",D263)</f>
        <v>Wiederaufnahmen der Belieferung nach Aussetzung des Netzzugangsvertrages (1)_Haushalte</v>
      </c>
    </row>
    <row r="264" spans="1:21" x14ac:dyDescent="0.2">
      <c r="A264" s="493"/>
      <c r="B264" s="495"/>
      <c r="C264" s="496"/>
      <c r="D264" s="148" t="s">
        <v>97</v>
      </c>
      <c r="E264" s="305"/>
      <c r="F264" s="305"/>
      <c r="G264" s="305"/>
      <c r="H264" s="305"/>
      <c r="I264" s="305"/>
      <c r="J264" s="305"/>
      <c r="K264" s="305"/>
      <c r="L264" s="305"/>
      <c r="M264" s="305"/>
      <c r="N264" s="305"/>
      <c r="O264" s="305"/>
      <c r="P264" s="305"/>
      <c r="Q264" s="304" t="str">
        <f t="shared" si="527"/>
        <v/>
      </c>
      <c r="S264" s="17" t="str">
        <f t="shared" ref="S264" si="681">IF(A259="","",A259)</f>
        <v/>
      </c>
      <c r="T264" s="17" t="str">
        <f t="shared" ref="T264" si="682">S259&amp;C263&amp;D264</f>
        <v>Wiederaufnahmen der Belieferung nach Aussetzung des Netzzugangsvertrages (1)Nicht-Haushalte</v>
      </c>
      <c r="U264" s="266" t="str">
        <f t="shared" ref="U264" si="683">CONCATENATE(C263,"_",D264)</f>
        <v>Wiederaufnahmen der Belieferung nach Aussetzung des Netzzugangsvertrages (1)_Nicht-Haushalte</v>
      </c>
    </row>
    <row r="265" spans="1:21" x14ac:dyDescent="0.2">
      <c r="A265" s="493"/>
      <c r="B265" s="495"/>
      <c r="C265" s="498" t="s">
        <v>1075</v>
      </c>
      <c r="D265" s="147" t="s">
        <v>96</v>
      </c>
      <c r="E265" s="305"/>
      <c r="F265" s="305"/>
      <c r="G265" s="305"/>
      <c r="H265" s="305"/>
      <c r="I265" s="305"/>
      <c r="J265" s="305"/>
      <c r="K265" s="305"/>
      <c r="L265" s="305"/>
      <c r="M265" s="305"/>
      <c r="N265" s="305"/>
      <c r="O265" s="305"/>
      <c r="P265" s="305"/>
      <c r="Q265" s="304" t="str">
        <f t="shared" si="527"/>
        <v/>
      </c>
      <c r="S265" s="17" t="str">
        <f t="shared" ref="S265" si="684">IF(A259="","",A259)</f>
        <v/>
      </c>
      <c r="T265" s="17" t="str">
        <f t="shared" ref="T265" si="685">S259&amp;C265&amp;D265</f>
        <v>letzte Mahnungen mit eingeschriebenen Brief (2)Haushalte</v>
      </c>
      <c r="U265" s="266" t="str">
        <f t="shared" ref="U265" si="686">CONCATENATE(C265,"_",D265)</f>
        <v>letzte Mahnungen mit eingeschriebenen Brief (2)_Haushalte</v>
      </c>
    </row>
    <row r="266" spans="1:21" ht="12.75" customHeight="1" x14ac:dyDescent="0.2">
      <c r="A266" s="493"/>
      <c r="B266" s="495"/>
      <c r="C266" s="499"/>
      <c r="D266" s="148" t="s">
        <v>97</v>
      </c>
      <c r="E266" s="104"/>
      <c r="F266" s="104"/>
      <c r="G266" s="104"/>
      <c r="H266" s="104"/>
      <c r="I266" s="104"/>
      <c r="J266" s="104"/>
      <c r="K266" s="104"/>
      <c r="L266" s="104"/>
      <c r="M266" s="104"/>
      <c r="N266" s="104"/>
      <c r="O266" s="104"/>
      <c r="P266" s="104"/>
      <c r="Q266" s="73" t="str">
        <f t="shared" si="527"/>
        <v/>
      </c>
      <c r="S266" s="17" t="str">
        <f t="shared" ref="S266" si="687">IF(A259="","",A259)</f>
        <v/>
      </c>
      <c r="T266" s="17" t="str">
        <f t="shared" ref="T266" si="688">S259&amp;C265&amp;D266</f>
        <v>letzte Mahnungen mit eingeschriebenen Brief (2)Nicht-Haushalte</v>
      </c>
      <c r="U266" s="266" t="str">
        <f t="shared" ref="U266" si="689">CONCATENATE(C265,"_",D266)</f>
        <v>letzte Mahnungen mit eingeschriebenen Brief (2)_Nicht-Haushalte</v>
      </c>
    </row>
    <row r="267" spans="1:21" ht="12.75" customHeight="1" x14ac:dyDescent="0.2">
      <c r="A267" s="492"/>
      <c r="B267" s="494" t="str">
        <f>IF(A267="","",IFERROR(VLOOKUP(A267,L!$M$11:$N$120,2,FALSE),"Eingabeart wurde geändert"))</f>
        <v/>
      </c>
      <c r="C267" s="428" t="s">
        <v>1073</v>
      </c>
      <c r="D267" s="147" t="s">
        <v>96</v>
      </c>
      <c r="E267" s="103"/>
      <c r="F267" s="103"/>
      <c r="G267" s="103"/>
      <c r="H267" s="103"/>
      <c r="I267" s="103"/>
      <c r="J267" s="103"/>
      <c r="K267" s="103"/>
      <c r="L267" s="103"/>
      <c r="M267" s="103"/>
      <c r="N267" s="103"/>
      <c r="O267" s="103"/>
      <c r="P267" s="103"/>
      <c r="Q267" s="72" t="str">
        <f t="shared" si="527"/>
        <v/>
      </c>
      <c r="S267" s="17" t="str">
        <f t="shared" ref="S267" si="690">IF(A267="","",A267)</f>
        <v/>
      </c>
      <c r="T267" s="17" t="str">
        <f t="shared" si="552"/>
        <v>Abschaltungen wegen Verletzungen vertraglicher Pflichten nach Aussetzung der Vertragsabwicklung (1)Haushalte</v>
      </c>
      <c r="U267" s="266" t="str">
        <f t="shared" ref="U267" si="691">CONCATENATE(C267,"_",D267)</f>
        <v>Abschaltungen wegen Verletzungen vertraglicher Pflichten nach Aussetzung der Vertragsabwicklung (1)_Haushalte</v>
      </c>
    </row>
    <row r="268" spans="1:21" x14ac:dyDescent="0.2">
      <c r="A268" s="493"/>
      <c r="B268" s="495"/>
      <c r="C268" s="496"/>
      <c r="D268" s="148" t="s">
        <v>97</v>
      </c>
      <c r="E268" s="350"/>
      <c r="F268" s="350"/>
      <c r="G268" s="350"/>
      <c r="H268" s="350"/>
      <c r="I268" s="350"/>
      <c r="J268" s="350"/>
      <c r="K268" s="350"/>
      <c r="L268" s="350"/>
      <c r="M268" s="350"/>
      <c r="N268" s="350"/>
      <c r="O268" s="350"/>
      <c r="P268" s="350"/>
      <c r="Q268" s="264" t="str">
        <f t="shared" si="527"/>
        <v/>
      </c>
      <c r="S268" s="17" t="str">
        <f t="shared" ref="S268" si="692">IF(A267="","",A267)</f>
        <v/>
      </c>
      <c r="T268" s="17" t="str">
        <f t="shared" ref="T268" si="693">S267&amp;C267&amp;D268</f>
        <v>Abschaltungen wegen Verletzungen vertraglicher Pflichten nach Aussetzung der Vertragsabwicklung (1)Nicht-Haushalte</v>
      </c>
      <c r="U268" s="266" t="str">
        <f t="shared" ref="U268" si="694">CONCATENATE(C267,"_",D268)</f>
        <v>Abschaltungen wegen Verletzungen vertraglicher Pflichten nach Aussetzung der Vertragsabwicklung (1)_Nicht-Haushalte</v>
      </c>
    </row>
    <row r="269" spans="1:21" ht="12.75" customHeight="1" x14ac:dyDescent="0.2">
      <c r="A269" s="493"/>
      <c r="B269" s="495"/>
      <c r="C269" s="497" t="s">
        <v>1074</v>
      </c>
      <c r="D269" s="147" t="s">
        <v>96</v>
      </c>
      <c r="E269" s="130"/>
      <c r="F269" s="130"/>
      <c r="G269" s="130"/>
      <c r="H269" s="130"/>
      <c r="I269" s="130"/>
      <c r="J269" s="130"/>
      <c r="K269" s="130"/>
      <c r="L269" s="130"/>
      <c r="M269" s="130"/>
      <c r="N269" s="130"/>
      <c r="O269" s="130"/>
      <c r="P269" s="130"/>
      <c r="Q269" s="108" t="str">
        <f t="shared" si="527"/>
        <v/>
      </c>
      <c r="S269" s="17" t="str">
        <f t="shared" ref="S269" si="695">IF(A267="","",A267)</f>
        <v/>
      </c>
      <c r="T269" s="17" t="str">
        <f t="shared" ref="T269" si="696">S267&amp;C269&amp;D269</f>
        <v>Abschaltungen wegen Verletzungen vertraglicher Pflichten nach Vertragsauflösung (1)Haushalte</v>
      </c>
      <c r="U269" s="266" t="str">
        <f t="shared" ref="U269" si="697">CONCATENATE(C269,"_",D269)</f>
        <v>Abschaltungen wegen Verletzungen vertraglicher Pflichten nach Vertragsauflösung (1)_Haushalte</v>
      </c>
    </row>
    <row r="270" spans="1:21" x14ac:dyDescent="0.2">
      <c r="A270" s="493"/>
      <c r="B270" s="495"/>
      <c r="C270" s="496"/>
      <c r="D270" s="148" t="s">
        <v>97</v>
      </c>
      <c r="E270" s="305"/>
      <c r="F270" s="305"/>
      <c r="G270" s="305"/>
      <c r="H270" s="305"/>
      <c r="I270" s="305"/>
      <c r="J270" s="305"/>
      <c r="K270" s="305"/>
      <c r="L270" s="305"/>
      <c r="M270" s="305"/>
      <c r="N270" s="305"/>
      <c r="O270" s="305"/>
      <c r="P270" s="305"/>
      <c r="Q270" s="108" t="str">
        <f t="shared" si="527"/>
        <v/>
      </c>
      <c r="S270" s="17" t="str">
        <f t="shared" ref="S270" si="698">IF(A267="","",A267)</f>
        <v/>
      </c>
      <c r="T270" s="17" t="str">
        <f t="shared" ref="T270" si="699">S267&amp;C269&amp;D270</f>
        <v>Abschaltungen wegen Verletzungen vertraglicher Pflichten nach Vertragsauflösung (1)Nicht-Haushalte</v>
      </c>
      <c r="U270" s="266" t="str">
        <f t="shared" ref="U270" si="700">CONCATENATE(C269,"_",D270)</f>
        <v>Abschaltungen wegen Verletzungen vertraglicher Pflichten nach Vertragsauflösung (1)_Nicht-Haushalte</v>
      </c>
    </row>
    <row r="271" spans="1:21" ht="12.75" customHeight="1" x14ac:dyDescent="0.2">
      <c r="A271" s="493"/>
      <c r="B271" s="495"/>
      <c r="C271" s="497" t="s">
        <v>1082</v>
      </c>
      <c r="D271" s="147" t="s">
        <v>96</v>
      </c>
      <c r="E271" s="305"/>
      <c r="F271" s="305"/>
      <c r="G271" s="305"/>
      <c r="H271" s="305"/>
      <c r="I271" s="305"/>
      <c r="J271" s="305"/>
      <c r="K271" s="305"/>
      <c r="L271" s="305"/>
      <c r="M271" s="305"/>
      <c r="N271" s="305"/>
      <c r="O271" s="305"/>
      <c r="P271" s="305"/>
      <c r="Q271" s="108" t="str">
        <f t="shared" si="527"/>
        <v/>
      </c>
      <c r="S271" s="17" t="str">
        <f t="shared" ref="S271" si="701">IF(A267="","",A267)</f>
        <v/>
      </c>
      <c r="T271" s="17" t="str">
        <f t="shared" ref="T271" si="702">S267&amp;C271&amp;D271</f>
        <v>Wiederaufnahmen der Belieferung nach Aussetzung des Netzzugangsvertrages (1)Haushalte</v>
      </c>
      <c r="U271" s="266" t="str">
        <f t="shared" ref="U271" si="703">CONCATENATE(C271,"_",D271)</f>
        <v>Wiederaufnahmen der Belieferung nach Aussetzung des Netzzugangsvertrages (1)_Haushalte</v>
      </c>
    </row>
    <row r="272" spans="1:21" x14ac:dyDescent="0.2">
      <c r="A272" s="493"/>
      <c r="B272" s="495"/>
      <c r="C272" s="496"/>
      <c r="D272" s="148" t="s">
        <v>97</v>
      </c>
      <c r="E272" s="305"/>
      <c r="F272" s="305"/>
      <c r="G272" s="305"/>
      <c r="H272" s="305"/>
      <c r="I272" s="305"/>
      <c r="J272" s="305"/>
      <c r="K272" s="305"/>
      <c r="L272" s="305"/>
      <c r="M272" s="305"/>
      <c r="N272" s="305"/>
      <c r="O272" s="305"/>
      <c r="P272" s="305"/>
      <c r="Q272" s="304" t="str">
        <f t="shared" si="527"/>
        <v/>
      </c>
      <c r="S272" s="17" t="str">
        <f t="shared" ref="S272" si="704">IF(A267="","",A267)</f>
        <v/>
      </c>
      <c r="T272" s="17" t="str">
        <f t="shared" ref="T272" si="705">S267&amp;C271&amp;D272</f>
        <v>Wiederaufnahmen der Belieferung nach Aussetzung des Netzzugangsvertrages (1)Nicht-Haushalte</v>
      </c>
      <c r="U272" s="266" t="str">
        <f t="shared" ref="U272" si="706">CONCATENATE(C271,"_",D272)</f>
        <v>Wiederaufnahmen der Belieferung nach Aussetzung des Netzzugangsvertrages (1)_Nicht-Haushalte</v>
      </c>
    </row>
    <row r="273" spans="1:21" x14ac:dyDescent="0.2">
      <c r="A273" s="493"/>
      <c r="B273" s="495"/>
      <c r="C273" s="498" t="s">
        <v>1075</v>
      </c>
      <c r="D273" s="147" t="s">
        <v>96</v>
      </c>
      <c r="E273" s="305"/>
      <c r="F273" s="305"/>
      <c r="G273" s="305"/>
      <c r="H273" s="305"/>
      <c r="I273" s="305"/>
      <c r="J273" s="305"/>
      <c r="K273" s="305"/>
      <c r="L273" s="305"/>
      <c r="M273" s="305"/>
      <c r="N273" s="305"/>
      <c r="O273" s="305"/>
      <c r="P273" s="305"/>
      <c r="Q273" s="304" t="str">
        <f t="shared" si="527"/>
        <v/>
      </c>
      <c r="S273" s="17" t="str">
        <f t="shared" ref="S273" si="707">IF(A267="","",A267)</f>
        <v/>
      </c>
      <c r="T273" s="17" t="str">
        <f t="shared" ref="T273" si="708">S267&amp;C273&amp;D273</f>
        <v>letzte Mahnungen mit eingeschriebenen Brief (2)Haushalte</v>
      </c>
      <c r="U273" s="266" t="str">
        <f t="shared" ref="U273" si="709">CONCATENATE(C273,"_",D273)</f>
        <v>letzte Mahnungen mit eingeschriebenen Brief (2)_Haushalte</v>
      </c>
    </row>
    <row r="274" spans="1:21" ht="12.75" customHeight="1" x14ac:dyDescent="0.2">
      <c r="A274" s="493"/>
      <c r="B274" s="495"/>
      <c r="C274" s="499"/>
      <c r="D274" s="148" t="s">
        <v>97</v>
      </c>
      <c r="E274" s="104"/>
      <c r="F274" s="104"/>
      <c r="G274" s="104"/>
      <c r="H274" s="104"/>
      <c r="I274" s="104"/>
      <c r="J274" s="104"/>
      <c r="K274" s="104"/>
      <c r="L274" s="104"/>
      <c r="M274" s="104"/>
      <c r="N274" s="104"/>
      <c r="O274" s="104"/>
      <c r="P274" s="104"/>
      <c r="Q274" s="73" t="str">
        <f t="shared" si="527"/>
        <v/>
      </c>
      <c r="S274" s="17" t="str">
        <f t="shared" ref="S274" si="710">IF(A267="","",A267)</f>
        <v/>
      </c>
      <c r="T274" s="17" t="str">
        <f t="shared" ref="T274" si="711">S267&amp;C273&amp;D274</f>
        <v>letzte Mahnungen mit eingeschriebenen Brief (2)Nicht-Haushalte</v>
      </c>
      <c r="U274" s="266" t="str">
        <f t="shared" ref="U274" si="712">CONCATENATE(C273,"_",D274)</f>
        <v>letzte Mahnungen mit eingeschriebenen Brief (2)_Nicht-Haushalte</v>
      </c>
    </row>
    <row r="275" spans="1:21" ht="12.75" customHeight="1" x14ac:dyDescent="0.2">
      <c r="A275" s="492"/>
      <c r="B275" s="494" t="str">
        <f>IF(A275="","",IFERROR(VLOOKUP(A275,L!$M$11:$N$120,2,FALSE),"Eingabeart wurde geändert"))</f>
        <v/>
      </c>
      <c r="C275" s="428" t="s">
        <v>1073</v>
      </c>
      <c r="D275" s="147" t="s">
        <v>96</v>
      </c>
      <c r="E275" s="103"/>
      <c r="F275" s="103"/>
      <c r="G275" s="103"/>
      <c r="H275" s="103"/>
      <c r="I275" s="103"/>
      <c r="J275" s="103"/>
      <c r="K275" s="103"/>
      <c r="L275" s="103"/>
      <c r="M275" s="103"/>
      <c r="N275" s="103"/>
      <c r="O275" s="103"/>
      <c r="P275" s="103"/>
      <c r="Q275" s="72" t="str">
        <f t="shared" ref="Q275:Q338" si="713">IF(SUM(E275:P275)&gt;0,SUM(E275:P275),"")</f>
        <v/>
      </c>
      <c r="S275" s="17" t="str">
        <f t="shared" ref="S275" si="714">IF(A275="","",A275)</f>
        <v/>
      </c>
      <c r="T275" s="17" t="str">
        <f t="shared" si="552"/>
        <v>Abschaltungen wegen Verletzungen vertraglicher Pflichten nach Aussetzung der Vertragsabwicklung (1)Haushalte</v>
      </c>
      <c r="U275" s="266" t="str">
        <f t="shared" ref="U275" si="715">CONCATENATE(C275,"_",D275)</f>
        <v>Abschaltungen wegen Verletzungen vertraglicher Pflichten nach Aussetzung der Vertragsabwicklung (1)_Haushalte</v>
      </c>
    </row>
    <row r="276" spans="1:21" x14ac:dyDescent="0.2">
      <c r="A276" s="493"/>
      <c r="B276" s="495"/>
      <c r="C276" s="496"/>
      <c r="D276" s="148" t="s">
        <v>97</v>
      </c>
      <c r="E276" s="350"/>
      <c r="F276" s="350"/>
      <c r="G276" s="350"/>
      <c r="H276" s="350"/>
      <c r="I276" s="350"/>
      <c r="J276" s="350"/>
      <c r="K276" s="350"/>
      <c r="L276" s="350"/>
      <c r="M276" s="350"/>
      <c r="N276" s="350"/>
      <c r="O276" s="350"/>
      <c r="P276" s="350"/>
      <c r="Q276" s="264" t="str">
        <f t="shared" si="713"/>
        <v/>
      </c>
      <c r="S276" s="17" t="str">
        <f t="shared" ref="S276" si="716">IF(A275="","",A275)</f>
        <v/>
      </c>
      <c r="T276" s="17" t="str">
        <f t="shared" ref="T276" si="717">S275&amp;C275&amp;D276</f>
        <v>Abschaltungen wegen Verletzungen vertraglicher Pflichten nach Aussetzung der Vertragsabwicklung (1)Nicht-Haushalte</v>
      </c>
      <c r="U276" s="266" t="str">
        <f t="shared" ref="U276" si="718">CONCATENATE(C275,"_",D276)</f>
        <v>Abschaltungen wegen Verletzungen vertraglicher Pflichten nach Aussetzung der Vertragsabwicklung (1)_Nicht-Haushalte</v>
      </c>
    </row>
    <row r="277" spans="1:21" ht="12.75" customHeight="1" x14ac:dyDescent="0.2">
      <c r="A277" s="493"/>
      <c r="B277" s="495"/>
      <c r="C277" s="497" t="s">
        <v>1074</v>
      </c>
      <c r="D277" s="147" t="s">
        <v>96</v>
      </c>
      <c r="E277" s="130"/>
      <c r="F277" s="130"/>
      <c r="G277" s="130"/>
      <c r="H277" s="130"/>
      <c r="I277" s="130"/>
      <c r="J277" s="130"/>
      <c r="K277" s="130"/>
      <c r="L277" s="130"/>
      <c r="M277" s="130"/>
      <c r="N277" s="130"/>
      <c r="O277" s="130"/>
      <c r="P277" s="130"/>
      <c r="Q277" s="108" t="str">
        <f t="shared" si="713"/>
        <v/>
      </c>
      <c r="S277" s="17" t="str">
        <f t="shared" ref="S277" si="719">IF(A275="","",A275)</f>
        <v/>
      </c>
      <c r="T277" s="17" t="str">
        <f t="shared" ref="T277" si="720">S275&amp;C277&amp;D277</f>
        <v>Abschaltungen wegen Verletzungen vertraglicher Pflichten nach Vertragsauflösung (1)Haushalte</v>
      </c>
      <c r="U277" s="266" t="str">
        <f t="shared" ref="U277" si="721">CONCATENATE(C277,"_",D277)</f>
        <v>Abschaltungen wegen Verletzungen vertraglicher Pflichten nach Vertragsauflösung (1)_Haushalte</v>
      </c>
    </row>
    <row r="278" spans="1:21" x14ac:dyDescent="0.2">
      <c r="A278" s="493"/>
      <c r="B278" s="495"/>
      <c r="C278" s="496"/>
      <c r="D278" s="148" t="s">
        <v>97</v>
      </c>
      <c r="E278" s="305"/>
      <c r="F278" s="305"/>
      <c r="G278" s="305"/>
      <c r="H278" s="305"/>
      <c r="I278" s="305"/>
      <c r="J278" s="305"/>
      <c r="K278" s="305"/>
      <c r="L278" s="305"/>
      <c r="M278" s="305"/>
      <c r="N278" s="305"/>
      <c r="O278" s="305"/>
      <c r="P278" s="305"/>
      <c r="Q278" s="108" t="str">
        <f t="shared" si="713"/>
        <v/>
      </c>
      <c r="S278" s="17" t="str">
        <f t="shared" ref="S278" si="722">IF(A275="","",A275)</f>
        <v/>
      </c>
      <c r="T278" s="17" t="str">
        <f t="shared" ref="T278" si="723">S275&amp;C277&amp;D278</f>
        <v>Abschaltungen wegen Verletzungen vertraglicher Pflichten nach Vertragsauflösung (1)Nicht-Haushalte</v>
      </c>
      <c r="U278" s="266" t="str">
        <f t="shared" ref="U278" si="724">CONCATENATE(C277,"_",D278)</f>
        <v>Abschaltungen wegen Verletzungen vertraglicher Pflichten nach Vertragsauflösung (1)_Nicht-Haushalte</v>
      </c>
    </row>
    <row r="279" spans="1:21" ht="12.75" customHeight="1" x14ac:dyDescent="0.2">
      <c r="A279" s="493"/>
      <c r="B279" s="495"/>
      <c r="C279" s="497" t="s">
        <v>1082</v>
      </c>
      <c r="D279" s="147" t="s">
        <v>96</v>
      </c>
      <c r="E279" s="305"/>
      <c r="F279" s="305"/>
      <c r="G279" s="305"/>
      <c r="H279" s="305"/>
      <c r="I279" s="305"/>
      <c r="J279" s="305"/>
      <c r="K279" s="305"/>
      <c r="L279" s="305"/>
      <c r="M279" s="305"/>
      <c r="N279" s="305"/>
      <c r="O279" s="305"/>
      <c r="P279" s="305"/>
      <c r="Q279" s="108" t="str">
        <f t="shared" si="713"/>
        <v/>
      </c>
      <c r="S279" s="17" t="str">
        <f t="shared" ref="S279" si="725">IF(A275="","",A275)</f>
        <v/>
      </c>
      <c r="T279" s="17" t="str">
        <f t="shared" ref="T279" si="726">S275&amp;C279&amp;D279</f>
        <v>Wiederaufnahmen der Belieferung nach Aussetzung des Netzzugangsvertrages (1)Haushalte</v>
      </c>
      <c r="U279" s="266" t="str">
        <f t="shared" ref="U279" si="727">CONCATENATE(C279,"_",D279)</f>
        <v>Wiederaufnahmen der Belieferung nach Aussetzung des Netzzugangsvertrages (1)_Haushalte</v>
      </c>
    </row>
    <row r="280" spans="1:21" x14ac:dyDescent="0.2">
      <c r="A280" s="493"/>
      <c r="B280" s="495"/>
      <c r="C280" s="496"/>
      <c r="D280" s="148" t="s">
        <v>97</v>
      </c>
      <c r="E280" s="305"/>
      <c r="F280" s="305"/>
      <c r="G280" s="305"/>
      <c r="H280" s="305"/>
      <c r="I280" s="305"/>
      <c r="J280" s="305"/>
      <c r="K280" s="305"/>
      <c r="L280" s="305"/>
      <c r="M280" s="305"/>
      <c r="N280" s="305"/>
      <c r="O280" s="305"/>
      <c r="P280" s="305"/>
      <c r="Q280" s="304" t="str">
        <f t="shared" si="713"/>
        <v/>
      </c>
      <c r="S280" s="17" t="str">
        <f t="shared" ref="S280" si="728">IF(A275="","",A275)</f>
        <v/>
      </c>
      <c r="T280" s="17" t="str">
        <f t="shared" ref="T280" si="729">S275&amp;C279&amp;D280</f>
        <v>Wiederaufnahmen der Belieferung nach Aussetzung des Netzzugangsvertrages (1)Nicht-Haushalte</v>
      </c>
      <c r="U280" s="266" t="str">
        <f t="shared" ref="U280" si="730">CONCATENATE(C279,"_",D280)</f>
        <v>Wiederaufnahmen der Belieferung nach Aussetzung des Netzzugangsvertrages (1)_Nicht-Haushalte</v>
      </c>
    </row>
    <row r="281" spans="1:21" x14ac:dyDescent="0.2">
      <c r="A281" s="493"/>
      <c r="B281" s="495"/>
      <c r="C281" s="498" t="s">
        <v>1075</v>
      </c>
      <c r="D281" s="147" t="s">
        <v>96</v>
      </c>
      <c r="E281" s="305"/>
      <c r="F281" s="305"/>
      <c r="G281" s="305"/>
      <c r="H281" s="305"/>
      <c r="I281" s="305"/>
      <c r="J281" s="305"/>
      <c r="K281" s="305"/>
      <c r="L281" s="305"/>
      <c r="M281" s="305"/>
      <c r="N281" s="305"/>
      <c r="O281" s="305"/>
      <c r="P281" s="305"/>
      <c r="Q281" s="304" t="str">
        <f t="shared" si="713"/>
        <v/>
      </c>
      <c r="S281" s="17" t="str">
        <f t="shared" ref="S281" si="731">IF(A275="","",A275)</f>
        <v/>
      </c>
      <c r="T281" s="17" t="str">
        <f t="shared" ref="T281" si="732">S275&amp;C281&amp;D281</f>
        <v>letzte Mahnungen mit eingeschriebenen Brief (2)Haushalte</v>
      </c>
      <c r="U281" s="266" t="str">
        <f t="shared" ref="U281" si="733">CONCATENATE(C281,"_",D281)</f>
        <v>letzte Mahnungen mit eingeschriebenen Brief (2)_Haushalte</v>
      </c>
    </row>
    <row r="282" spans="1:21" ht="12.75" customHeight="1" x14ac:dyDescent="0.2">
      <c r="A282" s="493"/>
      <c r="B282" s="495"/>
      <c r="C282" s="499"/>
      <c r="D282" s="148" t="s">
        <v>97</v>
      </c>
      <c r="E282" s="104"/>
      <c r="F282" s="104"/>
      <c r="G282" s="104"/>
      <c r="H282" s="104"/>
      <c r="I282" s="104"/>
      <c r="J282" s="104"/>
      <c r="K282" s="104"/>
      <c r="L282" s="104"/>
      <c r="M282" s="104"/>
      <c r="N282" s="104"/>
      <c r="O282" s="104"/>
      <c r="P282" s="104"/>
      <c r="Q282" s="73" t="str">
        <f t="shared" si="713"/>
        <v/>
      </c>
      <c r="S282" s="17" t="str">
        <f t="shared" ref="S282" si="734">IF(A275="","",A275)</f>
        <v/>
      </c>
      <c r="T282" s="17" t="str">
        <f t="shared" ref="T282" si="735">S275&amp;C281&amp;D282</f>
        <v>letzte Mahnungen mit eingeschriebenen Brief (2)Nicht-Haushalte</v>
      </c>
      <c r="U282" s="266" t="str">
        <f t="shared" ref="U282" si="736">CONCATENATE(C281,"_",D282)</f>
        <v>letzte Mahnungen mit eingeschriebenen Brief (2)_Nicht-Haushalte</v>
      </c>
    </row>
    <row r="283" spans="1:21" ht="12.75" customHeight="1" x14ac:dyDescent="0.2">
      <c r="A283" s="492"/>
      <c r="B283" s="494" t="str">
        <f>IF(A283="","",IFERROR(VLOOKUP(A283,L!$M$11:$N$120,2,FALSE),"Eingabeart wurde geändert"))</f>
        <v/>
      </c>
      <c r="C283" s="428" t="s">
        <v>1073</v>
      </c>
      <c r="D283" s="147" t="s">
        <v>96</v>
      </c>
      <c r="E283" s="103"/>
      <c r="F283" s="103"/>
      <c r="G283" s="103"/>
      <c r="H283" s="103"/>
      <c r="I283" s="103"/>
      <c r="J283" s="103"/>
      <c r="K283" s="103"/>
      <c r="L283" s="103"/>
      <c r="M283" s="103"/>
      <c r="N283" s="103"/>
      <c r="O283" s="103"/>
      <c r="P283" s="103"/>
      <c r="Q283" s="72" t="str">
        <f t="shared" si="713"/>
        <v/>
      </c>
      <c r="S283" s="17" t="str">
        <f t="shared" ref="S283" si="737">IF(A283="","",A283)</f>
        <v/>
      </c>
      <c r="T283" s="17" t="str">
        <f t="shared" ref="T283:T339" si="738">S283&amp;C283&amp;D283</f>
        <v>Abschaltungen wegen Verletzungen vertraglicher Pflichten nach Aussetzung der Vertragsabwicklung (1)Haushalte</v>
      </c>
      <c r="U283" s="266" t="str">
        <f t="shared" ref="U283" si="739">CONCATENATE(C283,"_",D283)</f>
        <v>Abschaltungen wegen Verletzungen vertraglicher Pflichten nach Aussetzung der Vertragsabwicklung (1)_Haushalte</v>
      </c>
    </row>
    <row r="284" spans="1:21" x14ac:dyDescent="0.2">
      <c r="A284" s="493"/>
      <c r="B284" s="495"/>
      <c r="C284" s="496"/>
      <c r="D284" s="148" t="s">
        <v>97</v>
      </c>
      <c r="E284" s="350"/>
      <c r="F284" s="350"/>
      <c r="G284" s="350"/>
      <c r="H284" s="350"/>
      <c r="I284" s="350"/>
      <c r="J284" s="350"/>
      <c r="K284" s="350"/>
      <c r="L284" s="350"/>
      <c r="M284" s="350"/>
      <c r="N284" s="350"/>
      <c r="O284" s="350"/>
      <c r="P284" s="350"/>
      <c r="Q284" s="264" t="str">
        <f t="shared" si="713"/>
        <v/>
      </c>
      <c r="S284" s="17" t="str">
        <f t="shared" ref="S284" si="740">IF(A283="","",A283)</f>
        <v/>
      </c>
      <c r="T284" s="17" t="str">
        <f t="shared" ref="T284" si="741">S283&amp;C283&amp;D284</f>
        <v>Abschaltungen wegen Verletzungen vertraglicher Pflichten nach Aussetzung der Vertragsabwicklung (1)Nicht-Haushalte</v>
      </c>
      <c r="U284" s="266" t="str">
        <f t="shared" ref="U284" si="742">CONCATENATE(C283,"_",D284)</f>
        <v>Abschaltungen wegen Verletzungen vertraglicher Pflichten nach Aussetzung der Vertragsabwicklung (1)_Nicht-Haushalte</v>
      </c>
    </row>
    <row r="285" spans="1:21" ht="12.75" customHeight="1" x14ac:dyDescent="0.2">
      <c r="A285" s="493"/>
      <c r="B285" s="495"/>
      <c r="C285" s="497" t="s">
        <v>1074</v>
      </c>
      <c r="D285" s="147" t="s">
        <v>96</v>
      </c>
      <c r="E285" s="130"/>
      <c r="F285" s="130"/>
      <c r="G285" s="130"/>
      <c r="H285" s="130"/>
      <c r="I285" s="130"/>
      <c r="J285" s="130"/>
      <c r="K285" s="130"/>
      <c r="L285" s="130"/>
      <c r="M285" s="130"/>
      <c r="N285" s="130"/>
      <c r="O285" s="130"/>
      <c r="P285" s="130"/>
      <c r="Q285" s="108" t="str">
        <f t="shared" si="713"/>
        <v/>
      </c>
      <c r="S285" s="17" t="str">
        <f t="shared" ref="S285" si="743">IF(A283="","",A283)</f>
        <v/>
      </c>
      <c r="T285" s="17" t="str">
        <f t="shared" ref="T285" si="744">S283&amp;C285&amp;D285</f>
        <v>Abschaltungen wegen Verletzungen vertraglicher Pflichten nach Vertragsauflösung (1)Haushalte</v>
      </c>
      <c r="U285" s="266" t="str">
        <f t="shared" ref="U285" si="745">CONCATENATE(C285,"_",D285)</f>
        <v>Abschaltungen wegen Verletzungen vertraglicher Pflichten nach Vertragsauflösung (1)_Haushalte</v>
      </c>
    </row>
    <row r="286" spans="1:21" x14ac:dyDescent="0.2">
      <c r="A286" s="493"/>
      <c r="B286" s="495"/>
      <c r="C286" s="496"/>
      <c r="D286" s="148" t="s">
        <v>97</v>
      </c>
      <c r="E286" s="305"/>
      <c r="F286" s="305"/>
      <c r="G286" s="305"/>
      <c r="H286" s="305"/>
      <c r="I286" s="305"/>
      <c r="J286" s="305"/>
      <c r="K286" s="305"/>
      <c r="L286" s="305"/>
      <c r="M286" s="305"/>
      <c r="N286" s="305"/>
      <c r="O286" s="305"/>
      <c r="P286" s="305"/>
      <c r="Q286" s="108" t="str">
        <f t="shared" si="713"/>
        <v/>
      </c>
      <c r="S286" s="17" t="str">
        <f t="shared" ref="S286" si="746">IF(A283="","",A283)</f>
        <v/>
      </c>
      <c r="T286" s="17" t="str">
        <f t="shared" ref="T286" si="747">S283&amp;C285&amp;D286</f>
        <v>Abschaltungen wegen Verletzungen vertraglicher Pflichten nach Vertragsauflösung (1)Nicht-Haushalte</v>
      </c>
      <c r="U286" s="266" t="str">
        <f t="shared" ref="U286" si="748">CONCATENATE(C285,"_",D286)</f>
        <v>Abschaltungen wegen Verletzungen vertraglicher Pflichten nach Vertragsauflösung (1)_Nicht-Haushalte</v>
      </c>
    </row>
    <row r="287" spans="1:21" ht="12.75" customHeight="1" x14ac:dyDescent="0.2">
      <c r="A287" s="493"/>
      <c r="B287" s="495"/>
      <c r="C287" s="497" t="s">
        <v>1082</v>
      </c>
      <c r="D287" s="147" t="s">
        <v>96</v>
      </c>
      <c r="E287" s="305"/>
      <c r="F287" s="305"/>
      <c r="G287" s="305"/>
      <c r="H287" s="305"/>
      <c r="I287" s="305"/>
      <c r="J287" s="305"/>
      <c r="K287" s="305"/>
      <c r="L287" s="305"/>
      <c r="M287" s="305"/>
      <c r="N287" s="305"/>
      <c r="O287" s="305"/>
      <c r="P287" s="305"/>
      <c r="Q287" s="108" t="str">
        <f t="shared" si="713"/>
        <v/>
      </c>
      <c r="S287" s="17" t="str">
        <f t="shared" ref="S287" si="749">IF(A283="","",A283)</f>
        <v/>
      </c>
      <c r="T287" s="17" t="str">
        <f t="shared" ref="T287" si="750">S283&amp;C287&amp;D287</f>
        <v>Wiederaufnahmen der Belieferung nach Aussetzung des Netzzugangsvertrages (1)Haushalte</v>
      </c>
      <c r="U287" s="266" t="str">
        <f t="shared" ref="U287" si="751">CONCATENATE(C287,"_",D287)</f>
        <v>Wiederaufnahmen der Belieferung nach Aussetzung des Netzzugangsvertrages (1)_Haushalte</v>
      </c>
    </row>
    <row r="288" spans="1:21" x14ac:dyDescent="0.2">
      <c r="A288" s="493"/>
      <c r="B288" s="495"/>
      <c r="C288" s="496"/>
      <c r="D288" s="148" t="s">
        <v>97</v>
      </c>
      <c r="E288" s="305"/>
      <c r="F288" s="305"/>
      <c r="G288" s="305"/>
      <c r="H288" s="305"/>
      <c r="I288" s="305"/>
      <c r="J288" s="305"/>
      <c r="K288" s="305"/>
      <c r="L288" s="305"/>
      <c r="M288" s="305"/>
      <c r="N288" s="305"/>
      <c r="O288" s="305"/>
      <c r="P288" s="305"/>
      <c r="Q288" s="304" t="str">
        <f t="shared" si="713"/>
        <v/>
      </c>
      <c r="S288" s="17" t="str">
        <f t="shared" ref="S288" si="752">IF(A283="","",A283)</f>
        <v/>
      </c>
      <c r="T288" s="17" t="str">
        <f t="shared" ref="T288" si="753">S283&amp;C287&amp;D288</f>
        <v>Wiederaufnahmen der Belieferung nach Aussetzung des Netzzugangsvertrages (1)Nicht-Haushalte</v>
      </c>
      <c r="U288" s="266" t="str">
        <f t="shared" ref="U288" si="754">CONCATENATE(C287,"_",D288)</f>
        <v>Wiederaufnahmen der Belieferung nach Aussetzung des Netzzugangsvertrages (1)_Nicht-Haushalte</v>
      </c>
    </row>
    <row r="289" spans="1:21" x14ac:dyDescent="0.2">
      <c r="A289" s="493"/>
      <c r="B289" s="495"/>
      <c r="C289" s="498" t="s">
        <v>1075</v>
      </c>
      <c r="D289" s="147" t="s">
        <v>96</v>
      </c>
      <c r="E289" s="305"/>
      <c r="F289" s="305"/>
      <c r="G289" s="305"/>
      <c r="H289" s="305"/>
      <c r="I289" s="305"/>
      <c r="J289" s="305"/>
      <c r="K289" s="305"/>
      <c r="L289" s="305"/>
      <c r="M289" s="305"/>
      <c r="N289" s="305"/>
      <c r="O289" s="305"/>
      <c r="P289" s="305"/>
      <c r="Q289" s="304" t="str">
        <f t="shared" si="713"/>
        <v/>
      </c>
      <c r="S289" s="17" t="str">
        <f t="shared" ref="S289" si="755">IF(A283="","",A283)</f>
        <v/>
      </c>
      <c r="T289" s="17" t="str">
        <f t="shared" ref="T289" si="756">S283&amp;C289&amp;D289</f>
        <v>letzte Mahnungen mit eingeschriebenen Brief (2)Haushalte</v>
      </c>
      <c r="U289" s="266" t="str">
        <f t="shared" ref="U289" si="757">CONCATENATE(C289,"_",D289)</f>
        <v>letzte Mahnungen mit eingeschriebenen Brief (2)_Haushalte</v>
      </c>
    </row>
    <row r="290" spans="1:21" ht="12.75" customHeight="1" x14ac:dyDescent="0.2">
      <c r="A290" s="493"/>
      <c r="B290" s="495"/>
      <c r="C290" s="499"/>
      <c r="D290" s="148" t="s">
        <v>97</v>
      </c>
      <c r="E290" s="104"/>
      <c r="F290" s="104"/>
      <c r="G290" s="104"/>
      <c r="H290" s="104"/>
      <c r="I290" s="104"/>
      <c r="J290" s="104"/>
      <c r="K290" s="104"/>
      <c r="L290" s="104"/>
      <c r="M290" s="104"/>
      <c r="N290" s="104"/>
      <c r="O290" s="104"/>
      <c r="P290" s="104"/>
      <c r="Q290" s="73" t="str">
        <f t="shared" si="713"/>
        <v/>
      </c>
      <c r="S290" s="17" t="str">
        <f t="shared" ref="S290" si="758">IF(A283="","",A283)</f>
        <v/>
      </c>
      <c r="T290" s="17" t="str">
        <f t="shared" ref="T290" si="759">S283&amp;C289&amp;D290</f>
        <v>letzte Mahnungen mit eingeschriebenen Brief (2)Nicht-Haushalte</v>
      </c>
      <c r="U290" s="266" t="str">
        <f t="shared" ref="U290" si="760">CONCATENATE(C289,"_",D290)</f>
        <v>letzte Mahnungen mit eingeschriebenen Brief (2)_Nicht-Haushalte</v>
      </c>
    </row>
    <row r="291" spans="1:21" ht="12.75" customHeight="1" x14ac:dyDescent="0.2">
      <c r="A291" s="492"/>
      <c r="B291" s="494" t="str">
        <f>IF(A291="","",IFERROR(VLOOKUP(A291,L!$M$11:$N$120,2,FALSE),"Eingabeart wurde geändert"))</f>
        <v/>
      </c>
      <c r="C291" s="428" t="s">
        <v>1073</v>
      </c>
      <c r="D291" s="147" t="s">
        <v>96</v>
      </c>
      <c r="E291" s="103"/>
      <c r="F291" s="103"/>
      <c r="G291" s="103"/>
      <c r="H291" s="103"/>
      <c r="I291" s="103"/>
      <c r="J291" s="103"/>
      <c r="K291" s="103"/>
      <c r="L291" s="103"/>
      <c r="M291" s="103"/>
      <c r="N291" s="103"/>
      <c r="O291" s="103"/>
      <c r="P291" s="103"/>
      <c r="Q291" s="72" t="str">
        <f t="shared" si="713"/>
        <v/>
      </c>
      <c r="S291" s="17" t="str">
        <f t="shared" ref="S291" si="761">IF(A291="","",A291)</f>
        <v/>
      </c>
      <c r="T291" s="17" t="str">
        <f t="shared" si="738"/>
        <v>Abschaltungen wegen Verletzungen vertraglicher Pflichten nach Aussetzung der Vertragsabwicklung (1)Haushalte</v>
      </c>
      <c r="U291" s="266" t="str">
        <f t="shared" ref="U291" si="762">CONCATENATE(C291,"_",D291)</f>
        <v>Abschaltungen wegen Verletzungen vertraglicher Pflichten nach Aussetzung der Vertragsabwicklung (1)_Haushalte</v>
      </c>
    </row>
    <row r="292" spans="1:21" x14ac:dyDescent="0.2">
      <c r="A292" s="493"/>
      <c r="B292" s="495"/>
      <c r="C292" s="496"/>
      <c r="D292" s="148" t="s">
        <v>97</v>
      </c>
      <c r="E292" s="350"/>
      <c r="F292" s="350"/>
      <c r="G292" s="350"/>
      <c r="H292" s="350"/>
      <c r="I292" s="350"/>
      <c r="J292" s="350"/>
      <c r="K292" s="350"/>
      <c r="L292" s="350"/>
      <c r="M292" s="350"/>
      <c r="N292" s="350"/>
      <c r="O292" s="350"/>
      <c r="P292" s="350"/>
      <c r="Q292" s="264" t="str">
        <f t="shared" si="713"/>
        <v/>
      </c>
      <c r="S292" s="17" t="str">
        <f t="shared" ref="S292" si="763">IF(A291="","",A291)</f>
        <v/>
      </c>
      <c r="T292" s="17" t="str">
        <f t="shared" ref="T292" si="764">S291&amp;C291&amp;D292</f>
        <v>Abschaltungen wegen Verletzungen vertraglicher Pflichten nach Aussetzung der Vertragsabwicklung (1)Nicht-Haushalte</v>
      </c>
      <c r="U292" s="266" t="str">
        <f t="shared" ref="U292" si="765">CONCATENATE(C291,"_",D292)</f>
        <v>Abschaltungen wegen Verletzungen vertraglicher Pflichten nach Aussetzung der Vertragsabwicklung (1)_Nicht-Haushalte</v>
      </c>
    </row>
    <row r="293" spans="1:21" ht="12.75" customHeight="1" x14ac:dyDescent="0.2">
      <c r="A293" s="493"/>
      <c r="B293" s="495"/>
      <c r="C293" s="497" t="s">
        <v>1074</v>
      </c>
      <c r="D293" s="147" t="s">
        <v>96</v>
      </c>
      <c r="E293" s="130"/>
      <c r="F293" s="130"/>
      <c r="G293" s="130"/>
      <c r="H293" s="130"/>
      <c r="I293" s="130"/>
      <c r="J293" s="130"/>
      <c r="K293" s="130"/>
      <c r="L293" s="130"/>
      <c r="M293" s="130"/>
      <c r="N293" s="130"/>
      <c r="O293" s="130"/>
      <c r="P293" s="130"/>
      <c r="Q293" s="108" t="str">
        <f t="shared" si="713"/>
        <v/>
      </c>
      <c r="S293" s="17" t="str">
        <f t="shared" ref="S293" si="766">IF(A291="","",A291)</f>
        <v/>
      </c>
      <c r="T293" s="17" t="str">
        <f t="shared" ref="T293" si="767">S291&amp;C293&amp;D293</f>
        <v>Abschaltungen wegen Verletzungen vertraglicher Pflichten nach Vertragsauflösung (1)Haushalte</v>
      </c>
      <c r="U293" s="266" t="str">
        <f t="shared" ref="U293" si="768">CONCATENATE(C293,"_",D293)</f>
        <v>Abschaltungen wegen Verletzungen vertraglicher Pflichten nach Vertragsauflösung (1)_Haushalte</v>
      </c>
    </row>
    <row r="294" spans="1:21" x14ac:dyDescent="0.2">
      <c r="A294" s="493"/>
      <c r="B294" s="495"/>
      <c r="C294" s="496"/>
      <c r="D294" s="148" t="s">
        <v>97</v>
      </c>
      <c r="E294" s="305"/>
      <c r="F294" s="305"/>
      <c r="G294" s="305"/>
      <c r="H294" s="305"/>
      <c r="I294" s="305"/>
      <c r="J294" s="305"/>
      <c r="K294" s="305"/>
      <c r="L294" s="305"/>
      <c r="M294" s="305"/>
      <c r="N294" s="305"/>
      <c r="O294" s="305"/>
      <c r="P294" s="305"/>
      <c r="Q294" s="108" t="str">
        <f t="shared" si="713"/>
        <v/>
      </c>
      <c r="S294" s="17" t="str">
        <f t="shared" ref="S294" si="769">IF(A291="","",A291)</f>
        <v/>
      </c>
      <c r="T294" s="17" t="str">
        <f t="shared" ref="T294" si="770">S291&amp;C293&amp;D294</f>
        <v>Abschaltungen wegen Verletzungen vertraglicher Pflichten nach Vertragsauflösung (1)Nicht-Haushalte</v>
      </c>
      <c r="U294" s="266" t="str">
        <f t="shared" ref="U294" si="771">CONCATENATE(C293,"_",D294)</f>
        <v>Abschaltungen wegen Verletzungen vertraglicher Pflichten nach Vertragsauflösung (1)_Nicht-Haushalte</v>
      </c>
    </row>
    <row r="295" spans="1:21" ht="12.75" customHeight="1" x14ac:dyDescent="0.2">
      <c r="A295" s="493"/>
      <c r="B295" s="495"/>
      <c r="C295" s="497" t="s">
        <v>1082</v>
      </c>
      <c r="D295" s="147" t="s">
        <v>96</v>
      </c>
      <c r="E295" s="305"/>
      <c r="F295" s="305"/>
      <c r="G295" s="305"/>
      <c r="H295" s="305"/>
      <c r="I295" s="305"/>
      <c r="J295" s="305"/>
      <c r="K295" s="305"/>
      <c r="L295" s="305"/>
      <c r="M295" s="305"/>
      <c r="N295" s="305"/>
      <c r="O295" s="305"/>
      <c r="P295" s="305"/>
      <c r="Q295" s="108" t="str">
        <f t="shared" si="713"/>
        <v/>
      </c>
      <c r="S295" s="17" t="str">
        <f t="shared" ref="S295" si="772">IF(A291="","",A291)</f>
        <v/>
      </c>
      <c r="T295" s="17" t="str">
        <f t="shared" ref="T295" si="773">S291&amp;C295&amp;D295</f>
        <v>Wiederaufnahmen der Belieferung nach Aussetzung des Netzzugangsvertrages (1)Haushalte</v>
      </c>
      <c r="U295" s="266" t="str">
        <f t="shared" ref="U295" si="774">CONCATENATE(C295,"_",D295)</f>
        <v>Wiederaufnahmen der Belieferung nach Aussetzung des Netzzugangsvertrages (1)_Haushalte</v>
      </c>
    </row>
    <row r="296" spans="1:21" x14ac:dyDescent="0.2">
      <c r="A296" s="493"/>
      <c r="B296" s="495"/>
      <c r="C296" s="496"/>
      <c r="D296" s="148" t="s">
        <v>97</v>
      </c>
      <c r="E296" s="305"/>
      <c r="F296" s="305"/>
      <c r="G296" s="305"/>
      <c r="H296" s="305"/>
      <c r="I296" s="305"/>
      <c r="J296" s="305"/>
      <c r="K296" s="305"/>
      <c r="L296" s="305"/>
      <c r="M296" s="305"/>
      <c r="N296" s="305"/>
      <c r="O296" s="305"/>
      <c r="P296" s="305"/>
      <c r="Q296" s="304" t="str">
        <f t="shared" si="713"/>
        <v/>
      </c>
      <c r="S296" s="17" t="str">
        <f t="shared" ref="S296" si="775">IF(A291="","",A291)</f>
        <v/>
      </c>
      <c r="T296" s="17" t="str">
        <f t="shared" ref="T296" si="776">S291&amp;C295&amp;D296</f>
        <v>Wiederaufnahmen der Belieferung nach Aussetzung des Netzzugangsvertrages (1)Nicht-Haushalte</v>
      </c>
      <c r="U296" s="266" t="str">
        <f t="shared" ref="U296" si="777">CONCATENATE(C295,"_",D296)</f>
        <v>Wiederaufnahmen der Belieferung nach Aussetzung des Netzzugangsvertrages (1)_Nicht-Haushalte</v>
      </c>
    </row>
    <row r="297" spans="1:21" x14ac:dyDescent="0.2">
      <c r="A297" s="493"/>
      <c r="B297" s="495"/>
      <c r="C297" s="498" t="s">
        <v>1075</v>
      </c>
      <c r="D297" s="147" t="s">
        <v>96</v>
      </c>
      <c r="E297" s="305"/>
      <c r="F297" s="305"/>
      <c r="G297" s="305"/>
      <c r="H297" s="305"/>
      <c r="I297" s="305"/>
      <c r="J297" s="305"/>
      <c r="K297" s="305"/>
      <c r="L297" s="305"/>
      <c r="M297" s="305"/>
      <c r="N297" s="305"/>
      <c r="O297" s="305"/>
      <c r="P297" s="305"/>
      <c r="Q297" s="304" t="str">
        <f t="shared" si="713"/>
        <v/>
      </c>
      <c r="S297" s="17" t="str">
        <f t="shared" ref="S297" si="778">IF(A291="","",A291)</f>
        <v/>
      </c>
      <c r="T297" s="17" t="str">
        <f t="shared" ref="T297" si="779">S291&amp;C297&amp;D297</f>
        <v>letzte Mahnungen mit eingeschriebenen Brief (2)Haushalte</v>
      </c>
      <c r="U297" s="266" t="str">
        <f t="shared" ref="U297" si="780">CONCATENATE(C297,"_",D297)</f>
        <v>letzte Mahnungen mit eingeschriebenen Brief (2)_Haushalte</v>
      </c>
    </row>
    <row r="298" spans="1:21" ht="12.75" customHeight="1" x14ac:dyDescent="0.2">
      <c r="A298" s="493"/>
      <c r="B298" s="495"/>
      <c r="C298" s="499"/>
      <c r="D298" s="148" t="s">
        <v>97</v>
      </c>
      <c r="E298" s="104"/>
      <c r="F298" s="104"/>
      <c r="G298" s="104"/>
      <c r="H298" s="104"/>
      <c r="I298" s="104"/>
      <c r="J298" s="104"/>
      <c r="K298" s="104"/>
      <c r="L298" s="104"/>
      <c r="M298" s="104"/>
      <c r="N298" s="104"/>
      <c r="O298" s="104"/>
      <c r="P298" s="104"/>
      <c r="Q298" s="73" t="str">
        <f t="shared" si="713"/>
        <v/>
      </c>
      <c r="S298" s="17" t="str">
        <f t="shared" ref="S298" si="781">IF(A291="","",A291)</f>
        <v/>
      </c>
      <c r="T298" s="17" t="str">
        <f t="shared" ref="T298" si="782">S291&amp;C297&amp;D298</f>
        <v>letzte Mahnungen mit eingeschriebenen Brief (2)Nicht-Haushalte</v>
      </c>
      <c r="U298" s="266" t="str">
        <f t="shared" ref="U298" si="783">CONCATENATE(C297,"_",D298)</f>
        <v>letzte Mahnungen mit eingeschriebenen Brief (2)_Nicht-Haushalte</v>
      </c>
    </row>
    <row r="299" spans="1:21" ht="12.75" customHeight="1" x14ac:dyDescent="0.2">
      <c r="A299" s="492"/>
      <c r="B299" s="494" t="str">
        <f>IF(A299="","",IFERROR(VLOOKUP(A299,L!$M$11:$N$120,2,FALSE),"Eingabeart wurde geändert"))</f>
        <v/>
      </c>
      <c r="C299" s="428" t="s">
        <v>1073</v>
      </c>
      <c r="D299" s="147" t="s">
        <v>96</v>
      </c>
      <c r="E299" s="103"/>
      <c r="F299" s="103"/>
      <c r="G299" s="103"/>
      <c r="H299" s="103"/>
      <c r="I299" s="103"/>
      <c r="J299" s="103"/>
      <c r="K299" s="103"/>
      <c r="L299" s="103"/>
      <c r="M299" s="103"/>
      <c r="N299" s="103"/>
      <c r="O299" s="103"/>
      <c r="P299" s="103"/>
      <c r="Q299" s="72" t="str">
        <f t="shared" si="713"/>
        <v/>
      </c>
      <c r="S299" s="17" t="str">
        <f t="shared" ref="S299" si="784">IF(A299="","",A299)</f>
        <v/>
      </c>
      <c r="T299" s="17" t="str">
        <f t="shared" si="738"/>
        <v>Abschaltungen wegen Verletzungen vertraglicher Pflichten nach Aussetzung der Vertragsabwicklung (1)Haushalte</v>
      </c>
      <c r="U299" s="266" t="str">
        <f t="shared" ref="U299" si="785">CONCATENATE(C299,"_",D299)</f>
        <v>Abschaltungen wegen Verletzungen vertraglicher Pflichten nach Aussetzung der Vertragsabwicklung (1)_Haushalte</v>
      </c>
    </row>
    <row r="300" spans="1:21" x14ac:dyDescent="0.2">
      <c r="A300" s="493"/>
      <c r="B300" s="495"/>
      <c r="C300" s="496"/>
      <c r="D300" s="148" t="s">
        <v>97</v>
      </c>
      <c r="E300" s="350"/>
      <c r="F300" s="350"/>
      <c r="G300" s="350"/>
      <c r="H300" s="350"/>
      <c r="I300" s="350"/>
      <c r="J300" s="350"/>
      <c r="K300" s="350"/>
      <c r="L300" s="350"/>
      <c r="M300" s="350"/>
      <c r="N300" s="350"/>
      <c r="O300" s="350"/>
      <c r="P300" s="350"/>
      <c r="Q300" s="264" t="str">
        <f t="shared" si="713"/>
        <v/>
      </c>
      <c r="S300" s="17" t="str">
        <f t="shared" ref="S300" si="786">IF(A299="","",A299)</f>
        <v/>
      </c>
      <c r="T300" s="17" t="str">
        <f t="shared" ref="T300" si="787">S299&amp;C299&amp;D300</f>
        <v>Abschaltungen wegen Verletzungen vertraglicher Pflichten nach Aussetzung der Vertragsabwicklung (1)Nicht-Haushalte</v>
      </c>
      <c r="U300" s="266" t="str">
        <f t="shared" ref="U300" si="788">CONCATENATE(C299,"_",D300)</f>
        <v>Abschaltungen wegen Verletzungen vertraglicher Pflichten nach Aussetzung der Vertragsabwicklung (1)_Nicht-Haushalte</v>
      </c>
    </row>
    <row r="301" spans="1:21" ht="12.75" customHeight="1" x14ac:dyDescent="0.2">
      <c r="A301" s="493"/>
      <c r="B301" s="495"/>
      <c r="C301" s="497" t="s">
        <v>1074</v>
      </c>
      <c r="D301" s="147" t="s">
        <v>96</v>
      </c>
      <c r="E301" s="130"/>
      <c r="F301" s="130"/>
      <c r="G301" s="130"/>
      <c r="H301" s="130"/>
      <c r="I301" s="130"/>
      <c r="J301" s="130"/>
      <c r="K301" s="130"/>
      <c r="L301" s="130"/>
      <c r="M301" s="130"/>
      <c r="N301" s="130"/>
      <c r="O301" s="130"/>
      <c r="P301" s="130"/>
      <c r="Q301" s="108" t="str">
        <f t="shared" si="713"/>
        <v/>
      </c>
      <c r="S301" s="17" t="str">
        <f t="shared" ref="S301" si="789">IF(A299="","",A299)</f>
        <v/>
      </c>
      <c r="T301" s="17" t="str">
        <f t="shared" ref="T301" si="790">S299&amp;C301&amp;D301</f>
        <v>Abschaltungen wegen Verletzungen vertraglicher Pflichten nach Vertragsauflösung (1)Haushalte</v>
      </c>
      <c r="U301" s="266" t="str">
        <f t="shared" ref="U301" si="791">CONCATENATE(C301,"_",D301)</f>
        <v>Abschaltungen wegen Verletzungen vertraglicher Pflichten nach Vertragsauflösung (1)_Haushalte</v>
      </c>
    </row>
    <row r="302" spans="1:21" x14ac:dyDescent="0.2">
      <c r="A302" s="493"/>
      <c r="B302" s="495"/>
      <c r="C302" s="496"/>
      <c r="D302" s="148" t="s">
        <v>97</v>
      </c>
      <c r="E302" s="305"/>
      <c r="F302" s="305"/>
      <c r="G302" s="305"/>
      <c r="H302" s="305"/>
      <c r="I302" s="305"/>
      <c r="J302" s="305"/>
      <c r="K302" s="305"/>
      <c r="L302" s="305"/>
      <c r="M302" s="305"/>
      <c r="N302" s="305"/>
      <c r="O302" s="305"/>
      <c r="P302" s="305"/>
      <c r="Q302" s="108" t="str">
        <f t="shared" si="713"/>
        <v/>
      </c>
      <c r="S302" s="17" t="str">
        <f t="shared" ref="S302" si="792">IF(A299="","",A299)</f>
        <v/>
      </c>
      <c r="T302" s="17" t="str">
        <f t="shared" ref="T302" si="793">S299&amp;C301&amp;D302</f>
        <v>Abschaltungen wegen Verletzungen vertraglicher Pflichten nach Vertragsauflösung (1)Nicht-Haushalte</v>
      </c>
      <c r="U302" s="266" t="str">
        <f t="shared" ref="U302" si="794">CONCATENATE(C301,"_",D302)</f>
        <v>Abschaltungen wegen Verletzungen vertraglicher Pflichten nach Vertragsauflösung (1)_Nicht-Haushalte</v>
      </c>
    </row>
    <row r="303" spans="1:21" ht="12.75" customHeight="1" x14ac:dyDescent="0.2">
      <c r="A303" s="493"/>
      <c r="B303" s="495"/>
      <c r="C303" s="497" t="s">
        <v>1082</v>
      </c>
      <c r="D303" s="147" t="s">
        <v>96</v>
      </c>
      <c r="E303" s="305"/>
      <c r="F303" s="305"/>
      <c r="G303" s="305"/>
      <c r="H303" s="305"/>
      <c r="I303" s="305"/>
      <c r="J303" s="305"/>
      <c r="K303" s="305"/>
      <c r="L303" s="305"/>
      <c r="M303" s="305"/>
      <c r="N303" s="305"/>
      <c r="O303" s="305"/>
      <c r="P303" s="305"/>
      <c r="Q303" s="108" t="str">
        <f t="shared" si="713"/>
        <v/>
      </c>
      <c r="S303" s="17" t="str">
        <f t="shared" ref="S303" si="795">IF(A299="","",A299)</f>
        <v/>
      </c>
      <c r="T303" s="17" t="str">
        <f t="shared" ref="T303" si="796">S299&amp;C303&amp;D303</f>
        <v>Wiederaufnahmen der Belieferung nach Aussetzung des Netzzugangsvertrages (1)Haushalte</v>
      </c>
      <c r="U303" s="266" t="str">
        <f t="shared" ref="U303" si="797">CONCATENATE(C303,"_",D303)</f>
        <v>Wiederaufnahmen der Belieferung nach Aussetzung des Netzzugangsvertrages (1)_Haushalte</v>
      </c>
    </row>
    <row r="304" spans="1:21" x14ac:dyDescent="0.2">
      <c r="A304" s="493"/>
      <c r="B304" s="495"/>
      <c r="C304" s="496"/>
      <c r="D304" s="148" t="s">
        <v>97</v>
      </c>
      <c r="E304" s="305"/>
      <c r="F304" s="305"/>
      <c r="G304" s="305"/>
      <c r="H304" s="305"/>
      <c r="I304" s="305"/>
      <c r="J304" s="305"/>
      <c r="K304" s="305"/>
      <c r="L304" s="305"/>
      <c r="M304" s="305"/>
      <c r="N304" s="305"/>
      <c r="O304" s="305"/>
      <c r="P304" s="305"/>
      <c r="Q304" s="304" t="str">
        <f t="shared" si="713"/>
        <v/>
      </c>
      <c r="S304" s="17" t="str">
        <f t="shared" ref="S304" si="798">IF(A299="","",A299)</f>
        <v/>
      </c>
      <c r="T304" s="17" t="str">
        <f t="shared" ref="T304" si="799">S299&amp;C303&amp;D304</f>
        <v>Wiederaufnahmen der Belieferung nach Aussetzung des Netzzugangsvertrages (1)Nicht-Haushalte</v>
      </c>
      <c r="U304" s="266" t="str">
        <f t="shared" ref="U304" si="800">CONCATENATE(C303,"_",D304)</f>
        <v>Wiederaufnahmen der Belieferung nach Aussetzung des Netzzugangsvertrages (1)_Nicht-Haushalte</v>
      </c>
    </row>
    <row r="305" spans="1:21" x14ac:dyDescent="0.2">
      <c r="A305" s="493"/>
      <c r="B305" s="495"/>
      <c r="C305" s="498" t="s">
        <v>1075</v>
      </c>
      <c r="D305" s="147" t="s">
        <v>96</v>
      </c>
      <c r="E305" s="305"/>
      <c r="F305" s="305"/>
      <c r="G305" s="305"/>
      <c r="H305" s="305"/>
      <c r="I305" s="305"/>
      <c r="J305" s="305"/>
      <c r="K305" s="305"/>
      <c r="L305" s="305"/>
      <c r="M305" s="305"/>
      <c r="N305" s="305"/>
      <c r="O305" s="305"/>
      <c r="P305" s="305"/>
      <c r="Q305" s="304" t="str">
        <f t="shared" si="713"/>
        <v/>
      </c>
      <c r="S305" s="17" t="str">
        <f t="shared" ref="S305" si="801">IF(A299="","",A299)</f>
        <v/>
      </c>
      <c r="T305" s="17" t="str">
        <f t="shared" ref="T305" si="802">S299&amp;C305&amp;D305</f>
        <v>letzte Mahnungen mit eingeschriebenen Brief (2)Haushalte</v>
      </c>
      <c r="U305" s="266" t="str">
        <f t="shared" ref="U305" si="803">CONCATENATE(C305,"_",D305)</f>
        <v>letzte Mahnungen mit eingeschriebenen Brief (2)_Haushalte</v>
      </c>
    </row>
    <row r="306" spans="1:21" ht="12.75" customHeight="1" x14ac:dyDescent="0.2">
      <c r="A306" s="493"/>
      <c r="B306" s="495"/>
      <c r="C306" s="499"/>
      <c r="D306" s="148" t="s">
        <v>97</v>
      </c>
      <c r="E306" s="104"/>
      <c r="F306" s="104"/>
      <c r="G306" s="104"/>
      <c r="H306" s="104"/>
      <c r="I306" s="104"/>
      <c r="J306" s="104"/>
      <c r="K306" s="104"/>
      <c r="L306" s="104"/>
      <c r="M306" s="104"/>
      <c r="N306" s="104"/>
      <c r="O306" s="104"/>
      <c r="P306" s="104"/>
      <c r="Q306" s="73" t="str">
        <f t="shared" si="713"/>
        <v/>
      </c>
      <c r="S306" s="17" t="str">
        <f t="shared" ref="S306" si="804">IF(A299="","",A299)</f>
        <v/>
      </c>
      <c r="T306" s="17" t="str">
        <f t="shared" ref="T306" si="805">S299&amp;C305&amp;D306</f>
        <v>letzte Mahnungen mit eingeschriebenen Brief (2)Nicht-Haushalte</v>
      </c>
      <c r="U306" s="266" t="str">
        <f t="shared" ref="U306" si="806">CONCATENATE(C305,"_",D306)</f>
        <v>letzte Mahnungen mit eingeschriebenen Brief (2)_Nicht-Haushalte</v>
      </c>
    </row>
    <row r="307" spans="1:21" ht="12.75" customHeight="1" x14ac:dyDescent="0.2">
      <c r="A307" s="492"/>
      <c r="B307" s="494" t="str">
        <f>IF(A307="","",IFERROR(VLOOKUP(A307,L!$M$11:$N$120,2,FALSE),"Eingabeart wurde geändert"))</f>
        <v/>
      </c>
      <c r="C307" s="428" t="s">
        <v>1073</v>
      </c>
      <c r="D307" s="147" t="s">
        <v>96</v>
      </c>
      <c r="E307" s="103"/>
      <c r="F307" s="103"/>
      <c r="G307" s="103"/>
      <c r="H307" s="103"/>
      <c r="I307" s="103"/>
      <c r="J307" s="103"/>
      <c r="K307" s="103"/>
      <c r="L307" s="103"/>
      <c r="M307" s="103"/>
      <c r="N307" s="103"/>
      <c r="O307" s="103"/>
      <c r="P307" s="103"/>
      <c r="Q307" s="72" t="str">
        <f t="shared" si="713"/>
        <v/>
      </c>
      <c r="S307" s="17" t="str">
        <f t="shared" ref="S307" si="807">IF(A307="","",A307)</f>
        <v/>
      </c>
      <c r="T307" s="17" t="str">
        <f t="shared" si="738"/>
        <v>Abschaltungen wegen Verletzungen vertraglicher Pflichten nach Aussetzung der Vertragsabwicklung (1)Haushalte</v>
      </c>
      <c r="U307" s="266" t="str">
        <f t="shared" ref="U307" si="808">CONCATENATE(C307,"_",D307)</f>
        <v>Abschaltungen wegen Verletzungen vertraglicher Pflichten nach Aussetzung der Vertragsabwicklung (1)_Haushalte</v>
      </c>
    </row>
    <row r="308" spans="1:21" x14ac:dyDescent="0.2">
      <c r="A308" s="493"/>
      <c r="B308" s="495"/>
      <c r="C308" s="496"/>
      <c r="D308" s="148" t="s">
        <v>97</v>
      </c>
      <c r="E308" s="350"/>
      <c r="F308" s="350"/>
      <c r="G308" s="350"/>
      <c r="H308" s="350"/>
      <c r="I308" s="350"/>
      <c r="J308" s="350"/>
      <c r="K308" s="350"/>
      <c r="L308" s="350"/>
      <c r="M308" s="350"/>
      <c r="N308" s="350"/>
      <c r="O308" s="350"/>
      <c r="P308" s="350"/>
      <c r="Q308" s="264" t="str">
        <f t="shared" si="713"/>
        <v/>
      </c>
      <c r="S308" s="17" t="str">
        <f t="shared" ref="S308" si="809">IF(A307="","",A307)</f>
        <v/>
      </c>
      <c r="T308" s="17" t="str">
        <f t="shared" ref="T308" si="810">S307&amp;C307&amp;D308</f>
        <v>Abschaltungen wegen Verletzungen vertraglicher Pflichten nach Aussetzung der Vertragsabwicklung (1)Nicht-Haushalte</v>
      </c>
      <c r="U308" s="266" t="str">
        <f t="shared" ref="U308" si="811">CONCATENATE(C307,"_",D308)</f>
        <v>Abschaltungen wegen Verletzungen vertraglicher Pflichten nach Aussetzung der Vertragsabwicklung (1)_Nicht-Haushalte</v>
      </c>
    </row>
    <row r="309" spans="1:21" ht="12.75" customHeight="1" x14ac:dyDescent="0.2">
      <c r="A309" s="493"/>
      <c r="B309" s="495"/>
      <c r="C309" s="497" t="s">
        <v>1074</v>
      </c>
      <c r="D309" s="147" t="s">
        <v>96</v>
      </c>
      <c r="E309" s="130"/>
      <c r="F309" s="130"/>
      <c r="G309" s="130"/>
      <c r="H309" s="130"/>
      <c r="I309" s="130"/>
      <c r="J309" s="130"/>
      <c r="K309" s="130"/>
      <c r="L309" s="130"/>
      <c r="M309" s="130"/>
      <c r="N309" s="130"/>
      <c r="O309" s="130"/>
      <c r="P309" s="130"/>
      <c r="Q309" s="108" t="str">
        <f t="shared" si="713"/>
        <v/>
      </c>
      <c r="S309" s="17" t="str">
        <f t="shared" ref="S309" si="812">IF(A307="","",A307)</f>
        <v/>
      </c>
      <c r="T309" s="17" t="str">
        <f t="shared" ref="T309" si="813">S307&amp;C309&amp;D309</f>
        <v>Abschaltungen wegen Verletzungen vertraglicher Pflichten nach Vertragsauflösung (1)Haushalte</v>
      </c>
      <c r="U309" s="266" t="str">
        <f t="shared" ref="U309" si="814">CONCATENATE(C309,"_",D309)</f>
        <v>Abschaltungen wegen Verletzungen vertraglicher Pflichten nach Vertragsauflösung (1)_Haushalte</v>
      </c>
    </row>
    <row r="310" spans="1:21" x14ac:dyDescent="0.2">
      <c r="A310" s="493"/>
      <c r="B310" s="495"/>
      <c r="C310" s="496"/>
      <c r="D310" s="148" t="s">
        <v>97</v>
      </c>
      <c r="E310" s="305"/>
      <c r="F310" s="305"/>
      <c r="G310" s="305"/>
      <c r="H310" s="305"/>
      <c r="I310" s="305"/>
      <c r="J310" s="305"/>
      <c r="K310" s="305"/>
      <c r="L310" s="305"/>
      <c r="M310" s="305"/>
      <c r="N310" s="305"/>
      <c r="O310" s="305"/>
      <c r="P310" s="305"/>
      <c r="Q310" s="108" t="str">
        <f t="shared" si="713"/>
        <v/>
      </c>
      <c r="S310" s="17" t="str">
        <f t="shared" ref="S310" si="815">IF(A307="","",A307)</f>
        <v/>
      </c>
      <c r="T310" s="17" t="str">
        <f t="shared" ref="T310" si="816">S307&amp;C309&amp;D310</f>
        <v>Abschaltungen wegen Verletzungen vertraglicher Pflichten nach Vertragsauflösung (1)Nicht-Haushalte</v>
      </c>
      <c r="U310" s="266" t="str">
        <f t="shared" ref="U310" si="817">CONCATENATE(C309,"_",D310)</f>
        <v>Abschaltungen wegen Verletzungen vertraglicher Pflichten nach Vertragsauflösung (1)_Nicht-Haushalte</v>
      </c>
    </row>
    <row r="311" spans="1:21" ht="12.75" customHeight="1" x14ac:dyDescent="0.2">
      <c r="A311" s="493"/>
      <c r="B311" s="495"/>
      <c r="C311" s="497" t="s">
        <v>1082</v>
      </c>
      <c r="D311" s="147" t="s">
        <v>96</v>
      </c>
      <c r="E311" s="305"/>
      <c r="F311" s="305"/>
      <c r="G311" s="305"/>
      <c r="H311" s="305"/>
      <c r="I311" s="305"/>
      <c r="J311" s="305"/>
      <c r="K311" s="305"/>
      <c r="L311" s="305"/>
      <c r="M311" s="305"/>
      <c r="N311" s="305"/>
      <c r="O311" s="305"/>
      <c r="P311" s="305"/>
      <c r="Q311" s="108" t="str">
        <f t="shared" si="713"/>
        <v/>
      </c>
      <c r="S311" s="17" t="str">
        <f t="shared" ref="S311" si="818">IF(A307="","",A307)</f>
        <v/>
      </c>
      <c r="T311" s="17" t="str">
        <f t="shared" ref="T311" si="819">S307&amp;C311&amp;D311</f>
        <v>Wiederaufnahmen der Belieferung nach Aussetzung des Netzzugangsvertrages (1)Haushalte</v>
      </c>
      <c r="U311" s="266" t="str">
        <f t="shared" ref="U311" si="820">CONCATENATE(C311,"_",D311)</f>
        <v>Wiederaufnahmen der Belieferung nach Aussetzung des Netzzugangsvertrages (1)_Haushalte</v>
      </c>
    </row>
    <row r="312" spans="1:21" x14ac:dyDescent="0.2">
      <c r="A312" s="493"/>
      <c r="B312" s="495"/>
      <c r="C312" s="496"/>
      <c r="D312" s="148" t="s">
        <v>97</v>
      </c>
      <c r="E312" s="305"/>
      <c r="F312" s="305"/>
      <c r="G312" s="305"/>
      <c r="H312" s="305"/>
      <c r="I312" s="305"/>
      <c r="J312" s="305"/>
      <c r="K312" s="305"/>
      <c r="L312" s="305"/>
      <c r="M312" s="305"/>
      <c r="N312" s="305"/>
      <c r="O312" s="305"/>
      <c r="P312" s="305"/>
      <c r="Q312" s="304" t="str">
        <f t="shared" si="713"/>
        <v/>
      </c>
      <c r="S312" s="17" t="str">
        <f t="shared" ref="S312" si="821">IF(A307="","",A307)</f>
        <v/>
      </c>
      <c r="T312" s="17" t="str">
        <f t="shared" ref="T312" si="822">S307&amp;C311&amp;D312</f>
        <v>Wiederaufnahmen der Belieferung nach Aussetzung des Netzzugangsvertrages (1)Nicht-Haushalte</v>
      </c>
      <c r="U312" s="266" t="str">
        <f t="shared" ref="U312" si="823">CONCATENATE(C311,"_",D312)</f>
        <v>Wiederaufnahmen der Belieferung nach Aussetzung des Netzzugangsvertrages (1)_Nicht-Haushalte</v>
      </c>
    </row>
    <row r="313" spans="1:21" x14ac:dyDescent="0.2">
      <c r="A313" s="493"/>
      <c r="B313" s="495"/>
      <c r="C313" s="498" t="s">
        <v>1075</v>
      </c>
      <c r="D313" s="147" t="s">
        <v>96</v>
      </c>
      <c r="E313" s="305"/>
      <c r="F313" s="305"/>
      <c r="G313" s="305"/>
      <c r="H313" s="305"/>
      <c r="I313" s="305"/>
      <c r="J313" s="305"/>
      <c r="K313" s="305"/>
      <c r="L313" s="305"/>
      <c r="M313" s="305"/>
      <c r="N313" s="305"/>
      <c r="O313" s="305"/>
      <c r="P313" s="305"/>
      <c r="Q313" s="304" t="str">
        <f t="shared" si="713"/>
        <v/>
      </c>
      <c r="S313" s="17" t="str">
        <f t="shared" ref="S313" si="824">IF(A307="","",A307)</f>
        <v/>
      </c>
      <c r="T313" s="17" t="str">
        <f t="shared" ref="T313" si="825">S307&amp;C313&amp;D313</f>
        <v>letzte Mahnungen mit eingeschriebenen Brief (2)Haushalte</v>
      </c>
      <c r="U313" s="266" t="str">
        <f t="shared" ref="U313" si="826">CONCATENATE(C313,"_",D313)</f>
        <v>letzte Mahnungen mit eingeschriebenen Brief (2)_Haushalte</v>
      </c>
    </row>
    <row r="314" spans="1:21" ht="12.75" customHeight="1" x14ac:dyDescent="0.2">
      <c r="A314" s="493"/>
      <c r="B314" s="495"/>
      <c r="C314" s="499"/>
      <c r="D314" s="148" t="s">
        <v>97</v>
      </c>
      <c r="E314" s="104"/>
      <c r="F314" s="104"/>
      <c r="G314" s="104"/>
      <c r="H314" s="104"/>
      <c r="I314" s="104"/>
      <c r="J314" s="104"/>
      <c r="K314" s="104"/>
      <c r="L314" s="104"/>
      <c r="M314" s="104"/>
      <c r="N314" s="104"/>
      <c r="O314" s="104"/>
      <c r="P314" s="104"/>
      <c r="Q314" s="73" t="str">
        <f t="shared" si="713"/>
        <v/>
      </c>
      <c r="S314" s="17" t="str">
        <f t="shared" ref="S314" si="827">IF(A307="","",A307)</f>
        <v/>
      </c>
      <c r="T314" s="17" t="str">
        <f t="shared" ref="T314" si="828">S307&amp;C313&amp;D314</f>
        <v>letzte Mahnungen mit eingeschriebenen Brief (2)Nicht-Haushalte</v>
      </c>
      <c r="U314" s="266" t="str">
        <f t="shared" ref="U314" si="829">CONCATENATE(C313,"_",D314)</f>
        <v>letzte Mahnungen mit eingeschriebenen Brief (2)_Nicht-Haushalte</v>
      </c>
    </row>
    <row r="315" spans="1:21" ht="12.75" customHeight="1" x14ac:dyDescent="0.2">
      <c r="A315" s="492"/>
      <c r="B315" s="494" t="str">
        <f>IF(A315="","",IFERROR(VLOOKUP(A315,L!$M$11:$N$120,2,FALSE),"Eingabeart wurde geändert"))</f>
        <v/>
      </c>
      <c r="C315" s="428" t="s">
        <v>1073</v>
      </c>
      <c r="D315" s="147" t="s">
        <v>96</v>
      </c>
      <c r="E315" s="103"/>
      <c r="F315" s="103"/>
      <c r="G315" s="103"/>
      <c r="H315" s="103"/>
      <c r="I315" s="103"/>
      <c r="J315" s="103"/>
      <c r="K315" s="103"/>
      <c r="L315" s="103"/>
      <c r="M315" s="103"/>
      <c r="N315" s="103"/>
      <c r="O315" s="103"/>
      <c r="P315" s="103"/>
      <c r="Q315" s="72" t="str">
        <f t="shared" si="713"/>
        <v/>
      </c>
      <c r="S315" s="17" t="str">
        <f t="shared" ref="S315" si="830">IF(A315="","",A315)</f>
        <v/>
      </c>
      <c r="T315" s="17" t="str">
        <f t="shared" si="738"/>
        <v>Abschaltungen wegen Verletzungen vertraglicher Pflichten nach Aussetzung der Vertragsabwicklung (1)Haushalte</v>
      </c>
      <c r="U315" s="266" t="str">
        <f t="shared" ref="U315" si="831">CONCATENATE(C315,"_",D315)</f>
        <v>Abschaltungen wegen Verletzungen vertraglicher Pflichten nach Aussetzung der Vertragsabwicklung (1)_Haushalte</v>
      </c>
    </row>
    <row r="316" spans="1:21" x14ac:dyDescent="0.2">
      <c r="A316" s="493"/>
      <c r="B316" s="495"/>
      <c r="C316" s="496"/>
      <c r="D316" s="148" t="s">
        <v>97</v>
      </c>
      <c r="E316" s="350"/>
      <c r="F316" s="350"/>
      <c r="G316" s="350"/>
      <c r="H316" s="350"/>
      <c r="I316" s="350"/>
      <c r="J316" s="350"/>
      <c r="K316" s="350"/>
      <c r="L316" s="350"/>
      <c r="M316" s="350"/>
      <c r="N316" s="350"/>
      <c r="O316" s="350"/>
      <c r="P316" s="350"/>
      <c r="Q316" s="264" t="str">
        <f t="shared" si="713"/>
        <v/>
      </c>
      <c r="S316" s="17" t="str">
        <f t="shared" ref="S316" si="832">IF(A315="","",A315)</f>
        <v/>
      </c>
      <c r="T316" s="17" t="str">
        <f t="shared" ref="T316" si="833">S315&amp;C315&amp;D316</f>
        <v>Abschaltungen wegen Verletzungen vertraglicher Pflichten nach Aussetzung der Vertragsabwicklung (1)Nicht-Haushalte</v>
      </c>
      <c r="U316" s="266" t="str">
        <f t="shared" ref="U316" si="834">CONCATENATE(C315,"_",D316)</f>
        <v>Abschaltungen wegen Verletzungen vertraglicher Pflichten nach Aussetzung der Vertragsabwicklung (1)_Nicht-Haushalte</v>
      </c>
    </row>
    <row r="317" spans="1:21" ht="12.75" customHeight="1" x14ac:dyDescent="0.2">
      <c r="A317" s="493"/>
      <c r="B317" s="495"/>
      <c r="C317" s="497" t="s">
        <v>1074</v>
      </c>
      <c r="D317" s="147" t="s">
        <v>96</v>
      </c>
      <c r="E317" s="130"/>
      <c r="F317" s="130"/>
      <c r="G317" s="130"/>
      <c r="H317" s="130"/>
      <c r="I317" s="130"/>
      <c r="J317" s="130"/>
      <c r="K317" s="130"/>
      <c r="L317" s="130"/>
      <c r="M317" s="130"/>
      <c r="N317" s="130"/>
      <c r="O317" s="130"/>
      <c r="P317" s="130"/>
      <c r="Q317" s="108" t="str">
        <f t="shared" si="713"/>
        <v/>
      </c>
      <c r="S317" s="17" t="str">
        <f t="shared" ref="S317" si="835">IF(A315="","",A315)</f>
        <v/>
      </c>
      <c r="T317" s="17" t="str">
        <f t="shared" ref="T317" si="836">S315&amp;C317&amp;D317</f>
        <v>Abschaltungen wegen Verletzungen vertraglicher Pflichten nach Vertragsauflösung (1)Haushalte</v>
      </c>
      <c r="U317" s="266" t="str">
        <f t="shared" ref="U317" si="837">CONCATENATE(C317,"_",D317)</f>
        <v>Abschaltungen wegen Verletzungen vertraglicher Pflichten nach Vertragsauflösung (1)_Haushalte</v>
      </c>
    </row>
    <row r="318" spans="1:21" x14ac:dyDescent="0.2">
      <c r="A318" s="493"/>
      <c r="B318" s="495"/>
      <c r="C318" s="496"/>
      <c r="D318" s="148" t="s">
        <v>97</v>
      </c>
      <c r="E318" s="305"/>
      <c r="F318" s="305"/>
      <c r="G318" s="305"/>
      <c r="H318" s="305"/>
      <c r="I318" s="305"/>
      <c r="J318" s="305"/>
      <c r="K318" s="305"/>
      <c r="L318" s="305"/>
      <c r="M318" s="305"/>
      <c r="N318" s="305"/>
      <c r="O318" s="305"/>
      <c r="P318" s="305"/>
      <c r="Q318" s="108" t="str">
        <f t="shared" si="713"/>
        <v/>
      </c>
      <c r="S318" s="17" t="str">
        <f t="shared" ref="S318" si="838">IF(A315="","",A315)</f>
        <v/>
      </c>
      <c r="T318" s="17" t="str">
        <f t="shared" ref="T318" si="839">S315&amp;C317&amp;D318</f>
        <v>Abschaltungen wegen Verletzungen vertraglicher Pflichten nach Vertragsauflösung (1)Nicht-Haushalte</v>
      </c>
      <c r="U318" s="266" t="str">
        <f t="shared" ref="U318" si="840">CONCATENATE(C317,"_",D318)</f>
        <v>Abschaltungen wegen Verletzungen vertraglicher Pflichten nach Vertragsauflösung (1)_Nicht-Haushalte</v>
      </c>
    </row>
    <row r="319" spans="1:21" ht="12.75" customHeight="1" x14ac:dyDescent="0.2">
      <c r="A319" s="493"/>
      <c r="B319" s="495"/>
      <c r="C319" s="497" t="s">
        <v>1082</v>
      </c>
      <c r="D319" s="147" t="s">
        <v>96</v>
      </c>
      <c r="E319" s="305"/>
      <c r="F319" s="305"/>
      <c r="G319" s="305"/>
      <c r="H319" s="305"/>
      <c r="I319" s="305"/>
      <c r="J319" s="305"/>
      <c r="K319" s="305"/>
      <c r="L319" s="305"/>
      <c r="M319" s="305"/>
      <c r="N319" s="305"/>
      <c r="O319" s="305"/>
      <c r="P319" s="305"/>
      <c r="Q319" s="108" t="str">
        <f t="shared" si="713"/>
        <v/>
      </c>
      <c r="S319" s="17" t="str">
        <f t="shared" ref="S319" si="841">IF(A315="","",A315)</f>
        <v/>
      </c>
      <c r="T319" s="17" t="str">
        <f t="shared" ref="T319" si="842">S315&amp;C319&amp;D319</f>
        <v>Wiederaufnahmen der Belieferung nach Aussetzung des Netzzugangsvertrages (1)Haushalte</v>
      </c>
      <c r="U319" s="266" t="str">
        <f t="shared" ref="U319" si="843">CONCATENATE(C319,"_",D319)</f>
        <v>Wiederaufnahmen der Belieferung nach Aussetzung des Netzzugangsvertrages (1)_Haushalte</v>
      </c>
    </row>
    <row r="320" spans="1:21" x14ac:dyDescent="0.2">
      <c r="A320" s="493"/>
      <c r="B320" s="495"/>
      <c r="C320" s="496"/>
      <c r="D320" s="148" t="s">
        <v>97</v>
      </c>
      <c r="E320" s="305"/>
      <c r="F320" s="305"/>
      <c r="G320" s="305"/>
      <c r="H320" s="305"/>
      <c r="I320" s="305"/>
      <c r="J320" s="305"/>
      <c r="K320" s="305"/>
      <c r="L320" s="305"/>
      <c r="M320" s="305"/>
      <c r="N320" s="305"/>
      <c r="O320" s="305"/>
      <c r="P320" s="305"/>
      <c r="Q320" s="304" t="str">
        <f t="shared" si="713"/>
        <v/>
      </c>
      <c r="S320" s="17" t="str">
        <f t="shared" ref="S320" si="844">IF(A315="","",A315)</f>
        <v/>
      </c>
      <c r="T320" s="17" t="str">
        <f t="shared" ref="T320" si="845">S315&amp;C319&amp;D320</f>
        <v>Wiederaufnahmen der Belieferung nach Aussetzung des Netzzugangsvertrages (1)Nicht-Haushalte</v>
      </c>
      <c r="U320" s="266" t="str">
        <f t="shared" ref="U320" si="846">CONCATENATE(C319,"_",D320)</f>
        <v>Wiederaufnahmen der Belieferung nach Aussetzung des Netzzugangsvertrages (1)_Nicht-Haushalte</v>
      </c>
    </row>
    <row r="321" spans="1:21" x14ac:dyDescent="0.2">
      <c r="A321" s="493"/>
      <c r="B321" s="495"/>
      <c r="C321" s="498" t="s">
        <v>1075</v>
      </c>
      <c r="D321" s="147" t="s">
        <v>96</v>
      </c>
      <c r="E321" s="305"/>
      <c r="F321" s="305"/>
      <c r="G321" s="305"/>
      <c r="H321" s="305"/>
      <c r="I321" s="305"/>
      <c r="J321" s="305"/>
      <c r="K321" s="305"/>
      <c r="L321" s="305"/>
      <c r="M321" s="305"/>
      <c r="N321" s="305"/>
      <c r="O321" s="305"/>
      <c r="P321" s="305"/>
      <c r="Q321" s="304" t="str">
        <f t="shared" si="713"/>
        <v/>
      </c>
      <c r="S321" s="17" t="str">
        <f t="shared" ref="S321" si="847">IF(A315="","",A315)</f>
        <v/>
      </c>
      <c r="T321" s="17" t="str">
        <f t="shared" ref="T321" si="848">S315&amp;C321&amp;D321</f>
        <v>letzte Mahnungen mit eingeschriebenen Brief (2)Haushalte</v>
      </c>
      <c r="U321" s="266" t="str">
        <f t="shared" ref="U321" si="849">CONCATENATE(C321,"_",D321)</f>
        <v>letzte Mahnungen mit eingeschriebenen Brief (2)_Haushalte</v>
      </c>
    </row>
    <row r="322" spans="1:21" ht="12.75" customHeight="1" x14ac:dyDescent="0.2">
      <c r="A322" s="493"/>
      <c r="B322" s="495"/>
      <c r="C322" s="499"/>
      <c r="D322" s="148" t="s">
        <v>97</v>
      </c>
      <c r="E322" s="104"/>
      <c r="F322" s="104"/>
      <c r="G322" s="104"/>
      <c r="H322" s="104"/>
      <c r="I322" s="104"/>
      <c r="J322" s="104"/>
      <c r="K322" s="104"/>
      <c r="L322" s="104"/>
      <c r="M322" s="104"/>
      <c r="N322" s="104"/>
      <c r="O322" s="104"/>
      <c r="P322" s="104"/>
      <c r="Q322" s="73" t="str">
        <f t="shared" si="713"/>
        <v/>
      </c>
      <c r="S322" s="17" t="str">
        <f t="shared" ref="S322" si="850">IF(A315="","",A315)</f>
        <v/>
      </c>
      <c r="T322" s="17" t="str">
        <f t="shared" ref="T322" si="851">S315&amp;C321&amp;D322</f>
        <v>letzte Mahnungen mit eingeschriebenen Brief (2)Nicht-Haushalte</v>
      </c>
      <c r="U322" s="266" t="str">
        <f t="shared" ref="U322" si="852">CONCATENATE(C321,"_",D322)</f>
        <v>letzte Mahnungen mit eingeschriebenen Brief (2)_Nicht-Haushalte</v>
      </c>
    </row>
    <row r="323" spans="1:21" ht="12.75" customHeight="1" x14ac:dyDescent="0.2">
      <c r="A323" s="492"/>
      <c r="B323" s="494" t="str">
        <f>IF(A323="","",IFERROR(VLOOKUP(A323,L!$M$11:$N$120,2,FALSE),"Eingabeart wurde geändert"))</f>
        <v/>
      </c>
      <c r="C323" s="428" t="s">
        <v>1073</v>
      </c>
      <c r="D323" s="147" t="s">
        <v>96</v>
      </c>
      <c r="E323" s="103"/>
      <c r="F323" s="103"/>
      <c r="G323" s="103"/>
      <c r="H323" s="103"/>
      <c r="I323" s="103"/>
      <c r="J323" s="103"/>
      <c r="K323" s="103"/>
      <c r="L323" s="103"/>
      <c r="M323" s="103"/>
      <c r="N323" s="103"/>
      <c r="O323" s="103"/>
      <c r="P323" s="103"/>
      <c r="Q323" s="72" t="str">
        <f t="shared" si="713"/>
        <v/>
      </c>
      <c r="S323" s="17" t="str">
        <f t="shared" ref="S323" si="853">IF(A323="","",A323)</f>
        <v/>
      </c>
      <c r="T323" s="17" t="str">
        <f t="shared" si="738"/>
        <v>Abschaltungen wegen Verletzungen vertraglicher Pflichten nach Aussetzung der Vertragsabwicklung (1)Haushalte</v>
      </c>
      <c r="U323" s="266" t="str">
        <f t="shared" ref="U323" si="854">CONCATENATE(C323,"_",D323)</f>
        <v>Abschaltungen wegen Verletzungen vertraglicher Pflichten nach Aussetzung der Vertragsabwicklung (1)_Haushalte</v>
      </c>
    </row>
    <row r="324" spans="1:21" x14ac:dyDescent="0.2">
      <c r="A324" s="493"/>
      <c r="B324" s="495"/>
      <c r="C324" s="496"/>
      <c r="D324" s="148" t="s">
        <v>97</v>
      </c>
      <c r="E324" s="350"/>
      <c r="F324" s="350"/>
      <c r="G324" s="350"/>
      <c r="H324" s="350"/>
      <c r="I324" s="350"/>
      <c r="J324" s="350"/>
      <c r="K324" s="350"/>
      <c r="L324" s="350"/>
      <c r="M324" s="350"/>
      <c r="N324" s="350"/>
      <c r="O324" s="350"/>
      <c r="P324" s="350"/>
      <c r="Q324" s="264" t="str">
        <f t="shared" si="713"/>
        <v/>
      </c>
      <c r="S324" s="17" t="str">
        <f t="shared" ref="S324" si="855">IF(A323="","",A323)</f>
        <v/>
      </c>
      <c r="T324" s="17" t="str">
        <f t="shared" ref="T324" si="856">S323&amp;C323&amp;D324</f>
        <v>Abschaltungen wegen Verletzungen vertraglicher Pflichten nach Aussetzung der Vertragsabwicklung (1)Nicht-Haushalte</v>
      </c>
      <c r="U324" s="266" t="str">
        <f t="shared" ref="U324" si="857">CONCATENATE(C323,"_",D324)</f>
        <v>Abschaltungen wegen Verletzungen vertraglicher Pflichten nach Aussetzung der Vertragsabwicklung (1)_Nicht-Haushalte</v>
      </c>
    </row>
    <row r="325" spans="1:21" ht="12.75" customHeight="1" x14ac:dyDescent="0.2">
      <c r="A325" s="493"/>
      <c r="B325" s="495"/>
      <c r="C325" s="497" t="s">
        <v>1074</v>
      </c>
      <c r="D325" s="147" t="s">
        <v>96</v>
      </c>
      <c r="E325" s="130"/>
      <c r="F325" s="130"/>
      <c r="G325" s="130"/>
      <c r="H325" s="130"/>
      <c r="I325" s="130"/>
      <c r="J325" s="130"/>
      <c r="K325" s="130"/>
      <c r="L325" s="130"/>
      <c r="M325" s="130"/>
      <c r="N325" s="130"/>
      <c r="O325" s="130"/>
      <c r="P325" s="130"/>
      <c r="Q325" s="108" t="str">
        <f t="shared" si="713"/>
        <v/>
      </c>
      <c r="S325" s="17" t="str">
        <f t="shared" ref="S325" si="858">IF(A323="","",A323)</f>
        <v/>
      </c>
      <c r="T325" s="17" t="str">
        <f t="shared" ref="T325" si="859">S323&amp;C325&amp;D325</f>
        <v>Abschaltungen wegen Verletzungen vertraglicher Pflichten nach Vertragsauflösung (1)Haushalte</v>
      </c>
      <c r="U325" s="266" t="str">
        <f t="shared" ref="U325" si="860">CONCATENATE(C325,"_",D325)</f>
        <v>Abschaltungen wegen Verletzungen vertraglicher Pflichten nach Vertragsauflösung (1)_Haushalte</v>
      </c>
    </row>
    <row r="326" spans="1:21" x14ac:dyDescent="0.2">
      <c r="A326" s="493"/>
      <c r="B326" s="495"/>
      <c r="C326" s="496"/>
      <c r="D326" s="148" t="s">
        <v>97</v>
      </c>
      <c r="E326" s="305"/>
      <c r="F326" s="305"/>
      <c r="G326" s="305"/>
      <c r="H326" s="305"/>
      <c r="I326" s="305"/>
      <c r="J326" s="305"/>
      <c r="K326" s="305"/>
      <c r="L326" s="305"/>
      <c r="M326" s="305"/>
      <c r="N326" s="305"/>
      <c r="O326" s="305"/>
      <c r="P326" s="305"/>
      <c r="Q326" s="108" t="str">
        <f t="shared" si="713"/>
        <v/>
      </c>
      <c r="S326" s="17" t="str">
        <f t="shared" ref="S326" si="861">IF(A323="","",A323)</f>
        <v/>
      </c>
      <c r="T326" s="17" t="str">
        <f t="shared" ref="T326" si="862">S323&amp;C325&amp;D326</f>
        <v>Abschaltungen wegen Verletzungen vertraglicher Pflichten nach Vertragsauflösung (1)Nicht-Haushalte</v>
      </c>
      <c r="U326" s="266" t="str">
        <f t="shared" ref="U326" si="863">CONCATENATE(C325,"_",D326)</f>
        <v>Abschaltungen wegen Verletzungen vertraglicher Pflichten nach Vertragsauflösung (1)_Nicht-Haushalte</v>
      </c>
    </row>
    <row r="327" spans="1:21" ht="12.75" customHeight="1" x14ac:dyDescent="0.2">
      <c r="A327" s="493"/>
      <c r="B327" s="495"/>
      <c r="C327" s="497" t="s">
        <v>1082</v>
      </c>
      <c r="D327" s="147" t="s">
        <v>96</v>
      </c>
      <c r="E327" s="305"/>
      <c r="F327" s="305"/>
      <c r="G327" s="305"/>
      <c r="H327" s="305"/>
      <c r="I327" s="305"/>
      <c r="J327" s="305"/>
      <c r="K327" s="305"/>
      <c r="L327" s="305"/>
      <c r="M327" s="305"/>
      <c r="N327" s="305"/>
      <c r="O327" s="305"/>
      <c r="P327" s="305"/>
      <c r="Q327" s="108" t="str">
        <f t="shared" si="713"/>
        <v/>
      </c>
      <c r="S327" s="17" t="str">
        <f t="shared" ref="S327" si="864">IF(A323="","",A323)</f>
        <v/>
      </c>
      <c r="T327" s="17" t="str">
        <f t="shared" ref="T327" si="865">S323&amp;C327&amp;D327</f>
        <v>Wiederaufnahmen der Belieferung nach Aussetzung des Netzzugangsvertrages (1)Haushalte</v>
      </c>
      <c r="U327" s="266" t="str">
        <f t="shared" ref="U327" si="866">CONCATENATE(C327,"_",D327)</f>
        <v>Wiederaufnahmen der Belieferung nach Aussetzung des Netzzugangsvertrages (1)_Haushalte</v>
      </c>
    </row>
    <row r="328" spans="1:21" x14ac:dyDescent="0.2">
      <c r="A328" s="493"/>
      <c r="B328" s="495"/>
      <c r="C328" s="496"/>
      <c r="D328" s="148" t="s">
        <v>97</v>
      </c>
      <c r="E328" s="305"/>
      <c r="F328" s="305"/>
      <c r="G328" s="305"/>
      <c r="H328" s="305"/>
      <c r="I328" s="305"/>
      <c r="J328" s="305"/>
      <c r="K328" s="305"/>
      <c r="L328" s="305"/>
      <c r="M328" s="305"/>
      <c r="N328" s="305"/>
      <c r="O328" s="305"/>
      <c r="P328" s="305"/>
      <c r="Q328" s="304" t="str">
        <f t="shared" si="713"/>
        <v/>
      </c>
      <c r="S328" s="17" t="str">
        <f t="shared" ref="S328" si="867">IF(A323="","",A323)</f>
        <v/>
      </c>
      <c r="T328" s="17" t="str">
        <f t="shared" ref="T328" si="868">S323&amp;C327&amp;D328</f>
        <v>Wiederaufnahmen der Belieferung nach Aussetzung des Netzzugangsvertrages (1)Nicht-Haushalte</v>
      </c>
      <c r="U328" s="266" t="str">
        <f t="shared" ref="U328" si="869">CONCATENATE(C327,"_",D328)</f>
        <v>Wiederaufnahmen der Belieferung nach Aussetzung des Netzzugangsvertrages (1)_Nicht-Haushalte</v>
      </c>
    </row>
    <row r="329" spans="1:21" x14ac:dyDescent="0.2">
      <c r="A329" s="493"/>
      <c r="B329" s="495"/>
      <c r="C329" s="498" t="s">
        <v>1075</v>
      </c>
      <c r="D329" s="147" t="s">
        <v>96</v>
      </c>
      <c r="E329" s="305"/>
      <c r="F329" s="305"/>
      <c r="G329" s="305"/>
      <c r="H329" s="305"/>
      <c r="I329" s="305"/>
      <c r="J329" s="305"/>
      <c r="K329" s="305"/>
      <c r="L329" s="305"/>
      <c r="M329" s="305"/>
      <c r="N329" s="305"/>
      <c r="O329" s="305"/>
      <c r="P329" s="305"/>
      <c r="Q329" s="304" t="str">
        <f t="shared" si="713"/>
        <v/>
      </c>
      <c r="S329" s="17" t="str">
        <f t="shared" ref="S329" si="870">IF(A323="","",A323)</f>
        <v/>
      </c>
      <c r="T329" s="17" t="str">
        <f t="shared" ref="T329" si="871">S323&amp;C329&amp;D329</f>
        <v>letzte Mahnungen mit eingeschriebenen Brief (2)Haushalte</v>
      </c>
      <c r="U329" s="266" t="str">
        <f t="shared" ref="U329" si="872">CONCATENATE(C329,"_",D329)</f>
        <v>letzte Mahnungen mit eingeschriebenen Brief (2)_Haushalte</v>
      </c>
    </row>
    <row r="330" spans="1:21" ht="12.75" customHeight="1" x14ac:dyDescent="0.2">
      <c r="A330" s="493"/>
      <c r="B330" s="495"/>
      <c r="C330" s="499"/>
      <c r="D330" s="148" t="s">
        <v>97</v>
      </c>
      <c r="E330" s="104"/>
      <c r="F330" s="104"/>
      <c r="G330" s="104"/>
      <c r="H330" s="104"/>
      <c r="I330" s="104"/>
      <c r="J330" s="104"/>
      <c r="K330" s="104"/>
      <c r="L330" s="104"/>
      <c r="M330" s="104"/>
      <c r="N330" s="104"/>
      <c r="O330" s="104"/>
      <c r="P330" s="104"/>
      <c r="Q330" s="73" t="str">
        <f t="shared" si="713"/>
        <v/>
      </c>
      <c r="S330" s="17" t="str">
        <f t="shared" ref="S330" si="873">IF(A323="","",A323)</f>
        <v/>
      </c>
      <c r="T330" s="17" t="str">
        <f t="shared" ref="T330" si="874">S323&amp;C329&amp;D330</f>
        <v>letzte Mahnungen mit eingeschriebenen Brief (2)Nicht-Haushalte</v>
      </c>
      <c r="U330" s="266" t="str">
        <f t="shared" ref="U330" si="875">CONCATENATE(C329,"_",D330)</f>
        <v>letzte Mahnungen mit eingeschriebenen Brief (2)_Nicht-Haushalte</v>
      </c>
    </row>
    <row r="331" spans="1:21" ht="12.75" customHeight="1" x14ac:dyDescent="0.2">
      <c r="A331" s="492"/>
      <c r="B331" s="494" t="str">
        <f>IF(A331="","",IFERROR(VLOOKUP(A331,L!$M$11:$N$120,2,FALSE),"Eingabeart wurde geändert"))</f>
        <v/>
      </c>
      <c r="C331" s="428" t="s">
        <v>1073</v>
      </c>
      <c r="D331" s="147" t="s">
        <v>96</v>
      </c>
      <c r="E331" s="103"/>
      <c r="F331" s="103"/>
      <c r="G331" s="103"/>
      <c r="H331" s="103"/>
      <c r="I331" s="103"/>
      <c r="J331" s="103"/>
      <c r="K331" s="103"/>
      <c r="L331" s="103"/>
      <c r="M331" s="103"/>
      <c r="N331" s="103"/>
      <c r="O331" s="103"/>
      <c r="P331" s="103"/>
      <c r="Q331" s="72" t="str">
        <f t="shared" si="713"/>
        <v/>
      </c>
      <c r="S331" s="17" t="str">
        <f t="shared" ref="S331" si="876">IF(A331="","",A331)</f>
        <v/>
      </c>
      <c r="T331" s="17" t="str">
        <f t="shared" si="738"/>
        <v>Abschaltungen wegen Verletzungen vertraglicher Pflichten nach Aussetzung der Vertragsabwicklung (1)Haushalte</v>
      </c>
      <c r="U331" s="266" t="str">
        <f t="shared" ref="U331" si="877">CONCATENATE(C331,"_",D331)</f>
        <v>Abschaltungen wegen Verletzungen vertraglicher Pflichten nach Aussetzung der Vertragsabwicklung (1)_Haushalte</v>
      </c>
    </row>
    <row r="332" spans="1:21" x14ac:dyDescent="0.2">
      <c r="A332" s="493"/>
      <c r="B332" s="495"/>
      <c r="C332" s="496"/>
      <c r="D332" s="148" t="s">
        <v>97</v>
      </c>
      <c r="E332" s="350"/>
      <c r="F332" s="350"/>
      <c r="G332" s="350"/>
      <c r="H332" s="350"/>
      <c r="I332" s="350"/>
      <c r="J332" s="350"/>
      <c r="K332" s="350"/>
      <c r="L332" s="350"/>
      <c r="M332" s="350"/>
      <c r="N332" s="350"/>
      <c r="O332" s="350"/>
      <c r="P332" s="350"/>
      <c r="Q332" s="264" t="str">
        <f t="shared" si="713"/>
        <v/>
      </c>
      <c r="S332" s="17" t="str">
        <f t="shared" ref="S332" si="878">IF(A331="","",A331)</f>
        <v/>
      </c>
      <c r="T332" s="17" t="str">
        <f t="shared" ref="T332" si="879">S331&amp;C331&amp;D332</f>
        <v>Abschaltungen wegen Verletzungen vertraglicher Pflichten nach Aussetzung der Vertragsabwicklung (1)Nicht-Haushalte</v>
      </c>
      <c r="U332" s="266" t="str">
        <f t="shared" ref="U332" si="880">CONCATENATE(C331,"_",D332)</f>
        <v>Abschaltungen wegen Verletzungen vertraglicher Pflichten nach Aussetzung der Vertragsabwicklung (1)_Nicht-Haushalte</v>
      </c>
    </row>
    <row r="333" spans="1:21" ht="12.75" customHeight="1" x14ac:dyDescent="0.2">
      <c r="A333" s="493"/>
      <c r="B333" s="495"/>
      <c r="C333" s="497" t="s">
        <v>1074</v>
      </c>
      <c r="D333" s="147" t="s">
        <v>96</v>
      </c>
      <c r="E333" s="130"/>
      <c r="F333" s="130"/>
      <c r="G333" s="130"/>
      <c r="H333" s="130"/>
      <c r="I333" s="130"/>
      <c r="J333" s="130"/>
      <c r="K333" s="130"/>
      <c r="L333" s="130"/>
      <c r="M333" s="130"/>
      <c r="N333" s="130"/>
      <c r="O333" s="130"/>
      <c r="P333" s="130"/>
      <c r="Q333" s="108" t="str">
        <f t="shared" si="713"/>
        <v/>
      </c>
      <c r="S333" s="17" t="str">
        <f t="shared" ref="S333" si="881">IF(A331="","",A331)</f>
        <v/>
      </c>
      <c r="T333" s="17" t="str">
        <f t="shared" ref="T333" si="882">S331&amp;C333&amp;D333</f>
        <v>Abschaltungen wegen Verletzungen vertraglicher Pflichten nach Vertragsauflösung (1)Haushalte</v>
      </c>
      <c r="U333" s="266" t="str">
        <f t="shared" ref="U333" si="883">CONCATENATE(C333,"_",D333)</f>
        <v>Abschaltungen wegen Verletzungen vertraglicher Pflichten nach Vertragsauflösung (1)_Haushalte</v>
      </c>
    </row>
    <row r="334" spans="1:21" x14ac:dyDescent="0.2">
      <c r="A334" s="493"/>
      <c r="B334" s="495"/>
      <c r="C334" s="496"/>
      <c r="D334" s="148" t="s">
        <v>97</v>
      </c>
      <c r="E334" s="305"/>
      <c r="F334" s="305"/>
      <c r="G334" s="305"/>
      <c r="H334" s="305"/>
      <c r="I334" s="305"/>
      <c r="J334" s="305"/>
      <c r="K334" s="305"/>
      <c r="L334" s="305"/>
      <c r="M334" s="305"/>
      <c r="N334" s="305"/>
      <c r="O334" s="305"/>
      <c r="P334" s="305"/>
      <c r="Q334" s="108" t="str">
        <f t="shared" si="713"/>
        <v/>
      </c>
      <c r="S334" s="17" t="str">
        <f t="shared" ref="S334" si="884">IF(A331="","",A331)</f>
        <v/>
      </c>
      <c r="T334" s="17" t="str">
        <f t="shared" ref="T334" si="885">S331&amp;C333&amp;D334</f>
        <v>Abschaltungen wegen Verletzungen vertraglicher Pflichten nach Vertragsauflösung (1)Nicht-Haushalte</v>
      </c>
      <c r="U334" s="266" t="str">
        <f t="shared" ref="U334" si="886">CONCATENATE(C333,"_",D334)</f>
        <v>Abschaltungen wegen Verletzungen vertraglicher Pflichten nach Vertragsauflösung (1)_Nicht-Haushalte</v>
      </c>
    </row>
    <row r="335" spans="1:21" ht="12.75" customHeight="1" x14ac:dyDescent="0.2">
      <c r="A335" s="493"/>
      <c r="B335" s="495"/>
      <c r="C335" s="497" t="s">
        <v>1082</v>
      </c>
      <c r="D335" s="147" t="s">
        <v>96</v>
      </c>
      <c r="E335" s="305"/>
      <c r="F335" s="305"/>
      <c r="G335" s="305"/>
      <c r="H335" s="305"/>
      <c r="I335" s="305"/>
      <c r="J335" s="305"/>
      <c r="K335" s="305"/>
      <c r="L335" s="305"/>
      <c r="M335" s="305"/>
      <c r="N335" s="305"/>
      <c r="O335" s="305"/>
      <c r="P335" s="305"/>
      <c r="Q335" s="108" t="str">
        <f t="shared" si="713"/>
        <v/>
      </c>
      <c r="S335" s="17" t="str">
        <f t="shared" ref="S335" si="887">IF(A331="","",A331)</f>
        <v/>
      </c>
      <c r="T335" s="17" t="str">
        <f t="shared" ref="T335" si="888">S331&amp;C335&amp;D335</f>
        <v>Wiederaufnahmen der Belieferung nach Aussetzung des Netzzugangsvertrages (1)Haushalte</v>
      </c>
      <c r="U335" s="266" t="str">
        <f t="shared" ref="U335" si="889">CONCATENATE(C335,"_",D335)</f>
        <v>Wiederaufnahmen der Belieferung nach Aussetzung des Netzzugangsvertrages (1)_Haushalte</v>
      </c>
    </row>
    <row r="336" spans="1:21" x14ac:dyDescent="0.2">
      <c r="A336" s="493"/>
      <c r="B336" s="495"/>
      <c r="C336" s="496"/>
      <c r="D336" s="148" t="s">
        <v>97</v>
      </c>
      <c r="E336" s="305"/>
      <c r="F336" s="305"/>
      <c r="G336" s="305"/>
      <c r="H336" s="305"/>
      <c r="I336" s="305"/>
      <c r="J336" s="305"/>
      <c r="K336" s="305"/>
      <c r="L336" s="305"/>
      <c r="M336" s="305"/>
      <c r="N336" s="305"/>
      <c r="O336" s="305"/>
      <c r="P336" s="305"/>
      <c r="Q336" s="304" t="str">
        <f t="shared" si="713"/>
        <v/>
      </c>
      <c r="S336" s="17" t="str">
        <f t="shared" ref="S336" si="890">IF(A331="","",A331)</f>
        <v/>
      </c>
      <c r="T336" s="17" t="str">
        <f t="shared" ref="T336" si="891">S331&amp;C335&amp;D336</f>
        <v>Wiederaufnahmen der Belieferung nach Aussetzung des Netzzugangsvertrages (1)Nicht-Haushalte</v>
      </c>
      <c r="U336" s="266" t="str">
        <f t="shared" ref="U336" si="892">CONCATENATE(C335,"_",D336)</f>
        <v>Wiederaufnahmen der Belieferung nach Aussetzung des Netzzugangsvertrages (1)_Nicht-Haushalte</v>
      </c>
    </row>
    <row r="337" spans="1:21" x14ac:dyDescent="0.2">
      <c r="A337" s="493"/>
      <c r="B337" s="495"/>
      <c r="C337" s="498" t="s">
        <v>1075</v>
      </c>
      <c r="D337" s="147" t="s">
        <v>96</v>
      </c>
      <c r="E337" s="305"/>
      <c r="F337" s="305"/>
      <c r="G337" s="305"/>
      <c r="H337" s="305"/>
      <c r="I337" s="305"/>
      <c r="J337" s="305"/>
      <c r="K337" s="305"/>
      <c r="L337" s="305"/>
      <c r="M337" s="305"/>
      <c r="N337" s="305"/>
      <c r="O337" s="305"/>
      <c r="P337" s="305"/>
      <c r="Q337" s="304" t="str">
        <f t="shared" si="713"/>
        <v/>
      </c>
      <c r="S337" s="17" t="str">
        <f t="shared" ref="S337" si="893">IF(A331="","",A331)</f>
        <v/>
      </c>
      <c r="T337" s="17" t="str">
        <f t="shared" ref="T337" si="894">S331&amp;C337&amp;D337</f>
        <v>letzte Mahnungen mit eingeschriebenen Brief (2)Haushalte</v>
      </c>
      <c r="U337" s="266" t="str">
        <f t="shared" ref="U337" si="895">CONCATENATE(C337,"_",D337)</f>
        <v>letzte Mahnungen mit eingeschriebenen Brief (2)_Haushalte</v>
      </c>
    </row>
    <row r="338" spans="1:21" ht="12.75" customHeight="1" x14ac:dyDescent="0.2">
      <c r="A338" s="493"/>
      <c r="B338" s="495"/>
      <c r="C338" s="499"/>
      <c r="D338" s="148" t="s">
        <v>97</v>
      </c>
      <c r="E338" s="104"/>
      <c r="F338" s="104"/>
      <c r="G338" s="104"/>
      <c r="H338" s="104"/>
      <c r="I338" s="104"/>
      <c r="J338" s="104"/>
      <c r="K338" s="104"/>
      <c r="L338" s="104"/>
      <c r="M338" s="104"/>
      <c r="N338" s="104"/>
      <c r="O338" s="104"/>
      <c r="P338" s="104"/>
      <c r="Q338" s="73" t="str">
        <f t="shared" si="713"/>
        <v/>
      </c>
      <c r="S338" s="17" t="str">
        <f t="shared" ref="S338" si="896">IF(A331="","",A331)</f>
        <v/>
      </c>
      <c r="T338" s="17" t="str">
        <f t="shared" ref="T338" si="897">S331&amp;C337&amp;D338</f>
        <v>letzte Mahnungen mit eingeschriebenen Brief (2)Nicht-Haushalte</v>
      </c>
      <c r="U338" s="266" t="str">
        <f t="shared" ref="U338" si="898">CONCATENATE(C337,"_",D338)</f>
        <v>letzte Mahnungen mit eingeschriebenen Brief (2)_Nicht-Haushalte</v>
      </c>
    </row>
    <row r="339" spans="1:21" ht="12.75" customHeight="1" x14ac:dyDescent="0.2">
      <c r="A339" s="492"/>
      <c r="B339" s="494" t="str">
        <f>IF(A339="","",IFERROR(VLOOKUP(A339,L!$M$11:$N$120,2,FALSE),"Eingabeart wurde geändert"))</f>
        <v/>
      </c>
      <c r="C339" s="428" t="s">
        <v>1073</v>
      </c>
      <c r="D339" s="147" t="s">
        <v>96</v>
      </c>
      <c r="E339" s="103"/>
      <c r="F339" s="103"/>
      <c r="G339" s="103"/>
      <c r="H339" s="103"/>
      <c r="I339" s="103"/>
      <c r="J339" s="103"/>
      <c r="K339" s="103"/>
      <c r="L339" s="103"/>
      <c r="M339" s="103"/>
      <c r="N339" s="103"/>
      <c r="O339" s="103"/>
      <c r="P339" s="103"/>
      <c r="Q339" s="72" t="str">
        <f t="shared" ref="Q339:Q402" si="899">IF(SUM(E339:P339)&gt;0,SUM(E339:P339),"")</f>
        <v/>
      </c>
      <c r="S339" s="17" t="str">
        <f t="shared" ref="S339" si="900">IF(A339="","",A339)</f>
        <v/>
      </c>
      <c r="T339" s="17" t="str">
        <f t="shared" si="738"/>
        <v>Abschaltungen wegen Verletzungen vertraglicher Pflichten nach Aussetzung der Vertragsabwicklung (1)Haushalte</v>
      </c>
      <c r="U339" s="266" t="str">
        <f t="shared" ref="U339" si="901">CONCATENATE(C339,"_",D339)</f>
        <v>Abschaltungen wegen Verletzungen vertraglicher Pflichten nach Aussetzung der Vertragsabwicklung (1)_Haushalte</v>
      </c>
    </row>
    <row r="340" spans="1:21" x14ac:dyDescent="0.2">
      <c r="A340" s="493"/>
      <c r="B340" s="495"/>
      <c r="C340" s="496"/>
      <c r="D340" s="148" t="s">
        <v>97</v>
      </c>
      <c r="E340" s="350"/>
      <c r="F340" s="350"/>
      <c r="G340" s="350"/>
      <c r="H340" s="350"/>
      <c r="I340" s="350"/>
      <c r="J340" s="350"/>
      <c r="K340" s="350"/>
      <c r="L340" s="350"/>
      <c r="M340" s="350"/>
      <c r="N340" s="350"/>
      <c r="O340" s="350"/>
      <c r="P340" s="350"/>
      <c r="Q340" s="264" t="str">
        <f t="shared" si="899"/>
        <v/>
      </c>
      <c r="S340" s="17" t="str">
        <f t="shared" ref="S340" si="902">IF(A339="","",A339)</f>
        <v/>
      </c>
      <c r="T340" s="17" t="str">
        <f t="shared" ref="T340" si="903">S339&amp;C339&amp;D340</f>
        <v>Abschaltungen wegen Verletzungen vertraglicher Pflichten nach Aussetzung der Vertragsabwicklung (1)Nicht-Haushalte</v>
      </c>
      <c r="U340" s="266" t="str">
        <f t="shared" ref="U340" si="904">CONCATENATE(C339,"_",D340)</f>
        <v>Abschaltungen wegen Verletzungen vertraglicher Pflichten nach Aussetzung der Vertragsabwicklung (1)_Nicht-Haushalte</v>
      </c>
    </row>
    <row r="341" spans="1:21" ht="12.75" customHeight="1" x14ac:dyDescent="0.2">
      <c r="A341" s="493"/>
      <c r="B341" s="495"/>
      <c r="C341" s="497" t="s">
        <v>1074</v>
      </c>
      <c r="D341" s="147" t="s">
        <v>96</v>
      </c>
      <c r="E341" s="130"/>
      <c r="F341" s="130"/>
      <c r="G341" s="130"/>
      <c r="H341" s="130"/>
      <c r="I341" s="130"/>
      <c r="J341" s="130"/>
      <c r="K341" s="130"/>
      <c r="L341" s="130"/>
      <c r="M341" s="130"/>
      <c r="N341" s="130"/>
      <c r="O341" s="130"/>
      <c r="P341" s="130"/>
      <c r="Q341" s="108" t="str">
        <f t="shared" si="899"/>
        <v/>
      </c>
      <c r="S341" s="17" t="str">
        <f t="shared" ref="S341" si="905">IF(A339="","",A339)</f>
        <v/>
      </c>
      <c r="T341" s="17" t="str">
        <f t="shared" ref="T341" si="906">S339&amp;C341&amp;D341</f>
        <v>Abschaltungen wegen Verletzungen vertraglicher Pflichten nach Vertragsauflösung (1)Haushalte</v>
      </c>
      <c r="U341" s="266" t="str">
        <f t="shared" ref="U341" si="907">CONCATENATE(C341,"_",D341)</f>
        <v>Abschaltungen wegen Verletzungen vertraglicher Pflichten nach Vertragsauflösung (1)_Haushalte</v>
      </c>
    </row>
    <row r="342" spans="1:21" x14ac:dyDescent="0.2">
      <c r="A342" s="493"/>
      <c r="B342" s="495"/>
      <c r="C342" s="496"/>
      <c r="D342" s="148" t="s">
        <v>97</v>
      </c>
      <c r="E342" s="305"/>
      <c r="F342" s="305"/>
      <c r="G342" s="305"/>
      <c r="H342" s="305"/>
      <c r="I342" s="305"/>
      <c r="J342" s="305"/>
      <c r="K342" s="305"/>
      <c r="L342" s="305"/>
      <c r="M342" s="305"/>
      <c r="N342" s="305"/>
      <c r="O342" s="305"/>
      <c r="P342" s="305"/>
      <c r="Q342" s="108" t="str">
        <f t="shared" si="899"/>
        <v/>
      </c>
      <c r="S342" s="17" t="str">
        <f t="shared" ref="S342" si="908">IF(A339="","",A339)</f>
        <v/>
      </c>
      <c r="T342" s="17" t="str">
        <f t="shared" ref="T342" si="909">S339&amp;C341&amp;D342</f>
        <v>Abschaltungen wegen Verletzungen vertraglicher Pflichten nach Vertragsauflösung (1)Nicht-Haushalte</v>
      </c>
      <c r="U342" s="266" t="str">
        <f t="shared" ref="U342" si="910">CONCATENATE(C341,"_",D342)</f>
        <v>Abschaltungen wegen Verletzungen vertraglicher Pflichten nach Vertragsauflösung (1)_Nicht-Haushalte</v>
      </c>
    </row>
    <row r="343" spans="1:21" ht="12.75" customHeight="1" x14ac:dyDescent="0.2">
      <c r="A343" s="493"/>
      <c r="B343" s="495"/>
      <c r="C343" s="497" t="s">
        <v>1082</v>
      </c>
      <c r="D343" s="147" t="s">
        <v>96</v>
      </c>
      <c r="E343" s="305"/>
      <c r="F343" s="305"/>
      <c r="G343" s="305"/>
      <c r="H343" s="305"/>
      <c r="I343" s="305"/>
      <c r="J343" s="305"/>
      <c r="K343" s="305"/>
      <c r="L343" s="305"/>
      <c r="M343" s="305"/>
      <c r="N343" s="305"/>
      <c r="O343" s="305"/>
      <c r="P343" s="305"/>
      <c r="Q343" s="108" t="str">
        <f t="shared" si="899"/>
        <v/>
      </c>
      <c r="S343" s="17" t="str">
        <f t="shared" ref="S343" si="911">IF(A339="","",A339)</f>
        <v/>
      </c>
      <c r="T343" s="17" t="str">
        <f t="shared" ref="T343" si="912">S339&amp;C343&amp;D343</f>
        <v>Wiederaufnahmen der Belieferung nach Aussetzung des Netzzugangsvertrages (1)Haushalte</v>
      </c>
      <c r="U343" s="266" t="str">
        <f t="shared" ref="U343" si="913">CONCATENATE(C343,"_",D343)</f>
        <v>Wiederaufnahmen der Belieferung nach Aussetzung des Netzzugangsvertrages (1)_Haushalte</v>
      </c>
    </row>
    <row r="344" spans="1:21" x14ac:dyDescent="0.2">
      <c r="A344" s="493"/>
      <c r="B344" s="495"/>
      <c r="C344" s="496"/>
      <c r="D344" s="148" t="s">
        <v>97</v>
      </c>
      <c r="E344" s="305"/>
      <c r="F344" s="305"/>
      <c r="G344" s="305"/>
      <c r="H344" s="305"/>
      <c r="I344" s="305"/>
      <c r="J344" s="305"/>
      <c r="K344" s="305"/>
      <c r="L344" s="305"/>
      <c r="M344" s="305"/>
      <c r="N344" s="305"/>
      <c r="O344" s="305"/>
      <c r="P344" s="305"/>
      <c r="Q344" s="304" t="str">
        <f t="shared" si="899"/>
        <v/>
      </c>
      <c r="S344" s="17" t="str">
        <f t="shared" ref="S344" si="914">IF(A339="","",A339)</f>
        <v/>
      </c>
      <c r="T344" s="17" t="str">
        <f t="shared" ref="T344" si="915">S339&amp;C343&amp;D344</f>
        <v>Wiederaufnahmen der Belieferung nach Aussetzung des Netzzugangsvertrages (1)Nicht-Haushalte</v>
      </c>
      <c r="U344" s="266" t="str">
        <f t="shared" ref="U344" si="916">CONCATENATE(C343,"_",D344)</f>
        <v>Wiederaufnahmen der Belieferung nach Aussetzung des Netzzugangsvertrages (1)_Nicht-Haushalte</v>
      </c>
    </row>
    <row r="345" spans="1:21" x14ac:dyDescent="0.2">
      <c r="A345" s="493"/>
      <c r="B345" s="495"/>
      <c r="C345" s="498" t="s">
        <v>1075</v>
      </c>
      <c r="D345" s="147" t="s">
        <v>96</v>
      </c>
      <c r="E345" s="305"/>
      <c r="F345" s="305"/>
      <c r="G345" s="305"/>
      <c r="H345" s="305"/>
      <c r="I345" s="305"/>
      <c r="J345" s="305"/>
      <c r="K345" s="305"/>
      <c r="L345" s="305"/>
      <c r="M345" s="305"/>
      <c r="N345" s="305"/>
      <c r="O345" s="305"/>
      <c r="P345" s="305"/>
      <c r="Q345" s="304" t="str">
        <f t="shared" si="899"/>
        <v/>
      </c>
      <c r="S345" s="17" t="str">
        <f t="shared" ref="S345" si="917">IF(A339="","",A339)</f>
        <v/>
      </c>
      <c r="T345" s="17" t="str">
        <f t="shared" ref="T345" si="918">S339&amp;C345&amp;D345</f>
        <v>letzte Mahnungen mit eingeschriebenen Brief (2)Haushalte</v>
      </c>
      <c r="U345" s="266" t="str">
        <f t="shared" ref="U345" si="919">CONCATENATE(C345,"_",D345)</f>
        <v>letzte Mahnungen mit eingeschriebenen Brief (2)_Haushalte</v>
      </c>
    </row>
    <row r="346" spans="1:21" ht="12.75" customHeight="1" x14ac:dyDescent="0.2">
      <c r="A346" s="493"/>
      <c r="B346" s="495"/>
      <c r="C346" s="499"/>
      <c r="D346" s="148" t="s">
        <v>97</v>
      </c>
      <c r="E346" s="104"/>
      <c r="F346" s="104"/>
      <c r="G346" s="104"/>
      <c r="H346" s="104"/>
      <c r="I346" s="104"/>
      <c r="J346" s="104"/>
      <c r="K346" s="104"/>
      <c r="L346" s="104"/>
      <c r="M346" s="104"/>
      <c r="N346" s="104"/>
      <c r="O346" s="104"/>
      <c r="P346" s="104"/>
      <c r="Q346" s="73" t="str">
        <f t="shared" si="899"/>
        <v/>
      </c>
      <c r="S346" s="17" t="str">
        <f t="shared" ref="S346" si="920">IF(A339="","",A339)</f>
        <v/>
      </c>
      <c r="T346" s="17" t="str">
        <f t="shared" ref="T346" si="921">S339&amp;C345&amp;D346</f>
        <v>letzte Mahnungen mit eingeschriebenen Brief (2)Nicht-Haushalte</v>
      </c>
      <c r="U346" s="266" t="str">
        <f t="shared" ref="U346" si="922">CONCATENATE(C345,"_",D346)</f>
        <v>letzte Mahnungen mit eingeschriebenen Brief (2)_Nicht-Haushalte</v>
      </c>
    </row>
    <row r="347" spans="1:21" ht="12.75" customHeight="1" x14ac:dyDescent="0.2">
      <c r="A347" s="492"/>
      <c r="B347" s="494" t="str">
        <f>IF(A347="","",IFERROR(VLOOKUP(A347,L!$M$11:$N$120,2,FALSE),"Eingabeart wurde geändert"))</f>
        <v/>
      </c>
      <c r="C347" s="428" t="s">
        <v>1073</v>
      </c>
      <c r="D347" s="147" t="s">
        <v>96</v>
      </c>
      <c r="E347" s="103"/>
      <c r="F347" s="103"/>
      <c r="G347" s="103"/>
      <c r="H347" s="103"/>
      <c r="I347" s="103"/>
      <c r="J347" s="103"/>
      <c r="K347" s="103"/>
      <c r="L347" s="103"/>
      <c r="M347" s="103"/>
      <c r="N347" s="103"/>
      <c r="O347" s="103"/>
      <c r="P347" s="103"/>
      <c r="Q347" s="72" t="str">
        <f t="shared" si="899"/>
        <v/>
      </c>
      <c r="S347" s="17" t="str">
        <f t="shared" ref="S347" si="923">IF(A347="","",A347)</f>
        <v/>
      </c>
      <c r="T347" s="17" t="str">
        <f t="shared" ref="T347:T403" si="924">S347&amp;C347&amp;D347</f>
        <v>Abschaltungen wegen Verletzungen vertraglicher Pflichten nach Aussetzung der Vertragsabwicklung (1)Haushalte</v>
      </c>
      <c r="U347" s="266" t="str">
        <f t="shared" ref="U347" si="925">CONCATENATE(C347,"_",D347)</f>
        <v>Abschaltungen wegen Verletzungen vertraglicher Pflichten nach Aussetzung der Vertragsabwicklung (1)_Haushalte</v>
      </c>
    </row>
    <row r="348" spans="1:21" x14ac:dyDescent="0.2">
      <c r="A348" s="493"/>
      <c r="B348" s="495"/>
      <c r="C348" s="496"/>
      <c r="D348" s="148" t="s">
        <v>97</v>
      </c>
      <c r="E348" s="350"/>
      <c r="F348" s="350"/>
      <c r="G348" s="350"/>
      <c r="H348" s="350"/>
      <c r="I348" s="350"/>
      <c r="J348" s="350"/>
      <c r="K348" s="350"/>
      <c r="L348" s="350"/>
      <c r="M348" s="350"/>
      <c r="N348" s="350"/>
      <c r="O348" s="350"/>
      <c r="P348" s="350"/>
      <c r="Q348" s="264" t="str">
        <f t="shared" si="899"/>
        <v/>
      </c>
      <c r="S348" s="17" t="str">
        <f t="shared" ref="S348" si="926">IF(A347="","",A347)</f>
        <v/>
      </c>
      <c r="T348" s="17" t="str">
        <f t="shared" ref="T348" si="927">S347&amp;C347&amp;D348</f>
        <v>Abschaltungen wegen Verletzungen vertraglicher Pflichten nach Aussetzung der Vertragsabwicklung (1)Nicht-Haushalte</v>
      </c>
      <c r="U348" s="266" t="str">
        <f t="shared" ref="U348" si="928">CONCATENATE(C347,"_",D348)</f>
        <v>Abschaltungen wegen Verletzungen vertraglicher Pflichten nach Aussetzung der Vertragsabwicklung (1)_Nicht-Haushalte</v>
      </c>
    </row>
    <row r="349" spans="1:21" ht="12.75" customHeight="1" x14ac:dyDescent="0.2">
      <c r="A349" s="493"/>
      <c r="B349" s="495"/>
      <c r="C349" s="497" t="s">
        <v>1074</v>
      </c>
      <c r="D349" s="147" t="s">
        <v>96</v>
      </c>
      <c r="E349" s="130"/>
      <c r="F349" s="130"/>
      <c r="G349" s="130"/>
      <c r="H349" s="130"/>
      <c r="I349" s="130"/>
      <c r="J349" s="130"/>
      <c r="K349" s="130"/>
      <c r="L349" s="130"/>
      <c r="M349" s="130"/>
      <c r="N349" s="130"/>
      <c r="O349" s="130"/>
      <c r="P349" s="130"/>
      <c r="Q349" s="108" t="str">
        <f t="shared" si="899"/>
        <v/>
      </c>
      <c r="S349" s="17" t="str">
        <f t="shared" ref="S349" si="929">IF(A347="","",A347)</f>
        <v/>
      </c>
      <c r="T349" s="17" t="str">
        <f t="shared" ref="T349" si="930">S347&amp;C349&amp;D349</f>
        <v>Abschaltungen wegen Verletzungen vertraglicher Pflichten nach Vertragsauflösung (1)Haushalte</v>
      </c>
      <c r="U349" s="266" t="str">
        <f t="shared" ref="U349" si="931">CONCATENATE(C349,"_",D349)</f>
        <v>Abschaltungen wegen Verletzungen vertraglicher Pflichten nach Vertragsauflösung (1)_Haushalte</v>
      </c>
    </row>
    <row r="350" spans="1:21" x14ac:dyDescent="0.2">
      <c r="A350" s="493"/>
      <c r="B350" s="495"/>
      <c r="C350" s="496"/>
      <c r="D350" s="148" t="s">
        <v>97</v>
      </c>
      <c r="E350" s="305"/>
      <c r="F350" s="305"/>
      <c r="G350" s="305"/>
      <c r="H350" s="305"/>
      <c r="I350" s="305"/>
      <c r="J350" s="305"/>
      <c r="K350" s="305"/>
      <c r="L350" s="305"/>
      <c r="M350" s="305"/>
      <c r="N350" s="305"/>
      <c r="O350" s="305"/>
      <c r="P350" s="305"/>
      <c r="Q350" s="108" t="str">
        <f t="shared" si="899"/>
        <v/>
      </c>
      <c r="S350" s="17" t="str">
        <f t="shared" ref="S350" si="932">IF(A347="","",A347)</f>
        <v/>
      </c>
      <c r="T350" s="17" t="str">
        <f t="shared" ref="T350" si="933">S347&amp;C349&amp;D350</f>
        <v>Abschaltungen wegen Verletzungen vertraglicher Pflichten nach Vertragsauflösung (1)Nicht-Haushalte</v>
      </c>
      <c r="U350" s="266" t="str">
        <f t="shared" ref="U350" si="934">CONCATENATE(C349,"_",D350)</f>
        <v>Abschaltungen wegen Verletzungen vertraglicher Pflichten nach Vertragsauflösung (1)_Nicht-Haushalte</v>
      </c>
    </row>
    <row r="351" spans="1:21" ht="12.75" customHeight="1" x14ac:dyDescent="0.2">
      <c r="A351" s="493"/>
      <c r="B351" s="495"/>
      <c r="C351" s="497" t="s">
        <v>1082</v>
      </c>
      <c r="D351" s="147" t="s">
        <v>96</v>
      </c>
      <c r="E351" s="305"/>
      <c r="F351" s="305"/>
      <c r="G351" s="305"/>
      <c r="H351" s="305"/>
      <c r="I351" s="305"/>
      <c r="J351" s="305"/>
      <c r="K351" s="305"/>
      <c r="L351" s="305"/>
      <c r="M351" s="305"/>
      <c r="N351" s="305"/>
      <c r="O351" s="305"/>
      <c r="P351" s="305"/>
      <c r="Q351" s="108" t="str">
        <f t="shared" si="899"/>
        <v/>
      </c>
      <c r="S351" s="17" t="str">
        <f t="shared" ref="S351" si="935">IF(A347="","",A347)</f>
        <v/>
      </c>
      <c r="T351" s="17" t="str">
        <f t="shared" ref="T351" si="936">S347&amp;C351&amp;D351</f>
        <v>Wiederaufnahmen der Belieferung nach Aussetzung des Netzzugangsvertrages (1)Haushalte</v>
      </c>
      <c r="U351" s="266" t="str">
        <f t="shared" ref="U351" si="937">CONCATENATE(C351,"_",D351)</f>
        <v>Wiederaufnahmen der Belieferung nach Aussetzung des Netzzugangsvertrages (1)_Haushalte</v>
      </c>
    </row>
    <row r="352" spans="1:21" x14ac:dyDescent="0.2">
      <c r="A352" s="493"/>
      <c r="B352" s="495"/>
      <c r="C352" s="496"/>
      <c r="D352" s="148" t="s">
        <v>97</v>
      </c>
      <c r="E352" s="305"/>
      <c r="F352" s="305"/>
      <c r="G352" s="305"/>
      <c r="H352" s="305"/>
      <c r="I352" s="305"/>
      <c r="J352" s="305"/>
      <c r="K352" s="305"/>
      <c r="L352" s="305"/>
      <c r="M352" s="305"/>
      <c r="N352" s="305"/>
      <c r="O352" s="305"/>
      <c r="P352" s="305"/>
      <c r="Q352" s="304" t="str">
        <f t="shared" si="899"/>
        <v/>
      </c>
      <c r="S352" s="17" t="str">
        <f t="shared" ref="S352" si="938">IF(A347="","",A347)</f>
        <v/>
      </c>
      <c r="T352" s="17" t="str">
        <f t="shared" ref="T352" si="939">S347&amp;C351&amp;D352</f>
        <v>Wiederaufnahmen der Belieferung nach Aussetzung des Netzzugangsvertrages (1)Nicht-Haushalte</v>
      </c>
      <c r="U352" s="266" t="str">
        <f t="shared" ref="U352" si="940">CONCATENATE(C351,"_",D352)</f>
        <v>Wiederaufnahmen der Belieferung nach Aussetzung des Netzzugangsvertrages (1)_Nicht-Haushalte</v>
      </c>
    </row>
    <row r="353" spans="1:21" x14ac:dyDescent="0.2">
      <c r="A353" s="493"/>
      <c r="B353" s="495"/>
      <c r="C353" s="498" t="s">
        <v>1075</v>
      </c>
      <c r="D353" s="147" t="s">
        <v>96</v>
      </c>
      <c r="E353" s="305"/>
      <c r="F353" s="305"/>
      <c r="G353" s="305"/>
      <c r="H353" s="305"/>
      <c r="I353" s="305"/>
      <c r="J353" s="305"/>
      <c r="K353" s="305"/>
      <c r="L353" s="305"/>
      <c r="M353" s="305"/>
      <c r="N353" s="305"/>
      <c r="O353" s="305"/>
      <c r="P353" s="305"/>
      <c r="Q353" s="304" t="str">
        <f t="shared" si="899"/>
        <v/>
      </c>
      <c r="S353" s="17" t="str">
        <f t="shared" ref="S353" si="941">IF(A347="","",A347)</f>
        <v/>
      </c>
      <c r="T353" s="17" t="str">
        <f t="shared" ref="T353" si="942">S347&amp;C353&amp;D353</f>
        <v>letzte Mahnungen mit eingeschriebenen Brief (2)Haushalte</v>
      </c>
      <c r="U353" s="266" t="str">
        <f t="shared" ref="U353" si="943">CONCATENATE(C353,"_",D353)</f>
        <v>letzte Mahnungen mit eingeschriebenen Brief (2)_Haushalte</v>
      </c>
    </row>
    <row r="354" spans="1:21" ht="12.75" customHeight="1" x14ac:dyDescent="0.2">
      <c r="A354" s="493"/>
      <c r="B354" s="495"/>
      <c r="C354" s="499"/>
      <c r="D354" s="148" t="s">
        <v>97</v>
      </c>
      <c r="E354" s="104"/>
      <c r="F354" s="104"/>
      <c r="G354" s="104"/>
      <c r="H354" s="104"/>
      <c r="I354" s="104"/>
      <c r="J354" s="104"/>
      <c r="K354" s="104"/>
      <c r="L354" s="104"/>
      <c r="M354" s="104"/>
      <c r="N354" s="104"/>
      <c r="O354" s="104"/>
      <c r="P354" s="104"/>
      <c r="Q354" s="73" t="str">
        <f t="shared" si="899"/>
        <v/>
      </c>
      <c r="S354" s="17" t="str">
        <f t="shared" ref="S354" si="944">IF(A347="","",A347)</f>
        <v/>
      </c>
      <c r="T354" s="17" t="str">
        <f t="shared" ref="T354" si="945">S347&amp;C353&amp;D354</f>
        <v>letzte Mahnungen mit eingeschriebenen Brief (2)Nicht-Haushalte</v>
      </c>
      <c r="U354" s="266" t="str">
        <f t="shared" ref="U354" si="946">CONCATENATE(C353,"_",D354)</f>
        <v>letzte Mahnungen mit eingeschriebenen Brief (2)_Nicht-Haushalte</v>
      </c>
    </row>
    <row r="355" spans="1:21" ht="12.75" customHeight="1" x14ac:dyDescent="0.2">
      <c r="A355" s="492"/>
      <c r="B355" s="494" t="str">
        <f>IF(A355="","",IFERROR(VLOOKUP(A355,L!$M$11:$N$120,2,FALSE),"Eingabeart wurde geändert"))</f>
        <v/>
      </c>
      <c r="C355" s="428" t="s">
        <v>1073</v>
      </c>
      <c r="D355" s="147" t="s">
        <v>96</v>
      </c>
      <c r="E355" s="103"/>
      <c r="F355" s="103"/>
      <c r="G355" s="103"/>
      <c r="H355" s="103"/>
      <c r="I355" s="103"/>
      <c r="J355" s="103"/>
      <c r="K355" s="103"/>
      <c r="L355" s="103"/>
      <c r="M355" s="103"/>
      <c r="N355" s="103"/>
      <c r="O355" s="103"/>
      <c r="P355" s="103"/>
      <c r="Q355" s="72" t="str">
        <f t="shared" si="899"/>
        <v/>
      </c>
      <c r="S355" s="17" t="str">
        <f t="shared" ref="S355" si="947">IF(A355="","",A355)</f>
        <v/>
      </c>
      <c r="T355" s="17" t="str">
        <f t="shared" si="924"/>
        <v>Abschaltungen wegen Verletzungen vertraglicher Pflichten nach Aussetzung der Vertragsabwicklung (1)Haushalte</v>
      </c>
      <c r="U355" s="266" t="str">
        <f t="shared" ref="U355" si="948">CONCATENATE(C355,"_",D355)</f>
        <v>Abschaltungen wegen Verletzungen vertraglicher Pflichten nach Aussetzung der Vertragsabwicklung (1)_Haushalte</v>
      </c>
    </row>
    <row r="356" spans="1:21" x14ac:dyDescent="0.2">
      <c r="A356" s="493"/>
      <c r="B356" s="495"/>
      <c r="C356" s="496"/>
      <c r="D356" s="148" t="s">
        <v>97</v>
      </c>
      <c r="E356" s="350"/>
      <c r="F356" s="350"/>
      <c r="G356" s="350"/>
      <c r="H356" s="350"/>
      <c r="I356" s="350"/>
      <c r="J356" s="350"/>
      <c r="K356" s="350"/>
      <c r="L356" s="350"/>
      <c r="M356" s="350"/>
      <c r="N356" s="350"/>
      <c r="O356" s="350"/>
      <c r="P356" s="350"/>
      <c r="Q356" s="264" t="str">
        <f t="shared" si="899"/>
        <v/>
      </c>
      <c r="S356" s="17" t="str">
        <f t="shared" ref="S356" si="949">IF(A355="","",A355)</f>
        <v/>
      </c>
      <c r="T356" s="17" t="str">
        <f t="shared" ref="T356" si="950">S355&amp;C355&amp;D356</f>
        <v>Abschaltungen wegen Verletzungen vertraglicher Pflichten nach Aussetzung der Vertragsabwicklung (1)Nicht-Haushalte</v>
      </c>
      <c r="U356" s="266" t="str">
        <f t="shared" ref="U356" si="951">CONCATENATE(C355,"_",D356)</f>
        <v>Abschaltungen wegen Verletzungen vertraglicher Pflichten nach Aussetzung der Vertragsabwicklung (1)_Nicht-Haushalte</v>
      </c>
    </row>
    <row r="357" spans="1:21" ht="12.75" customHeight="1" x14ac:dyDescent="0.2">
      <c r="A357" s="493"/>
      <c r="B357" s="495"/>
      <c r="C357" s="497" t="s">
        <v>1074</v>
      </c>
      <c r="D357" s="147" t="s">
        <v>96</v>
      </c>
      <c r="E357" s="130"/>
      <c r="F357" s="130"/>
      <c r="G357" s="130"/>
      <c r="H357" s="130"/>
      <c r="I357" s="130"/>
      <c r="J357" s="130"/>
      <c r="K357" s="130"/>
      <c r="L357" s="130"/>
      <c r="M357" s="130"/>
      <c r="N357" s="130"/>
      <c r="O357" s="130"/>
      <c r="P357" s="130"/>
      <c r="Q357" s="108" t="str">
        <f t="shared" si="899"/>
        <v/>
      </c>
      <c r="S357" s="17" t="str">
        <f t="shared" ref="S357" si="952">IF(A355="","",A355)</f>
        <v/>
      </c>
      <c r="T357" s="17" t="str">
        <f t="shared" ref="T357" si="953">S355&amp;C357&amp;D357</f>
        <v>Abschaltungen wegen Verletzungen vertraglicher Pflichten nach Vertragsauflösung (1)Haushalte</v>
      </c>
      <c r="U357" s="266" t="str">
        <f t="shared" ref="U357" si="954">CONCATENATE(C357,"_",D357)</f>
        <v>Abschaltungen wegen Verletzungen vertraglicher Pflichten nach Vertragsauflösung (1)_Haushalte</v>
      </c>
    </row>
    <row r="358" spans="1:21" x14ac:dyDescent="0.2">
      <c r="A358" s="493"/>
      <c r="B358" s="495"/>
      <c r="C358" s="496"/>
      <c r="D358" s="148" t="s">
        <v>97</v>
      </c>
      <c r="E358" s="305"/>
      <c r="F358" s="305"/>
      <c r="G358" s="305"/>
      <c r="H358" s="305"/>
      <c r="I358" s="305"/>
      <c r="J358" s="305"/>
      <c r="K358" s="305"/>
      <c r="L358" s="305"/>
      <c r="M358" s="305"/>
      <c r="N358" s="305"/>
      <c r="O358" s="305"/>
      <c r="P358" s="305"/>
      <c r="Q358" s="108" t="str">
        <f t="shared" si="899"/>
        <v/>
      </c>
      <c r="S358" s="17" t="str">
        <f t="shared" ref="S358" si="955">IF(A355="","",A355)</f>
        <v/>
      </c>
      <c r="T358" s="17" t="str">
        <f t="shared" ref="T358" si="956">S355&amp;C357&amp;D358</f>
        <v>Abschaltungen wegen Verletzungen vertraglicher Pflichten nach Vertragsauflösung (1)Nicht-Haushalte</v>
      </c>
      <c r="U358" s="266" t="str">
        <f t="shared" ref="U358" si="957">CONCATENATE(C357,"_",D358)</f>
        <v>Abschaltungen wegen Verletzungen vertraglicher Pflichten nach Vertragsauflösung (1)_Nicht-Haushalte</v>
      </c>
    </row>
    <row r="359" spans="1:21" ht="12.75" customHeight="1" x14ac:dyDescent="0.2">
      <c r="A359" s="493"/>
      <c r="B359" s="495"/>
      <c r="C359" s="497" t="s">
        <v>1082</v>
      </c>
      <c r="D359" s="147" t="s">
        <v>96</v>
      </c>
      <c r="E359" s="305"/>
      <c r="F359" s="305"/>
      <c r="G359" s="305"/>
      <c r="H359" s="305"/>
      <c r="I359" s="305"/>
      <c r="J359" s="305"/>
      <c r="K359" s="305"/>
      <c r="L359" s="305"/>
      <c r="M359" s="305"/>
      <c r="N359" s="305"/>
      <c r="O359" s="305"/>
      <c r="P359" s="305"/>
      <c r="Q359" s="108" t="str">
        <f t="shared" si="899"/>
        <v/>
      </c>
      <c r="S359" s="17" t="str">
        <f t="shared" ref="S359" si="958">IF(A355="","",A355)</f>
        <v/>
      </c>
      <c r="T359" s="17" t="str">
        <f t="shared" ref="T359" si="959">S355&amp;C359&amp;D359</f>
        <v>Wiederaufnahmen der Belieferung nach Aussetzung des Netzzugangsvertrages (1)Haushalte</v>
      </c>
      <c r="U359" s="266" t="str">
        <f t="shared" ref="U359" si="960">CONCATENATE(C359,"_",D359)</f>
        <v>Wiederaufnahmen der Belieferung nach Aussetzung des Netzzugangsvertrages (1)_Haushalte</v>
      </c>
    </row>
    <row r="360" spans="1:21" x14ac:dyDescent="0.2">
      <c r="A360" s="493"/>
      <c r="B360" s="495"/>
      <c r="C360" s="496"/>
      <c r="D360" s="148" t="s">
        <v>97</v>
      </c>
      <c r="E360" s="305"/>
      <c r="F360" s="305"/>
      <c r="G360" s="305"/>
      <c r="H360" s="305"/>
      <c r="I360" s="305"/>
      <c r="J360" s="305"/>
      <c r="K360" s="305"/>
      <c r="L360" s="305"/>
      <c r="M360" s="305"/>
      <c r="N360" s="305"/>
      <c r="O360" s="305"/>
      <c r="P360" s="305"/>
      <c r="Q360" s="304" t="str">
        <f t="shared" si="899"/>
        <v/>
      </c>
      <c r="S360" s="17" t="str">
        <f t="shared" ref="S360" si="961">IF(A355="","",A355)</f>
        <v/>
      </c>
      <c r="T360" s="17" t="str">
        <f t="shared" ref="T360" si="962">S355&amp;C359&amp;D360</f>
        <v>Wiederaufnahmen der Belieferung nach Aussetzung des Netzzugangsvertrages (1)Nicht-Haushalte</v>
      </c>
      <c r="U360" s="266" t="str">
        <f t="shared" ref="U360" si="963">CONCATENATE(C359,"_",D360)</f>
        <v>Wiederaufnahmen der Belieferung nach Aussetzung des Netzzugangsvertrages (1)_Nicht-Haushalte</v>
      </c>
    </row>
    <row r="361" spans="1:21" x14ac:dyDescent="0.2">
      <c r="A361" s="493"/>
      <c r="B361" s="495"/>
      <c r="C361" s="498" t="s">
        <v>1075</v>
      </c>
      <c r="D361" s="147" t="s">
        <v>96</v>
      </c>
      <c r="E361" s="305"/>
      <c r="F361" s="305"/>
      <c r="G361" s="305"/>
      <c r="H361" s="305"/>
      <c r="I361" s="305"/>
      <c r="J361" s="305"/>
      <c r="K361" s="305"/>
      <c r="L361" s="305"/>
      <c r="M361" s="305"/>
      <c r="N361" s="305"/>
      <c r="O361" s="305"/>
      <c r="P361" s="305"/>
      <c r="Q361" s="304" t="str">
        <f t="shared" si="899"/>
        <v/>
      </c>
      <c r="S361" s="17" t="str">
        <f t="shared" ref="S361" si="964">IF(A355="","",A355)</f>
        <v/>
      </c>
      <c r="T361" s="17" t="str">
        <f t="shared" ref="T361" si="965">S355&amp;C361&amp;D361</f>
        <v>letzte Mahnungen mit eingeschriebenen Brief (2)Haushalte</v>
      </c>
      <c r="U361" s="266" t="str">
        <f t="shared" ref="U361" si="966">CONCATENATE(C361,"_",D361)</f>
        <v>letzte Mahnungen mit eingeschriebenen Brief (2)_Haushalte</v>
      </c>
    </row>
    <row r="362" spans="1:21" ht="12.75" customHeight="1" x14ac:dyDescent="0.2">
      <c r="A362" s="493"/>
      <c r="B362" s="495"/>
      <c r="C362" s="499"/>
      <c r="D362" s="148" t="s">
        <v>97</v>
      </c>
      <c r="E362" s="104"/>
      <c r="F362" s="104"/>
      <c r="G362" s="104"/>
      <c r="H362" s="104"/>
      <c r="I362" s="104"/>
      <c r="J362" s="104"/>
      <c r="K362" s="104"/>
      <c r="L362" s="104"/>
      <c r="M362" s="104"/>
      <c r="N362" s="104"/>
      <c r="O362" s="104"/>
      <c r="P362" s="104"/>
      <c r="Q362" s="73" t="str">
        <f t="shared" si="899"/>
        <v/>
      </c>
      <c r="S362" s="17" t="str">
        <f t="shared" ref="S362" si="967">IF(A355="","",A355)</f>
        <v/>
      </c>
      <c r="T362" s="17" t="str">
        <f t="shared" ref="T362" si="968">S355&amp;C361&amp;D362</f>
        <v>letzte Mahnungen mit eingeschriebenen Brief (2)Nicht-Haushalte</v>
      </c>
      <c r="U362" s="266" t="str">
        <f t="shared" ref="U362" si="969">CONCATENATE(C361,"_",D362)</f>
        <v>letzte Mahnungen mit eingeschriebenen Brief (2)_Nicht-Haushalte</v>
      </c>
    </row>
    <row r="363" spans="1:21" ht="12.75" customHeight="1" x14ac:dyDescent="0.2">
      <c r="A363" s="492"/>
      <c r="B363" s="494" t="str">
        <f>IF(A363="","",IFERROR(VLOOKUP(A363,L!$M$11:$N$120,2,FALSE),"Eingabeart wurde geändert"))</f>
        <v/>
      </c>
      <c r="C363" s="428" t="s">
        <v>1073</v>
      </c>
      <c r="D363" s="147" t="s">
        <v>96</v>
      </c>
      <c r="E363" s="103"/>
      <c r="F363" s="103"/>
      <c r="G363" s="103"/>
      <c r="H363" s="103"/>
      <c r="I363" s="103"/>
      <c r="J363" s="103"/>
      <c r="K363" s="103"/>
      <c r="L363" s="103"/>
      <c r="M363" s="103"/>
      <c r="N363" s="103"/>
      <c r="O363" s="103"/>
      <c r="P363" s="103"/>
      <c r="Q363" s="72" t="str">
        <f t="shared" si="899"/>
        <v/>
      </c>
      <c r="S363" s="17" t="str">
        <f t="shared" ref="S363" si="970">IF(A363="","",A363)</f>
        <v/>
      </c>
      <c r="T363" s="17" t="str">
        <f t="shared" si="924"/>
        <v>Abschaltungen wegen Verletzungen vertraglicher Pflichten nach Aussetzung der Vertragsabwicklung (1)Haushalte</v>
      </c>
      <c r="U363" s="266" t="str">
        <f t="shared" ref="U363" si="971">CONCATENATE(C363,"_",D363)</f>
        <v>Abschaltungen wegen Verletzungen vertraglicher Pflichten nach Aussetzung der Vertragsabwicklung (1)_Haushalte</v>
      </c>
    </row>
    <row r="364" spans="1:21" x14ac:dyDescent="0.2">
      <c r="A364" s="493"/>
      <c r="B364" s="495"/>
      <c r="C364" s="496"/>
      <c r="D364" s="148" t="s">
        <v>97</v>
      </c>
      <c r="E364" s="350"/>
      <c r="F364" s="350"/>
      <c r="G364" s="350"/>
      <c r="H364" s="350"/>
      <c r="I364" s="350"/>
      <c r="J364" s="350"/>
      <c r="K364" s="350"/>
      <c r="L364" s="350"/>
      <c r="M364" s="350"/>
      <c r="N364" s="350"/>
      <c r="O364" s="350"/>
      <c r="P364" s="350"/>
      <c r="Q364" s="264" t="str">
        <f t="shared" si="899"/>
        <v/>
      </c>
      <c r="S364" s="17" t="str">
        <f t="shared" ref="S364" si="972">IF(A363="","",A363)</f>
        <v/>
      </c>
      <c r="T364" s="17" t="str">
        <f t="shared" ref="T364" si="973">S363&amp;C363&amp;D364</f>
        <v>Abschaltungen wegen Verletzungen vertraglicher Pflichten nach Aussetzung der Vertragsabwicklung (1)Nicht-Haushalte</v>
      </c>
      <c r="U364" s="266" t="str">
        <f t="shared" ref="U364" si="974">CONCATENATE(C363,"_",D364)</f>
        <v>Abschaltungen wegen Verletzungen vertraglicher Pflichten nach Aussetzung der Vertragsabwicklung (1)_Nicht-Haushalte</v>
      </c>
    </row>
    <row r="365" spans="1:21" ht="12.75" customHeight="1" x14ac:dyDescent="0.2">
      <c r="A365" s="493"/>
      <c r="B365" s="495"/>
      <c r="C365" s="497" t="s">
        <v>1074</v>
      </c>
      <c r="D365" s="147" t="s">
        <v>96</v>
      </c>
      <c r="E365" s="130"/>
      <c r="F365" s="130"/>
      <c r="G365" s="130"/>
      <c r="H365" s="130"/>
      <c r="I365" s="130"/>
      <c r="J365" s="130"/>
      <c r="K365" s="130"/>
      <c r="L365" s="130"/>
      <c r="M365" s="130"/>
      <c r="N365" s="130"/>
      <c r="O365" s="130"/>
      <c r="P365" s="130"/>
      <c r="Q365" s="108" t="str">
        <f t="shared" si="899"/>
        <v/>
      </c>
      <c r="S365" s="17" t="str">
        <f t="shared" ref="S365" si="975">IF(A363="","",A363)</f>
        <v/>
      </c>
      <c r="T365" s="17" t="str">
        <f t="shared" ref="T365" si="976">S363&amp;C365&amp;D365</f>
        <v>Abschaltungen wegen Verletzungen vertraglicher Pflichten nach Vertragsauflösung (1)Haushalte</v>
      </c>
      <c r="U365" s="266" t="str">
        <f t="shared" ref="U365" si="977">CONCATENATE(C365,"_",D365)</f>
        <v>Abschaltungen wegen Verletzungen vertraglicher Pflichten nach Vertragsauflösung (1)_Haushalte</v>
      </c>
    </row>
    <row r="366" spans="1:21" x14ac:dyDescent="0.2">
      <c r="A366" s="493"/>
      <c r="B366" s="495"/>
      <c r="C366" s="496"/>
      <c r="D366" s="148" t="s">
        <v>97</v>
      </c>
      <c r="E366" s="305"/>
      <c r="F366" s="305"/>
      <c r="G366" s="305"/>
      <c r="H366" s="305"/>
      <c r="I366" s="305"/>
      <c r="J366" s="305"/>
      <c r="K366" s="305"/>
      <c r="L366" s="305"/>
      <c r="M366" s="305"/>
      <c r="N366" s="305"/>
      <c r="O366" s="305"/>
      <c r="P366" s="305"/>
      <c r="Q366" s="108" t="str">
        <f t="shared" si="899"/>
        <v/>
      </c>
      <c r="S366" s="17" t="str">
        <f t="shared" ref="S366" si="978">IF(A363="","",A363)</f>
        <v/>
      </c>
      <c r="T366" s="17" t="str">
        <f t="shared" ref="T366" si="979">S363&amp;C365&amp;D366</f>
        <v>Abschaltungen wegen Verletzungen vertraglicher Pflichten nach Vertragsauflösung (1)Nicht-Haushalte</v>
      </c>
      <c r="U366" s="266" t="str">
        <f t="shared" ref="U366" si="980">CONCATENATE(C365,"_",D366)</f>
        <v>Abschaltungen wegen Verletzungen vertraglicher Pflichten nach Vertragsauflösung (1)_Nicht-Haushalte</v>
      </c>
    </row>
    <row r="367" spans="1:21" ht="12.75" customHeight="1" x14ac:dyDescent="0.2">
      <c r="A367" s="493"/>
      <c r="B367" s="495"/>
      <c r="C367" s="497" t="s">
        <v>1082</v>
      </c>
      <c r="D367" s="147" t="s">
        <v>96</v>
      </c>
      <c r="E367" s="305"/>
      <c r="F367" s="305"/>
      <c r="G367" s="305"/>
      <c r="H367" s="305"/>
      <c r="I367" s="305"/>
      <c r="J367" s="305"/>
      <c r="K367" s="305"/>
      <c r="L367" s="305"/>
      <c r="M367" s="305"/>
      <c r="N367" s="305"/>
      <c r="O367" s="305"/>
      <c r="P367" s="305"/>
      <c r="Q367" s="108" t="str">
        <f t="shared" si="899"/>
        <v/>
      </c>
      <c r="S367" s="17" t="str">
        <f t="shared" ref="S367" si="981">IF(A363="","",A363)</f>
        <v/>
      </c>
      <c r="T367" s="17" t="str">
        <f t="shared" ref="T367" si="982">S363&amp;C367&amp;D367</f>
        <v>Wiederaufnahmen der Belieferung nach Aussetzung des Netzzugangsvertrages (1)Haushalte</v>
      </c>
      <c r="U367" s="266" t="str">
        <f t="shared" ref="U367" si="983">CONCATENATE(C367,"_",D367)</f>
        <v>Wiederaufnahmen der Belieferung nach Aussetzung des Netzzugangsvertrages (1)_Haushalte</v>
      </c>
    </row>
    <row r="368" spans="1:21" x14ac:dyDescent="0.2">
      <c r="A368" s="493"/>
      <c r="B368" s="495"/>
      <c r="C368" s="496"/>
      <c r="D368" s="148" t="s">
        <v>97</v>
      </c>
      <c r="E368" s="305"/>
      <c r="F368" s="305"/>
      <c r="G368" s="305"/>
      <c r="H368" s="305"/>
      <c r="I368" s="305"/>
      <c r="J368" s="305"/>
      <c r="K368" s="305"/>
      <c r="L368" s="305"/>
      <c r="M368" s="305"/>
      <c r="N368" s="305"/>
      <c r="O368" s="305"/>
      <c r="P368" s="305"/>
      <c r="Q368" s="304" t="str">
        <f t="shared" si="899"/>
        <v/>
      </c>
      <c r="S368" s="17" t="str">
        <f t="shared" ref="S368" si="984">IF(A363="","",A363)</f>
        <v/>
      </c>
      <c r="T368" s="17" t="str">
        <f t="shared" ref="T368" si="985">S363&amp;C367&amp;D368</f>
        <v>Wiederaufnahmen der Belieferung nach Aussetzung des Netzzugangsvertrages (1)Nicht-Haushalte</v>
      </c>
      <c r="U368" s="266" t="str">
        <f t="shared" ref="U368" si="986">CONCATENATE(C367,"_",D368)</f>
        <v>Wiederaufnahmen der Belieferung nach Aussetzung des Netzzugangsvertrages (1)_Nicht-Haushalte</v>
      </c>
    </row>
    <row r="369" spans="1:21" x14ac:dyDescent="0.2">
      <c r="A369" s="493"/>
      <c r="B369" s="495"/>
      <c r="C369" s="498" t="s">
        <v>1075</v>
      </c>
      <c r="D369" s="147" t="s">
        <v>96</v>
      </c>
      <c r="E369" s="305"/>
      <c r="F369" s="305"/>
      <c r="G369" s="305"/>
      <c r="H369" s="305"/>
      <c r="I369" s="305"/>
      <c r="J369" s="305"/>
      <c r="K369" s="305"/>
      <c r="L369" s="305"/>
      <c r="M369" s="305"/>
      <c r="N369" s="305"/>
      <c r="O369" s="305"/>
      <c r="P369" s="305"/>
      <c r="Q369" s="304" t="str">
        <f t="shared" si="899"/>
        <v/>
      </c>
      <c r="S369" s="17" t="str">
        <f t="shared" ref="S369" si="987">IF(A363="","",A363)</f>
        <v/>
      </c>
      <c r="T369" s="17" t="str">
        <f t="shared" ref="T369" si="988">S363&amp;C369&amp;D369</f>
        <v>letzte Mahnungen mit eingeschriebenen Brief (2)Haushalte</v>
      </c>
      <c r="U369" s="266" t="str">
        <f t="shared" ref="U369" si="989">CONCATENATE(C369,"_",D369)</f>
        <v>letzte Mahnungen mit eingeschriebenen Brief (2)_Haushalte</v>
      </c>
    </row>
    <row r="370" spans="1:21" ht="12.75" customHeight="1" x14ac:dyDescent="0.2">
      <c r="A370" s="493"/>
      <c r="B370" s="495"/>
      <c r="C370" s="499"/>
      <c r="D370" s="148" t="s">
        <v>97</v>
      </c>
      <c r="E370" s="104"/>
      <c r="F370" s="104"/>
      <c r="G370" s="104"/>
      <c r="H370" s="104"/>
      <c r="I370" s="104"/>
      <c r="J370" s="104"/>
      <c r="K370" s="104"/>
      <c r="L370" s="104"/>
      <c r="M370" s="104"/>
      <c r="N370" s="104"/>
      <c r="O370" s="104"/>
      <c r="P370" s="104"/>
      <c r="Q370" s="73" t="str">
        <f t="shared" si="899"/>
        <v/>
      </c>
      <c r="S370" s="17" t="str">
        <f t="shared" ref="S370" si="990">IF(A363="","",A363)</f>
        <v/>
      </c>
      <c r="T370" s="17" t="str">
        <f t="shared" ref="T370" si="991">S363&amp;C369&amp;D370</f>
        <v>letzte Mahnungen mit eingeschriebenen Brief (2)Nicht-Haushalte</v>
      </c>
      <c r="U370" s="266" t="str">
        <f t="shared" ref="U370" si="992">CONCATENATE(C369,"_",D370)</f>
        <v>letzte Mahnungen mit eingeschriebenen Brief (2)_Nicht-Haushalte</v>
      </c>
    </row>
    <row r="371" spans="1:21" ht="12.75" customHeight="1" x14ac:dyDescent="0.2">
      <c r="A371" s="492"/>
      <c r="B371" s="494" t="str">
        <f>IF(A371="","",IFERROR(VLOOKUP(A371,L!$M$11:$N$120,2,FALSE),"Eingabeart wurde geändert"))</f>
        <v/>
      </c>
      <c r="C371" s="428" t="s">
        <v>1073</v>
      </c>
      <c r="D371" s="147" t="s">
        <v>96</v>
      </c>
      <c r="E371" s="103"/>
      <c r="F371" s="103"/>
      <c r="G371" s="103"/>
      <c r="H371" s="103"/>
      <c r="I371" s="103"/>
      <c r="J371" s="103"/>
      <c r="K371" s="103"/>
      <c r="L371" s="103"/>
      <c r="M371" s="103"/>
      <c r="N371" s="103"/>
      <c r="O371" s="103"/>
      <c r="P371" s="103"/>
      <c r="Q371" s="72" t="str">
        <f t="shared" si="899"/>
        <v/>
      </c>
      <c r="S371" s="17" t="str">
        <f t="shared" ref="S371" si="993">IF(A371="","",A371)</f>
        <v/>
      </c>
      <c r="T371" s="17" t="str">
        <f t="shared" si="924"/>
        <v>Abschaltungen wegen Verletzungen vertraglicher Pflichten nach Aussetzung der Vertragsabwicklung (1)Haushalte</v>
      </c>
      <c r="U371" s="266" t="str">
        <f t="shared" ref="U371" si="994">CONCATENATE(C371,"_",D371)</f>
        <v>Abschaltungen wegen Verletzungen vertraglicher Pflichten nach Aussetzung der Vertragsabwicklung (1)_Haushalte</v>
      </c>
    </row>
    <row r="372" spans="1:21" x14ac:dyDescent="0.2">
      <c r="A372" s="493"/>
      <c r="B372" s="495"/>
      <c r="C372" s="496"/>
      <c r="D372" s="148" t="s">
        <v>97</v>
      </c>
      <c r="E372" s="350"/>
      <c r="F372" s="350"/>
      <c r="G372" s="350"/>
      <c r="H372" s="350"/>
      <c r="I372" s="350"/>
      <c r="J372" s="350"/>
      <c r="K372" s="350"/>
      <c r="L372" s="350"/>
      <c r="M372" s="350"/>
      <c r="N372" s="350"/>
      <c r="O372" s="350"/>
      <c r="P372" s="350"/>
      <c r="Q372" s="264" t="str">
        <f t="shared" si="899"/>
        <v/>
      </c>
      <c r="S372" s="17" t="str">
        <f t="shared" ref="S372" si="995">IF(A371="","",A371)</f>
        <v/>
      </c>
      <c r="T372" s="17" t="str">
        <f t="shared" ref="T372" si="996">S371&amp;C371&amp;D372</f>
        <v>Abschaltungen wegen Verletzungen vertraglicher Pflichten nach Aussetzung der Vertragsabwicklung (1)Nicht-Haushalte</v>
      </c>
      <c r="U372" s="266" t="str">
        <f t="shared" ref="U372" si="997">CONCATENATE(C371,"_",D372)</f>
        <v>Abschaltungen wegen Verletzungen vertraglicher Pflichten nach Aussetzung der Vertragsabwicklung (1)_Nicht-Haushalte</v>
      </c>
    </row>
    <row r="373" spans="1:21" ht="12.75" customHeight="1" x14ac:dyDescent="0.2">
      <c r="A373" s="493"/>
      <c r="B373" s="495"/>
      <c r="C373" s="497" t="s">
        <v>1074</v>
      </c>
      <c r="D373" s="147" t="s">
        <v>96</v>
      </c>
      <c r="E373" s="130"/>
      <c r="F373" s="130"/>
      <c r="G373" s="130"/>
      <c r="H373" s="130"/>
      <c r="I373" s="130"/>
      <c r="J373" s="130"/>
      <c r="K373" s="130"/>
      <c r="L373" s="130"/>
      <c r="M373" s="130"/>
      <c r="N373" s="130"/>
      <c r="O373" s="130"/>
      <c r="P373" s="130"/>
      <c r="Q373" s="108" t="str">
        <f t="shared" si="899"/>
        <v/>
      </c>
      <c r="S373" s="17" t="str">
        <f t="shared" ref="S373" si="998">IF(A371="","",A371)</f>
        <v/>
      </c>
      <c r="T373" s="17" t="str">
        <f t="shared" ref="T373" si="999">S371&amp;C373&amp;D373</f>
        <v>Abschaltungen wegen Verletzungen vertraglicher Pflichten nach Vertragsauflösung (1)Haushalte</v>
      </c>
      <c r="U373" s="266" t="str">
        <f t="shared" ref="U373" si="1000">CONCATENATE(C373,"_",D373)</f>
        <v>Abschaltungen wegen Verletzungen vertraglicher Pflichten nach Vertragsauflösung (1)_Haushalte</v>
      </c>
    </row>
    <row r="374" spans="1:21" x14ac:dyDescent="0.2">
      <c r="A374" s="493"/>
      <c r="B374" s="495"/>
      <c r="C374" s="496"/>
      <c r="D374" s="148" t="s">
        <v>97</v>
      </c>
      <c r="E374" s="305"/>
      <c r="F374" s="305"/>
      <c r="G374" s="305"/>
      <c r="H374" s="305"/>
      <c r="I374" s="305"/>
      <c r="J374" s="305"/>
      <c r="K374" s="305"/>
      <c r="L374" s="305"/>
      <c r="M374" s="305"/>
      <c r="N374" s="305"/>
      <c r="O374" s="305"/>
      <c r="P374" s="305"/>
      <c r="Q374" s="108" t="str">
        <f t="shared" si="899"/>
        <v/>
      </c>
      <c r="S374" s="17" t="str">
        <f t="shared" ref="S374" si="1001">IF(A371="","",A371)</f>
        <v/>
      </c>
      <c r="T374" s="17" t="str">
        <f t="shared" ref="T374" si="1002">S371&amp;C373&amp;D374</f>
        <v>Abschaltungen wegen Verletzungen vertraglicher Pflichten nach Vertragsauflösung (1)Nicht-Haushalte</v>
      </c>
      <c r="U374" s="266" t="str">
        <f t="shared" ref="U374" si="1003">CONCATENATE(C373,"_",D374)</f>
        <v>Abschaltungen wegen Verletzungen vertraglicher Pflichten nach Vertragsauflösung (1)_Nicht-Haushalte</v>
      </c>
    </row>
    <row r="375" spans="1:21" ht="12.75" customHeight="1" x14ac:dyDescent="0.2">
      <c r="A375" s="493"/>
      <c r="B375" s="495"/>
      <c r="C375" s="497" t="s">
        <v>1082</v>
      </c>
      <c r="D375" s="147" t="s">
        <v>96</v>
      </c>
      <c r="E375" s="305"/>
      <c r="F375" s="305"/>
      <c r="G375" s="305"/>
      <c r="H375" s="305"/>
      <c r="I375" s="305"/>
      <c r="J375" s="305"/>
      <c r="K375" s="305"/>
      <c r="L375" s="305"/>
      <c r="M375" s="305"/>
      <c r="N375" s="305"/>
      <c r="O375" s="305"/>
      <c r="P375" s="305"/>
      <c r="Q375" s="108" t="str">
        <f t="shared" si="899"/>
        <v/>
      </c>
      <c r="S375" s="17" t="str">
        <f t="shared" ref="S375" si="1004">IF(A371="","",A371)</f>
        <v/>
      </c>
      <c r="T375" s="17" t="str">
        <f t="shared" ref="T375" si="1005">S371&amp;C375&amp;D375</f>
        <v>Wiederaufnahmen der Belieferung nach Aussetzung des Netzzugangsvertrages (1)Haushalte</v>
      </c>
      <c r="U375" s="266" t="str">
        <f t="shared" ref="U375" si="1006">CONCATENATE(C375,"_",D375)</f>
        <v>Wiederaufnahmen der Belieferung nach Aussetzung des Netzzugangsvertrages (1)_Haushalte</v>
      </c>
    </row>
    <row r="376" spans="1:21" x14ac:dyDescent="0.2">
      <c r="A376" s="493"/>
      <c r="B376" s="495"/>
      <c r="C376" s="496"/>
      <c r="D376" s="148" t="s">
        <v>97</v>
      </c>
      <c r="E376" s="305"/>
      <c r="F376" s="305"/>
      <c r="G376" s="305"/>
      <c r="H376" s="305"/>
      <c r="I376" s="305"/>
      <c r="J376" s="305"/>
      <c r="K376" s="305"/>
      <c r="L376" s="305"/>
      <c r="M376" s="305"/>
      <c r="N376" s="305"/>
      <c r="O376" s="305"/>
      <c r="P376" s="305"/>
      <c r="Q376" s="304" t="str">
        <f t="shared" si="899"/>
        <v/>
      </c>
      <c r="S376" s="17" t="str">
        <f t="shared" ref="S376" si="1007">IF(A371="","",A371)</f>
        <v/>
      </c>
      <c r="T376" s="17" t="str">
        <f t="shared" ref="T376" si="1008">S371&amp;C375&amp;D376</f>
        <v>Wiederaufnahmen der Belieferung nach Aussetzung des Netzzugangsvertrages (1)Nicht-Haushalte</v>
      </c>
      <c r="U376" s="266" t="str">
        <f t="shared" ref="U376" si="1009">CONCATENATE(C375,"_",D376)</f>
        <v>Wiederaufnahmen der Belieferung nach Aussetzung des Netzzugangsvertrages (1)_Nicht-Haushalte</v>
      </c>
    </row>
    <row r="377" spans="1:21" x14ac:dyDescent="0.2">
      <c r="A377" s="493"/>
      <c r="B377" s="495"/>
      <c r="C377" s="498" t="s">
        <v>1075</v>
      </c>
      <c r="D377" s="147" t="s">
        <v>96</v>
      </c>
      <c r="E377" s="305"/>
      <c r="F377" s="305"/>
      <c r="G377" s="305"/>
      <c r="H377" s="305"/>
      <c r="I377" s="305"/>
      <c r="J377" s="305"/>
      <c r="K377" s="305"/>
      <c r="L377" s="305"/>
      <c r="M377" s="305"/>
      <c r="N377" s="305"/>
      <c r="O377" s="305"/>
      <c r="P377" s="305"/>
      <c r="Q377" s="304" t="str">
        <f t="shared" si="899"/>
        <v/>
      </c>
      <c r="S377" s="17" t="str">
        <f t="shared" ref="S377" si="1010">IF(A371="","",A371)</f>
        <v/>
      </c>
      <c r="T377" s="17" t="str">
        <f t="shared" ref="T377" si="1011">S371&amp;C377&amp;D377</f>
        <v>letzte Mahnungen mit eingeschriebenen Brief (2)Haushalte</v>
      </c>
      <c r="U377" s="266" t="str">
        <f t="shared" ref="U377" si="1012">CONCATENATE(C377,"_",D377)</f>
        <v>letzte Mahnungen mit eingeschriebenen Brief (2)_Haushalte</v>
      </c>
    </row>
    <row r="378" spans="1:21" ht="12.75" customHeight="1" x14ac:dyDescent="0.2">
      <c r="A378" s="493"/>
      <c r="B378" s="495"/>
      <c r="C378" s="499"/>
      <c r="D378" s="148" t="s">
        <v>97</v>
      </c>
      <c r="E378" s="104"/>
      <c r="F378" s="104"/>
      <c r="G378" s="104"/>
      <c r="H378" s="104"/>
      <c r="I378" s="104"/>
      <c r="J378" s="104"/>
      <c r="K378" s="104"/>
      <c r="L378" s="104"/>
      <c r="M378" s="104"/>
      <c r="N378" s="104"/>
      <c r="O378" s="104"/>
      <c r="P378" s="104"/>
      <c r="Q378" s="73" t="str">
        <f t="shared" si="899"/>
        <v/>
      </c>
      <c r="S378" s="17" t="str">
        <f t="shared" ref="S378" si="1013">IF(A371="","",A371)</f>
        <v/>
      </c>
      <c r="T378" s="17" t="str">
        <f t="shared" ref="T378" si="1014">S371&amp;C377&amp;D378</f>
        <v>letzte Mahnungen mit eingeschriebenen Brief (2)Nicht-Haushalte</v>
      </c>
      <c r="U378" s="266" t="str">
        <f t="shared" ref="U378" si="1015">CONCATENATE(C377,"_",D378)</f>
        <v>letzte Mahnungen mit eingeschriebenen Brief (2)_Nicht-Haushalte</v>
      </c>
    </row>
    <row r="379" spans="1:21" ht="12.75" customHeight="1" x14ac:dyDescent="0.2">
      <c r="A379" s="492"/>
      <c r="B379" s="494" t="str">
        <f>IF(A379="","",IFERROR(VLOOKUP(A379,L!$M$11:$N$120,2,FALSE),"Eingabeart wurde geändert"))</f>
        <v/>
      </c>
      <c r="C379" s="428" t="s">
        <v>1073</v>
      </c>
      <c r="D379" s="147" t="s">
        <v>96</v>
      </c>
      <c r="E379" s="103"/>
      <c r="F379" s="103"/>
      <c r="G379" s="103"/>
      <c r="H379" s="103"/>
      <c r="I379" s="103"/>
      <c r="J379" s="103"/>
      <c r="K379" s="103"/>
      <c r="L379" s="103"/>
      <c r="M379" s="103"/>
      <c r="N379" s="103"/>
      <c r="O379" s="103"/>
      <c r="P379" s="103"/>
      <c r="Q379" s="72" t="str">
        <f t="shared" si="899"/>
        <v/>
      </c>
      <c r="S379" s="17" t="str">
        <f t="shared" ref="S379" si="1016">IF(A379="","",A379)</f>
        <v/>
      </c>
      <c r="T379" s="17" t="str">
        <f t="shared" si="924"/>
        <v>Abschaltungen wegen Verletzungen vertraglicher Pflichten nach Aussetzung der Vertragsabwicklung (1)Haushalte</v>
      </c>
      <c r="U379" s="266" t="str">
        <f t="shared" ref="U379" si="1017">CONCATENATE(C379,"_",D379)</f>
        <v>Abschaltungen wegen Verletzungen vertraglicher Pflichten nach Aussetzung der Vertragsabwicklung (1)_Haushalte</v>
      </c>
    </row>
    <row r="380" spans="1:21" x14ac:dyDescent="0.2">
      <c r="A380" s="493"/>
      <c r="B380" s="495"/>
      <c r="C380" s="496"/>
      <c r="D380" s="148" t="s">
        <v>97</v>
      </c>
      <c r="E380" s="350"/>
      <c r="F380" s="350"/>
      <c r="G380" s="350"/>
      <c r="H380" s="350"/>
      <c r="I380" s="350"/>
      <c r="J380" s="350"/>
      <c r="K380" s="350"/>
      <c r="L380" s="350"/>
      <c r="M380" s="350"/>
      <c r="N380" s="350"/>
      <c r="O380" s="350"/>
      <c r="P380" s="350"/>
      <c r="Q380" s="264" t="str">
        <f t="shared" si="899"/>
        <v/>
      </c>
      <c r="S380" s="17" t="str">
        <f t="shared" ref="S380" si="1018">IF(A379="","",A379)</f>
        <v/>
      </c>
      <c r="T380" s="17" t="str">
        <f t="shared" ref="T380" si="1019">S379&amp;C379&amp;D380</f>
        <v>Abschaltungen wegen Verletzungen vertraglicher Pflichten nach Aussetzung der Vertragsabwicklung (1)Nicht-Haushalte</v>
      </c>
      <c r="U380" s="266" t="str">
        <f t="shared" ref="U380" si="1020">CONCATENATE(C379,"_",D380)</f>
        <v>Abschaltungen wegen Verletzungen vertraglicher Pflichten nach Aussetzung der Vertragsabwicklung (1)_Nicht-Haushalte</v>
      </c>
    </row>
    <row r="381" spans="1:21" ht="12.75" customHeight="1" x14ac:dyDescent="0.2">
      <c r="A381" s="493"/>
      <c r="B381" s="495"/>
      <c r="C381" s="497" t="s">
        <v>1074</v>
      </c>
      <c r="D381" s="147" t="s">
        <v>96</v>
      </c>
      <c r="E381" s="130"/>
      <c r="F381" s="130"/>
      <c r="G381" s="130"/>
      <c r="H381" s="130"/>
      <c r="I381" s="130"/>
      <c r="J381" s="130"/>
      <c r="K381" s="130"/>
      <c r="L381" s="130"/>
      <c r="M381" s="130"/>
      <c r="N381" s="130"/>
      <c r="O381" s="130"/>
      <c r="P381" s="130"/>
      <c r="Q381" s="108" t="str">
        <f t="shared" si="899"/>
        <v/>
      </c>
      <c r="S381" s="17" t="str">
        <f t="shared" ref="S381" si="1021">IF(A379="","",A379)</f>
        <v/>
      </c>
      <c r="T381" s="17" t="str">
        <f t="shared" ref="T381" si="1022">S379&amp;C381&amp;D381</f>
        <v>Abschaltungen wegen Verletzungen vertraglicher Pflichten nach Vertragsauflösung (1)Haushalte</v>
      </c>
      <c r="U381" s="266" t="str">
        <f t="shared" ref="U381" si="1023">CONCATENATE(C381,"_",D381)</f>
        <v>Abschaltungen wegen Verletzungen vertraglicher Pflichten nach Vertragsauflösung (1)_Haushalte</v>
      </c>
    </row>
    <row r="382" spans="1:21" x14ac:dyDescent="0.2">
      <c r="A382" s="493"/>
      <c r="B382" s="495"/>
      <c r="C382" s="496"/>
      <c r="D382" s="148" t="s">
        <v>97</v>
      </c>
      <c r="E382" s="305"/>
      <c r="F382" s="305"/>
      <c r="G382" s="305"/>
      <c r="H382" s="305"/>
      <c r="I382" s="305"/>
      <c r="J382" s="305"/>
      <c r="K382" s="305"/>
      <c r="L382" s="305"/>
      <c r="M382" s="305"/>
      <c r="N382" s="305"/>
      <c r="O382" s="305"/>
      <c r="P382" s="305"/>
      <c r="Q382" s="108" t="str">
        <f t="shared" si="899"/>
        <v/>
      </c>
      <c r="S382" s="17" t="str">
        <f t="shared" ref="S382" si="1024">IF(A379="","",A379)</f>
        <v/>
      </c>
      <c r="T382" s="17" t="str">
        <f t="shared" ref="T382" si="1025">S379&amp;C381&amp;D382</f>
        <v>Abschaltungen wegen Verletzungen vertraglicher Pflichten nach Vertragsauflösung (1)Nicht-Haushalte</v>
      </c>
      <c r="U382" s="266" t="str">
        <f t="shared" ref="U382" si="1026">CONCATENATE(C381,"_",D382)</f>
        <v>Abschaltungen wegen Verletzungen vertraglicher Pflichten nach Vertragsauflösung (1)_Nicht-Haushalte</v>
      </c>
    </row>
    <row r="383" spans="1:21" ht="12.75" customHeight="1" x14ac:dyDescent="0.2">
      <c r="A383" s="493"/>
      <c r="B383" s="495"/>
      <c r="C383" s="497" t="s">
        <v>1082</v>
      </c>
      <c r="D383" s="147" t="s">
        <v>96</v>
      </c>
      <c r="E383" s="305"/>
      <c r="F383" s="305"/>
      <c r="G383" s="305"/>
      <c r="H383" s="305"/>
      <c r="I383" s="305"/>
      <c r="J383" s="305"/>
      <c r="K383" s="305"/>
      <c r="L383" s="305"/>
      <c r="M383" s="305"/>
      <c r="N383" s="305"/>
      <c r="O383" s="305"/>
      <c r="P383" s="305"/>
      <c r="Q383" s="108" t="str">
        <f t="shared" si="899"/>
        <v/>
      </c>
      <c r="S383" s="17" t="str">
        <f t="shared" ref="S383" si="1027">IF(A379="","",A379)</f>
        <v/>
      </c>
      <c r="T383" s="17" t="str">
        <f t="shared" ref="T383" si="1028">S379&amp;C383&amp;D383</f>
        <v>Wiederaufnahmen der Belieferung nach Aussetzung des Netzzugangsvertrages (1)Haushalte</v>
      </c>
      <c r="U383" s="266" t="str">
        <f t="shared" ref="U383" si="1029">CONCATENATE(C383,"_",D383)</f>
        <v>Wiederaufnahmen der Belieferung nach Aussetzung des Netzzugangsvertrages (1)_Haushalte</v>
      </c>
    </row>
    <row r="384" spans="1:21" x14ac:dyDescent="0.2">
      <c r="A384" s="493"/>
      <c r="B384" s="495"/>
      <c r="C384" s="496"/>
      <c r="D384" s="148" t="s">
        <v>97</v>
      </c>
      <c r="E384" s="305"/>
      <c r="F384" s="305"/>
      <c r="G384" s="305"/>
      <c r="H384" s="305"/>
      <c r="I384" s="305"/>
      <c r="J384" s="305"/>
      <c r="K384" s="305"/>
      <c r="L384" s="305"/>
      <c r="M384" s="305"/>
      <c r="N384" s="305"/>
      <c r="O384" s="305"/>
      <c r="P384" s="305"/>
      <c r="Q384" s="304" t="str">
        <f t="shared" si="899"/>
        <v/>
      </c>
      <c r="S384" s="17" t="str">
        <f t="shared" ref="S384" si="1030">IF(A379="","",A379)</f>
        <v/>
      </c>
      <c r="T384" s="17" t="str">
        <f t="shared" ref="T384" si="1031">S379&amp;C383&amp;D384</f>
        <v>Wiederaufnahmen der Belieferung nach Aussetzung des Netzzugangsvertrages (1)Nicht-Haushalte</v>
      </c>
      <c r="U384" s="266" t="str">
        <f t="shared" ref="U384" si="1032">CONCATENATE(C383,"_",D384)</f>
        <v>Wiederaufnahmen der Belieferung nach Aussetzung des Netzzugangsvertrages (1)_Nicht-Haushalte</v>
      </c>
    </row>
    <row r="385" spans="1:21" x14ac:dyDescent="0.2">
      <c r="A385" s="493"/>
      <c r="B385" s="495"/>
      <c r="C385" s="498" t="s">
        <v>1075</v>
      </c>
      <c r="D385" s="147" t="s">
        <v>96</v>
      </c>
      <c r="E385" s="305"/>
      <c r="F385" s="305"/>
      <c r="G385" s="305"/>
      <c r="H385" s="305"/>
      <c r="I385" s="305"/>
      <c r="J385" s="305"/>
      <c r="K385" s="305"/>
      <c r="L385" s="305"/>
      <c r="M385" s="305"/>
      <c r="N385" s="305"/>
      <c r="O385" s="305"/>
      <c r="P385" s="305"/>
      <c r="Q385" s="304" t="str">
        <f t="shared" si="899"/>
        <v/>
      </c>
      <c r="S385" s="17" t="str">
        <f t="shared" ref="S385" si="1033">IF(A379="","",A379)</f>
        <v/>
      </c>
      <c r="T385" s="17" t="str">
        <f t="shared" ref="T385" si="1034">S379&amp;C385&amp;D385</f>
        <v>letzte Mahnungen mit eingeschriebenen Brief (2)Haushalte</v>
      </c>
      <c r="U385" s="266" t="str">
        <f t="shared" ref="U385" si="1035">CONCATENATE(C385,"_",D385)</f>
        <v>letzte Mahnungen mit eingeschriebenen Brief (2)_Haushalte</v>
      </c>
    </row>
    <row r="386" spans="1:21" ht="12.75" customHeight="1" x14ac:dyDescent="0.2">
      <c r="A386" s="493"/>
      <c r="B386" s="495"/>
      <c r="C386" s="499"/>
      <c r="D386" s="148" t="s">
        <v>97</v>
      </c>
      <c r="E386" s="104"/>
      <c r="F386" s="104"/>
      <c r="G386" s="104"/>
      <c r="H386" s="104"/>
      <c r="I386" s="104"/>
      <c r="J386" s="104"/>
      <c r="K386" s="104"/>
      <c r="L386" s="104"/>
      <c r="M386" s="104"/>
      <c r="N386" s="104"/>
      <c r="O386" s="104"/>
      <c r="P386" s="104"/>
      <c r="Q386" s="73" t="str">
        <f t="shared" si="899"/>
        <v/>
      </c>
      <c r="S386" s="17" t="str">
        <f t="shared" ref="S386" si="1036">IF(A379="","",A379)</f>
        <v/>
      </c>
      <c r="T386" s="17" t="str">
        <f t="shared" ref="T386" si="1037">S379&amp;C385&amp;D386</f>
        <v>letzte Mahnungen mit eingeschriebenen Brief (2)Nicht-Haushalte</v>
      </c>
      <c r="U386" s="266" t="str">
        <f t="shared" ref="U386" si="1038">CONCATENATE(C385,"_",D386)</f>
        <v>letzte Mahnungen mit eingeschriebenen Brief (2)_Nicht-Haushalte</v>
      </c>
    </row>
    <row r="387" spans="1:21" ht="12.75" customHeight="1" x14ac:dyDescent="0.2">
      <c r="A387" s="492"/>
      <c r="B387" s="494" t="str">
        <f>IF(A387="","",IFERROR(VLOOKUP(A387,L!$M$11:$N$120,2,FALSE),"Eingabeart wurde geändert"))</f>
        <v/>
      </c>
      <c r="C387" s="428" t="s">
        <v>1073</v>
      </c>
      <c r="D387" s="147" t="s">
        <v>96</v>
      </c>
      <c r="E387" s="103"/>
      <c r="F387" s="103"/>
      <c r="G387" s="103"/>
      <c r="H387" s="103"/>
      <c r="I387" s="103"/>
      <c r="J387" s="103"/>
      <c r="K387" s="103"/>
      <c r="L387" s="103"/>
      <c r="M387" s="103"/>
      <c r="N387" s="103"/>
      <c r="O387" s="103"/>
      <c r="P387" s="103"/>
      <c r="Q387" s="72" t="str">
        <f t="shared" si="899"/>
        <v/>
      </c>
      <c r="S387" s="17" t="str">
        <f t="shared" ref="S387" si="1039">IF(A387="","",A387)</f>
        <v/>
      </c>
      <c r="T387" s="17" t="str">
        <f t="shared" si="924"/>
        <v>Abschaltungen wegen Verletzungen vertraglicher Pflichten nach Aussetzung der Vertragsabwicklung (1)Haushalte</v>
      </c>
      <c r="U387" s="266" t="str">
        <f t="shared" ref="U387" si="1040">CONCATENATE(C387,"_",D387)</f>
        <v>Abschaltungen wegen Verletzungen vertraglicher Pflichten nach Aussetzung der Vertragsabwicklung (1)_Haushalte</v>
      </c>
    </row>
    <row r="388" spans="1:21" x14ac:dyDescent="0.2">
      <c r="A388" s="493"/>
      <c r="B388" s="495"/>
      <c r="C388" s="496"/>
      <c r="D388" s="148" t="s">
        <v>97</v>
      </c>
      <c r="E388" s="350"/>
      <c r="F388" s="350"/>
      <c r="G388" s="350"/>
      <c r="H388" s="350"/>
      <c r="I388" s="350"/>
      <c r="J388" s="350"/>
      <c r="K388" s="350"/>
      <c r="L388" s="350"/>
      <c r="M388" s="350"/>
      <c r="N388" s="350"/>
      <c r="O388" s="350"/>
      <c r="P388" s="350"/>
      <c r="Q388" s="264" t="str">
        <f t="shared" si="899"/>
        <v/>
      </c>
      <c r="S388" s="17" t="str">
        <f t="shared" ref="S388" si="1041">IF(A387="","",A387)</f>
        <v/>
      </c>
      <c r="T388" s="17" t="str">
        <f t="shared" ref="T388" si="1042">S387&amp;C387&amp;D388</f>
        <v>Abschaltungen wegen Verletzungen vertraglicher Pflichten nach Aussetzung der Vertragsabwicklung (1)Nicht-Haushalte</v>
      </c>
      <c r="U388" s="266" t="str">
        <f t="shared" ref="U388" si="1043">CONCATENATE(C387,"_",D388)</f>
        <v>Abschaltungen wegen Verletzungen vertraglicher Pflichten nach Aussetzung der Vertragsabwicklung (1)_Nicht-Haushalte</v>
      </c>
    </row>
    <row r="389" spans="1:21" ht="12.75" customHeight="1" x14ac:dyDescent="0.2">
      <c r="A389" s="493"/>
      <c r="B389" s="495"/>
      <c r="C389" s="497" t="s">
        <v>1074</v>
      </c>
      <c r="D389" s="147" t="s">
        <v>96</v>
      </c>
      <c r="E389" s="130"/>
      <c r="F389" s="130"/>
      <c r="G389" s="130"/>
      <c r="H389" s="130"/>
      <c r="I389" s="130"/>
      <c r="J389" s="130"/>
      <c r="K389" s="130"/>
      <c r="L389" s="130"/>
      <c r="M389" s="130"/>
      <c r="N389" s="130"/>
      <c r="O389" s="130"/>
      <c r="P389" s="130"/>
      <c r="Q389" s="108" t="str">
        <f t="shared" si="899"/>
        <v/>
      </c>
      <c r="S389" s="17" t="str">
        <f t="shared" ref="S389" si="1044">IF(A387="","",A387)</f>
        <v/>
      </c>
      <c r="T389" s="17" t="str">
        <f t="shared" ref="T389" si="1045">S387&amp;C389&amp;D389</f>
        <v>Abschaltungen wegen Verletzungen vertraglicher Pflichten nach Vertragsauflösung (1)Haushalte</v>
      </c>
      <c r="U389" s="266" t="str">
        <f t="shared" ref="U389" si="1046">CONCATENATE(C389,"_",D389)</f>
        <v>Abschaltungen wegen Verletzungen vertraglicher Pflichten nach Vertragsauflösung (1)_Haushalte</v>
      </c>
    </row>
    <row r="390" spans="1:21" x14ac:dyDescent="0.2">
      <c r="A390" s="493"/>
      <c r="B390" s="495"/>
      <c r="C390" s="496"/>
      <c r="D390" s="148" t="s">
        <v>97</v>
      </c>
      <c r="E390" s="305"/>
      <c r="F390" s="305"/>
      <c r="G390" s="305"/>
      <c r="H390" s="305"/>
      <c r="I390" s="305"/>
      <c r="J390" s="305"/>
      <c r="K390" s="305"/>
      <c r="L390" s="305"/>
      <c r="M390" s="305"/>
      <c r="N390" s="305"/>
      <c r="O390" s="305"/>
      <c r="P390" s="305"/>
      <c r="Q390" s="108" t="str">
        <f t="shared" si="899"/>
        <v/>
      </c>
      <c r="S390" s="17" t="str">
        <f t="shared" ref="S390" si="1047">IF(A387="","",A387)</f>
        <v/>
      </c>
      <c r="T390" s="17" t="str">
        <f t="shared" ref="T390" si="1048">S387&amp;C389&amp;D390</f>
        <v>Abschaltungen wegen Verletzungen vertraglicher Pflichten nach Vertragsauflösung (1)Nicht-Haushalte</v>
      </c>
      <c r="U390" s="266" t="str">
        <f t="shared" ref="U390" si="1049">CONCATENATE(C389,"_",D390)</f>
        <v>Abschaltungen wegen Verletzungen vertraglicher Pflichten nach Vertragsauflösung (1)_Nicht-Haushalte</v>
      </c>
    </row>
    <row r="391" spans="1:21" ht="12.75" customHeight="1" x14ac:dyDescent="0.2">
      <c r="A391" s="493"/>
      <c r="B391" s="495"/>
      <c r="C391" s="497" t="s">
        <v>1082</v>
      </c>
      <c r="D391" s="147" t="s">
        <v>96</v>
      </c>
      <c r="E391" s="305"/>
      <c r="F391" s="305"/>
      <c r="G391" s="305"/>
      <c r="H391" s="305"/>
      <c r="I391" s="305"/>
      <c r="J391" s="305"/>
      <c r="K391" s="305"/>
      <c r="L391" s="305"/>
      <c r="M391" s="305"/>
      <c r="N391" s="305"/>
      <c r="O391" s="305"/>
      <c r="P391" s="305"/>
      <c r="Q391" s="108" t="str">
        <f t="shared" si="899"/>
        <v/>
      </c>
      <c r="S391" s="17" t="str">
        <f t="shared" ref="S391" si="1050">IF(A387="","",A387)</f>
        <v/>
      </c>
      <c r="T391" s="17" t="str">
        <f t="shared" ref="T391" si="1051">S387&amp;C391&amp;D391</f>
        <v>Wiederaufnahmen der Belieferung nach Aussetzung des Netzzugangsvertrages (1)Haushalte</v>
      </c>
      <c r="U391" s="266" t="str">
        <f t="shared" ref="U391" si="1052">CONCATENATE(C391,"_",D391)</f>
        <v>Wiederaufnahmen der Belieferung nach Aussetzung des Netzzugangsvertrages (1)_Haushalte</v>
      </c>
    </row>
    <row r="392" spans="1:21" x14ac:dyDescent="0.2">
      <c r="A392" s="493"/>
      <c r="B392" s="495"/>
      <c r="C392" s="496"/>
      <c r="D392" s="148" t="s">
        <v>97</v>
      </c>
      <c r="E392" s="305"/>
      <c r="F392" s="305"/>
      <c r="G392" s="305"/>
      <c r="H392" s="305"/>
      <c r="I392" s="305"/>
      <c r="J392" s="305"/>
      <c r="K392" s="305"/>
      <c r="L392" s="305"/>
      <c r="M392" s="305"/>
      <c r="N392" s="305"/>
      <c r="O392" s="305"/>
      <c r="P392" s="305"/>
      <c r="Q392" s="304" t="str">
        <f t="shared" si="899"/>
        <v/>
      </c>
      <c r="S392" s="17" t="str">
        <f t="shared" ref="S392" si="1053">IF(A387="","",A387)</f>
        <v/>
      </c>
      <c r="T392" s="17" t="str">
        <f t="shared" ref="T392" si="1054">S387&amp;C391&amp;D392</f>
        <v>Wiederaufnahmen der Belieferung nach Aussetzung des Netzzugangsvertrages (1)Nicht-Haushalte</v>
      </c>
      <c r="U392" s="266" t="str">
        <f t="shared" ref="U392" si="1055">CONCATENATE(C391,"_",D392)</f>
        <v>Wiederaufnahmen der Belieferung nach Aussetzung des Netzzugangsvertrages (1)_Nicht-Haushalte</v>
      </c>
    </row>
    <row r="393" spans="1:21" x14ac:dyDescent="0.2">
      <c r="A393" s="493"/>
      <c r="B393" s="495"/>
      <c r="C393" s="498" t="s">
        <v>1075</v>
      </c>
      <c r="D393" s="147" t="s">
        <v>96</v>
      </c>
      <c r="E393" s="305"/>
      <c r="F393" s="305"/>
      <c r="G393" s="305"/>
      <c r="H393" s="305"/>
      <c r="I393" s="305"/>
      <c r="J393" s="305"/>
      <c r="K393" s="305"/>
      <c r="L393" s="305"/>
      <c r="M393" s="305"/>
      <c r="N393" s="305"/>
      <c r="O393" s="305"/>
      <c r="P393" s="305"/>
      <c r="Q393" s="304" t="str">
        <f t="shared" si="899"/>
        <v/>
      </c>
      <c r="S393" s="17" t="str">
        <f t="shared" ref="S393" si="1056">IF(A387="","",A387)</f>
        <v/>
      </c>
      <c r="T393" s="17" t="str">
        <f t="shared" ref="T393" si="1057">S387&amp;C393&amp;D393</f>
        <v>letzte Mahnungen mit eingeschriebenen Brief (2)Haushalte</v>
      </c>
      <c r="U393" s="266" t="str">
        <f t="shared" ref="U393" si="1058">CONCATENATE(C393,"_",D393)</f>
        <v>letzte Mahnungen mit eingeschriebenen Brief (2)_Haushalte</v>
      </c>
    </row>
    <row r="394" spans="1:21" ht="12.75" customHeight="1" x14ac:dyDescent="0.2">
      <c r="A394" s="493"/>
      <c r="B394" s="495"/>
      <c r="C394" s="499"/>
      <c r="D394" s="148" t="s">
        <v>97</v>
      </c>
      <c r="E394" s="104"/>
      <c r="F394" s="104"/>
      <c r="G394" s="104"/>
      <c r="H394" s="104"/>
      <c r="I394" s="104"/>
      <c r="J394" s="104"/>
      <c r="K394" s="104"/>
      <c r="L394" s="104"/>
      <c r="M394" s="104"/>
      <c r="N394" s="104"/>
      <c r="O394" s="104"/>
      <c r="P394" s="104"/>
      <c r="Q394" s="73" t="str">
        <f t="shared" si="899"/>
        <v/>
      </c>
      <c r="S394" s="17" t="str">
        <f t="shared" ref="S394" si="1059">IF(A387="","",A387)</f>
        <v/>
      </c>
      <c r="T394" s="17" t="str">
        <f t="shared" ref="T394" si="1060">S387&amp;C393&amp;D394</f>
        <v>letzte Mahnungen mit eingeschriebenen Brief (2)Nicht-Haushalte</v>
      </c>
      <c r="U394" s="266" t="str">
        <f t="shared" ref="U394" si="1061">CONCATENATE(C393,"_",D394)</f>
        <v>letzte Mahnungen mit eingeschriebenen Brief (2)_Nicht-Haushalte</v>
      </c>
    </row>
    <row r="395" spans="1:21" ht="12.75" customHeight="1" x14ac:dyDescent="0.2">
      <c r="A395" s="492"/>
      <c r="B395" s="494" t="str">
        <f>IF(A395="","",IFERROR(VLOOKUP(A395,L!$M$11:$N$120,2,FALSE),"Eingabeart wurde geändert"))</f>
        <v/>
      </c>
      <c r="C395" s="428" t="s">
        <v>1073</v>
      </c>
      <c r="D395" s="147" t="s">
        <v>96</v>
      </c>
      <c r="E395" s="103"/>
      <c r="F395" s="103"/>
      <c r="G395" s="103"/>
      <c r="H395" s="103"/>
      <c r="I395" s="103"/>
      <c r="J395" s="103"/>
      <c r="K395" s="103"/>
      <c r="L395" s="103"/>
      <c r="M395" s="103"/>
      <c r="N395" s="103"/>
      <c r="O395" s="103"/>
      <c r="P395" s="103"/>
      <c r="Q395" s="72" t="str">
        <f t="shared" si="899"/>
        <v/>
      </c>
      <c r="S395" s="17" t="str">
        <f t="shared" ref="S395" si="1062">IF(A395="","",A395)</f>
        <v/>
      </c>
      <c r="T395" s="17" t="str">
        <f t="shared" si="924"/>
        <v>Abschaltungen wegen Verletzungen vertraglicher Pflichten nach Aussetzung der Vertragsabwicklung (1)Haushalte</v>
      </c>
      <c r="U395" s="266" t="str">
        <f t="shared" ref="U395" si="1063">CONCATENATE(C395,"_",D395)</f>
        <v>Abschaltungen wegen Verletzungen vertraglicher Pflichten nach Aussetzung der Vertragsabwicklung (1)_Haushalte</v>
      </c>
    </row>
    <row r="396" spans="1:21" x14ac:dyDescent="0.2">
      <c r="A396" s="493"/>
      <c r="B396" s="495"/>
      <c r="C396" s="496"/>
      <c r="D396" s="148" t="s">
        <v>97</v>
      </c>
      <c r="E396" s="350"/>
      <c r="F396" s="350"/>
      <c r="G396" s="350"/>
      <c r="H396" s="350"/>
      <c r="I396" s="350"/>
      <c r="J396" s="350"/>
      <c r="K396" s="350"/>
      <c r="L396" s="350"/>
      <c r="M396" s="350"/>
      <c r="N396" s="350"/>
      <c r="O396" s="350"/>
      <c r="P396" s="350"/>
      <c r="Q396" s="264" t="str">
        <f t="shared" si="899"/>
        <v/>
      </c>
      <c r="S396" s="17" t="str">
        <f t="shared" ref="S396" si="1064">IF(A395="","",A395)</f>
        <v/>
      </c>
      <c r="T396" s="17" t="str">
        <f t="shared" ref="T396" si="1065">S395&amp;C395&amp;D396</f>
        <v>Abschaltungen wegen Verletzungen vertraglicher Pflichten nach Aussetzung der Vertragsabwicklung (1)Nicht-Haushalte</v>
      </c>
      <c r="U396" s="266" t="str">
        <f t="shared" ref="U396" si="1066">CONCATENATE(C395,"_",D396)</f>
        <v>Abschaltungen wegen Verletzungen vertraglicher Pflichten nach Aussetzung der Vertragsabwicklung (1)_Nicht-Haushalte</v>
      </c>
    </row>
    <row r="397" spans="1:21" ht="12.75" customHeight="1" x14ac:dyDescent="0.2">
      <c r="A397" s="493"/>
      <c r="B397" s="495"/>
      <c r="C397" s="497" t="s">
        <v>1074</v>
      </c>
      <c r="D397" s="147" t="s">
        <v>96</v>
      </c>
      <c r="E397" s="130"/>
      <c r="F397" s="130"/>
      <c r="G397" s="130"/>
      <c r="H397" s="130"/>
      <c r="I397" s="130"/>
      <c r="J397" s="130"/>
      <c r="K397" s="130"/>
      <c r="L397" s="130"/>
      <c r="M397" s="130"/>
      <c r="N397" s="130"/>
      <c r="O397" s="130"/>
      <c r="P397" s="130"/>
      <c r="Q397" s="108" t="str">
        <f t="shared" si="899"/>
        <v/>
      </c>
      <c r="S397" s="17" t="str">
        <f t="shared" ref="S397" si="1067">IF(A395="","",A395)</f>
        <v/>
      </c>
      <c r="T397" s="17" t="str">
        <f t="shared" ref="T397" si="1068">S395&amp;C397&amp;D397</f>
        <v>Abschaltungen wegen Verletzungen vertraglicher Pflichten nach Vertragsauflösung (1)Haushalte</v>
      </c>
      <c r="U397" s="266" t="str">
        <f t="shared" ref="U397" si="1069">CONCATENATE(C397,"_",D397)</f>
        <v>Abschaltungen wegen Verletzungen vertraglicher Pflichten nach Vertragsauflösung (1)_Haushalte</v>
      </c>
    </row>
    <row r="398" spans="1:21" x14ac:dyDescent="0.2">
      <c r="A398" s="493"/>
      <c r="B398" s="495"/>
      <c r="C398" s="496"/>
      <c r="D398" s="148" t="s">
        <v>97</v>
      </c>
      <c r="E398" s="305"/>
      <c r="F398" s="305"/>
      <c r="G398" s="305"/>
      <c r="H398" s="305"/>
      <c r="I398" s="305"/>
      <c r="J398" s="305"/>
      <c r="K398" s="305"/>
      <c r="L398" s="305"/>
      <c r="M398" s="305"/>
      <c r="N398" s="305"/>
      <c r="O398" s="305"/>
      <c r="P398" s="305"/>
      <c r="Q398" s="108" t="str">
        <f t="shared" si="899"/>
        <v/>
      </c>
      <c r="S398" s="17" t="str">
        <f t="shared" ref="S398" si="1070">IF(A395="","",A395)</f>
        <v/>
      </c>
      <c r="T398" s="17" t="str">
        <f t="shared" ref="T398" si="1071">S395&amp;C397&amp;D398</f>
        <v>Abschaltungen wegen Verletzungen vertraglicher Pflichten nach Vertragsauflösung (1)Nicht-Haushalte</v>
      </c>
      <c r="U398" s="266" t="str">
        <f t="shared" ref="U398" si="1072">CONCATENATE(C397,"_",D398)</f>
        <v>Abschaltungen wegen Verletzungen vertraglicher Pflichten nach Vertragsauflösung (1)_Nicht-Haushalte</v>
      </c>
    </row>
    <row r="399" spans="1:21" ht="12.75" customHeight="1" x14ac:dyDescent="0.2">
      <c r="A399" s="493"/>
      <c r="B399" s="495"/>
      <c r="C399" s="497" t="s">
        <v>1082</v>
      </c>
      <c r="D399" s="147" t="s">
        <v>96</v>
      </c>
      <c r="E399" s="305"/>
      <c r="F399" s="305"/>
      <c r="G399" s="305"/>
      <c r="H399" s="305"/>
      <c r="I399" s="305"/>
      <c r="J399" s="305"/>
      <c r="K399" s="305"/>
      <c r="L399" s="305"/>
      <c r="M399" s="305"/>
      <c r="N399" s="305"/>
      <c r="O399" s="305"/>
      <c r="P399" s="305"/>
      <c r="Q399" s="108" t="str">
        <f t="shared" si="899"/>
        <v/>
      </c>
      <c r="S399" s="17" t="str">
        <f t="shared" ref="S399" si="1073">IF(A395="","",A395)</f>
        <v/>
      </c>
      <c r="T399" s="17" t="str">
        <f t="shared" ref="T399" si="1074">S395&amp;C399&amp;D399</f>
        <v>Wiederaufnahmen der Belieferung nach Aussetzung des Netzzugangsvertrages (1)Haushalte</v>
      </c>
      <c r="U399" s="266" t="str">
        <f t="shared" ref="U399" si="1075">CONCATENATE(C399,"_",D399)</f>
        <v>Wiederaufnahmen der Belieferung nach Aussetzung des Netzzugangsvertrages (1)_Haushalte</v>
      </c>
    </row>
    <row r="400" spans="1:21" x14ac:dyDescent="0.2">
      <c r="A400" s="493"/>
      <c r="B400" s="495"/>
      <c r="C400" s="496"/>
      <c r="D400" s="148" t="s">
        <v>97</v>
      </c>
      <c r="E400" s="305"/>
      <c r="F400" s="305"/>
      <c r="G400" s="305"/>
      <c r="H400" s="305"/>
      <c r="I400" s="305"/>
      <c r="J400" s="305"/>
      <c r="K400" s="305"/>
      <c r="L400" s="305"/>
      <c r="M400" s="305"/>
      <c r="N400" s="305"/>
      <c r="O400" s="305"/>
      <c r="P400" s="305"/>
      <c r="Q400" s="304" t="str">
        <f t="shared" si="899"/>
        <v/>
      </c>
      <c r="S400" s="17" t="str">
        <f t="shared" ref="S400" si="1076">IF(A395="","",A395)</f>
        <v/>
      </c>
      <c r="T400" s="17" t="str">
        <f t="shared" ref="T400" si="1077">S395&amp;C399&amp;D400</f>
        <v>Wiederaufnahmen der Belieferung nach Aussetzung des Netzzugangsvertrages (1)Nicht-Haushalte</v>
      </c>
      <c r="U400" s="266" t="str">
        <f t="shared" ref="U400" si="1078">CONCATENATE(C399,"_",D400)</f>
        <v>Wiederaufnahmen der Belieferung nach Aussetzung des Netzzugangsvertrages (1)_Nicht-Haushalte</v>
      </c>
    </row>
    <row r="401" spans="1:21" x14ac:dyDescent="0.2">
      <c r="A401" s="493"/>
      <c r="B401" s="495"/>
      <c r="C401" s="498" t="s">
        <v>1075</v>
      </c>
      <c r="D401" s="147" t="s">
        <v>96</v>
      </c>
      <c r="E401" s="305"/>
      <c r="F401" s="305"/>
      <c r="G401" s="305"/>
      <c r="H401" s="305"/>
      <c r="I401" s="305"/>
      <c r="J401" s="305"/>
      <c r="K401" s="305"/>
      <c r="L401" s="305"/>
      <c r="M401" s="305"/>
      <c r="N401" s="305"/>
      <c r="O401" s="305"/>
      <c r="P401" s="305"/>
      <c r="Q401" s="304" t="str">
        <f t="shared" si="899"/>
        <v/>
      </c>
      <c r="S401" s="17" t="str">
        <f t="shared" ref="S401" si="1079">IF(A395="","",A395)</f>
        <v/>
      </c>
      <c r="T401" s="17" t="str">
        <f t="shared" ref="T401" si="1080">S395&amp;C401&amp;D401</f>
        <v>letzte Mahnungen mit eingeschriebenen Brief (2)Haushalte</v>
      </c>
      <c r="U401" s="266" t="str">
        <f t="shared" ref="U401" si="1081">CONCATENATE(C401,"_",D401)</f>
        <v>letzte Mahnungen mit eingeschriebenen Brief (2)_Haushalte</v>
      </c>
    </row>
    <row r="402" spans="1:21" ht="12.75" customHeight="1" x14ac:dyDescent="0.2">
      <c r="A402" s="493"/>
      <c r="B402" s="495"/>
      <c r="C402" s="499"/>
      <c r="D402" s="148" t="s">
        <v>97</v>
      </c>
      <c r="E402" s="104"/>
      <c r="F402" s="104"/>
      <c r="G402" s="104"/>
      <c r="H402" s="104"/>
      <c r="I402" s="104"/>
      <c r="J402" s="104"/>
      <c r="K402" s="104"/>
      <c r="L402" s="104"/>
      <c r="M402" s="104"/>
      <c r="N402" s="104"/>
      <c r="O402" s="104"/>
      <c r="P402" s="104"/>
      <c r="Q402" s="73" t="str">
        <f t="shared" si="899"/>
        <v/>
      </c>
      <c r="S402" s="17" t="str">
        <f t="shared" ref="S402" si="1082">IF(A395="","",A395)</f>
        <v/>
      </c>
      <c r="T402" s="17" t="str">
        <f t="shared" ref="T402" si="1083">S395&amp;C401&amp;D402</f>
        <v>letzte Mahnungen mit eingeschriebenen Brief (2)Nicht-Haushalte</v>
      </c>
      <c r="U402" s="266" t="str">
        <f t="shared" ref="U402" si="1084">CONCATENATE(C401,"_",D402)</f>
        <v>letzte Mahnungen mit eingeschriebenen Brief (2)_Nicht-Haushalte</v>
      </c>
    </row>
    <row r="403" spans="1:21" ht="12.75" customHeight="1" x14ac:dyDescent="0.2">
      <c r="A403" s="492"/>
      <c r="B403" s="494" t="str">
        <f>IF(A403="","",IFERROR(VLOOKUP(A403,L!$M$11:$N$120,2,FALSE),"Eingabeart wurde geändert"))</f>
        <v/>
      </c>
      <c r="C403" s="428" t="s">
        <v>1073</v>
      </c>
      <c r="D403" s="147" t="s">
        <v>96</v>
      </c>
      <c r="E403" s="103"/>
      <c r="F403" s="103"/>
      <c r="G403" s="103"/>
      <c r="H403" s="103"/>
      <c r="I403" s="103"/>
      <c r="J403" s="103"/>
      <c r="K403" s="103"/>
      <c r="L403" s="103"/>
      <c r="M403" s="103"/>
      <c r="N403" s="103"/>
      <c r="O403" s="103"/>
      <c r="P403" s="103"/>
      <c r="Q403" s="72" t="str">
        <f t="shared" ref="Q403:Q466" si="1085">IF(SUM(E403:P403)&gt;0,SUM(E403:P403),"")</f>
        <v/>
      </c>
      <c r="S403" s="17" t="str">
        <f t="shared" ref="S403" si="1086">IF(A403="","",A403)</f>
        <v/>
      </c>
      <c r="T403" s="17" t="str">
        <f t="shared" si="924"/>
        <v>Abschaltungen wegen Verletzungen vertraglicher Pflichten nach Aussetzung der Vertragsabwicklung (1)Haushalte</v>
      </c>
      <c r="U403" s="266" t="str">
        <f t="shared" ref="U403" si="1087">CONCATENATE(C403,"_",D403)</f>
        <v>Abschaltungen wegen Verletzungen vertraglicher Pflichten nach Aussetzung der Vertragsabwicklung (1)_Haushalte</v>
      </c>
    </row>
    <row r="404" spans="1:21" x14ac:dyDescent="0.2">
      <c r="A404" s="493"/>
      <c r="B404" s="495"/>
      <c r="C404" s="496"/>
      <c r="D404" s="148" t="s">
        <v>97</v>
      </c>
      <c r="E404" s="350"/>
      <c r="F404" s="350"/>
      <c r="G404" s="350"/>
      <c r="H404" s="350"/>
      <c r="I404" s="350"/>
      <c r="J404" s="350"/>
      <c r="K404" s="350"/>
      <c r="L404" s="350"/>
      <c r="M404" s="350"/>
      <c r="N404" s="350"/>
      <c r="O404" s="350"/>
      <c r="P404" s="350"/>
      <c r="Q404" s="264" t="str">
        <f t="shared" si="1085"/>
        <v/>
      </c>
      <c r="S404" s="17" t="str">
        <f t="shared" ref="S404" si="1088">IF(A403="","",A403)</f>
        <v/>
      </c>
      <c r="T404" s="17" t="str">
        <f t="shared" ref="T404" si="1089">S403&amp;C403&amp;D404</f>
        <v>Abschaltungen wegen Verletzungen vertraglicher Pflichten nach Aussetzung der Vertragsabwicklung (1)Nicht-Haushalte</v>
      </c>
      <c r="U404" s="266" t="str">
        <f t="shared" ref="U404" si="1090">CONCATENATE(C403,"_",D404)</f>
        <v>Abschaltungen wegen Verletzungen vertraglicher Pflichten nach Aussetzung der Vertragsabwicklung (1)_Nicht-Haushalte</v>
      </c>
    </row>
    <row r="405" spans="1:21" ht="12.75" customHeight="1" x14ac:dyDescent="0.2">
      <c r="A405" s="493"/>
      <c r="B405" s="495"/>
      <c r="C405" s="497" t="s">
        <v>1074</v>
      </c>
      <c r="D405" s="147" t="s">
        <v>96</v>
      </c>
      <c r="E405" s="130"/>
      <c r="F405" s="130"/>
      <c r="G405" s="130"/>
      <c r="H405" s="130"/>
      <c r="I405" s="130"/>
      <c r="J405" s="130"/>
      <c r="K405" s="130"/>
      <c r="L405" s="130"/>
      <c r="M405" s="130"/>
      <c r="N405" s="130"/>
      <c r="O405" s="130"/>
      <c r="P405" s="130"/>
      <c r="Q405" s="108" t="str">
        <f t="shared" si="1085"/>
        <v/>
      </c>
      <c r="S405" s="17" t="str">
        <f t="shared" ref="S405" si="1091">IF(A403="","",A403)</f>
        <v/>
      </c>
      <c r="T405" s="17" t="str">
        <f t="shared" ref="T405" si="1092">S403&amp;C405&amp;D405</f>
        <v>Abschaltungen wegen Verletzungen vertraglicher Pflichten nach Vertragsauflösung (1)Haushalte</v>
      </c>
      <c r="U405" s="266" t="str">
        <f t="shared" ref="U405" si="1093">CONCATENATE(C405,"_",D405)</f>
        <v>Abschaltungen wegen Verletzungen vertraglicher Pflichten nach Vertragsauflösung (1)_Haushalte</v>
      </c>
    </row>
    <row r="406" spans="1:21" x14ac:dyDescent="0.2">
      <c r="A406" s="493"/>
      <c r="B406" s="495"/>
      <c r="C406" s="496"/>
      <c r="D406" s="148" t="s">
        <v>97</v>
      </c>
      <c r="E406" s="305"/>
      <c r="F406" s="305"/>
      <c r="G406" s="305"/>
      <c r="H406" s="305"/>
      <c r="I406" s="305"/>
      <c r="J406" s="305"/>
      <c r="K406" s="305"/>
      <c r="L406" s="305"/>
      <c r="M406" s="305"/>
      <c r="N406" s="305"/>
      <c r="O406" s="305"/>
      <c r="P406" s="305"/>
      <c r="Q406" s="108" t="str">
        <f t="shared" si="1085"/>
        <v/>
      </c>
      <c r="S406" s="17" t="str">
        <f t="shared" ref="S406" si="1094">IF(A403="","",A403)</f>
        <v/>
      </c>
      <c r="T406" s="17" t="str">
        <f t="shared" ref="T406" si="1095">S403&amp;C405&amp;D406</f>
        <v>Abschaltungen wegen Verletzungen vertraglicher Pflichten nach Vertragsauflösung (1)Nicht-Haushalte</v>
      </c>
      <c r="U406" s="266" t="str">
        <f t="shared" ref="U406" si="1096">CONCATENATE(C405,"_",D406)</f>
        <v>Abschaltungen wegen Verletzungen vertraglicher Pflichten nach Vertragsauflösung (1)_Nicht-Haushalte</v>
      </c>
    </row>
    <row r="407" spans="1:21" ht="12.75" customHeight="1" x14ac:dyDescent="0.2">
      <c r="A407" s="493"/>
      <c r="B407" s="495"/>
      <c r="C407" s="497" t="s">
        <v>1082</v>
      </c>
      <c r="D407" s="147" t="s">
        <v>96</v>
      </c>
      <c r="E407" s="305"/>
      <c r="F407" s="305"/>
      <c r="G407" s="305"/>
      <c r="H407" s="305"/>
      <c r="I407" s="305"/>
      <c r="J407" s="305"/>
      <c r="K407" s="305"/>
      <c r="L407" s="305"/>
      <c r="M407" s="305"/>
      <c r="N407" s="305"/>
      <c r="O407" s="305"/>
      <c r="P407" s="305"/>
      <c r="Q407" s="108" t="str">
        <f t="shared" si="1085"/>
        <v/>
      </c>
      <c r="S407" s="17" t="str">
        <f t="shared" ref="S407" si="1097">IF(A403="","",A403)</f>
        <v/>
      </c>
      <c r="T407" s="17" t="str">
        <f t="shared" ref="T407" si="1098">S403&amp;C407&amp;D407</f>
        <v>Wiederaufnahmen der Belieferung nach Aussetzung des Netzzugangsvertrages (1)Haushalte</v>
      </c>
      <c r="U407" s="266" t="str">
        <f t="shared" ref="U407" si="1099">CONCATENATE(C407,"_",D407)</f>
        <v>Wiederaufnahmen der Belieferung nach Aussetzung des Netzzugangsvertrages (1)_Haushalte</v>
      </c>
    </row>
    <row r="408" spans="1:21" x14ac:dyDescent="0.2">
      <c r="A408" s="493"/>
      <c r="B408" s="495"/>
      <c r="C408" s="496"/>
      <c r="D408" s="148" t="s">
        <v>97</v>
      </c>
      <c r="E408" s="305"/>
      <c r="F408" s="305"/>
      <c r="G408" s="305"/>
      <c r="H408" s="305"/>
      <c r="I408" s="305"/>
      <c r="J408" s="305"/>
      <c r="K408" s="305"/>
      <c r="L408" s="305"/>
      <c r="M408" s="305"/>
      <c r="N408" s="305"/>
      <c r="O408" s="305"/>
      <c r="P408" s="305"/>
      <c r="Q408" s="304" t="str">
        <f t="shared" si="1085"/>
        <v/>
      </c>
      <c r="S408" s="17" t="str">
        <f t="shared" ref="S408" si="1100">IF(A403="","",A403)</f>
        <v/>
      </c>
      <c r="T408" s="17" t="str">
        <f t="shared" ref="T408" si="1101">S403&amp;C407&amp;D408</f>
        <v>Wiederaufnahmen der Belieferung nach Aussetzung des Netzzugangsvertrages (1)Nicht-Haushalte</v>
      </c>
      <c r="U408" s="266" t="str">
        <f t="shared" ref="U408" si="1102">CONCATENATE(C407,"_",D408)</f>
        <v>Wiederaufnahmen der Belieferung nach Aussetzung des Netzzugangsvertrages (1)_Nicht-Haushalte</v>
      </c>
    </row>
    <row r="409" spans="1:21" x14ac:dyDescent="0.2">
      <c r="A409" s="493"/>
      <c r="B409" s="495"/>
      <c r="C409" s="498" t="s">
        <v>1075</v>
      </c>
      <c r="D409" s="147" t="s">
        <v>96</v>
      </c>
      <c r="E409" s="305"/>
      <c r="F409" s="305"/>
      <c r="G409" s="305"/>
      <c r="H409" s="305"/>
      <c r="I409" s="305"/>
      <c r="J409" s="305"/>
      <c r="K409" s="305"/>
      <c r="L409" s="305"/>
      <c r="M409" s="305"/>
      <c r="N409" s="305"/>
      <c r="O409" s="305"/>
      <c r="P409" s="305"/>
      <c r="Q409" s="304" t="str">
        <f t="shared" si="1085"/>
        <v/>
      </c>
      <c r="S409" s="17" t="str">
        <f t="shared" ref="S409" si="1103">IF(A403="","",A403)</f>
        <v/>
      </c>
      <c r="T409" s="17" t="str">
        <f t="shared" ref="T409" si="1104">S403&amp;C409&amp;D409</f>
        <v>letzte Mahnungen mit eingeschriebenen Brief (2)Haushalte</v>
      </c>
      <c r="U409" s="266" t="str">
        <f t="shared" ref="U409" si="1105">CONCATENATE(C409,"_",D409)</f>
        <v>letzte Mahnungen mit eingeschriebenen Brief (2)_Haushalte</v>
      </c>
    </row>
    <row r="410" spans="1:21" ht="12.75" customHeight="1" x14ac:dyDescent="0.2">
      <c r="A410" s="493"/>
      <c r="B410" s="495"/>
      <c r="C410" s="499"/>
      <c r="D410" s="148" t="s">
        <v>97</v>
      </c>
      <c r="E410" s="104"/>
      <c r="F410" s="104"/>
      <c r="G410" s="104"/>
      <c r="H410" s="104"/>
      <c r="I410" s="104"/>
      <c r="J410" s="104"/>
      <c r="K410" s="104"/>
      <c r="L410" s="104"/>
      <c r="M410" s="104"/>
      <c r="N410" s="104"/>
      <c r="O410" s="104"/>
      <c r="P410" s="104"/>
      <c r="Q410" s="73" t="str">
        <f t="shared" si="1085"/>
        <v/>
      </c>
      <c r="S410" s="17" t="str">
        <f t="shared" ref="S410" si="1106">IF(A403="","",A403)</f>
        <v/>
      </c>
      <c r="T410" s="17" t="str">
        <f t="shared" ref="T410" si="1107">S403&amp;C409&amp;D410</f>
        <v>letzte Mahnungen mit eingeschriebenen Brief (2)Nicht-Haushalte</v>
      </c>
      <c r="U410" s="266" t="str">
        <f t="shared" ref="U410" si="1108">CONCATENATE(C409,"_",D410)</f>
        <v>letzte Mahnungen mit eingeschriebenen Brief (2)_Nicht-Haushalte</v>
      </c>
    </row>
    <row r="411" spans="1:21" ht="12.75" customHeight="1" x14ac:dyDescent="0.2">
      <c r="A411" s="492"/>
      <c r="B411" s="494" t="str">
        <f>IF(A411="","",IFERROR(VLOOKUP(A411,L!$M$11:$N$120,2,FALSE),"Eingabeart wurde geändert"))</f>
        <v/>
      </c>
      <c r="C411" s="428" t="s">
        <v>1073</v>
      </c>
      <c r="D411" s="147" t="s">
        <v>96</v>
      </c>
      <c r="E411" s="103"/>
      <c r="F411" s="103"/>
      <c r="G411" s="103"/>
      <c r="H411" s="103"/>
      <c r="I411" s="103"/>
      <c r="J411" s="103"/>
      <c r="K411" s="103"/>
      <c r="L411" s="103"/>
      <c r="M411" s="103"/>
      <c r="N411" s="103"/>
      <c r="O411" s="103"/>
      <c r="P411" s="103"/>
      <c r="Q411" s="72" t="str">
        <f t="shared" si="1085"/>
        <v/>
      </c>
      <c r="S411" s="17" t="str">
        <f t="shared" ref="S411" si="1109">IF(A411="","",A411)</f>
        <v/>
      </c>
      <c r="T411" s="17" t="str">
        <f t="shared" ref="T411:T427" si="1110">S411&amp;C411&amp;D411</f>
        <v>Abschaltungen wegen Verletzungen vertraglicher Pflichten nach Aussetzung der Vertragsabwicklung (1)Haushalte</v>
      </c>
      <c r="U411" s="266" t="str">
        <f t="shared" ref="U411" si="1111">CONCATENATE(C411,"_",D411)</f>
        <v>Abschaltungen wegen Verletzungen vertraglicher Pflichten nach Aussetzung der Vertragsabwicklung (1)_Haushalte</v>
      </c>
    </row>
    <row r="412" spans="1:21" x14ac:dyDescent="0.2">
      <c r="A412" s="493"/>
      <c r="B412" s="495"/>
      <c r="C412" s="496"/>
      <c r="D412" s="148" t="s">
        <v>97</v>
      </c>
      <c r="E412" s="350"/>
      <c r="F412" s="350"/>
      <c r="G412" s="350"/>
      <c r="H412" s="350"/>
      <c r="I412" s="350"/>
      <c r="J412" s="350"/>
      <c r="K412" s="350"/>
      <c r="L412" s="350"/>
      <c r="M412" s="350"/>
      <c r="N412" s="350"/>
      <c r="O412" s="350"/>
      <c r="P412" s="350"/>
      <c r="Q412" s="264" t="str">
        <f t="shared" si="1085"/>
        <v/>
      </c>
      <c r="S412" s="17" t="str">
        <f t="shared" ref="S412" si="1112">IF(A411="","",A411)</f>
        <v/>
      </c>
      <c r="T412" s="17" t="str">
        <f t="shared" ref="T412" si="1113">S411&amp;C411&amp;D412</f>
        <v>Abschaltungen wegen Verletzungen vertraglicher Pflichten nach Aussetzung der Vertragsabwicklung (1)Nicht-Haushalte</v>
      </c>
      <c r="U412" s="266" t="str">
        <f t="shared" ref="U412" si="1114">CONCATENATE(C411,"_",D412)</f>
        <v>Abschaltungen wegen Verletzungen vertraglicher Pflichten nach Aussetzung der Vertragsabwicklung (1)_Nicht-Haushalte</v>
      </c>
    </row>
    <row r="413" spans="1:21" ht="12.75" customHeight="1" x14ac:dyDescent="0.2">
      <c r="A413" s="493"/>
      <c r="B413" s="495"/>
      <c r="C413" s="497" t="s">
        <v>1074</v>
      </c>
      <c r="D413" s="147" t="s">
        <v>96</v>
      </c>
      <c r="E413" s="130"/>
      <c r="F413" s="130"/>
      <c r="G413" s="130"/>
      <c r="H413" s="130"/>
      <c r="I413" s="130"/>
      <c r="J413" s="130"/>
      <c r="K413" s="130"/>
      <c r="L413" s="130"/>
      <c r="M413" s="130"/>
      <c r="N413" s="130"/>
      <c r="O413" s="130"/>
      <c r="P413" s="130"/>
      <c r="Q413" s="108" t="str">
        <f t="shared" si="1085"/>
        <v/>
      </c>
      <c r="S413" s="17" t="str">
        <f t="shared" ref="S413" si="1115">IF(A411="","",A411)</f>
        <v/>
      </c>
      <c r="T413" s="17" t="str">
        <f t="shared" ref="T413" si="1116">S411&amp;C413&amp;D413</f>
        <v>Abschaltungen wegen Verletzungen vertraglicher Pflichten nach Vertragsauflösung (1)Haushalte</v>
      </c>
      <c r="U413" s="266" t="str">
        <f t="shared" ref="U413" si="1117">CONCATENATE(C413,"_",D413)</f>
        <v>Abschaltungen wegen Verletzungen vertraglicher Pflichten nach Vertragsauflösung (1)_Haushalte</v>
      </c>
    </row>
    <row r="414" spans="1:21" x14ac:dyDescent="0.2">
      <c r="A414" s="493"/>
      <c r="B414" s="495"/>
      <c r="C414" s="496"/>
      <c r="D414" s="148" t="s">
        <v>97</v>
      </c>
      <c r="E414" s="305"/>
      <c r="F414" s="305"/>
      <c r="G414" s="305"/>
      <c r="H414" s="305"/>
      <c r="I414" s="305"/>
      <c r="J414" s="305"/>
      <c r="K414" s="305"/>
      <c r="L414" s="305"/>
      <c r="M414" s="305"/>
      <c r="N414" s="305"/>
      <c r="O414" s="305"/>
      <c r="P414" s="305"/>
      <c r="Q414" s="108" t="str">
        <f t="shared" si="1085"/>
        <v/>
      </c>
      <c r="S414" s="17" t="str">
        <f t="shared" ref="S414" si="1118">IF(A411="","",A411)</f>
        <v/>
      </c>
      <c r="T414" s="17" t="str">
        <f t="shared" ref="T414" si="1119">S411&amp;C413&amp;D414</f>
        <v>Abschaltungen wegen Verletzungen vertraglicher Pflichten nach Vertragsauflösung (1)Nicht-Haushalte</v>
      </c>
      <c r="U414" s="266" t="str">
        <f t="shared" ref="U414" si="1120">CONCATENATE(C413,"_",D414)</f>
        <v>Abschaltungen wegen Verletzungen vertraglicher Pflichten nach Vertragsauflösung (1)_Nicht-Haushalte</v>
      </c>
    </row>
    <row r="415" spans="1:21" ht="12.75" customHeight="1" x14ac:dyDescent="0.2">
      <c r="A415" s="493"/>
      <c r="B415" s="495"/>
      <c r="C415" s="497" t="s">
        <v>1082</v>
      </c>
      <c r="D415" s="147" t="s">
        <v>96</v>
      </c>
      <c r="E415" s="305"/>
      <c r="F415" s="305"/>
      <c r="G415" s="305"/>
      <c r="H415" s="305"/>
      <c r="I415" s="305"/>
      <c r="J415" s="305"/>
      <c r="K415" s="305"/>
      <c r="L415" s="305"/>
      <c r="M415" s="305"/>
      <c r="N415" s="305"/>
      <c r="O415" s="305"/>
      <c r="P415" s="305"/>
      <c r="Q415" s="108" t="str">
        <f t="shared" si="1085"/>
        <v/>
      </c>
      <c r="S415" s="17" t="str">
        <f t="shared" ref="S415" si="1121">IF(A411="","",A411)</f>
        <v/>
      </c>
      <c r="T415" s="17" t="str">
        <f t="shared" ref="T415" si="1122">S411&amp;C415&amp;D415</f>
        <v>Wiederaufnahmen der Belieferung nach Aussetzung des Netzzugangsvertrages (1)Haushalte</v>
      </c>
      <c r="U415" s="266" t="str">
        <f t="shared" ref="U415" si="1123">CONCATENATE(C415,"_",D415)</f>
        <v>Wiederaufnahmen der Belieferung nach Aussetzung des Netzzugangsvertrages (1)_Haushalte</v>
      </c>
    </row>
    <row r="416" spans="1:21" x14ac:dyDescent="0.2">
      <c r="A416" s="493"/>
      <c r="B416" s="495"/>
      <c r="C416" s="496"/>
      <c r="D416" s="148" t="s">
        <v>97</v>
      </c>
      <c r="E416" s="305"/>
      <c r="F416" s="305"/>
      <c r="G416" s="305"/>
      <c r="H416" s="305"/>
      <c r="I416" s="305"/>
      <c r="J416" s="305"/>
      <c r="K416" s="305"/>
      <c r="L416" s="305"/>
      <c r="M416" s="305"/>
      <c r="N416" s="305"/>
      <c r="O416" s="305"/>
      <c r="P416" s="305"/>
      <c r="Q416" s="304" t="str">
        <f t="shared" si="1085"/>
        <v/>
      </c>
      <c r="S416" s="17" t="str">
        <f t="shared" ref="S416" si="1124">IF(A411="","",A411)</f>
        <v/>
      </c>
      <c r="T416" s="17" t="str">
        <f t="shared" ref="T416" si="1125">S411&amp;C415&amp;D416</f>
        <v>Wiederaufnahmen der Belieferung nach Aussetzung des Netzzugangsvertrages (1)Nicht-Haushalte</v>
      </c>
      <c r="U416" s="266" t="str">
        <f t="shared" ref="U416" si="1126">CONCATENATE(C415,"_",D416)</f>
        <v>Wiederaufnahmen der Belieferung nach Aussetzung des Netzzugangsvertrages (1)_Nicht-Haushalte</v>
      </c>
    </row>
    <row r="417" spans="1:21" x14ac:dyDescent="0.2">
      <c r="A417" s="493"/>
      <c r="B417" s="495"/>
      <c r="C417" s="498" t="s">
        <v>1075</v>
      </c>
      <c r="D417" s="147" t="s">
        <v>96</v>
      </c>
      <c r="E417" s="305"/>
      <c r="F417" s="305"/>
      <c r="G417" s="305"/>
      <c r="H417" s="305"/>
      <c r="I417" s="305"/>
      <c r="J417" s="305"/>
      <c r="K417" s="305"/>
      <c r="L417" s="305"/>
      <c r="M417" s="305"/>
      <c r="N417" s="305"/>
      <c r="O417" s="305"/>
      <c r="P417" s="305"/>
      <c r="Q417" s="304" t="str">
        <f t="shared" si="1085"/>
        <v/>
      </c>
      <c r="S417" s="17" t="str">
        <f t="shared" ref="S417" si="1127">IF(A411="","",A411)</f>
        <v/>
      </c>
      <c r="T417" s="17" t="str">
        <f t="shared" ref="T417" si="1128">S411&amp;C417&amp;D417</f>
        <v>letzte Mahnungen mit eingeschriebenen Brief (2)Haushalte</v>
      </c>
      <c r="U417" s="266" t="str">
        <f t="shared" ref="U417" si="1129">CONCATENATE(C417,"_",D417)</f>
        <v>letzte Mahnungen mit eingeschriebenen Brief (2)_Haushalte</v>
      </c>
    </row>
    <row r="418" spans="1:21" ht="12.75" customHeight="1" x14ac:dyDescent="0.2">
      <c r="A418" s="493"/>
      <c r="B418" s="495"/>
      <c r="C418" s="499"/>
      <c r="D418" s="148" t="s">
        <v>97</v>
      </c>
      <c r="E418" s="104"/>
      <c r="F418" s="104"/>
      <c r="G418" s="104"/>
      <c r="H418" s="104"/>
      <c r="I418" s="104"/>
      <c r="J418" s="104"/>
      <c r="K418" s="104"/>
      <c r="L418" s="104"/>
      <c r="M418" s="104"/>
      <c r="N418" s="104"/>
      <c r="O418" s="104"/>
      <c r="P418" s="104"/>
      <c r="Q418" s="73" t="str">
        <f t="shared" si="1085"/>
        <v/>
      </c>
      <c r="S418" s="17" t="str">
        <f t="shared" ref="S418" si="1130">IF(A411="","",A411)</f>
        <v/>
      </c>
      <c r="T418" s="17" t="str">
        <f t="shared" ref="T418" si="1131">S411&amp;C417&amp;D418</f>
        <v>letzte Mahnungen mit eingeschriebenen Brief (2)Nicht-Haushalte</v>
      </c>
      <c r="U418" s="266" t="str">
        <f t="shared" ref="U418" si="1132">CONCATENATE(C417,"_",D418)</f>
        <v>letzte Mahnungen mit eingeschriebenen Brief (2)_Nicht-Haushalte</v>
      </c>
    </row>
    <row r="419" spans="1:21" ht="12.75" customHeight="1" x14ac:dyDescent="0.2">
      <c r="A419" s="492"/>
      <c r="B419" s="494" t="str">
        <f>IF(A419="","",IFERROR(VLOOKUP(A419,L!$M$11:$N$120,2,FALSE),"Eingabeart wurde geändert"))</f>
        <v/>
      </c>
      <c r="C419" s="428" t="s">
        <v>1073</v>
      </c>
      <c r="D419" s="147" t="s">
        <v>96</v>
      </c>
      <c r="E419" s="103"/>
      <c r="F419" s="103"/>
      <c r="G419" s="103"/>
      <c r="H419" s="103"/>
      <c r="I419" s="103"/>
      <c r="J419" s="103"/>
      <c r="K419" s="103"/>
      <c r="L419" s="103"/>
      <c r="M419" s="103"/>
      <c r="N419" s="103"/>
      <c r="O419" s="103"/>
      <c r="P419" s="103"/>
      <c r="Q419" s="72" t="str">
        <f t="shared" si="1085"/>
        <v/>
      </c>
      <c r="S419" s="17" t="str">
        <f t="shared" ref="S419" si="1133">IF(A419="","",A419)</f>
        <v/>
      </c>
      <c r="T419" s="17" t="str">
        <f t="shared" si="1110"/>
        <v>Abschaltungen wegen Verletzungen vertraglicher Pflichten nach Aussetzung der Vertragsabwicklung (1)Haushalte</v>
      </c>
      <c r="U419" s="266" t="str">
        <f t="shared" ref="U419" si="1134">CONCATENATE(C419,"_",D419)</f>
        <v>Abschaltungen wegen Verletzungen vertraglicher Pflichten nach Aussetzung der Vertragsabwicklung (1)_Haushalte</v>
      </c>
    </row>
    <row r="420" spans="1:21" x14ac:dyDescent="0.2">
      <c r="A420" s="493"/>
      <c r="B420" s="495"/>
      <c r="C420" s="496"/>
      <c r="D420" s="148" t="s">
        <v>97</v>
      </c>
      <c r="E420" s="350"/>
      <c r="F420" s="350"/>
      <c r="G420" s="350"/>
      <c r="H420" s="350"/>
      <c r="I420" s="350"/>
      <c r="J420" s="350"/>
      <c r="K420" s="350"/>
      <c r="L420" s="350"/>
      <c r="M420" s="350"/>
      <c r="N420" s="350"/>
      <c r="O420" s="350"/>
      <c r="P420" s="350"/>
      <c r="Q420" s="264" t="str">
        <f t="shared" si="1085"/>
        <v/>
      </c>
      <c r="S420" s="17" t="str">
        <f t="shared" ref="S420" si="1135">IF(A419="","",A419)</f>
        <v/>
      </c>
      <c r="T420" s="17" t="str">
        <f t="shared" ref="T420" si="1136">S419&amp;C419&amp;D420</f>
        <v>Abschaltungen wegen Verletzungen vertraglicher Pflichten nach Aussetzung der Vertragsabwicklung (1)Nicht-Haushalte</v>
      </c>
      <c r="U420" s="266" t="str">
        <f t="shared" ref="U420" si="1137">CONCATENATE(C419,"_",D420)</f>
        <v>Abschaltungen wegen Verletzungen vertraglicher Pflichten nach Aussetzung der Vertragsabwicklung (1)_Nicht-Haushalte</v>
      </c>
    </row>
    <row r="421" spans="1:21" ht="12.75" customHeight="1" x14ac:dyDescent="0.2">
      <c r="A421" s="493"/>
      <c r="B421" s="495"/>
      <c r="C421" s="497" t="s">
        <v>1074</v>
      </c>
      <c r="D421" s="147" t="s">
        <v>96</v>
      </c>
      <c r="E421" s="130"/>
      <c r="F421" s="130"/>
      <c r="G421" s="130"/>
      <c r="H421" s="130"/>
      <c r="I421" s="130"/>
      <c r="J421" s="130"/>
      <c r="K421" s="130"/>
      <c r="L421" s="130"/>
      <c r="M421" s="130"/>
      <c r="N421" s="130"/>
      <c r="O421" s="130"/>
      <c r="P421" s="130"/>
      <c r="Q421" s="108" t="str">
        <f t="shared" si="1085"/>
        <v/>
      </c>
      <c r="S421" s="17" t="str">
        <f t="shared" ref="S421" si="1138">IF(A419="","",A419)</f>
        <v/>
      </c>
      <c r="T421" s="17" t="str">
        <f t="shared" ref="T421" si="1139">S419&amp;C421&amp;D421</f>
        <v>Abschaltungen wegen Verletzungen vertraglicher Pflichten nach Vertragsauflösung (1)Haushalte</v>
      </c>
      <c r="U421" s="266" t="str">
        <f t="shared" ref="U421" si="1140">CONCATENATE(C421,"_",D421)</f>
        <v>Abschaltungen wegen Verletzungen vertraglicher Pflichten nach Vertragsauflösung (1)_Haushalte</v>
      </c>
    </row>
    <row r="422" spans="1:21" x14ac:dyDescent="0.2">
      <c r="A422" s="493"/>
      <c r="B422" s="495"/>
      <c r="C422" s="496"/>
      <c r="D422" s="148" t="s">
        <v>97</v>
      </c>
      <c r="E422" s="305"/>
      <c r="F422" s="305"/>
      <c r="G422" s="305"/>
      <c r="H422" s="305"/>
      <c r="I422" s="305"/>
      <c r="J422" s="305"/>
      <c r="K422" s="305"/>
      <c r="L422" s="305"/>
      <c r="M422" s="305"/>
      <c r="N422" s="305"/>
      <c r="O422" s="305"/>
      <c r="P422" s="305"/>
      <c r="Q422" s="108" t="str">
        <f t="shared" si="1085"/>
        <v/>
      </c>
      <c r="S422" s="17" t="str">
        <f t="shared" ref="S422" si="1141">IF(A419="","",A419)</f>
        <v/>
      </c>
      <c r="T422" s="17" t="str">
        <f t="shared" ref="T422" si="1142">S419&amp;C421&amp;D422</f>
        <v>Abschaltungen wegen Verletzungen vertraglicher Pflichten nach Vertragsauflösung (1)Nicht-Haushalte</v>
      </c>
      <c r="U422" s="266" t="str">
        <f t="shared" ref="U422" si="1143">CONCATENATE(C421,"_",D422)</f>
        <v>Abschaltungen wegen Verletzungen vertraglicher Pflichten nach Vertragsauflösung (1)_Nicht-Haushalte</v>
      </c>
    </row>
    <row r="423" spans="1:21" ht="12.75" customHeight="1" x14ac:dyDescent="0.2">
      <c r="A423" s="493"/>
      <c r="B423" s="495"/>
      <c r="C423" s="497" t="s">
        <v>1082</v>
      </c>
      <c r="D423" s="147" t="s">
        <v>96</v>
      </c>
      <c r="E423" s="305"/>
      <c r="F423" s="305"/>
      <c r="G423" s="305"/>
      <c r="H423" s="305"/>
      <c r="I423" s="305"/>
      <c r="J423" s="305"/>
      <c r="K423" s="305"/>
      <c r="L423" s="305"/>
      <c r="M423" s="305"/>
      <c r="N423" s="305"/>
      <c r="O423" s="305"/>
      <c r="P423" s="305"/>
      <c r="Q423" s="108" t="str">
        <f t="shared" si="1085"/>
        <v/>
      </c>
      <c r="S423" s="17" t="str">
        <f t="shared" ref="S423" si="1144">IF(A419="","",A419)</f>
        <v/>
      </c>
      <c r="T423" s="17" t="str">
        <f t="shared" ref="T423" si="1145">S419&amp;C423&amp;D423</f>
        <v>Wiederaufnahmen der Belieferung nach Aussetzung des Netzzugangsvertrages (1)Haushalte</v>
      </c>
      <c r="U423" s="266" t="str">
        <f t="shared" ref="U423" si="1146">CONCATENATE(C423,"_",D423)</f>
        <v>Wiederaufnahmen der Belieferung nach Aussetzung des Netzzugangsvertrages (1)_Haushalte</v>
      </c>
    </row>
    <row r="424" spans="1:21" x14ac:dyDescent="0.2">
      <c r="A424" s="493"/>
      <c r="B424" s="495"/>
      <c r="C424" s="496"/>
      <c r="D424" s="148" t="s">
        <v>97</v>
      </c>
      <c r="E424" s="305"/>
      <c r="F424" s="305"/>
      <c r="G424" s="305"/>
      <c r="H424" s="305"/>
      <c r="I424" s="305"/>
      <c r="J424" s="305"/>
      <c r="K424" s="305"/>
      <c r="L424" s="305"/>
      <c r="M424" s="305"/>
      <c r="N424" s="305"/>
      <c r="O424" s="305"/>
      <c r="P424" s="305"/>
      <c r="Q424" s="304" t="str">
        <f t="shared" si="1085"/>
        <v/>
      </c>
      <c r="S424" s="17" t="str">
        <f t="shared" ref="S424" si="1147">IF(A419="","",A419)</f>
        <v/>
      </c>
      <c r="T424" s="17" t="str">
        <f t="shared" ref="T424" si="1148">S419&amp;C423&amp;D424</f>
        <v>Wiederaufnahmen der Belieferung nach Aussetzung des Netzzugangsvertrages (1)Nicht-Haushalte</v>
      </c>
      <c r="U424" s="266" t="str">
        <f t="shared" ref="U424" si="1149">CONCATENATE(C423,"_",D424)</f>
        <v>Wiederaufnahmen der Belieferung nach Aussetzung des Netzzugangsvertrages (1)_Nicht-Haushalte</v>
      </c>
    </row>
    <row r="425" spans="1:21" x14ac:dyDescent="0.2">
      <c r="A425" s="493"/>
      <c r="B425" s="495"/>
      <c r="C425" s="498" t="s">
        <v>1075</v>
      </c>
      <c r="D425" s="147" t="s">
        <v>96</v>
      </c>
      <c r="E425" s="305"/>
      <c r="F425" s="305"/>
      <c r="G425" s="305"/>
      <c r="H425" s="305"/>
      <c r="I425" s="305"/>
      <c r="J425" s="305"/>
      <c r="K425" s="305"/>
      <c r="L425" s="305"/>
      <c r="M425" s="305"/>
      <c r="N425" s="305"/>
      <c r="O425" s="305"/>
      <c r="P425" s="305"/>
      <c r="Q425" s="304" t="str">
        <f t="shared" si="1085"/>
        <v/>
      </c>
      <c r="S425" s="17" t="str">
        <f t="shared" ref="S425" si="1150">IF(A419="","",A419)</f>
        <v/>
      </c>
      <c r="T425" s="17" t="str">
        <f t="shared" ref="T425" si="1151">S419&amp;C425&amp;D425</f>
        <v>letzte Mahnungen mit eingeschriebenen Brief (2)Haushalte</v>
      </c>
      <c r="U425" s="266" t="str">
        <f t="shared" ref="U425" si="1152">CONCATENATE(C425,"_",D425)</f>
        <v>letzte Mahnungen mit eingeschriebenen Brief (2)_Haushalte</v>
      </c>
    </row>
    <row r="426" spans="1:21" ht="12.75" customHeight="1" x14ac:dyDescent="0.2">
      <c r="A426" s="493"/>
      <c r="B426" s="495"/>
      <c r="C426" s="499"/>
      <c r="D426" s="148" t="s">
        <v>97</v>
      </c>
      <c r="E426" s="104"/>
      <c r="F426" s="104"/>
      <c r="G426" s="104"/>
      <c r="H426" s="104"/>
      <c r="I426" s="104"/>
      <c r="J426" s="104"/>
      <c r="K426" s="104"/>
      <c r="L426" s="104"/>
      <c r="M426" s="104"/>
      <c r="N426" s="104"/>
      <c r="O426" s="104"/>
      <c r="P426" s="104"/>
      <c r="Q426" s="73" t="str">
        <f t="shared" si="1085"/>
        <v/>
      </c>
      <c r="S426" s="17" t="str">
        <f t="shared" ref="S426" si="1153">IF(A419="","",A419)</f>
        <v/>
      </c>
      <c r="T426" s="17" t="str">
        <f t="shared" ref="T426" si="1154">S419&amp;C425&amp;D426</f>
        <v>letzte Mahnungen mit eingeschriebenen Brief (2)Nicht-Haushalte</v>
      </c>
      <c r="U426" s="266" t="str">
        <f t="shared" ref="U426" si="1155">CONCATENATE(C425,"_",D426)</f>
        <v>letzte Mahnungen mit eingeschriebenen Brief (2)_Nicht-Haushalte</v>
      </c>
    </row>
    <row r="427" spans="1:21" ht="12.75" customHeight="1" x14ac:dyDescent="0.2">
      <c r="A427" s="492"/>
      <c r="B427" s="494" t="str">
        <f>IF(A427="","",IFERROR(VLOOKUP(A427,L!$M$11:$N$120,2,FALSE),"Eingabeart wurde geändert"))</f>
        <v/>
      </c>
      <c r="C427" s="428" t="s">
        <v>1073</v>
      </c>
      <c r="D427" s="147" t="s">
        <v>96</v>
      </c>
      <c r="E427" s="103"/>
      <c r="F427" s="103"/>
      <c r="G427" s="103"/>
      <c r="H427" s="103"/>
      <c r="I427" s="103"/>
      <c r="J427" s="103"/>
      <c r="K427" s="103"/>
      <c r="L427" s="103"/>
      <c r="M427" s="103"/>
      <c r="N427" s="103"/>
      <c r="O427" s="103"/>
      <c r="P427" s="103"/>
      <c r="Q427" s="72" t="str">
        <f t="shared" si="1085"/>
        <v/>
      </c>
      <c r="S427" s="17" t="str">
        <f t="shared" ref="S427" si="1156">IF(A427="","",A427)</f>
        <v/>
      </c>
      <c r="T427" s="17" t="str">
        <f t="shared" si="1110"/>
        <v>Abschaltungen wegen Verletzungen vertraglicher Pflichten nach Aussetzung der Vertragsabwicklung (1)Haushalte</v>
      </c>
      <c r="U427" s="266" t="str">
        <f t="shared" ref="U427" si="1157">CONCATENATE(C427,"_",D427)</f>
        <v>Abschaltungen wegen Verletzungen vertraglicher Pflichten nach Aussetzung der Vertragsabwicklung (1)_Haushalte</v>
      </c>
    </row>
    <row r="428" spans="1:21" x14ac:dyDescent="0.2">
      <c r="A428" s="493"/>
      <c r="B428" s="495"/>
      <c r="C428" s="496"/>
      <c r="D428" s="148" t="s">
        <v>97</v>
      </c>
      <c r="E428" s="350"/>
      <c r="F428" s="350"/>
      <c r="G428" s="350"/>
      <c r="H428" s="350"/>
      <c r="I428" s="350"/>
      <c r="J428" s="350"/>
      <c r="K428" s="350"/>
      <c r="L428" s="350"/>
      <c r="M428" s="350"/>
      <c r="N428" s="350"/>
      <c r="O428" s="350"/>
      <c r="P428" s="350"/>
      <c r="Q428" s="264" t="str">
        <f t="shared" si="1085"/>
        <v/>
      </c>
      <c r="S428" s="17" t="str">
        <f t="shared" ref="S428" si="1158">IF(A427="","",A427)</f>
        <v/>
      </c>
      <c r="T428" s="17" t="str">
        <f t="shared" ref="T428" si="1159">S427&amp;C427&amp;D428</f>
        <v>Abschaltungen wegen Verletzungen vertraglicher Pflichten nach Aussetzung der Vertragsabwicklung (1)Nicht-Haushalte</v>
      </c>
      <c r="U428" s="266" t="str">
        <f t="shared" ref="U428" si="1160">CONCATENATE(C427,"_",D428)</f>
        <v>Abschaltungen wegen Verletzungen vertraglicher Pflichten nach Aussetzung der Vertragsabwicklung (1)_Nicht-Haushalte</v>
      </c>
    </row>
    <row r="429" spans="1:21" ht="12.75" customHeight="1" x14ac:dyDescent="0.2">
      <c r="A429" s="493"/>
      <c r="B429" s="495"/>
      <c r="C429" s="497" t="s">
        <v>1074</v>
      </c>
      <c r="D429" s="147" t="s">
        <v>96</v>
      </c>
      <c r="E429" s="130"/>
      <c r="F429" s="130"/>
      <c r="G429" s="130"/>
      <c r="H429" s="130"/>
      <c r="I429" s="130"/>
      <c r="J429" s="130"/>
      <c r="K429" s="130"/>
      <c r="L429" s="130"/>
      <c r="M429" s="130"/>
      <c r="N429" s="130"/>
      <c r="O429" s="130"/>
      <c r="P429" s="130"/>
      <c r="Q429" s="108" t="str">
        <f t="shared" si="1085"/>
        <v/>
      </c>
      <c r="S429" s="17" t="str">
        <f t="shared" ref="S429" si="1161">IF(A427="","",A427)</f>
        <v/>
      </c>
      <c r="T429" s="17" t="str">
        <f t="shared" ref="T429" si="1162">S427&amp;C429&amp;D429</f>
        <v>Abschaltungen wegen Verletzungen vertraglicher Pflichten nach Vertragsauflösung (1)Haushalte</v>
      </c>
      <c r="U429" s="266" t="str">
        <f t="shared" ref="U429" si="1163">CONCATENATE(C429,"_",D429)</f>
        <v>Abschaltungen wegen Verletzungen vertraglicher Pflichten nach Vertragsauflösung (1)_Haushalte</v>
      </c>
    </row>
    <row r="430" spans="1:21" x14ac:dyDescent="0.2">
      <c r="A430" s="493"/>
      <c r="B430" s="495"/>
      <c r="C430" s="496"/>
      <c r="D430" s="148" t="s">
        <v>97</v>
      </c>
      <c r="E430" s="305"/>
      <c r="F430" s="305"/>
      <c r="G430" s="305"/>
      <c r="H430" s="305"/>
      <c r="I430" s="305"/>
      <c r="J430" s="305"/>
      <c r="K430" s="305"/>
      <c r="L430" s="305"/>
      <c r="M430" s="305"/>
      <c r="N430" s="305"/>
      <c r="O430" s="305"/>
      <c r="P430" s="305"/>
      <c r="Q430" s="108" t="str">
        <f t="shared" si="1085"/>
        <v/>
      </c>
      <c r="S430" s="17" t="str">
        <f t="shared" ref="S430" si="1164">IF(A427="","",A427)</f>
        <v/>
      </c>
      <c r="T430" s="17" t="str">
        <f t="shared" ref="T430" si="1165">S427&amp;C429&amp;D430</f>
        <v>Abschaltungen wegen Verletzungen vertraglicher Pflichten nach Vertragsauflösung (1)Nicht-Haushalte</v>
      </c>
      <c r="U430" s="266" t="str">
        <f t="shared" ref="U430" si="1166">CONCATENATE(C429,"_",D430)</f>
        <v>Abschaltungen wegen Verletzungen vertraglicher Pflichten nach Vertragsauflösung (1)_Nicht-Haushalte</v>
      </c>
    </row>
    <row r="431" spans="1:21" ht="12.75" customHeight="1" x14ac:dyDescent="0.2">
      <c r="A431" s="493"/>
      <c r="B431" s="495"/>
      <c r="C431" s="497" t="s">
        <v>1082</v>
      </c>
      <c r="D431" s="147" t="s">
        <v>96</v>
      </c>
      <c r="E431" s="305"/>
      <c r="F431" s="305"/>
      <c r="G431" s="305"/>
      <c r="H431" s="305"/>
      <c r="I431" s="305"/>
      <c r="J431" s="305"/>
      <c r="K431" s="305"/>
      <c r="L431" s="305"/>
      <c r="M431" s="305"/>
      <c r="N431" s="305"/>
      <c r="O431" s="305"/>
      <c r="P431" s="305"/>
      <c r="Q431" s="108" t="str">
        <f t="shared" si="1085"/>
        <v/>
      </c>
      <c r="S431" s="17" t="str">
        <f t="shared" ref="S431" si="1167">IF(A427="","",A427)</f>
        <v/>
      </c>
      <c r="T431" s="17" t="str">
        <f t="shared" ref="T431" si="1168">S427&amp;C431&amp;D431</f>
        <v>Wiederaufnahmen der Belieferung nach Aussetzung des Netzzugangsvertrages (1)Haushalte</v>
      </c>
      <c r="U431" s="266" t="str">
        <f t="shared" ref="U431" si="1169">CONCATENATE(C431,"_",D431)</f>
        <v>Wiederaufnahmen der Belieferung nach Aussetzung des Netzzugangsvertrages (1)_Haushalte</v>
      </c>
    </row>
    <row r="432" spans="1:21" x14ac:dyDescent="0.2">
      <c r="A432" s="493"/>
      <c r="B432" s="495"/>
      <c r="C432" s="496"/>
      <c r="D432" s="148" t="s">
        <v>97</v>
      </c>
      <c r="E432" s="305"/>
      <c r="F432" s="305"/>
      <c r="G432" s="305"/>
      <c r="H432" s="305"/>
      <c r="I432" s="305"/>
      <c r="J432" s="305"/>
      <c r="K432" s="305"/>
      <c r="L432" s="305"/>
      <c r="M432" s="305"/>
      <c r="N432" s="305"/>
      <c r="O432" s="305"/>
      <c r="P432" s="305"/>
      <c r="Q432" s="304" t="str">
        <f t="shared" si="1085"/>
        <v/>
      </c>
      <c r="S432" s="17" t="str">
        <f t="shared" ref="S432" si="1170">IF(A427="","",A427)</f>
        <v/>
      </c>
      <c r="T432" s="17" t="str">
        <f t="shared" ref="T432" si="1171">S427&amp;C431&amp;D432</f>
        <v>Wiederaufnahmen der Belieferung nach Aussetzung des Netzzugangsvertrages (1)Nicht-Haushalte</v>
      </c>
      <c r="U432" s="266" t="str">
        <f t="shared" ref="U432" si="1172">CONCATENATE(C431,"_",D432)</f>
        <v>Wiederaufnahmen der Belieferung nach Aussetzung des Netzzugangsvertrages (1)_Nicht-Haushalte</v>
      </c>
    </row>
    <row r="433" spans="1:21" x14ac:dyDescent="0.2">
      <c r="A433" s="493"/>
      <c r="B433" s="495"/>
      <c r="C433" s="498" t="s">
        <v>1075</v>
      </c>
      <c r="D433" s="147" t="s">
        <v>96</v>
      </c>
      <c r="E433" s="305"/>
      <c r="F433" s="305"/>
      <c r="G433" s="305"/>
      <c r="H433" s="305"/>
      <c r="I433" s="305"/>
      <c r="J433" s="305"/>
      <c r="K433" s="305"/>
      <c r="L433" s="305"/>
      <c r="M433" s="305"/>
      <c r="N433" s="305"/>
      <c r="O433" s="305"/>
      <c r="P433" s="305"/>
      <c r="Q433" s="304" t="str">
        <f t="shared" si="1085"/>
        <v/>
      </c>
      <c r="S433" s="17" t="str">
        <f t="shared" ref="S433" si="1173">IF(A427="","",A427)</f>
        <v/>
      </c>
      <c r="T433" s="17" t="str">
        <f t="shared" ref="T433" si="1174">S427&amp;C433&amp;D433</f>
        <v>letzte Mahnungen mit eingeschriebenen Brief (2)Haushalte</v>
      </c>
      <c r="U433" s="266" t="str">
        <f t="shared" ref="U433" si="1175">CONCATENATE(C433,"_",D433)</f>
        <v>letzte Mahnungen mit eingeschriebenen Brief (2)_Haushalte</v>
      </c>
    </row>
    <row r="434" spans="1:21" ht="12.75" customHeight="1" x14ac:dyDescent="0.2">
      <c r="A434" s="493"/>
      <c r="B434" s="495"/>
      <c r="C434" s="499"/>
      <c r="D434" s="148" t="s">
        <v>97</v>
      </c>
      <c r="E434" s="104"/>
      <c r="F434" s="104"/>
      <c r="G434" s="104"/>
      <c r="H434" s="104"/>
      <c r="I434" s="104"/>
      <c r="J434" s="104"/>
      <c r="K434" s="104"/>
      <c r="L434" s="104"/>
      <c r="M434" s="104"/>
      <c r="N434" s="104"/>
      <c r="O434" s="104"/>
      <c r="P434" s="104"/>
      <c r="Q434" s="73" t="str">
        <f t="shared" si="1085"/>
        <v/>
      </c>
      <c r="S434" s="17" t="str">
        <f t="shared" ref="S434" si="1176">IF(A427="","",A427)</f>
        <v/>
      </c>
      <c r="T434" s="17" t="str">
        <f t="shared" ref="T434" si="1177">S427&amp;C433&amp;D434</f>
        <v>letzte Mahnungen mit eingeschriebenen Brief (2)Nicht-Haushalte</v>
      </c>
      <c r="U434" s="266" t="str">
        <f t="shared" ref="U434" si="1178">CONCATENATE(C433,"_",D434)</f>
        <v>letzte Mahnungen mit eingeschriebenen Brief (2)_Nicht-Haushalte</v>
      </c>
    </row>
    <row r="435" spans="1:21" ht="12.75" customHeight="1" x14ac:dyDescent="0.2">
      <c r="A435" s="492"/>
      <c r="B435" s="494" t="str">
        <f>IF(A435="","",IFERROR(VLOOKUP(A435,L!$M$11:$N$120,2,FALSE),"Eingabeart wurde geändert"))</f>
        <v/>
      </c>
      <c r="C435" s="428" t="s">
        <v>1073</v>
      </c>
      <c r="D435" s="147" t="s">
        <v>96</v>
      </c>
      <c r="E435" s="103"/>
      <c r="F435" s="103"/>
      <c r="G435" s="103"/>
      <c r="H435" s="103"/>
      <c r="I435" s="103"/>
      <c r="J435" s="103"/>
      <c r="K435" s="103"/>
      <c r="L435" s="103"/>
      <c r="M435" s="103"/>
      <c r="N435" s="103"/>
      <c r="O435" s="103"/>
      <c r="P435" s="103"/>
      <c r="Q435" s="72" t="str">
        <f t="shared" si="1085"/>
        <v/>
      </c>
      <c r="S435" s="17" t="str">
        <f t="shared" ref="S435" si="1179">IF(A435="","",A435)</f>
        <v/>
      </c>
      <c r="U435" s="266" t="str">
        <f t="shared" ref="U435" si="1180">CONCATENATE(C435,"_",D435)</f>
        <v>Abschaltungen wegen Verletzungen vertraglicher Pflichten nach Aussetzung der Vertragsabwicklung (1)_Haushalte</v>
      </c>
    </row>
    <row r="436" spans="1:21" x14ac:dyDescent="0.2">
      <c r="A436" s="493"/>
      <c r="B436" s="495"/>
      <c r="C436" s="496"/>
      <c r="D436" s="148" t="s">
        <v>97</v>
      </c>
      <c r="E436" s="350"/>
      <c r="F436" s="350"/>
      <c r="G436" s="350"/>
      <c r="H436" s="350"/>
      <c r="I436" s="350"/>
      <c r="J436" s="350"/>
      <c r="K436" s="350"/>
      <c r="L436" s="350"/>
      <c r="M436" s="350"/>
      <c r="N436" s="350"/>
      <c r="O436" s="350"/>
      <c r="P436" s="350"/>
      <c r="Q436" s="264" t="str">
        <f t="shared" si="1085"/>
        <v/>
      </c>
      <c r="S436" s="17" t="str">
        <f t="shared" ref="S436" si="1181">IF(A435="","",A435)</f>
        <v/>
      </c>
      <c r="U436" s="266" t="str">
        <f t="shared" ref="U436" si="1182">CONCATENATE(C435,"_",D436)</f>
        <v>Abschaltungen wegen Verletzungen vertraglicher Pflichten nach Aussetzung der Vertragsabwicklung (1)_Nicht-Haushalte</v>
      </c>
    </row>
    <row r="437" spans="1:21" ht="12.75" customHeight="1" x14ac:dyDescent="0.2">
      <c r="A437" s="493"/>
      <c r="B437" s="495"/>
      <c r="C437" s="497" t="s">
        <v>1074</v>
      </c>
      <c r="D437" s="147" t="s">
        <v>96</v>
      </c>
      <c r="E437" s="130"/>
      <c r="F437" s="130"/>
      <c r="G437" s="130"/>
      <c r="H437" s="130"/>
      <c r="I437" s="130"/>
      <c r="J437" s="130"/>
      <c r="K437" s="130"/>
      <c r="L437" s="130"/>
      <c r="M437" s="130"/>
      <c r="N437" s="130"/>
      <c r="O437" s="130"/>
      <c r="P437" s="130"/>
      <c r="Q437" s="108" t="str">
        <f t="shared" si="1085"/>
        <v/>
      </c>
      <c r="S437" s="17" t="str">
        <f t="shared" ref="S437" si="1183">IF(A435="","",A435)</f>
        <v/>
      </c>
      <c r="U437" s="266" t="str">
        <f t="shared" ref="U437" si="1184">CONCATENATE(C437,"_",D437)</f>
        <v>Abschaltungen wegen Verletzungen vertraglicher Pflichten nach Vertragsauflösung (1)_Haushalte</v>
      </c>
    </row>
    <row r="438" spans="1:21" x14ac:dyDescent="0.2">
      <c r="A438" s="493"/>
      <c r="B438" s="495"/>
      <c r="C438" s="496"/>
      <c r="D438" s="148" t="s">
        <v>97</v>
      </c>
      <c r="E438" s="305"/>
      <c r="F438" s="305"/>
      <c r="G438" s="305"/>
      <c r="H438" s="305"/>
      <c r="I438" s="305"/>
      <c r="J438" s="305"/>
      <c r="K438" s="305"/>
      <c r="L438" s="305"/>
      <c r="M438" s="305"/>
      <c r="N438" s="305"/>
      <c r="O438" s="305"/>
      <c r="P438" s="305"/>
      <c r="Q438" s="108" t="str">
        <f t="shared" si="1085"/>
        <v/>
      </c>
      <c r="S438" s="17" t="str">
        <f t="shared" ref="S438" si="1185">IF(A435="","",A435)</f>
        <v/>
      </c>
      <c r="U438" s="266" t="str">
        <f t="shared" ref="U438" si="1186">CONCATENATE(C437,"_",D438)</f>
        <v>Abschaltungen wegen Verletzungen vertraglicher Pflichten nach Vertragsauflösung (1)_Nicht-Haushalte</v>
      </c>
    </row>
    <row r="439" spans="1:21" ht="12.75" customHeight="1" x14ac:dyDescent="0.2">
      <c r="A439" s="493"/>
      <c r="B439" s="495"/>
      <c r="C439" s="497" t="s">
        <v>1082</v>
      </c>
      <c r="D439" s="147" t="s">
        <v>96</v>
      </c>
      <c r="E439" s="305"/>
      <c r="F439" s="305"/>
      <c r="G439" s="305"/>
      <c r="H439" s="305"/>
      <c r="I439" s="305"/>
      <c r="J439" s="305"/>
      <c r="K439" s="305"/>
      <c r="L439" s="305"/>
      <c r="M439" s="305"/>
      <c r="N439" s="305"/>
      <c r="O439" s="305"/>
      <c r="P439" s="305"/>
      <c r="Q439" s="108" t="str">
        <f t="shared" si="1085"/>
        <v/>
      </c>
      <c r="S439" s="17" t="str">
        <f t="shared" ref="S439" si="1187">IF(A435="","",A435)</f>
        <v/>
      </c>
      <c r="U439" s="266" t="str">
        <f t="shared" ref="U439" si="1188">CONCATENATE(C439,"_",D439)</f>
        <v>Wiederaufnahmen der Belieferung nach Aussetzung des Netzzugangsvertrages (1)_Haushalte</v>
      </c>
    </row>
    <row r="440" spans="1:21" x14ac:dyDescent="0.2">
      <c r="A440" s="493"/>
      <c r="B440" s="495"/>
      <c r="C440" s="496"/>
      <c r="D440" s="148" t="s">
        <v>97</v>
      </c>
      <c r="E440" s="305"/>
      <c r="F440" s="305"/>
      <c r="G440" s="305"/>
      <c r="H440" s="305"/>
      <c r="I440" s="305"/>
      <c r="J440" s="305"/>
      <c r="K440" s="305"/>
      <c r="L440" s="305"/>
      <c r="M440" s="305"/>
      <c r="N440" s="305"/>
      <c r="O440" s="305"/>
      <c r="P440" s="305"/>
      <c r="Q440" s="304" t="str">
        <f t="shared" si="1085"/>
        <v/>
      </c>
      <c r="S440" s="17" t="str">
        <f t="shared" ref="S440" si="1189">IF(A435="","",A435)</f>
        <v/>
      </c>
      <c r="U440" s="266" t="str">
        <f t="shared" ref="U440" si="1190">CONCATENATE(C439,"_",D440)</f>
        <v>Wiederaufnahmen der Belieferung nach Aussetzung des Netzzugangsvertrages (1)_Nicht-Haushalte</v>
      </c>
    </row>
    <row r="441" spans="1:21" x14ac:dyDescent="0.2">
      <c r="A441" s="493"/>
      <c r="B441" s="495"/>
      <c r="C441" s="498" t="s">
        <v>1075</v>
      </c>
      <c r="D441" s="147" t="s">
        <v>96</v>
      </c>
      <c r="E441" s="305"/>
      <c r="F441" s="305"/>
      <c r="G441" s="305"/>
      <c r="H441" s="305"/>
      <c r="I441" s="305"/>
      <c r="J441" s="305"/>
      <c r="K441" s="305"/>
      <c r="L441" s="305"/>
      <c r="M441" s="305"/>
      <c r="N441" s="305"/>
      <c r="O441" s="305"/>
      <c r="P441" s="305"/>
      <c r="Q441" s="304" t="str">
        <f t="shared" si="1085"/>
        <v/>
      </c>
      <c r="S441" s="17" t="str">
        <f t="shared" ref="S441" si="1191">IF(A435="","",A435)</f>
        <v/>
      </c>
      <c r="U441" s="266" t="str">
        <f t="shared" ref="U441" si="1192">CONCATENATE(C441,"_",D441)</f>
        <v>letzte Mahnungen mit eingeschriebenen Brief (2)_Haushalte</v>
      </c>
    </row>
    <row r="442" spans="1:21" ht="12.75" customHeight="1" x14ac:dyDescent="0.2">
      <c r="A442" s="493"/>
      <c r="B442" s="495"/>
      <c r="C442" s="499"/>
      <c r="D442" s="148" t="s">
        <v>97</v>
      </c>
      <c r="E442" s="104"/>
      <c r="F442" s="104"/>
      <c r="G442" s="104"/>
      <c r="H442" s="104"/>
      <c r="I442" s="104"/>
      <c r="J442" s="104"/>
      <c r="K442" s="104"/>
      <c r="L442" s="104"/>
      <c r="M442" s="104"/>
      <c r="N442" s="104"/>
      <c r="O442" s="104"/>
      <c r="P442" s="104"/>
      <c r="Q442" s="73" t="str">
        <f t="shared" si="1085"/>
        <v/>
      </c>
      <c r="S442" s="17" t="str">
        <f t="shared" ref="S442" si="1193">IF(A435="","",A435)</f>
        <v/>
      </c>
      <c r="U442" s="266" t="str">
        <f t="shared" ref="U442" si="1194">CONCATENATE(C441,"_",D442)</f>
        <v>letzte Mahnungen mit eingeschriebenen Brief (2)_Nicht-Haushalte</v>
      </c>
    </row>
    <row r="443" spans="1:21" ht="12.75" customHeight="1" x14ac:dyDescent="0.2">
      <c r="A443" s="492"/>
      <c r="B443" s="494" t="str">
        <f>IF(A443="","",IFERROR(VLOOKUP(A443,L!$M$11:$N$120,2,FALSE),"Eingabeart wurde geändert"))</f>
        <v/>
      </c>
      <c r="C443" s="428" t="s">
        <v>1073</v>
      </c>
      <c r="D443" s="147" t="s">
        <v>96</v>
      </c>
      <c r="E443" s="103"/>
      <c r="F443" s="103"/>
      <c r="G443" s="103"/>
      <c r="H443" s="103"/>
      <c r="I443" s="103"/>
      <c r="J443" s="103"/>
      <c r="K443" s="103"/>
      <c r="L443" s="103"/>
      <c r="M443" s="103"/>
      <c r="N443" s="103"/>
      <c r="O443" s="103"/>
      <c r="P443" s="103"/>
      <c r="Q443" s="72" t="str">
        <f t="shared" si="1085"/>
        <v/>
      </c>
      <c r="S443" s="17" t="str">
        <f t="shared" ref="S443" si="1195">IF(A443="","",A443)</f>
        <v/>
      </c>
      <c r="U443" s="266" t="str">
        <f t="shared" ref="U443" si="1196">CONCATENATE(C443,"_",D443)</f>
        <v>Abschaltungen wegen Verletzungen vertraglicher Pflichten nach Aussetzung der Vertragsabwicklung (1)_Haushalte</v>
      </c>
    </row>
    <row r="444" spans="1:21" x14ac:dyDescent="0.2">
      <c r="A444" s="493"/>
      <c r="B444" s="495"/>
      <c r="C444" s="496"/>
      <c r="D444" s="148" t="s">
        <v>97</v>
      </c>
      <c r="E444" s="350"/>
      <c r="F444" s="350"/>
      <c r="G444" s="350"/>
      <c r="H444" s="350"/>
      <c r="I444" s="350"/>
      <c r="J444" s="350"/>
      <c r="K444" s="350"/>
      <c r="L444" s="350"/>
      <c r="M444" s="350"/>
      <c r="N444" s="350"/>
      <c r="O444" s="350"/>
      <c r="P444" s="350"/>
      <c r="Q444" s="264" t="str">
        <f t="shared" si="1085"/>
        <v/>
      </c>
      <c r="S444" s="17" t="str">
        <f t="shared" ref="S444" si="1197">IF(A443="","",A443)</f>
        <v/>
      </c>
      <c r="U444" s="266" t="str">
        <f t="shared" ref="U444" si="1198">CONCATENATE(C443,"_",D444)</f>
        <v>Abschaltungen wegen Verletzungen vertraglicher Pflichten nach Aussetzung der Vertragsabwicklung (1)_Nicht-Haushalte</v>
      </c>
    </row>
    <row r="445" spans="1:21" ht="12.75" customHeight="1" x14ac:dyDescent="0.2">
      <c r="A445" s="493"/>
      <c r="B445" s="495"/>
      <c r="C445" s="497" t="s">
        <v>1074</v>
      </c>
      <c r="D445" s="147" t="s">
        <v>96</v>
      </c>
      <c r="E445" s="130"/>
      <c r="F445" s="130"/>
      <c r="G445" s="130"/>
      <c r="H445" s="130"/>
      <c r="I445" s="130"/>
      <c r="J445" s="130"/>
      <c r="K445" s="130"/>
      <c r="L445" s="130"/>
      <c r="M445" s="130"/>
      <c r="N445" s="130"/>
      <c r="O445" s="130"/>
      <c r="P445" s="130"/>
      <c r="Q445" s="108" t="str">
        <f t="shared" si="1085"/>
        <v/>
      </c>
      <c r="S445" s="17" t="str">
        <f t="shared" ref="S445" si="1199">IF(A443="","",A443)</f>
        <v/>
      </c>
      <c r="U445" s="266" t="str">
        <f t="shared" ref="U445" si="1200">CONCATENATE(C445,"_",D445)</f>
        <v>Abschaltungen wegen Verletzungen vertraglicher Pflichten nach Vertragsauflösung (1)_Haushalte</v>
      </c>
    </row>
    <row r="446" spans="1:21" x14ac:dyDescent="0.2">
      <c r="A446" s="493"/>
      <c r="B446" s="495"/>
      <c r="C446" s="496"/>
      <c r="D446" s="148" t="s">
        <v>97</v>
      </c>
      <c r="E446" s="305"/>
      <c r="F446" s="305"/>
      <c r="G446" s="305"/>
      <c r="H446" s="305"/>
      <c r="I446" s="305"/>
      <c r="J446" s="305"/>
      <c r="K446" s="305"/>
      <c r="L446" s="305"/>
      <c r="M446" s="305"/>
      <c r="N446" s="305"/>
      <c r="O446" s="305"/>
      <c r="P446" s="305"/>
      <c r="Q446" s="108" t="str">
        <f t="shared" si="1085"/>
        <v/>
      </c>
      <c r="S446" s="17" t="str">
        <f t="shared" ref="S446" si="1201">IF(A443="","",A443)</f>
        <v/>
      </c>
      <c r="U446" s="266" t="str">
        <f t="shared" ref="U446" si="1202">CONCATENATE(C445,"_",D446)</f>
        <v>Abschaltungen wegen Verletzungen vertraglicher Pflichten nach Vertragsauflösung (1)_Nicht-Haushalte</v>
      </c>
    </row>
    <row r="447" spans="1:21" ht="12.75" customHeight="1" x14ac:dyDescent="0.2">
      <c r="A447" s="493"/>
      <c r="B447" s="495"/>
      <c r="C447" s="497" t="s">
        <v>1082</v>
      </c>
      <c r="D447" s="147" t="s">
        <v>96</v>
      </c>
      <c r="E447" s="305"/>
      <c r="F447" s="305"/>
      <c r="G447" s="305"/>
      <c r="H447" s="305"/>
      <c r="I447" s="305"/>
      <c r="J447" s="305"/>
      <c r="K447" s="305"/>
      <c r="L447" s="305"/>
      <c r="M447" s="305"/>
      <c r="N447" s="305"/>
      <c r="O447" s="305"/>
      <c r="P447" s="305"/>
      <c r="Q447" s="108" t="str">
        <f t="shared" si="1085"/>
        <v/>
      </c>
      <c r="S447" s="17" t="str">
        <f t="shared" ref="S447" si="1203">IF(A443="","",A443)</f>
        <v/>
      </c>
      <c r="U447" s="266" t="str">
        <f t="shared" ref="U447" si="1204">CONCATENATE(C447,"_",D447)</f>
        <v>Wiederaufnahmen der Belieferung nach Aussetzung des Netzzugangsvertrages (1)_Haushalte</v>
      </c>
    </row>
    <row r="448" spans="1:21" x14ac:dyDescent="0.2">
      <c r="A448" s="493"/>
      <c r="B448" s="495"/>
      <c r="C448" s="496"/>
      <c r="D448" s="148" t="s">
        <v>97</v>
      </c>
      <c r="E448" s="305"/>
      <c r="F448" s="305"/>
      <c r="G448" s="305"/>
      <c r="H448" s="305"/>
      <c r="I448" s="305"/>
      <c r="J448" s="305"/>
      <c r="K448" s="305"/>
      <c r="L448" s="305"/>
      <c r="M448" s="305"/>
      <c r="N448" s="305"/>
      <c r="O448" s="305"/>
      <c r="P448" s="305"/>
      <c r="Q448" s="304" t="str">
        <f t="shared" si="1085"/>
        <v/>
      </c>
      <c r="S448" s="17" t="str">
        <f t="shared" ref="S448" si="1205">IF(A443="","",A443)</f>
        <v/>
      </c>
      <c r="U448" s="266" t="str">
        <f t="shared" ref="U448" si="1206">CONCATENATE(C447,"_",D448)</f>
        <v>Wiederaufnahmen der Belieferung nach Aussetzung des Netzzugangsvertrages (1)_Nicht-Haushalte</v>
      </c>
    </row>
    <row r="449" spans="1:21" x14ac:dyDescent="0.2">
      <c r="A449" s="493"/>
      <c r="B449" s="495"/>
      <c r="C449" s="498" t="s">
        <v>1075</v>
      </c>
      <c r="D449" s="147" t="s">
        <v>96</v>
      </c>
      <c r="E449" s="305"/>
      <c r="F449" s="305"/>
      <c r="G449" s="305"/>
      <c r="H449" s="305"/>
      <c r="I449" s="305"/>
      <c r="J449" s="305"/>
      <c r="K449" s="305"/>
      <c r="L449" s="305"/>
      <c r="M449" s="305"/>
      <c r="N449" s="305"/>
      <c r="O449" s="305"/>
      <c r="P449" s="305"/>
      <c r="Q449" s="304" t="str">
        <f t="shared" si="1085"/>
        <v/>
      </c>
      <c r="S449" s="17" t="str">
        <f t="shared" ref="S449" si="1207">IF(A443="","",A443)</f>
        <v/>
      </c>
      <c r="U449" s="266" t="str">
        <f t="shared" ref="U449" si="1208">CONCATENATE(C449,"_",D449)</f>
        <v>letzte Mahnungen mit eingeschriebenen Brief (2)_Haushalte</v>
      </c>
    </row>
    <row r="450" spans="1:21" ht="12.75" customHeight="1" x14ac:dyDescent="0.2">
      <c r="A450" s="493"/>
      <c r="B450" s="495"/>
      <c r="C450" s="499"/>
      <c r="D450" s="148" t="s">
        <v>97</v>
      </c>
      <c r="E450" s="104"/>
      <c r="F450" s="104"/>
      <c r="G450" s="104"/>
      <c r="H450" s="104"/>
      <c r="I450" s="104"/>
      <c r="J450" s="104"/>
      <c r="K450" s="104"/>
      <c r="L450" s="104"/>
      <c r="M450" s="104"/>
      <c r="N450" s="104"/>
      <c r="O450" s="104"/>
      <c r="P450" s="104"/>
      <c r="Q450" s="73" t="str">
        <f t="shared" si="1085"/>
        <v/>
      </c>
      <c r="S450" s="17" t="str">
        <f t="shared" ref="S450" si="1209">IF(A443="","",A443)</f>
        <v/>
      </c>
      <c r="U450" s="266" t="str">
        <f t="shared" ref="U450" si="1210">CONCATENATE(C449,"_",D450)</f>
        <v>letzte Mahnungen mit eingeschriebenen Brief (2)_Nicht-Haushalte</v>
      </c>
    </row>
    <row r="451" spans="1:21" ht="12.75" customHeight="1" x14ac:dyDescent="0.2">
      <c r="A451" s="492"/>
      <c r="B451" s="494" t="str">
        <f>IF(A451="","",IFERROR(VLOOKUP(A451,L!$M$11:$N$120,2,FALSE),"Eingabeart wurde geändert"))</f>
        <v/>
      </c>
      <c r="C451" s="428" t="s">
        <v>1073</v>
      </c>
      <c r="D451" s="147" t="s">
        <v>96</v>
      </c>
      <c r="E451" s="103"/>
      <c r="F451" s="103"/>
      <c r="G451" s="103"/>
      <c r="H451" s="103"/>
      <c r="I451" s="103"/>
      <c r="J451" s="103"/>
      <c r="K451" s="103"/>
      <c r="L451" s="103"/>
      <c r="M451" s="103"/>
      <c r="N451" s="103"/>
      <c r="O451" s="103"/>
      <c r="P451" s="103"/>
      <c r="Q451" s="72" t="str">
        <f t="shared" si="1085"/>
        <v/>
      </c>
      <c r="S451" s="17" t="str">
        <f t="shared" ref="S451" si="1211">IF(A451="","",A451)</f>
        <v/>
      </c>
      <c r="U451" s="266" t="str">
        <f t="shared" ref="U451" si="1212">CONCATENATE(C451,"_",D451)</f>
        <v>Abschaltungen wegen Verletzungen vertraglicher Pflichten nach Aussetzung der Vertragsabwicklung (1)_Haushalte</v>
      </c>
    </row>
    <row r="452" spans="1:21" x14ac:dyDescent="0.2">
      <c r="A452" s="493"/>
      <c r="B452" s="495"/>
      <c r="C452" s="496"/>
      <c r="D452" s="148" t="s">
        <v>97</v>
      </c>
      <c r="E452" s="350"/>
      <c r="F452" s="350"/>
      <c r="G452" s="350"/>
      <c r="H452" s="350"/>
      <c r="I452" s="350"/>
      <c r="J452" s="350"/>
      <c r="K452" s="350"/>
      <c r="L452" s="350"/>
      <c r="M452" s="350"/>
      <c r="N452" s="350"/>
      <c r="O452" s="350"/>
      <c r="P452" s="350"/>
      <c r="Q452" s="264" t="str">
        <f t="shared" si="1085"/>
        <v/>
      </c>
      <c r="S452" s="17" t="str">
        <f t="shared" ref="S452" si="1213">IF(A451="","",A451)</f>
        <v/>
      </c>
      <c r="U452" s="266" t="str">
        <f t="shared" ref="U452" si="1214">CONCATENATE(C451,"_",D452)</f>
        <v>Abschaltungen wegen Verletzungen vertraglicher Pflichten nach Aussetzung der Vertragsabwicklung (1)_Nicht-Haushalte</v>
      </c>
    </row>
    <row r="453" spans="1:21" ht="12.75" customHeight="1" x14ac:dyDescent="0.2">
      <c r="A453" s="493"/>
      <c r="B453" s="495"/>
      <c r="C453" s="497" t="s">
        <v>1074</v>
      </c>
      <c r="D453" s="147" t="s">
        <v>96</v>
      </c>
      <c r="E453" s="130"/>
      <c r="F453" s="130"/>
      <c r="G453" s="130"/>
      <c r="H453" s="130"/>
      <c r="I453" s="130"/>
      <c r="J453" s="130"/>
      <c r="K453" s="130"/>
      <c r="L453" s="130"/>
      <c r="M453" s="130"/>
      <c r="N453" s="130"/>
      <c r="O453" s="130"/>
      <c r="P453" s="130"/>
      <c r="Q453" s="108" t="str">
        <f t="shared" si="1085"/>
        <v/>
      </c>
      <c r="S453" s="17" t="str">
        <f t="shared" ref="S453" si="1215">IF(A451="","",A451)</f>
        <v/>
      </c>
      <c r="U453" s="266" t="str">
        <f t="shared" ref="U453" si="1216">CONCATENATE(C453,"_",D453)</f>
        <v>Abschaltungen wegen Verletzungen vertraglicher Pflichten nach Vertragsauflösung (1)_Haushalte</v>
      </c>
    </row>
    <row r="454" spans="1:21" x14ac:dyDescent="0.2">
      <c r="A454" s="493"/>
      <c r="B454" s="495"/>
      <c r="C454" s="496"/>
      <c r="D454" s="148" t="s">
        <v>97</v>
      </c>
      <c r="E454" s="305"/>
      <c r="F454" s="305"/>
      <c r="G454" s="305"/>
      <c r="H454" s="305"/>
      <c r="I454" s="305"/>
      <c r="J454" s="305"/>
      <c r="K454" s="305"/>
      <c r="L454" s="305"/>
      <c r="M454" s="305"/>
      <c r="N454" s="305"/>
      <c r="O454" s="305"/>
      <c r="P454" s="305"/>
      <c r="Q454" s="108" t="str">
        <f t="shared" si="1085"/>
        <v/>
      </c>
      <c r="S454" s="17" t="str">
        <f t="shared" ref="S454" si="1217">IF(A451="","",A451)</f>
        <v/>
      </c>
      <c r="U454" s="266" t="str">
        <f t="shared" ref="U454" si="1218">CONCATENATE(C453,"_",D454)</f>
        <v>Abschaltungen wegen Verletzungen vertraglicher Pflichten nach Vertragsauflösung (1)_Nicht-Haushalte</v>
      </c>
    </row>
    <row r="455" spans="1:21" ht="12.75" customHeight="1" x14ac:dyDescent="0.2">
      <c r="A455" s="493"/>
      <c r="B455" s="495"/>
      <c r="C455" s="497" t="s">
        <v>1082</v>
      </c>
      <c r="D455" s="147" t="s">
        <v>96</v>
      </c>
      <c r="E455" s="305"/>
      <c r="F455" s="305"/>
      <c r="G455" s="305"/>
      <c r="H455" s="305"/>
      <c r="I455" s="305"/>
      <c r="J455" s="305"/>
      <c r="K455" s="305"/>
      <c r="L455" s="305"/>
      <c r="M455" s="305"/>
      <c r="N455" s="305"/>
      <c r="O455" s="305"/>
      <c r="P455" s="305"/>
      <c r="Q455" s="108" t="str">
        <f t="shared" si="1085"/>
        <v/>
      </c>
      <c r="S455" s="17" t="str">
        <f t="shared" ref="S455" si="1219">IF(A451="","",A451)</f>
        <v/>
      </c>
      <c r="U455" s="266" t="str">
        <f t="shared" ref="U455" si="1220">CONCATENATE(C455,"_",D455)</f>
        <v>Wiederaufnahmen der Belieferung nach Aussetzung des Netzzugangsvertrages (1)_Haushalte</v>
      </c>
    </row>
    <row r="456" spans="1:21" x14ac:dyDescent="0.2">
      <c r="A456" s="493"/>
      <c r="B456" s="495"/>
      <c r="C456" s="496"/>
      <c r="D456" s="148" t="s">
        <v>97</v>
      </c>
      <c r="E456" s="305"/>
      <c r="F456" s="305"/>
      <c r="G456" s="305"/>
      <c r="H456" s="305"/>
      <c r="I456" s="305"/>
      <c r="J456" s="305"/>
      <c r="K456" s="305"/>
      <c r="L456" s="305"/>
      <c r="M456" s="305"/>
      <c r="N456" s="305"/>
      <c r="O456" s="305"/>
      <c r="P456" s="305"/>
      <c r="Q456" s="304" t="str">
        <f t="shared" si="1085"/>
        <v/>
      </c>
      <c r="S456" s="17" t="str">
        <f t="shared" ref="S456" si="1221">IF(A451="","",A451)</f>
        <v/>
      </c>
      <c r="U456" s="266" t="str">
        <f t="shared" ref="U456" si="1222">CONCATENATE(C455,"_",D456)</f>
        <v>Wiederaufnahmen der Belieferung nach Aussetzung des Netzzugangsvertrages (1)_Nicht-Haushalte</v>
      </c>
    </row>
    <row r="457" spans="1:21" x14ac:dyDescent="0.2">
      <c r="A457" s="493"/>
      <c r="B457" s="495"/>
      <c r="C457" s="498" t="s">
        <v>1075</v>
      </c>
      <c r="D457" s="147" t="s">
        <v>96</v>
      </c>
      <c r="E457" s="305"/>
      <c r="F457" s="305"/>
      <c r="G457" s="305"/>
      <c r="H457" s="305"/>
      <c r="I457" s="305"/>
      <c r="J457" s="305"/>
      <c r="K457" s="305"/>
      <c r="L457" s="305"/>
      <c r="M457" s="305"/>
      <c r="N457" s="305"/>
      <c r="O457" s="305"/>
      <c r="P457" s="305"/>
      <c r="Q457" s="304" t="str">
        <f t="shared" si="1085"/>
        <v/>
      </c>
      <c r="S457" s="17" t="str">
        <f t="shared" ref="S457" si="1223">IF(A451="","",A451)</f>
        <v/>
      </c>
      <c r="U457" s="266" t="str">
        <f t="shared" ref="U457" si="1224">CONCATENATE(C457,"_",D457)</f>
        <v>letzte Mahnungen mit eingeschriebenen Brief (2)_Haushalte</v>
      </c>
    </row>
    <row r="458" spans="1:21" ht="12.75" customHeight="1" x14ac:dyDescent="0.2">
      <c r="A458" s="493"/>
      <c r="B458" s="495"/>
      <c r="C458" s="499"/>
      <c r="D458" s="148" t="s">
        <v>97</v>
      </c>
      <c r="E458" s="104"/>
      <c r="F458" s="104"/>
      <c r="G458" s="104"/>
      <c r="H458" s="104"/>
      <c r="I458" s="104"/>
      <c r="J458" s="104"/>
      <c r="K458" s="104"/>
      <c r="L458" s="104"/>
      <c r="M458" s="104"/>
      <c r="N458" s="104"/>
      <c r="O458" s="104"/>
      <c r="P458" s="104"/>
      <c r="Q458" s="73" t="str">
        <f t="shared" si="1085"/>
        <v/>
      </c>
      <c r="S458" s="17" t="str">
        <f t="shared" ref="S458" si="1225">IF(A451="","",A451)</f>
        <v/>
      </c>
      <c r="U458" s="266" t="str">
        <f t="shared" ref="U458" si="1226">CONCATENATE(C457,"_",D458)</f>
        <v>letzte Mahnungen mit eingeschriebenen Brief (2)_Nicht-Haushalte</v>
      </c>
    </row>
    <row r="459" spans="1:21" ht="12.75" customHeight="1" x14ac:dyDescent="0.2">
      <c r="A459" s="492"/>
      <c r="B459" s="494" t="str">
        <f>IF(A459="","",IFERROR(VLOOKUP(A459,L!$M$11:$N$120,2,FALSE),"Eingabeart wurde geändert"))</f>
        <v/>
      </c>
      <c r="C459" s="428" t="s">
        <v>1073</v>
      </c>
      <c r="D459" s="147" t="s">
        <v>96</v>
      </c>
      <c r="E459" s="103"/>
      <c r="F459" s="103"/>
      <c r="G459" s="103"/>
      <c r="H459" s="103"/>
      <c r="I459" s="103"/>
      <c r="J459" s="103"/>
      <c r="K459" s="103"/>
      <c r="L459" s="103"/>
      <c r="M459" s="103"/>
      <c r="N459" s="103"/>
      <c r="O459" s="103"/>
      <c r="P459" s="103"/>
      <c r="Q459" s="72" t="str">
        <f t="shared" si="1085"/>
        <v/>
      </c>
      <c r="S459" s="17" t="str">
        <f t="shared" ref="S459" si="1227">IF(A459="","",A459)</f>
        <v/>
      </c>
      <c r="U459" s="266" t="str">
        <f t="shared" ref="U459" si="1228">CONCATENATE(C459,"_",D459)</f>
        <v>Abschaltungen wegen Verletzungen vertraglicher Pflichten nach Aussetzung der Vertragsabwicklung (1)_Haushalte</v>
      </c>
    </row>
    <row r="460" spans="1:21" x14ac:dyDescent="0.2">
      <c r="A460" s="493"/>
      <c r="B460" s="495"/>
      <c r="C460" s="496"/>
      <c r="D460" s="148" t="s">
        <v>97</v>
      </c>
      <c r="E460" s="350"/>
      <c r="F460" s="350"/>
      <c r="G460" s="350"/>
      <c r="H460" s="350"/>
      <c r="I460" s="350"/>
      <c r="J460" s="350"/>
      <c r="K460" s="350"/>
      <c r="L460" s="350"/>
      <c r="M460" s="350"/>
      <c r="N460" s="350"/>
      <c r="O460" s="350"/>
      <c r="P460" s="350"/>
      <c r="Q460" s="264" t="str">
        <f t="shared" si="1085"/>
        <v/>
      </c>
      <c r="S460" s="17" t="str">
        <f t="shared" ref="S460" si="1229">IF(A459="","",A459)</f>
        <v/>
      </c>
      <c r="U460" s="266" t="str">
        <f t="shared" ref="U460" si="1230">CONCATENATE(C459,"_",D460)</f>
        <v>Abschaltungen wegen Verletzungen vertraglicher Pflichten nach Aussetzung der Vertragsabwicklung (1)_Nicht-Haushalte</v>
      </c>
    </row>
    <row r="461" spans="1:21" ht="12.75" customHeight="1" x14ac:dyDescent="0.2">
      <c r="A461" s="493"/>
      <c r="B461" s="495"/>
      <c r="C461" s="497" t="s">
        <v>1074</v>
      </c>
      <c r="D461" s="147" t="s">
        <v>96</v>
      </c>
      <c r="E461" s="130"/>
      <c r="F461" s="130"/>
      <c r="G461" s="130"/>
      <c r="H461" s="130"/>
      <c r="I461" s="130"/>
      <c r="J461" s="130"/>
      <c r="K461" s="130"/>
      <c r="L461" s="130"/>
      <c r="M461" s="130"/>
      <c r="N461" s="130"/>
      <c r="O461" s="130"/>
      <c r="P461" s="130"/>
      <c r="Q461" s="108" t="str">
        <f t="shared" si="1085"/>
        <v/>
      </c>
      <c r="S461" s="17" t="str">
        <f t="shared" ref="S461" si="1231">IF(A459="","",A459)</f>
        <v/>
      </c>
      <c r="U461" s="266" t="str">
        <f t="shared" ref="U461" si="1232">CONCATENATE(C461,"_",D461)</f>
        <v>Abschaltungen wegen Verletzungen vertraglicher Pflichten nach Vertragsauflösung (1)_Haushalte</v>
      </c>
    </row>
    <row r="462" spans="1:21" x14ac:dyDescent="0.2">
      <c r="A462" s="493"/>
      <c r="B462" s="495"/>
      <c r="C462" s="496"/>
      <c r="D462" s="148" t="s">
        <v>97</v>
      </c>
      <c r="E462" s="305"/>
      <c r="F462" s="305"/>
      <c r="G462" s="305"/>
      <c r="H462" s="305"/>
      <c r="I462" s="305"/>
      <c r="J462" s="305"/>
      <c r="K462" s="305"/>
      <c r="L462" s="305"/>
      <c r="M462" s="305"/>
      <c r="N462" s="305"/>
      <c r="O462" s="305"/>
      <c r="P462" s="305"/>
      <c r="Q462" s="108" t="str">
        <f t="shared" si="1085"/>
        <v/>
      </c>
      <c r="S462" s="17" t="str">
        <f t="shared" ref="S462" si="1233">IF(A459="","",A459)</f>
        <v/>
      </c>
      <c r="U462" s="266" t="str">
        <f t="shared" ref="U462" si="1234">CONCATENATE(C461,"_",D462)</f>
        <v>Abschaltungen wegen Verletzungen vertraglicher Pflichten nach Vertragsauflösung (1)_Nicht-Haushalte</v>
      </c>
    </row>
    <row r="463" spans="1:21" ht="12.75" customHeight="1" x14ac:dyDescent="0.2">
      <c r="A463" s="493"/>
      <c r="B463" s="495"/>
      <c r="C463" s="497" t="s">
        <v>1082</v>
      </c>
      <c r="D463" s="147" t="s">
        <v>96</v>
      </c>
      <c r="E463" s="305"/>
      <c r="F463" s="305"/>
      <c r="G463" s="305"/>
      <c r="H463" s="305"/>
      <c r="I463" s="305"/>
      <c r="J463" s="305"/>
      <c r="K463" s="305"/>
      <c r="L463" s="305"/>
      <c r="M463" s="305"/>
      <c r="N463" s="305"/>
      <c r="O463" s="305"/>
      <c r="P463" s="305"/>
      <c r="Q463" s="108" t="str">
        <f t="shared" si="1085"/>
        <v/>
      </c>
      <c r="S463" s="17" t="str">
        <f t="shared" ref="S463" si="1235">IF(A459="","",A459)</f>
        <v/>
      </c>
      <c r="U463" s="266" t="str">
        <f t="shared" ref="U463" si="1236">CONCATENATE(C463,"_",D463)</f>
        <v>Wiederaufnahmen der Belieferung nach Aussetzung des Netzzugangsvertrages (1)_Haushalte</v>
      </c>
    </row>
    <row r="464" spans="1:21" x14ac:dyDescent="0.2">
      <c r="A464" s="493"/>
      <c r="B464" s="495"/>
      <c r="C464" s="496"/>
      <c r="D464" s="148" t="s">
        <v>97</v>
      </c>
      <c r="E464" s="305"/>
      <c r="F464" s="305"/>
      <c r="G464" s="305"/>
      <c r="H464" s="305"/>
      <c r="I464" s="305"/>
      <c r="J464" s="305"/>
      <c r="K464" s="305"/>
      <c r="L464" s="305"/>
      <c r="M464" s="305"/>
      <c r="N464" s="305"/>
      <c r="O464" s="305"/>
      <c r="P464" s="305"/>
      <c r="Q464" s="304" t="str">
        <f t="shared" si="1085"/>
        <v/>
      </c>
      <c r="S464" s="17" t="str">
        <f t="shared" ref="S464" si="1237">IF(A459="","",A459)</f>
        <v/>
      </c>
      <c r="U464" s="266" t="str">
        <f t="shared" ref="U464" si="1238">CONCATENATE(C463,"_",D464)</f>
        <v>Wiederaufnahmen der Belieferung nach Aussetzung des Netzzugangsvertrages (1)_Nicht-Haushalte</v>
      </c>
    </row>
    <row r="465" spans="1:21" x14ac:dyDescent="0.2">
      <c r="A465" s="493"/>
      <c r="B465" s="495"/>
      <c r="C465" s="498" t="s">
        <v>1075</v>
      </c>
      <c r="D465" s="147" t="s">
        <v>96</v>
      </c>
      <c r="E465" s="305"/>
      <c r="F465" s="305"/>
      <c r="G465" s="305"/>
      <c r="H465" s="305"/>
      <c r="I465" s="305"/>
      <c r="J465" s="305"/>
      <c r="K465" s="305"/>
      <c r="L465" s="305"/>
      <c r="M465" s="305"/>
      <c r="N465" s="305"/>
      <c r="O465" s="305"/>
      <c r="P465" s="305"/>
      <c r="Q465" s="304" t="str">
        <f t="shared" si="1085"/>
        <v/>
      </c>
      <c r="S465" s="17" t="str">
        <f t="shared" ref="S465" si="1239">IF(A459="","",A459)</f>
        <v/>
      </c>
      <c r="U465" s="266" t="str">
        <f t="shared" ref="U465" si="1240">CONCATENATE(C465,"_",D465)</f>
        <v>letzte Mahnungen mit eingeschriebenen Brief (2)_Haushalte</v>
      </c>
    </row>
    <row r="466" spans="1:21" ht="12.75" customHeight="1" x14ac:dyDescent="0.2">
      <c r="A466" s="493"/>
      <c r="B466" s="495"/>
      <c r="C466" s="499"/>
      <c r="D466" s="148" t="s">
        <v>97</v>
      </c>
      <c r="E466" s="104"/>
      <c r="F466" s="104"/>
      <c r="G466" s="104"/>
      <c r="H466" s="104"/>
      <c r="I466" s="104"/>
      <c r="J466" s="104"/>
      <c r="K466" s="104"/>
      <c r="L466" s="104"/>
      <c r="M466" s="104"/>
      <c r="N466" s="104"/>
      <c r="O466" s="104"/>
      <c r="P466" s="104"/>
      <c r="Q466" s="73" t="str">
        <f t="shared" si="1085"/>
        <v/>
      </c>
      <c r="S466" s="17" t="str">
        <f t="shared" ref="S466" si="1241">IF(A459="","",A459)</f>
        <v/>
      </c>
      <c r="U466" s="266" t="str">
        <f t="shared" ref="U466" si="1242">CONCATENATE(C465,"_",D466)</f>
        <v>letzte Mahnungen mit eingeschriebenen Brief (2)_Nicht-Haushalte</v>
      </c>
    </row>
    <row r="467" spans="1:21" ht="12.75" customHeight="1" x14ac:dyDescent="0.2">
      <c r="A467" s="492"/>
      <c r="B467" s="494" t="str">
        <f>IF(A467="","",IFERROR(VLOOKUP(A467,L!$M$11:$N$120,2,FALSE),"Eingabeart wurde geändert"))</f>
        <v/>
      </c>
      <c r="C467" s="428" t="s">
        <v>1073</v>
      </c>
      <c r="D467" s="147" t="s">
        <v>96</v>
      </c>
      <c r="E467" s="103"/>
      <c r="F467" s="103"/>
      <c r="G467" s="103"/>
      <c r="H467" s="103"/>
      <c r="I467" s="103"/>
      <c r="J467" s="103"/>
      <c r="K467" s="103"/>
      <c r="L467" s="103"/>
      <c r="M467" s="103"/>
      <c r="N467" s="103"/>
      <c r="O467" s="103"/>
      <c r="P467" s="103"/>
      <c r="Q467" s="72" t="str">
        <f t="shared" ref="Q467:Q530" si="1243">IF(SUM(E467:P467)&gt;0,SUM(E467:P467),"")</f>
        <v/>
      </c>
      <c r="S467" s="17" t="str">
        <f t="shared" ref="S467" si="1244">IF(A467="","",A467)</f>
        <v/>
      </c>
      <c r="U467" s="266" t="str">
        <f t="shared" ref="U467" si="1245">CONCATENATE(C467,"_",D467)</f>
        <v>Abschaltungen wegen Verletzungen vertraglicher Pflichten nach Aussetzung der Vertragsabwicklung (1)_Haushalte</v>
      </c>
    </row>
    <row r="468" spans="1:21" x14ac:dyDescent="0.2">
      <c r="A468" s="493"/>
      <c r="B468" s="495"/>
      <c r="C468" s="496"/>
      <c r="D468" s="148" t="s">
        <v>97</v>
      </c>
      <c r="E468" s="350"/>
      <c r="F468" s="350"/>
      <c r="G468" s="350"/>
      <c r="H468" s="350"/>
      <c r="I468" s="350"/>
      <c r="J468" s="350"/>
      <c r="K468" s="350"/>
      <c r="L468" s="350"/>
      <c r="M468" s="350"/>
      <c r="N468" s="350"/>
      <c r="O468" s="350"/>
      <c r="P468" s="350"/>
      <c r="Q468" s="264" t="str">
        <f t="shared" si="1243"/>
        <v/>
      </c>
      <c r="S468" s="17" t="str">
        <f t="shared" ref="S468" si="1246">IF(A467="","",A467)</f>
        <v/>
      </c>
      <c r="U468" s="266" t="str">
        <f t="shared" ref="U468" si="1247">CONCATENATE(C467,"_",D468)</f>
        <v>Abschaltungen wegen Verletzungen vertraglicher Pflichten nach Aussetzung der Vertragsabwicklung (1)_Nicht-Haushalte</v>
      </c>
    </row>
    <row r="469" spans="1:21" ht="12.75" customHeight="1" x14ac:dyDescent="0.2">
      <c r="A469" s="493"/>
      <c r="B469" s="495"/>
      <c r="C469" s="497" t="s">
        <v>1074</v>
      </c>
      <c r="D469" s="147" t="s">
        <v>96</v>
      </c>
      <c r="E469" s="130"/>
      <c r="F469" s="130"/>
      <c r="G469" s="130"/>
      <c r="H469" s="130"/>
      <c r="I469" s="130"/>
      <c r="J469" s="130"/>
      <c r="K469" s="130"/>
      <c r="L469" s="130"/>
      <c r="M469" s="130"/>
      <c r="N469" s="130"/>
      <c r="O469" s="130"/>
      <c r="P469" s="130"/>
      <c r="Q469" s="108" t="str">
        <f t="shared" si="1243"/>
        <v/>
      </c>
      <c r="S469" s="17" t="str">
        <f t="shared" ref="S469" si="1248">IF(A467="","",A467)</f>
        <v/>
      </c>
      <c r="U469" s="266" t="str">
        <f t="shared" ref="U469" si="1249">CONCATENATE(C469,"_",D469)</f>
        <v>Abschaltungen wegen Verletzungen vertraglicher Pflichten nach Vertragsauflösung (1)_Haushalte</v>
      </c>
    </row>
    <row r="470" spans="1:21" x14ac:dyDescent="0.2">
      <c r="A470" s="493"/>
      <c r="B470" s="495"/>
      <c r="C470" s="496"/>
      <c r="D470" s="148" t="s">
        <v>97</v>
      </c>
      <c r="E470" s="305"/>
      <c r="F470" s="305"/>
      <c r="G470" s="305"/>
      <c r="H470" s="305"/>
      <c r="I470" s="305"/>
      <c r="J470" s="305"/>
      <c r="K470" s="305"/>
      <c r="L470" s="305"/>
      <c r="M470" s="305"/>
      <c r="N470" s="305"/>
      <c r="O470" s="305"/>
      <c r="P470" s="305"/>
      <c r="Q470" s="108" t="str">
        <f t="shared" si="1243"/>
        <v/>
      </c>
      <c r="S470" s="17" t="str">
        <f t="shared" ref="S470" si="1250">IF(A467="","",A467)</f>
        <v/>
      </c>
      <c r="U470" s="266" t="str">
        <f t="shared" ref="U470" si="1251">CONCATENATE(C469,"_",D470)</f>
        <v>Abschaltungen wegen Verletzungen vertraglicher Pflichten nach Vertragsauflösung (1)_Nicht-Haushalte</v>
      </c>
    </row>
    <row r="471" spans="1:21" ht="12.75" customHeight="1" x14ac:dyDescent="0.2">
      <c r="A471" s="493"/>
      <c r="B471" s="495"/>
      <c r="C471" s="497" t="s">
        <v>1082</v>
      </c>
      <c r="D471" s="147" t="s">
        <v>96</v>
      </c>
      <c r="E471" s="305"/>
      <c r="F471" s="305"/>
      <c r="G471" s="305"/>
      <c r="H471" s="305"/>
      <c r="I471" s="305"/>
      <c r="J471" s="305"/>
      <c r="K471" s="305"/>
      <c r="L471" s="305"/>
      <c r="M471" s="305"/>
      <c r="N471" s="305"/>
      <c r="O471" s="305"/>
      <c r="P471" s="305"/>
      <c r="Q471" s="108" t="str">
        <f t="shared" si="1243"/>
        <v/>
      </c>
      <c r="S471" s="17" t="str">
        <f t="shared" ref="S471" si="1252">IF(A467="","",A467)</f>
        <v/>
      </c>
      <c r="U471" s="266" t="str">
        <f t="shared" ref="U471" si="1253">CONCATENATE(C471,"_",D471)</f>
        <v>Wiederaufnahmen der Belieferung nach Aussetzung des Netzzugangsvertrages (1)_Haushalte</v>
      </c>
    </row>
    <row r="472" spans="1:21" x14ac:dyDescent="0.2">
      <c r="A472" s="493"/>
      <c r="B472" s="495"/>
      <c r="C472" s="496"/>
      <c r="D472" s="148" t="s">
        <v>97</v>
      </c>
      <c r="E472" s="305"/>
      <c r="F472" s="305"/>
      <c r="G472" s="305"/>
      <c r="H472" s="305"/>
      <c r="I472" s="305"/>
      <c r="J472" s="305"/>
      <c r="K472" s="305"/>
      <c r="L472" s="305"/>
      <c r="M472" s="305"/>
      <c r="N472" s="305"/>
      <c r="O472" s="305"/>
      <c r="P472" s="305"/>
      <c r="Q472" s="304" t="str">
        <f t="shared" si="1243"/>
        <v/>
      </c>
      <c r="S472" s="17" t="str">
        <f t="shared" ref="S472" si="1254">IF(A467="","",A467)</f>
        <v/>
      </c>
      <c r="U472" s="266" t="str">
        <f t="shared" ref="U472" si="1255">CONCATENATE(C471,"_",D472)</f>
        <v>Wiederaufnahmen der Belieferung nach Aussetzung des Netzzugangsvertrages (1)_Nicht-Haushalte</v>
      </c>
    </row>
    <row r="473" spans="1:21" x14ac:dyDescent="0.2">
      <c r="A473" s="493"/>
      <c r="B473" s="495"/>
      <c r="C473" s="498" t="s">
        <v>1075</v>
      </c>
      <c r="D473" s="147" t="s">
        <v>96</v>
      </c>
      <c r="E473" s="305"/>
      <c r="F473" s="305"/>
      <c r="G473" s="305"/>
      <c r="H473" s="305"/>
      <c r="I473" s="305"/>
      <c r="J473" s="305"/>
      <c r="K473" s="305"/>
      <c r="L473" s="305"/>
      <c r="M473" s="305"/>
      <c r="N473" s="305"/>
      <c r="O473" s="305"/>
      <c r="P473" s="305"/>
      <c r="Q473" s="304" t="str">
        <f t="shared" si="1243"/>
        <v/>
      </c>
      <c r="S473" s="17" t="str">
        <f t="shared" ref="S473" si="1256">IF(A467="","",A467)</f>
        <v/>
      </c>
      <c r="U473" s="266" t="str">
        <f t="shared" ref="U473" si="1257">CONCATENATE(C473,"_",D473)</f>
        <v>letzte Mahnungen mit eingeschriebenen Brief (2)_Haushalte</v>
      </c>
    </row>
    <row r="474" spans="1:21" ht="12.75" customHeight="1" x14ac:dyDescent="0.2">
      <c r="A474" s="493"/>
      <c r="B474" s="495"/>
      <c r="C474" s="499"/>
      <c r="D474" s="148" t="s">
        <v>97</v>
      </c>
      <c r="E474" s="104"/>
      <c r="F474" s="104"/>
      <c r="G474" s="104"/>
      <c r="H474" s="104"/>
      <c r="I474" s="104"/>
      <c r="J474" s="104"/>
      <c r="K474" s="104"/>
      <c r="L474" s="104"/>
      <c r="M474" s="104"/>
      <c r="N474" s="104"/>
      <c r="O474" s="104"/>
      <c r="P474" s="104"/>
      <c r="Q474" s="73" t="str">
        <f t="shared" si="1243"/>
        <v/>
      </c>
      <c r="S474" s="17" t="str">
        <f t="shared" ref="S474" si="1258">IF(A467="","",A467)</f>
        <v/>
      </c>
      <c r="U474" s="266" t="str">
        <f t="shared" ref="U474" si="1259">CONCATENATE(C473,"_",D474)</f>
        <v>letzte Mahnungen mit eingeschriebenen Brief (2)_Nicht-Haushalte</v>
      </c>
    </row>
    <row r="475" spans="1:21" ht="12.75" customHeight="1" x14ac:dyDescent="0.2">
      <c r="A475" s="492"/>
      <c r="B475" s="494" t="str">
        <f>IF(A475="","",IFERROR(VLOOKUP(A475,L!$M$11:$N$120,2,FALSE),"Eingabeart wurde geändert"))</f>
        <v/>
      </c>
      <c r="C475" s="428" t="s">
        <v>1073</v>
      </c>
      <c r="D475" s="147" t="s">
        <v>96</v>
      </c>
      <c r="E475" s="103"/>
      <c r="F475" s="103"/>
      <c r="G475" s="103"/>
      <c r="H475" s="103"/>
      <c r="I475" s="103"/>
      <c r="J475" s="103"/>
      <c r="K475" s="103"/>
      <c r="L475" s="103"/>
      <c r="M475" s="103"/>
      <c r="N475" s="103"/>
      <c r="O475" s="103"/>
      <c r="P475" s="103"/>
      <c r="Q475" s="72" t="str">
        <f t="shared" si="1243"/>
        <v/>
      </c>
      <c r="S475" s="17" t="str">
        <f t="shared" ref="S475" si="1260">IF(A475="","",A475)</f>
        <v/>
      </c>
      <c r="U475" s="266" t="str">
        <f t="shared" ref="U475" si="1261">CONCATENATE(C475,"_",D475)</f>
        <v>Abschaltungen wegen Verletzungen vertraglicher Pflichten nach Aussetzung der Vertragsabwicklung (1)_Haushalte</v>
      </c>
    </row>
    <row r="476" spans="1:21" x14ac:dyDescent="0.2">
      <c r="A476" s="493"/>
      <c r="B476" s="495"/>
      <c r="C476" s="496"/>
      <c r="D476" s="148" t="s">
        <v>97</v>
      </c>
      <c r="E476" s="350"/>
      <c r="F476" s="350"/>
      <c r="G476" s="350"/>
      <c r="H476" s="350"/>
      <c r="I476" s="350"/>
      <c r="J476" s="350"/>
      <c r="K476" s="350"/>
      <c r="L476" s="350"/>
      <c r="M476" s="350"/>
      <c r="N476" s="350"/>
      <c r="O476" s="350"/>
      <c r="P476" s="350"/>
      <c r="Q476" s="264" t="str">
        <f t="shared" si="1243"/>
        <v/>
      </c>
      <c r="S476" s="17" t="str">
        <f t="shared" ref="S476" si="1262">IF(A475="","",A475)</f>
        <v/>
      </c>
      <c r="U476" s="266" t="str">
        <f t="shared" ref="U476" si="1263">CONCATENATE(C475,"_",D476)</f>
        <v>Abschaltungen wegen Verletzungen vertraglicher Pflichten nach Aussetzung der Vertragsabwicklung (1)_Nicht-Haushalte</v>
      </c>
    </row>
    <row r="477" spans="1:21" ht="12.75" customHeight="1" x14ac:dyDescent="0.2">
      <c r="A477" s="493"/>
      <c r="B477" s="495"/>
      <c r="C477" s="497" t="s">
        <v>1074</v>
      </c>
      <c r="D477" s="147" t="s">
        <v>96</v>
      </c>
      <c r="E477" s="130"/>
      <c r="F477" s="130"/>
      <c r="G477" s="130"/>
      <c r="H477" s="130"/>
      <c r="I477" s="130"/>
      <c r="J477" s="130"/>
      <c r="K477" s="130"/>
      <c r="L477" s="130"/>
      <c r="M477" s="130"/>
      <c r="N477" s="130"/>
      <c r="O477" s="130"/>
      <c r="P477" s="130"/>
      <c r="Q477" s="108" t="str">
        <f t="shared" si="1243"/>
        <v/>
      </c>
      <c r="S477" s="17" t="str">
        <f t="shared" ref="S477" si="1264">IF(A475="","",A475)</f>
        <v/>
      </c>
      <c r="U477" s="266" t="str">
        <f t="shared" ref="U477" si="1265">CONCATENATE(C477,"_",D477)</f>
        <v>Abschaltungen wegen Verletzungen vertraglicher Pflichten nach Vertragsauflösung (1)_Haushalte</v>
      </c>
    </row>
    <row r="478" spans="1:21" x14ac:dyDescent="0.2">
      <c r="A478" s="493"/>
      <c r="B478" s="495"/>
      <c r="C478" s="496"/>
      <c r="D478" s="148" t="s">
        <v>97</v>
      </c>
      <c r="E478" s="305"/>
      <c r="F478" s="305"/>
      <c r="G478" s="305"/>
      <c r="H478" s="305"/>
      <c r="I478" s="305"/>
      <c r="J478" s="305"/>
      <c r="K478" s="305"/>
      <c r="L478" s="305"/>
      <c r="M478" s="305"/>
      <c r="N478" s="305"/>
      <c r="O478" s="305"/>
      <c r="P478" s="305"/>
      <c r="Q478" s="108" t="str">
        <f t="shared" si="1243"/>
        <v/>
      </c>
      <c r="S478" s="17" t="str">
        <f t="shared" ref="S478" si="1266">IF(A475="","",A475)</f>
        <v/>
      </c>
      <c r="U478" s="266" t="str">
        <f t="shared" ref="U478" si="1267">CONCATENATE(C477,"_",D478)</f>
        <v>Abschaltungen wegen Verletzungen vertraglicher Pflichten nach Vertragsauflösung (1)_Nicht-Haushalte</v>
      </c>
    </row>
    <row r="479" spans="1:21" ht="12.75" customHeight="1" x14ac:dyDescent="0.2">
      <c r="A479" s="493"/>
      <c r="B479" s="495"/>
      <c r="C479" s="497" t="s">
        <v>1082</v>
      </c>
      <c r="D479" s="147" t="s">
        <v>96</v>
      </c>
      <c r="E479" s="305"/>
      <c r="F479" s="305"/>
      <c r="G479" s="305"/>
      <c r="H479" s="305"/>
      <c r="I479" s="305"/>
      <c r="J479" s="305"/>
      <c r="K479" s="305"/>
      <c r="L479" s="305"/>
      <c r="M479" s="305"/>
      <c r="N479" s="305"/>
      <c r="O479" s="305"/>
      <c r="P479" s="305"/>
      <c r="Q479" s="108" t="str">
        <f t="shared" si="1243"/>
        <v/>
      </c>
      <c r="S479" s="17" t="str">
        <f t="shared" ref="S479" si="1268">IF(A475="","",A475)</f>
        <v/>
      </c>
      <c r="U479" s="266" t="str">
        <f t="shared" ref="U479" si="1269">CONCATENATE(C479,"_",D479)</f>
        <v>Wiederaufnahmen der Belieferung nach Aussetzung des Netzzugangsvertrages (1)_Haushalte</v>
      </c>
    </row>
    <row r="480" spans="1:21" x14ac:dyDescent="0.2">
      <c r="A480" s="493"/>
      <c r="B480" s="495"/>
      <c r="C480" s="496"/>
      <c r="D480" s="148" t="s">
        <v>97</v>
      </c>
      <c r="E480" s="305"/>
      <c r="F480" s="305"/>
      <c r="G480" s="305"/>
      <c r="H480" s="305"/>
      <c r="I480" s="305"/>
      <c r="J480" s="305"/>
      <c r="K480" s="305"/>
      <c r="L480" s="305"/>
      <c r="M480" s="305"/>
      <c r="N480" s="305"/>
      <c r="O480" s="305"/>
      <c r="P480" s="305"/>
      <c r="Q480" s="304" t="str">
        <f t="shared" si="1243"/>
        <v/>
      </c>
      <c r="S480" s="17" t="str">
        <f t="shared" ref="S480" si="1270">IF(A475="","",A475)</f>
        <v/>
      </c>
      <c r="U480" s="266" t="str">
        <f t="shared" ref="U480" si="1271">CONCATENATE(C479,"_",D480)</f>
        <v>Wiederaufnahmen der Belieferung nach Aussetzung des Netzzugangsvertrages (1)_Nicht-Haushalte</v>
      </c>
    </row>
    <row r="481" spans="1:21" x14ac:dyDescent="0.2">
      <c r="A481" s="493"/>
      <c r="B481" s="495"/>
      <c r="C481" s="498" t="s">
        <v>1075</v>
      </c>
      <c r="D481" s="147" t="s">
        <v>96</v>
      </c>
      <c r="E481" s="305"/>
      <c r="F481" s="305"/>
      <c r="G481" s="305"/>
      <c r="H481" s="305"/>
      <c r="I481" s="305"/>
      <c r="J481" s="305"/>
      <c r="K481" s="305"/>
      <c r="L481" s="305"/>
      <c r="M481" s="305"/>
      <c r="N481" s="305"/>
      <c r="O481" s="305"/>
      <c r="P481" s="305"/>
      <c r="Q481" s="304" t="str">
        <f t="shared" si="1243"/>
        <v/>
      </c>
      <c r="S481" s="17" t="str">
        <f t="shared" ref="S481" si="1272">IF(A475="","",A475)</f>
        <v/>
      </c>
      <c r="U481" s="266" t="str">
        <f t="shared" ref="U481" si="1273">CONCATENATE(C481,"_",D481)</f>
        <v>letzte Mahnungen mit eingeschriebenen Brief (2)_Haushalte</v>
      </c>
    </row>
    <row r="482" spans="1:21" ht="12.75" customHeight="1" x14ac:dyDescent="0.2">
      <c r="A482" s="493"/>
      <c r="B482" s="495"/>
      <c r="C482" s="499"/>
      <c r="D482" s="148" t="s">
        <v>97</v>
      </c>
      <c r="E482" s="104"/>
      <c r="F482" s="104"/>
      <c r="G482" s="104"/>
      <c r="H482" s="104"/>
      <c r="I482" s="104"/>
      <c r="J482" s="104"/>
      <c r="K482" s="104"/>
      <c r="L482" s="104"/>
      <c r="M482" s="104"/>
      <c r="N482" s="104"/>
      <c r="O482" s="104"/>
      <c r="P482" s="104"/>
      <c r="Q482" s="73" t="str">
        <f t="shared" si="1243"/>
        <v/>
      </c>
      <c r="S482" s="17" t="str">
        <f t="shared" ref="S482" si="1274">IF(A475="","",A475)</f>
        <v/>
      </c>
      <c r="U482" s="266" t="str">
        <f t="shared" ref="U482" si="1275">CONCATENATE(C481,"_",D482)</f>
        <v>letzte Mahnungen mit eingeschriebenen Brief (2)_Nicht-Haushalte</v>
      </c>
    </row>
    <row r="483" spans="1:21" ht="12.75" customHeight="1" x14ac:dyDescent="0.2">
      <c r="A483" s="492"/>
      <c r="B483" s="494" t="str">
        <f>IF(A483="","",IFERROR(VLOOKUP(A483,L!$M$11:$N$120,2,FALSE),"Eingabeart wurde geändert"))</f>
        <v/>
      </c>
      <c r="C483" s="428" t="s">
        <v>1073</v>
      </c>
      <c r="D483" s="147" t="s">
        <v>96</v>
      </c>
      <c r="E483" s="103"/>
      <c r="F483" s="103"/>
      <c r="G483" s="103"/>
      <c r="H483" s="103"/>
      <c r="I483" s="103"/>
      <c r="J483" s="103"/>
      <c r="K483" s="103"/>
      <c r="L483" s="103"/>
      <c r="M483" s="103"/>
      <c r="N483" s="103"/>
      <c r="O483" s="103"/>
      <c r="P483" s="103"/>
      <c r="Q483" s="72" t="str">
        <f t="shared" si="1243"/>
        <v/>
      </c>
      <c r="S483" s="17" t="str">
        <f t="shared" ref="S483" si="1276">IF(A483="","",A483)</f>
        <v/>
      </c>
      <c r="U483" s="266" t="str">
        <f t="shared" ref="U483" si="1277">CONCATENATE(C483,"_",D483)</f>
        <v>Abschaltungen wegen Verletzungen vertraglicher Pflichten nach Aussetzung der Vertragsabwicklung (1)_Haushalte</v>
      </c>
    </row>
    <row r="484" spans="1:21" x14ac:dyDescent="0.2">
      <c r="A484" s="493"/>
      <c r="B484" s="495"/>
      <c r="C484" s="496"/>
      <c r="D484" s="148" t="s">
        <v>97</v>
      </c>
      <c r="E484" s="350"/>
      <c r="F484" s="350"/>
      <c r="G484" s="350"/>
      <c r="H484" s="350"/>
      <c r="I484" s="350"/>
      <c r="J484" s="350"/>
      <c r="K484" s="350"/>
      <c r="L484" s="350"/>
      <c r="M484" s="350"/>
      <c r="N484" s="350"/>
      <c r="O484" s="350"/>
      <c r="P484" s="350"/>
      <c r="Q484" s="264" t="str">
        <f t="shared" si="1243"/>
        <v/>
      </c>
      <c r="S484" s="17" t="str">
        <f t="shared" ref="S484" si="1278">IF(A483="","",A483)</f>
        <v/>
      </c>
      <c r="U484" s="266" t="str">
        <f t="shared" ref="U484" si="1279">CONCATENATE(C483,"_",D484)</f>
        <v>Abschaltungen wegen Verletzungen vertraglicher Pflichten nach Aussetzung der Vertragsabwicklung (1)_Nicht-Haushalte</v>
      </c>
    </row>
    <row r="485" spans="1:21" ht="12.75" customHeight="1" x14ac:dyDescent="0.2">
      <c r="A485" s="493"/>
      <c r="B485" s="495"/>
      <c r="C485" s="497" t="s">
        <v>1074</v>
      </c>
      <c r="D485" s="147" t="s">
        <v>96</v>
      </c>
      <c r="E485" s="130"/>
      <c r="F485" s="130"/>
      <c r="G485" s="130"/>
      <c r="H485" s="130"/>
      <c r="I485" s="130"/>
      <c r="J485" s="130"/>
      <c r="K485" s="130"/>
      <c r="L485" s="130"/>
      <c r="M485" s="130"/>
      <c r="N485" s="130"/>
      <c r="O485" s="130"/>
      <c r="P485" s="130"/>
      <c r="Q485" s="108" t="str">
        <f t="shared" si="1243"/>
        <v/>
      </c>
      <c r="S485" s="17" t="str">
        <f t="shared" ref="S485" si="1280">IF(A483="","",A483)</f>
        <v/>
      </c>
      <c r="U485" s="266" t="str">
        <f t="shared" ref="U485" si="1281">CONCATENATE(C485,"_",D485)</f>
        <v>Abschaltungen wegen Verletzungen vertraglicher Pflichten nach Vertragsauflösung (1)_Haushalte</v>
      </c>
    </row>
    <row r="486" spans="1:21" x14ac:dyDescent="0.2">
      <c r="A486" s="493"/>
      <c r="B486" s="495"/>
      <c r="C486" s="496"/>
      <c r="D486" s="148" t="s">
        <v>97</v>
      </c>
      <c r="E486" s="305"/>
      <c r="F486" s="305"/>
      <c r="G486" s="305"/>
      <c r="H486" s="305"/>
      <c r="I486" s="305"/>
      <c r="J486" s="305"/>
      <c r="K486" s="305"/>
      <c r="L486" s="305"/>
      <c r="M486" s="305"/>
      <c r="N486" s="305"/>
      <c r="O486" s="305"/>
      <c r="P486" s="305"/>
      <c r="Q486" s="108" t="str">
        <f t="shared" si="1243"/>
        <v/>
      </c>
      <c r="S486" s="17" t="str">
        <f t="shared" ref="S486" si="1282">IF(A483="","",A483)</f>
        <v/>
      </c>
      <c r="U486" s="266" t="str">
        <f t="shared" ref="U486" si="1283">CONCATENATE(C485,"_",D486)</f>
        <v>Abschaltungen wegen Verletzungen vertraglicher Pflichten nach Vertragsauflösung (1)_Nicht-Haushalte</v>
      </c>
    </row>
    <row r="487" spans="1:21" ht="12.75" customHeight="1" x14ac:dyDescent="0.2">
      <c r="A487" s="493"/>
      <c r="B487" s="495"/>
      <c r="C487" s="497" t="s">
        <v>1082</v>
      </c>
      <c r="D487" s="147" t="s">
        <v>96</v>
      </c>
      <c r="E487" s="305"/>
      <c r="F487" s="305"/>
      <c r="G487" s="305"/>
      <c r="H487" s="305"/>
      <c r="I487" s="305"/>
      <c r="J487" s="305"/>
      <c r="K487" s="305"/>
      <c r="L487" s="305"/>
      <c r="M487" s="305"/>
      <c r="N487" s="305"/>
      <c r="O487" s="305"/>
      <c r="P487" s="305"/>
      <c r="Q487" s="108" t="str">
        <f t="shared" si="1243"/>
        <v/>
      </c>
      <c r="S487" s="17" t="str">
        <f t="shared" ref="S487" si="1284">IF(A483="","",A483)</f>
        <v/>
      </c>
      <c r="U487" s="266" t="str">
        <f t="shared" ref="U487" si="1285">CONCATENATE(C487,"_",D487)</f>
        <v>Wiederaufnahmen der Belieferung nach Aussetzung des Netzzugangsvertrages (1)_Haushalte</v>
      </c>
    </row>
    <row r="488" spans="1:21" x14ac:dyDescent="0.2">
      <c r="A488" s="493"/>
      <c r="B488" s="495"/>
      <c r="C488" s="496"/>
      <c r="D488" s="148" t="s">
        <v>97</v>
      </c>
      <c r="E488" s="305"/>
      <c r="F488" s="305"/>
      <c r="G488" s="305"/>
      <c r="H488" s="305"/>
      <c r="I488" s="305"/>
      <c r="J488" s="305"/>
      <c r="K488" s="305"/>
      <c r="L488" s="305"/>
      <c r="M488" s="305"/>
      <c r="N488" s="305"/>
      <c r="O488" s="305"/>
      <c r="P488" s="305"/>
      <c r="Q488" s="304" t="str">
        <f t="shared" si="1243"/>
        <v/>
      </c>
      <c r="S488" s="17" t="str">
        <f t="shared" ref="S488" si="1286">IF(A483="","",A483)</f>
        <v/>
      </c>
      <c r="U488" s="266" t="str">
        <f t="shared" ref="U488" si="1287">CONCATENATE(C487,"_",D488)</f>
        <v>Wiederaufnahmen der Belieferung nach Aussetzung des Netzzugangsvertrages (1)_Nicht-Haushalte</v>
      </c>
    </row>
    <row r="489" spans="1:21" x14ac:dyDescent="0.2">
      <c r="A489" s="493"/>
      <c r="B489" s="495"/>
      <c r="C489" s="498" t="s">
        <v>1075</v>
      </c>
      <c r="D489" s="147" t="s">
        <v>96</v>
      </c>
      <c r="E489" s="305"/>
      <c r="F489" s="305"/>
      <c r="G489" s="305"/>
      <c r="H489" s="305"/>
      <c r="I489" s="305"/>
      <c r="J489" s="305"/>
      <c r="K489" s="305"/>
      <c r="L489" s="305"/>
      <c r="M489" s="305"/>
      <c r="N489" s="305"/>
      <c r="O489" s="305"/>
      <c r="P489" s="305"/>
      <c r="Q489" s="304" t="str">
        <f t="shared" si="1243"/>
        <v/>
      </c>
      <c r="S489" s="17" t="str">
        <f t="shared" ref="S489" si="1288">IF(A483="","",A483)</f>
        <v/>
      </c>
      <c r="U489" s="266" t="str">
        <f t="shared" ref="U489" si="1289">CONCATENATE(C489,"_",D489)</f>
        <v>letzte Mahnungen mit eingeschriebenen Brief (2)_Haushalte</v>
      </c>
    </row>
    <row r="490" spans="1:21" ht="12.75" customHeight="1" x14ac:dyDescent="0.2">
      <c r="A490" s="493"/>
      <c r="B490" s="495"/>
      <c r="C490" s="499"/>
      <c r="D490" s="148" t="s">
        <v>97</v>
      </c>
      <c r="E490" s="104"/>
      <c r="F490" s="104"/>
      <c r="G490" s="104"/>
      <c r="H490" s="104"/>
      <c r="I490" s="104"/>
      <c r="J490" s="104"/>
      <c r="K490" s="104"/>
      <c r="L490" s="104"/>
      <c r="M490" s="104"/>
      <c r="N490" s="104"/>
      <c r="O490" s="104"/>
      <c r="P490" s="104"/>
      <c r="Q490" s="73" t="str">
        <f t="shared" si="1243"/>
        <v/>
      </c>
      <c r="S490" s="17" t="str">
        <f t="shared" ref="S490" si="1290">IF(A483="","",A483)</f>
        <v/>
      </c>
      <c r="U490" s="266" t="str">
        <f t="shared" ref="U490" si="1291">CONCATENATE(C489,"_",D490)</f>
        <v>letzte Mahnungen mit eingeschriebenen Brief (2)_Nicht-Haushalte</v>
      </c>
    </row>
    <row r="491" spans="1:21" ht="12.75" customHeight="1" x14ac:dyDescent="0.2">
      <c r="A491" s="492"/>
      <c r="B491" s="494" t="str">
        <f>IF(A491="","",IFERROR(VLOOKUP(A491,L!$M$11:$N$120,2,FALSE),"Eingabeart wurde geändert"))</f>
        <v/>
      </c>
      <c r="C491" s="428" t="s">
        <v>1073</v>
      </c>
      <c r="D491" s="147" t="s">
        <v>96</v>
      </c>
      <c r="E491" s="103"/>
      <c r="F491" s="103"/>
      <c r="G491" s="103"/>
      <c r="H491" s="103"/>
      <c r="I491" s="103"/>
      <c r="J491" s="103"/>
      <c r="K491" s="103"/>
      <c r="L491" s="103"/>
      <c r="M491" s="103"/>
      <c r="N491" s="103"/>
      <c r="O491" s="103"/>
      <c r="P491" s="103"/>
      <c r="Q491" s="72" t="str">
        <f t="shared" si="1243"/>
        <v/>
      </c>
      <c r="S491" s="17" t="str">
        <f t="shared" ref="S491" si="1292">IF(A491="","",A491)</f>
        <v/>
      </c>
      <c r="U491" s="266" t="str">
        <f t="shared" ref="U491" si="1293">CONCATENATE(C491,"_",D491)</f>
        <v>Abschaltungen wegen Verletzungen vertraglicher Pflichten nach Aussetzung der Vertragsabwicklung (1)_Haushalte</v>
      </c>
    </row>
    <row r="492" spans="1:21" x14ac:dyDescent="0.2">
      <c r="A492" s="493"/>
      <c r="B492" s="495"/>
      <c r="C492" s="496"/>
      <c r="D492" s="148" t="s">
        <v>97</v>
      </c>
      <c r="E492" s="350"/>
      <c r="F492" s="350"/>
      <c r="G492" s="350"/>
      <c r="H492" s="350"/>
      <c r="I492" s="350"/>
      <c r="J492" s="350"/>
      <c r="K492" s="350"/>
      <c r="L492" s="350"/>
      <c r="M492" s="350"/>
      <c r="N492" s="350"/>
      <c r="O492" s="350"/>
      <c r="P492" s="350"/>
      <c r="Q492" s="264" t="str">
        <f t="shared" si="1243"/>
        <v/>
      </c>
      <c r="S492" s="17" t="str">
        <f t="shared" ref="S492" si="1294">IF(A491="","",A491)</f>
        <v/>
      </c>
      <c r="U492" s="266" t="str">
        <f t="shared" ref="U492" si="1295">CONCATENATE(C491,"_",D492)</f>
        <v>Abschaltungen wegen Verletzungen vertraglicher Pflichten nach Aussetzung der Vertragsabwicklung (1)_Nicht-Haushalte</v>
      </c>
    </row>
    <row r="493" spans="1:21" ht="12.75" customHeight="1" x14ac:dyDescent="0.2">
      <c r="A493" s="493"/>
      <c r="B493" s="495"/>
      <c r="C493" s="497" t="s">
        <v>1074</v>
      </c>
      <c r="D493" s="147" t="s">
        <v>96</v>
      </c>
      <c r="E493" s="130"/>
      <c r="F493" s="130"/>
      <c r="G493" s="130"/>
      <c r="H493" s="130"/>
      <c r="I493" s="130"/>
      <c r="J493" s="130"/>
      <c r="K493" s="130"/>
      <c r="L493" s="130"/>
      <c r="M493" s="130"/>
      <c r="N493" s="130"/>
      <c r="O493" s="130"/>
      <c r="P493" s="130"/>
      <c r="Q493" s="108" t="str">
        <f t="shared" si="1243"/>
        <v/>
      </c>
      <c r="S493" s="17" t="str">
        <f t="shared" ref="S493" si="1296">IF(A491="","",A491)</f>
        <v/>
      </c>
      <c r="U493" s="266" t="str">
        <f t="shared" ref="U493" si="1297">CONCATENATE(C493,"_",D493)</f>
        <v>Abschaltungen wegen Verletzungen vertraglicher Pflichten nach Vertragsauflösung (1)_Haushalte</v>
      </c>
    </row>
    <row r="494" spans="1:21" x14ac:dyDescent="0.2">
      <c r="A494" s="493"/>
      <c r="B494" s="495"/>
      <c r="C494" s="496"/>
      <c r="D494" s="148" t="s">
        <v>97</v>
      </c>
      <c r="E494" s="305"/>
      <c r="F494" s="305"/>
      <c r="G494" s="305"/>
      <c r="H494" s="305"/>
      <c r="I494" s="305"/>
      <c r="J494" s="305"/>
      <c r="K494" s="305"/>
      <c r="L494" s="305"/>
      <c r="M494" s="305"/>
      <c r="N494" s="305"/>
      <c r="O494" s="305"/>
      <c r="P494" s="305"/>
      <c r="Q494" s="108" t="str">
        <f t="shared" si="1243"/>
        <v/>
      </c>
      <c r="S494" s="17" t="str">
        <f t="shared" ref="S494" si="1298">IF(A491="","",A491)</f>
        <v/>
      </c>
      <c r="U494" s="266" t="str">
        <f t="shared" ref="U494" si="1299">CONCATENATE(C493,"_",D494)</f>
        <v>Abschaltungen wegen Verletzungen vertraglicher Pflichten nach Vertragsauflösung (1)_Nicht-Haushalte</v>
      </c>
    </row>
    <row r="495" spans="1:21" ht="12.75" customHeight="1" x14ac:dyDescent="0.2">
      <c r="A495" s="493"/>
      <c r="B495" s="495"/>
      <c r="C495" s="497" t="s">
        <v>1082</v>
      </c>
      <c r="D495" s="147" t="s">
        <v>96</v>
      </c>
      <c r="E495" s="305"/>
      <c r="F495" s="305"/>
      <c r="G495" s="305"/>
      <c r="H495" s="305"/>
      <c r="I495" s="305"/>
      <c r="J495" s="305"/>
      <c r="K495" s="305"/>
      <c r="L495" s="305"/>
      <c r="M495" s="305"/>
      <c r="N495" s="305"/>
      <c r="O495" s="305"/>
      <c r="P495" s="305"/>
      <c r="Q495" s="108" t="str">
        <f t="shared" si="1243"/>
        <v/>
      </c>
      <c r="S495" s="17" t="str">
        <f t="shared" ref="S495" si="1300">IF(A491="","",A491)</f>
        <v/>
      </c>
      <c r="U495" s="266" t="str">
        <f t="shared" ref="U495" si="1301">CONCATENATE(C495,"_",D495)</f>
        <v>Wiederaufnahmen der Belieferung nach Aussetzung des Netzzugangsvertrages (1)_Haushalte</v>
      </c>
    </row>
    <row r="496" spans="1:21" x14ac:dyDescent="0.2">
      <c r="A496" s="493"/>
      <c r="B496" s="495"/>
      <c r="C496" s="496"/>
      <c r="D496" s="148" t="s">
        <v>97</v>
      </c>
      <c r="E496" s="305"/>
      <c r="F496" s="305"/>
      <c r="G496" s="305"/>
      <c r="H496" s="305"/>
      <c r="I496" s="305"/>
      <c r="J496" s="305"/>
      <c r="K496" s="305"/>
      <c r="L496" s="305"/>
      <c r="M496" s="305"/>
      <c r="N496" s="305"/>
      <c r="O496" s="305"/>
      <c r="P496" s="305"/>
      <c r="Q496" s="304" t="str">
        <f t="shared" si="1243"/>
        <v/>
      </c>
      <c r="S496" s="17" t="str">
        <f t="shared" ref="S496" si="1302">IF(A491="","",A491)</f>
        <v/>
      </c>
      <c r="U496" s="266" t="str">
        <f t="shared" ref="U496" si="1303">CONCATENATE(C495,"_",D496)</f>
        <v>Wiederaufnahmen der Belieferung nach Aussetzung des Netzzugangsvertrages (1)_Nicht-Haushalte</v>
      </c>
    </row>
    <row r="497" spans="1:21" x14ac:dyDescent="0.2">
      <c r="A497" s="493"/>
      <c r="B497" s="495"/>
      <c r="C497" s="498" t="s">
        <v>1075</v>
      </c>
      <c r="D497" s="147" t="s">
        <v>96</v>
      </c>
      <c r="E497" s="305"/>
      <c r="F497" s="305"/>
      <c r="G497" s="305"/>
      <c r="H497" s="305"/>
      <c r="I497" s="305"/>
      <c r="J497" s="305"/>
      <c r="K497" s="305"/>
      <c r="L497" s="305"/>
      <c r="M497" s="305"/>
      <c r="N497" s="305"/>
      <c r="O497" s="305"/>
      <c r="P497" s="305"/>
      <c r="Q497" s="304" t="str">
        <f t="shared" si="1243"/>
        <v/>
      </c>
      <c r="S497" s="17" t="str">
        <f t="shared" ref="S497" si="1304">IF(A491="","",A491)</f>
        <v/>
      </c>
      <c r="U497" s="266" t="str">
        <f t="shared" ref="U497" si="1305">CONCATENATE(C497,"_",D497)</f>
        <v>letzte Mahnungen mit eingeschriebenen Brief (2)_Haushalte</v>
      </c>
    </row>
    <row r="498" spans="1:21" ht="12.75" customHeight="1" x14ac:dyDescent="0.2">
      <c r="A498" s="493"/>
      <c r="B498" s="495"/>
      <c r="C498" s="499"/>
      <c r="D498" s="148" t="s">
        <v>97</v>
      </c>
      <c r="E498" s="104"/>
      <c r="F498" s="104"/>
      <c r="G498" s="104"/>
      <c r="H498" s="104"/>
      <c r="I498" s="104"/>
      <c r="J498" s="104"/>
      <c r="K498" s="104"/>
      <c r="L498" s="104"/>
      <c r="M498" s="104"/>
      <c r="N498" s="104"/>
      <c r="O498" s="104"/>
      <c r="P498" s="104"/>
      <c r="Q498" s="73" t="str">
        <f t="shared" si="1243"/>
        <v/>
      </c>
      <c r="S498" s="17" t="str">
        <f t="shared" ref="S498" si="1306">IF(A491="","",A491)</f>
        <v/>
      </c>
      <c r="U498" s="266" t="str">
        <f t="shared" ref="U498" si="1307">CONCATENATE(C497,"_",D498)</f>
        <v>letzte Mahnungen mit eingeschriebenen Brief (2)_Nicht-Haushalte</v>
      </c>
    </row>
    <row r="499" spans="1:21" ht="12.75" customHeight="1" x14ac:dyDescent="0.2">
      <c r="A499" s="492"/>
      <c r="B499" s="494" t="str">
        <f>IF(A499="","",IFERROR(VLOOKUP(A499,L!$M$11:$N$120,2,FALSE),"Eingabeart wurde geändert"))</f>
        <v/>
      </c>
      <c r="C499" s="428" t="s">
        <v>1073</v>
      </c>
      <c r="D499" s="147" t="s">
        <v>96</v>
      </c>
      <c r="E499" s="103"/>
      <c r="F499" s="103"/>
      <c r="G499" s="103"/>
      <c r="H499" s="103"/>
      <c r="I499" s="103"/>
      <c r="J499" s="103"/>
      <c r="K499" s="103"/>
      <c r="L499" s="103"/>
      <c r="M499" s="103"/>
      <c r="N499" s="103"/>
      <c r="O499" s="103"/>
      <c r="P499" s="103"/>
      <c r="Q499" s="72" t="str">
        <f t="shared" si="1243"/>
        <v/>
      </c>
      <c r="S499" s="17" t="str">
        <f t="shared" ref="S499" si="1308">IF(A499="","",A499)</f>
        <v/>
      </c>
      <c r="U499" s="266" t="str">
        <f t="shared" ref="U499" si="1309">CONCATENATE(C499,"_",D499)</f>
        <v>Abschaltungen wegen Verletzungen vertraglicher Pflichten nach Aussetzung der Vertragsabwicklung (1)_Haushalte</v>
      </c>
    </row>
    <row r="500" spans="1:21" x14ac:dyDescent="0.2">
      <c r="A500" s="493"/>
      <c r="B500" s="495"/>
      <c r="C500" s="496"/>
      <c r="D500" s="148" t="s">
        <v>97</v>
      </c>
      <c r="E500" s="350"/>
      <c r="F500" s="350"/>
      <c r="G500" s="350"/>
      <c r="H500" s="350"/>
      <c r="I500" s="350"/>
      <c r="J500" s="350"/>
      <c r="K500" s="350"/>
      <c r="L500" s="350"/>
      <c r="M500" s="350"/>
      <c r="N500" s="350"/>
      <c r="O500" s="350"/>
      <c r="P500" s="350"/>
      <c r="Q500" s="264" t="str">
        <f t="shared" si="1243"/>
        <v/>
      </c>
      <c r="S500" s="17" t="str">
        <f t="shared" ref="S500" si="1310">IF(A499="","",A499)</f>
        <v/>
      </c>
      <c r="U500" s="266" t="str">
        <f t="shared" ref="U500" si="1311">CONCATENATE(C499,"_",D500)</f>
        <v>Abschaltungen wegen Verletzungen vertraglicher Pflichten nach Aussetzung der Vertragsabwicklung (1)_Nicht-Haushalte</v>
      </c>
    </row>
    <row r="501" spans="1:21" ht="12.75" customHeight="1" x14ac:dyDescent="0.2">
      <c r="A501" s="493"/>
      <c r="B501" s="495"/>
      <c r="C501" s="497" t="s">
        <v>1074</v>
      </c>
      <c r="D501" s="147" t="s">
        <v>96</v>
      </c>
      <c r="E501" s="130"/>
      <c r="F501" s="130"/>
      <c r="G501" s="130"/>
      <c r="H501" s="130"/>
      <c r="I501" s="130"/>
      <c r="J501" s="130"/>
      <c r="K501" s="130"/>
      <c r="L501" s="130"/>
      <c r="M501" s="130"/>
      <c r="N501" s="130"/>
      <c r="O501" s="130"/>
      <c r="P501" s="130"/>
      <c r="Q501" s="108" t="str">
        <f t="shared" si="1243"/>
        <v/>
      </c>
      <c r="S501" s="17" t="str">
        <f t="shared" ref="S501" si="1312">IF(A499="","",A499)</f>
        <v/>
      </c>
      <c r="U501" s="266" t="str">
        <f t="shared" ref="U501" si="1313">CONCATENATE(C501,"_",D501)</f>
        <v>Abschaltungen wegen Verletzungen vertraglicher Pflichten nach Vertragsauflösung (1)_Haushalte</v>
      </c>
    </row>
    <row r="502" spans="1:21" x14ac:dyDescent="0.2">
      <c r="A502" s="493"/>
      <c r="B502" s="495"/>
      <c r="C502" s="496"/>
      <c r="D502" s="148" t="s">
        <v>97</v>
      </c>
      <c r="E502" s="305"/>
      <c r="F502" s="305"/>
      <c r="G502" s="305"/>
      <c r="H502" s="305"/>
      <c r="I502" s="305"/>
      <c r="J502" s="305"/>
      <c r="K502" s="305"/>
      <c r="L502" s="305"/>
      <c r="M502" s="305"/>
      <c r="N502" s="305"/>
      <c r="O502" s="305"/>
      <c r="P502" s="305"/>
      <c r="Q502" s="108" t="str">
        <f t="shared" si="1243"/>
        <v/>
      </c>
      <c r="S502" s="17" t="str">
        <f t="shared" ref="S502" si="1314">IF(A499="","",A499)</f>
        <v/>
      </c>
      <c r="U502" s="266" t="str">
        <f t="shared" ref="U502" si="1315">CONCATENATE(C501,"_",D502)</f>
        <v>Abschaltungen wegen Verletzungen vertraglicher Pflichten nach Vertragsauflösung (1)_Nicht-Haushalte</v>
      </c>
    </row>
    <row r="503" spans="1:21" ht="12.75" customHeight="1" x14ac:dyDescent="0.2">
      <c r="A503" s="493"/>
      <c r="B503" s="495"/>
      <c r="C503" s="497" t="s">
        <v>1082</v>
      </c>
      <c r="D503" s="147" t="s">
        <v>96</v>
      </c>
      <c r="E503" s="305"/>
      <c r="F503" s="305"/>
      <c r="G503" s="305"/>
      <c r="H503" s="305"/>
      <c r="I503" s="305"/>
      <c r="J503" s="305"/>
      <c r="K503" s="305"/>
      <c r="L503" s="305"/>
      <c r="M503" s="305"/>
      <c r="N503" s="305"/>
      <c r="O503" s="305"/>
      <c r="P503" s="305"/>
      <c r="Q503" s="108" t="str">
        <f t="shared" si="1243"/>
        <v/>
      </c>
      <c r="S503" s="17" t="str">
        <f t="shared" ref="S503" si="1316">IF(A499="","",A499)</f>
        <v/>
      </c>
      <c r="U503" s="266" t="str">
        <f t="shared" ref="U503" si="1317">CONCATENATE(C503,"_",D503)</f>
        <v>Wiederaufnahmen der Belieferung nach Aussetzung des Netzzugangsvertrages (1)_Haushalte</v>
      </c>
    </row>
    <row r="504" spans="1:21" x14ac:dyDescent="0.2">
      <c r="A504" s="493"/>
      <c r="B504" s="495"/>
      <c r="C504" s="496"/>
      <c r="D504" s="148" t="s">
        <v>97</v>
      </c>
      <c r="E504" s="305"/>
      <c r="F504" s="305"/>
      <c r="G504" s="305"/>
      <c r="H504" s="305"/>
      <c r="I504" s="305"/>
      <c r="J504" s="305"/>
      <c r="K504" s="305"/>
      <c r="L504" s="305"/>
      <c r="M504" s="305"/>
      <c r="N504" s="305"/>
      <c r="O504" s="305"/>
      <c r="P504" s="305"/>
      <c r="Q504" s="304" t="str">
        <f t="shared" si="1243"/>
        <v/>
      </c>
      <c r="S504" s="17" t="str">
        <f t="shared" ref="S504" si="1318">IF(A499="","",A499)</f>
        <v/>
      </c>
      <c r="U504" s="266" t="str">
        <f t="shared" ref="U504" si="1319">CONCATENATE(C503,"_",D504)</f>
        <v>Wiederaufnahmen der Belieferung nach Aussetzung des Netzzugangsvertrages (1)_Nicht-Haushalte</v>
      </c>
    </row>
    <row r="505" spans="1:21" x14ac:dyDescent="0.2">
      <c r="A505" s="493"/>
      <c r="B505" s="495"/>
      <c r="C505" s="498" t="s">
        <v>1075</v>
      </c>
      <c r="D505" s="147" t="s">
        <v>96</v>
      </c>
      <c r="E505" s="305"/>
      <c r="F505" s="305"/>
      <c r="G505" s="305"/>
      <c r="H505" s="305"/>
      <c r="I505" s="305"/>
      <c r="J505" s="305"/>
      <c r="K505" s="305"/>
      <c r="L505" s="305"/>
      <c r="M505" s="305"/>
      <c r="N505" s="305"/>
      <c r="O505" s="305"/>
      <c r="P505" s="305"/>
      <c r="Q505" s="304" t="str">
        <f t="shared" si="1243"/>
        <v/>
      </c>
      <c r="S505" s="17" t="str">
        <f t="shared" ref="S505" si="1320">IF(A499="","",A499)</f>
        <v/>
      </c>
      <c r="U505" s="266" t="str">
        <f t="shared" ref="U505" si="1321">CONCATENATE(C505,"_",D505)</f>
        <v>letzte Mahnungen mit eingeschriebenen Brief (2)_Haushalte</v>
      </c>
    </row>
    <row r="506" spans="1:21" ht="12.75" customHeight="1" x14ac:dyDescent="0.2">
      <c r="A506" s="493"/>
      <c r="B506" s="495"/>
      <c r="C506" s="499"/>
      <c r="D506" s="148" t="s">
        <v>97</v>
      </c>
      <c r="E506" s="104"/>
      <c r="F506" s="104"/>
      <c r="G506" s="104"/>
      <c r="H506" s="104"/>
      <c r="I506" s="104"/>
      <c r="J506" s="104"/>
      <c r="K506" s="104"/>
      <c r="L506" s="104"/>
      <c r="M506" s="104"/>
      <c r="N506" s="104"/>
      <c r="O506" s="104"/>
      <c r="P506" s="104"/>
      <c r="Q506" s="73" t="str">
        <f t="shared" si="1243"/>
        <v/>
      </c>
      <c r="S506" s="17" t="str">
        <f t="shared" ref="S506" si="1322">IF(A499="","",A499)</f>
        <v/>
      </c>
      <c r="U506" s="266" t="str">
        <f t="shared" ref="U506" si="1323">CONCATENATE(C505,"_",D506)</f>
        <v>letzte Mahnungen mit eingeschriebenen Brief (2)_Nicht-Haushalte</v>
      </c>
    </row>
    <row r="507" spans="1:21" ht="12.75" customHeight="1" x14ac:dyDescent="0.2">
      <c r="A507" s="492"/>
      <c r="B507" s="494" t="str">
        <f>IF(A507="","",IFERROR(VLOOKUP(A507,L!$M$11:$N$120,2,FALSE),"Eingabeart wurde geändert"))</f>
        <v/>
      </c>
      <c r="C507" s="428" t="s">
        <v>1073</v>
      </c>
      <c r="D507" s="147" t="s">
        <v>96</v>
      </c>
      <c r="E507" s="103"/>
      <c r="F507" s="103"/>
      <c r="G507" s="103"/>
      <c r="H507" s="103"/>
      <c r="I507" s="103"/>
      <c r="J507" s="103"/>
      <c r="K507" s="103"/>
      <c r="L507" s="103"/>
      <c r="M507" s="103"/>
      <c r="N507" s="103"/>
      <c r="O507" s="103"/>
      <c r="P507" s="103"/>
      <c r="Q507" s="72" t="str">
        <f t="shared" si="1243"/>
        <v/>
      </c>
      <c r="S507" s="17" t="str">
        <f t="shared" ref="S507" si="1324">IF(A507="","",A507)</f>
        <v/>
      </c>
      <c r="U507" s="266" t="str">
        <f t="shared" ref="U507" si="1325">CONCATENATE(C507,"_",D507)</f>
        <v>Abschaltungen wegen Verletzungen vertraglicher Pflichten nach Aussetzung der Vertragsabwicklung (1)_Haushalte</v>
      </c>
    </row>
    <row r="508" spans="1:21" x14ac:dyDescent="0.2">
      <c r="A508" s="493"/>
      <c r="B508" s="495"/>
      <c r="C508" s="496"/>
      <c r="D508" s="148" t="s">
        <v>97</v>
      </c>
      <c r="E508" s="350"/>
      <c r="F508" s="350"/>
      <c r="G508" s="350"/>
      <c r="H508" s="350"/>
      <c r="I508" s="350"/>
      <c r="J508" s="350"/>
      <c r="K508" s="350"/>
      <c r="L508" s="350"/>
      <c r="M508" s="350"/>
      <c r="N508" s="350"/>
      <c r="O508" s="350"/>
      <c r="P508" s="350"/>
      <c r="Q508" s="264" t="str">
        <f t="shared" si="1243"/>
        <v/>
      </c>
      <c r="S508" s="17" t="str">
        <f t="shared" ref="S508" si="1326">IF(A507="","",A507)</f>
        <v/>
      </c>
      <c r="U508" s="266" t="str">
        <f t="shared" ref="U508" si="1327">CONCATENATE(C507,"_",D508)</f>
        <v>Abschaltungen wegen Verletzungen vertraglicher Pflichten nach Aussetzung der Vertragsabwicklung (1)_Nicht-Haushalte</v>
      </c>
    </row>
    <row r="509" spans="1:21" ht="12.75" customHeight="1" x14ac:dyDescent="0.2">
      <c r="A509" s="493"/>
      <c r="B509" s="495"/>
      <c r="C509" s="497" t="s">
        <v>1074</v>
      </c>
      <c r="D509" s="147" t="s">
        <v>96</v>
      </c>
      <c r="E509" s="130"/>
      <c r="F509" s="130"/>
      <c r="G509" s="130"/>
      <c r="H509" s="130"/>
      <c r="I509" s="130"/>
      <c r="J509" s="130"/>
      <c r="K509" s="130"/>
      <c r="L509" s="130"/>
      <c r="M509" s="130"/>
      <c r="N509" s="130"/>
      <c r="O509" s="130"/>
      <c r="P509" s="130"/>
      <c r="Q509" s="108" t="str">
        <f t="shared" si="1243"/>
        <v/>
      </c>
      <c r="S509" s="17" t="str">
        <f t="shared" ref="S509" si="1328">IF(A507="","",A507)</f>
        <v/>
      </c>
      <c r="U509" s="266" t="str">
        <f t="shared" ref="U509" si="1329">CONCATENATE(C509,"_",D509)</f>
        <v>Abschaltungen wegen Verletzungen vertraglicher Pflichten nach Vertragsauflösung (1)_Haushalte</v>
      </c>
    </row>
    <row r="510" spans="1:21" x14ac:dyDescent="0.2">
      <c r="A510" s="493"/>
      <c r="B510" s="495"/>
      <c r="C510" s="496"/>
      <c r="D510" s="148" t="s">
        <v>97</v>
      </c>
      <c r="E510" s="305"/>
      <c r="F510" s="305"/>
      <c r="G510" s="305"/>
      <c r="H510" s="305"/>
      <c r="I510" s="305"/>
      <c r="J510" s="305"/>
      <c r="K510" s="305"/>
      <c r="L510" s="305"/>
      <c r="M510" s="305"/>
      <c r="N510" s="305"/>
      <c r="O510" s="305"/>
      <c r="P510" s="305"/>
      <c r="Q510" s="108" t="str">
        <f t="shared" si="1243"/>
        <v/>
      </c>
      <c r="S510" s="17" t="str">
        <f t="shared" ref="S510" si="1330">IF(A507="","",A507)</f>
        <v/>
      </c>
      <c r="U510" s="266" t="str">
        <f t="shared" ref="U510" si="1331">CONCATENATE(C509,"_",D510)</f>
        <v>Abschaltungen wegen Verletzungen vertraglicher Pflichten nach Vertragsauflösung (1)_Nicht-Haushalte</v>
      </c>
    </row>
    <row r="511" spans="1:21" ht="12.75" customHeight="1" x14ac:dyDescent="0.2">
      <c r="A511" s="493"/>
      <c r="B511" s="495"/>
      <c r="C511" s="497" t="s">
        <v>1082</v>
      </c>
      <c r="D511" s="147" t="s">
        <v>96</v>
      </c>
      <c r="E511" s="305"/>
      <c r="F511" s="305"/>
      <c r="G511" s="305"/>
      <c r="H511" s="305"/>
      <c r="I511" s="305"/>
      <c r="J511" s="305"/>
      <c r="K511" s="305"/>
      <c r="L511" s="305"/>
      <c r="M511" s="305"/>
      <c r="N511" s="305"/>
      <c r="O511" s="305"/>
      <c r="P511" s="305"/>
      <c r="Q511" s="108" t="str">
        <f t="shared" si="1243"/>
        <v/>
      </c>
      <c r="S511" s="17" t="str">
        <f t="shared" ref="S511" si="1332">IF(A507="","",A507)</f>
        <v/>
      </c>
      <c r="U511" s="266" t="str">
        <f t="shared" ref="U511" si="1333">CONCATENATE(C511,"_",D511)</f>
        <v>Wiederaufnahmen der Belieferung nach Aussetzung des Netzzugangsvertrages (1)_Haushalte</v>
      </c>
    </row>
    <row r="512" spans="1:21" x14ac:dyDescent="0.2">
      <c r="A512" s="493"/>
      <c r="B512" s="495"/>
      <c r="C512" s="496"/>
      <c r="D512" s="148" t="s">
        <v>97</v>
      </c>
      <c r="E512" s="305"/>
      <c r="F512" s="305"/>
      <c r="G512" s="305"/>
      <c r="H512" s="305"/>
      <c r="I512" s="305"/>
      <c r="J512" s="305"/>
      <c r="K512" s="305"/>
      <c r="L512" s="305"/>
      <c r="M512" s="305"/>
      <c r="N512" s="305"/>
      <c r="O512" s="305"/>
      <c r="P512" s="305"/>
      <c r="Q512" s="304" t="str">
        <f t="shared" si="1243"/>
        <v/>
      </c>
      <c r="S512" s="17" t="str">
        <f t="shared" ref="S512" si="1334">IF(A507="","",A507)</f>
        <v/>
      </c>
      <c r="U512" s="266" t="str">
        <f t="shared" ref="U512" si="1335">CONCATENATE(C511,"_",D512)</f>
        <v>Wiederaufnahmen der Belieferung nach Aussetzung des Netzzugangsvertrages (1)_Nicht-Haushalte</v>
      </c>
    </row>
    <row r="513" spans="1:21" x14ac:dyDescent="0.2">
      <c r="A513" s="493"/>
      <c r="B513" s="495"/>
      <c r="C513" s="498" t="s">
        <v>1075</v>
      </c>
      <c r="D513" s="147" t="s">
        <v>96</v>
      </c>
      <c r="E513" s="305"/>
      <c r="F513" s="305"/>
      <c r="G513" s="305"/>
      <c r="H513" s="305"/>
      <c r="I513" s="305"/>
      <c r="J513" s="305"/>
      <c r="K513" s="305"/>
      <c r="L513" s="305"/>
      <c r="M513" s="305"/>
      <c r="N513" s="305"/>
      <c r="O513" s="305"/>
      <c r="P513" s="305"/>
      <c r="Q513" s="304" t="str">
        <f t="shared" si="1243"/>
        <v/>
      </c>
      <c r="S513" s="17" t="str">
        <f t="shared" ref="S513" si="1336">IF(A507="","",A507)</f>
        <v/>
      </c>
      <c r="U513" s="266" t="str">
        <f t="shared" ref="U513" si="1337">CONCATENATE(C513,"_",D513)</f>
        <v>letzte Mahnungen mit eingeschriebenen Brief (2)_Haushalte</v>
      </c>
    </row>
    <row r="514" spans="1:21" ht="12.75" customHeight="1" x14ac:dyDescent="0.2">
      <c r="A514" s="493"/>
      <c r="B514" s="495"/>
      <c r="C514" s="499"/>
      <c r="D514" s="148" t="s">
        <v>97</v>
      </c>
      <c r="E514" s="104"/>
      <c r="F514" s="104"/>
      <c r="G514" s="104"/>
      <c r="H514" s="104"/>
      <c r="I514" s="104"/>
      <c r="J514" s="104"/>
      <c r="K514" s="104"/>
      <c r="L514" s="104"/>
      <c r="M514" s="104"/>
      <c r="N514" s="104"/>
      <c r="O514" s="104"/>
      <c r="P514" s="104"/>
      <c r="Q514" s="73" t="str">
        <f t="shared" si="1243"/>
        <v/>
      </c>
      <c r="S514" s="17" t="str">
        <f t="shared" ref="S514" si="1338">IF(A507="","",A507)</f>
        <v/>
      </c>
      <c r="U514" s="266" t="str">
        <f t="shared" ref="U514" si="1339">CONCATENATE(C513,"_",D514)</f>
        <v>letzte Mahnungen mit eingeschriebenen Brief (2)_Nicht-Haushalte</v>
      </c>
    </row>
    <row r="515" spans="1:21" ht="12.75" customHeight="1" x14ac:dyDescent="0.2">
      <c r="A515" s="492"/>
      <c r="B515" s="494" t="str">
        <f>IF(A515="","",IFERROR(VLOOKUP(A515,L!$M$11:$N$120,2,FALSE),"Eingabeart wurde geändert"))</f>
        <v/>
      </c>
      <c r="C515" s="428" t="s">
        <v>1073</v>
      </c>
      <c r="D515" s="147" t="s">
        <v>96</v>
      </c>
      <c r="E515" s="103"/>
      <c r="F515" s="103"/>
      <c r="G515" s="103"/>
      <c r="H515" s="103"/>
      <c r="I515" s="103"/>
      <c r="J515" s="103"/>
      <c r="K515" s="103"/>
      <c r="L515" s="103"/>
      <c r="M515" s="103"/>
      <c r="N515" s="103"/>
      <c r="O515" s="103"/>
      <c r="P515" s="103"/>
      <c r="Q515" s="72" t="str">
        <f t="shared" si="1243"/>
        <v/>
      </c>
      <c r="S515" s="17" t="str">
        <f t="shared" ref="S515" si="1340">IF(A515="","",A515)</f>
        <v/>
      </c>
      <c r="U515" s="266" t="str">
        <f t="shared" ref="U515" si="1341">CONCATENATE(C515,"_",D515)</f>
        <v>Abschaltungen wegen Verletzungen vertraglicher Pflichten nach Aussetzung der Vertragsabwicklung (1)_Haushalte</v>
      </c>
    </row>
    <row r="516" spans="1:21" x14ac:dyDescent="0.2">
      <c r="A516" s="493"/>
      <c r="B516" s="495"/>
      <c r="C516" s="496"/>
      <c r="D516" s="148" t="s">
        <v>97</v>
      </c>
      <c r="E516" s="350"/>
      <c r="F516" s="350"/>
      <c r="G516" s="350"/>
      <c r="H516" s="350"/>
      <c r="I516" s="350"/>
      <c r="J516" s="350"/>
      <c r="K516" s="350"/>
      <c r="L516" s="350"/>
      <c r="M516" s="350"/>
      <c r="N516" s="350"/>
      <c r="O516" s="350"/>
      <c r="P516" s="350"/>
      <c r="Q516" s="264" t="str">
        <f t="shared" si="1243"/>
        <v/>
      </c>
      <c r="S516" s="17" t="str">
        <f t="shared" ref="S516" si="1342">IF(A515="","",A515)</f>
        <v/>
      </c>
      <c r="U516" s="266" t="str">
        <f t="shared" ref="U516" si="1343">CONCATENATE(C515,"_",D516)</f>
        <v>Abschaltungen wegen Verletzungen vertraglicher Pflichten nach Aussetzung der Vertragsabwicklung (1)_Nicht-Haushalte</v>
      </c>
    </row>
    <row r="517" spans="1:21" ht="12.75" customHeight="1" x14ac:dyDescent="0.2">
      <c r="A517" s="493"/>
      <c r="B517" s="495"/>
      <c r="C517" s="497" t="s">
        <v>1074</v>
      </c>
      <c r="D517" s="147" t="s">
        <v>96</v>
      </c>
      <c r="E517" s="130"/>
      <c r="F517" s="130"/>
      <c r="G517" s="130"/>
      <c r="H517" s="130"/>
      <c r="I517" s="130"/>
      <c r="J517" s="130"/>
      <c r="K517" s="130"/>
      <c r="L517" s="130"/>
      <c r="M517" s="130"/>
      <c r="N517" s="130"/>
      <c r="O517" s="130"/>
      <c r="P517" s="130"/>
      <c r="Q517" s="108" t="str">
        <f t="shared" si="1243"/>
        <v/>
      </c>
      <c r="S517" s="17" t="str">
        <f t="shared" ref="S517" si="1344">IF(A515="","",A515)</f>
        <v/>
      </c>
      <c r="U517" s="266" t="str">
        <f t="shared" ref="U517" si="1345">CONCATENATE(C517,"_",D517)</f>
        <v>Abschaltungen wegen Verletzungen vertraglicher Pflichten nach Vertragsauflösung (1)_Haushalte</v>
      </c>
    </row>
    <row r="518" spans="1:21" x14ac:dyDescent="0.2">
      <c r="A518" s="493"/>
      <c r="B518" s="495"/>
      <c r="C518" s="496"/>
      <c r="D518" s="148" t="s">
        <v>97</v>
      </c>
      <c r="E518" s="305"/>
      <c r="F518" s="305"/>
      <c r="G518" s="305"/>
      <c r="H518" s="305"/>
      <c r="I518" s="305"/>
      <c r="J518" s="305"/>
      <c r="K518" s="305"/>
      <c r="L518" s="305"/>
      <c r="M518" s="305"/>
      <c r="N518" s="305"/>
      <c r="O518" s="305"/>
      <c r="P518" s="305"/>
      <c r="Q518" s="108" t="str">
        <f t="shared" si="1243"/>
        <v/>
      </c>
      <c r="S518" s="17" t="str">
        <f t="shared" ref="S518" si="1346">IF(A515="","",A515)</f>
        <v/>
      </c>
      <c r="U518" s="266" t="str">
        <f t="shared" ref="U518" si="1347">CONCATENATE(C517,"_",D518)</f>
        <v>Abschaltungen wegen Verletzungen vertraglicher Pflichten nach Vertragsauflösung (1)_Nicht-Haushalte</v>
      </c>
    </row>
    <row r="519" spans="1:21" ht="12.75" customHeight="1" x14ac:dyDescent="0.2">
      <c r="A519" s="493"/>
      <c r="B519" s="495"/>
      <c r="C519" s="497" t="s">
        <v>1082</v>
      </c>
      <c r="D519" s="147" t="s">
        <v>96</v>
      </c>
      <c r="E519" s="305"/>
      <c r="F519" s="305"/>
      <c r="G519" s="305"/>
      <c r="H519" s="305"/>
      <c r="I519" s="305"/>
      <c r="J519" s="305"/>
      <c r="K519" s="305"/>
      <c r="L519" s="305"/>
      <c r="M519" s="305"/>
      <c r="N519" s="305"/>
      <c r="O519" s="305"/>
      <c r="P519" s="305"/>
      <c r="Q519" s="108" t="str">
        <f t="shared" si="1243"/>
        <v/>
      </c>
      <c r="S519" s="17" t="str">
        <f t="shared" ref="S519" si="1348">IF(A515="","",A515)</f>
        <v/>
      </c>
      <c r="U519" s="266" t="str">
        <f t="shared" ref="U519" si="1349">CONCATENATE(C519,"_",D519)</f>
        <v>Wiederaufnahmen der Belieferung nach Aussetzung des Netzzugangsvertrages (1)_Haushalte</v>
      </c>
    </row>
    <row r="520" spans="1:21" x14ac:dyDescent="0.2">
      <c r="A520" s="493"/>
      <c r="B520" s="495"/>
      <c r="C520" s="496"/>
      <c r="D520" s="148" t="s">
        <v>97</v>
      </c>
      <c r="E520" s="305"/>
      <c r="F520" s="305"/>
      <c r="G520" s="305"/>
      <c r="H520" s="305"/>
      <c r="I520" s="305"/>
      <c r="J520" s="305"/>
      <c r="K520" s="305"/>
      <c r="L520" s="305"/>
      <c r="M520" s="305"/>
      <c r="N520" s="305"/>
      <c r="O520" s="305"/>
      <c r="P520" s="305"/>
      <c r="Q520" s="304" t="str">
        <f t="shared" si="1243"/>
        <v/>
      </c>
      <c r="S520" s="17" t="str">
        <f t="shared" ref="S520" si="1350">IF(A515="","",A515)</f>
        <v/>
      </c>
      <c r="U520" s="266" t="str">
        <f t="shared" ref="U520" si="1351">CONCATENATE(C519,"_",D520)</f>
        <v>Wiederaufnahmen der Belieferung nach Aussetzung des Netzzugangsvertrages (1)_Nicht-Haushalte</v>
      </c>
    </row>
    <row r="521" spans="1:21" x14ac:dyDescent="0.2">
      <c r="A521" s="493"/>
      <c r="B521" s="495"/>
      <c r="C521" s="498" t="s">
        <v>1075</v>
      </c>
      <c r="D521" s="147" t="s">
        <v>96</v>
      </c>
      <c r="E521" s="305"/>
      <c r="F521" s="305"/>
      <c r="G521" s="305"/>
      <c r="H521" s="305"/>
      <c r="I521" s="305"/>
      <c r="J521" s="305"/>
      <c r="K521" s="305"/>
      <c r="L521" s="305"/>
      <c r="M521" s="305"/>
      <c r="N521" s="305"/>
      <c r="O521" s="305"/>
      <c r="P521" s="305"/>
      <c r="Q521" s="304" t="str">
        <f t="shared" si="1243"/>
        <v/>
      </c>
      <c r="S521" s="17" t="str">
        <f t="shared" ref="S521" si="1352">IF(A515="","",A515)</f>
        <v/>
      </c>
      <c r="U521" s="266" t="str">
        <f t="shared" ref="U521" si="1353">CONCATENATE(C521,"_",D521)</f>
        <v>letzte Mahnungen mit eingeschriebenen Brief (2)_Haushalte</v>
      </c>
    </row>
    <row r="522" spans="1:21" ht="12.75" customHeight="1" x14ac:dyDescent="0.2">
      <c r="A522" s="493"/>
      <c r="B522" s="495"/>
      <c r="C522" s="499"/>
      <c r="D522" s="148" t="s">
        <v>97</v>
      </c>
      <c r="E522" s="104"/>
      <c r="F522" s="104"/>
      <c r="G522" s="104"/>
      <c r="H522" s="104"/>
      <c r="I522" s="104"/>
      <c r="J522" s="104"/>
      <c r="K522" s="104"/>
      <c r="L522" s="104"/>
      <c r="M522" s="104"/>
      <c r="N522" s="104"/>
      <c r="O522" s="104"/>
      <c r="P522" s="104"/>
      <c r="Q522" s="73" t="str">
        <f t="shared" si="1243"/>
        <v/>
      </c>
      <c r="S522" s="17" t="str">
        <f t="shared" ref="S522" si="1354">IF(A515="","",A515)</f>
        <v/>
      </c>
      <c r="U522" s="266" t="str">
        <f t="shared" ref="U522" si="1355">CONCATENATE(C521,"_",D522)</f>
        <v>letzte Mahnungen mit eingeschriebenen Brief (2)_Nicht-Haushalte</v>
      </c>
    </row>
    <row r="523" spans="1:21" ht="12.75" customHeight="1" x14ac:dyDescent="0.2">
      <c r="A523" s="492"/>
      <c r="B523" s="494" t="str">
        <f>IF(A523="","",IFERROR(VLOOKUP(A523,L!$M$11:$N$120,2,FALSE),"Eingabeart wurde geändert"))</f>
        <v/>
      </c>
      <c r="C523" s="428" t="s">
        <v>1073</v>
      </c>
      <c r="D523" s="147" t="s">
        <v>96</v>
      </c>
      <c r="E523" s="103"/>
      <c r="F523" s="103"/>
      <c r="G523" s="103"/>
      <c r="H523" s="103"/>
      <c r="I523" s="103"/>
      <c r="J523" s="103"/>
      <c r="K523" s="103"/>
      <c r="L523" s="103"/>
      <c r="M523" s="103"/>
      <c r="N523" s="103"/>
      <c r="O523" s="103"/>
      <c r="P523" s="103"/>
      <c r="Q523" s="72" t="str">
        <f t="shared" si="1243"/>
        <v/>
      </c>
      <c r="S523" s="17" t="str">
        <f t="shared" ref="S523" si="1356">IF(A523="","",A523)</f>
        <v/>
      </c>
      <c r="U523" s="266" t="str">
        <f t="shared" ref="U523" si="1357">CONCATENATE(C523,"_",D523)</f>
        <v>Abschaltungen wegen Verletzungen vertraglicher Pflichten nach Aussetzung der Vertragsabwicklung (1)_Haushalte</v>
      </c>
    </row>
    <row r="524" spans="1:21" x14ac:dyDescent="0.2">
      <c r="A524" s="493"/>
      <c r="B524" s="495"/>
      <c r="C524" s="496"/>
      <c r="D524" s="148" t="s">
        <v>97</v>
      </c>
      <c r="E524" s="350"/>
      <c r="F524" s="350"/>
      <c r="G524" s="350"/>
      <c r="H524" s="350"/>
      <c r="I524" s="350"/>
      <c r="J524" s="350"/>
      <c r="K524" s="350"/>
      <c r="L524" s="350"/>
      <c r="M524" s="350"/>
      <c r="N524" s="350"/>
      <c r="O524" s="350"/>
      <c r="P524" s="350"/>
      <c r="Q524" s="264" t="str">
        <f t="shared" si="1243"/>
        <v/>
      </c>
      <c r="S524" s="17" t="str">
        <f t="shared" ref="S524" si="1358">IF(A523="","",A523)</f>
        <v/>
      </c>
      <c r="U524" s="266" t="str">
        <f t="shared" ref="U524" si="1359">CONCATENATE(C523,"_",D524)</f>
        <v>Abschaltungen wegen Verletzungen vertraglicher Pflichten nach Aussetzung der Vertragsabwicklung (1)_Nicht-Haushalte</v>
      </c>
    </row>
    <row r="525" spans="1:21" ht="12.75" customHeight="1" x14ac:dyDescent="0.2">
      <c r="A525" s="493"/>
      <c r="B525" s="495"/>
      <c r="C525" s="497" t="s">
        <v>1074</v>
      </c>
      <c r="D525" s="147" t="s">
        <v>96</v>
      </c>
      <c r="E525" s="130"/>
      <c r="F525" s="130"/>
      <c r="G525" s="130"/>
      <c r="H525" s="130"/>
      <c r="I525" s="130"/>
      <c r="J525" s="130"/>
      <c r="K525" s="130"/>
      <c r="L525" s="130"/>
      <c r="M525" s="130"/>
      <c r="N525" s="130"/>
      <c r="O525" s="130"/>
      <c r="P525" s="130"/>
      <c r="Q525" s="108" t="str">
        <f t="shared" si="1243"/>
        <v/>
      </c>
      <c r="S525" s="17" t="str">
        <f t="shared" ref="S525" si="1360">IF(A523="","",A523)</f>
        <v/>
      </c>
      <c r="U525" s="266" t="str">
        <f t="shared" ref="U525" si="1361">CONCATENATE(C525,"_",D525)</f>
        <v>Abschaltungen wegen Verletzungen vertraglicher Pflichten nach Vertragsauflösung (1)_Haushalte</v>
      </c>
    </row>
    <row r="526" spans="1:21" x14ac:dyDescent="0.2">
      <c r="A526" s="493"/>
      <c r="B526" s="495"/>
      <c r="C526" s="496"/>
      <c r="D526" s="148" t="s">
        <v>97</v>
      </c>
      <c r="E526" s="305"/>
      <c r="F526" s="305"/>
      <c r="G526" s="305"/>
      <c r="H526" s="305"/>
      <c r="I526" s="305"/>
      <c r="J526" s="305"/>
      <c r="K526" s="305"/>
      <c r="L526" s="305"/>
      <c r="M526" s="305"/>
      <c r="N526" s="305"/>
      <c r="O526" s="305"/>
      <c r="P526" s="305"/>
      <c r="Q526" s="108" t="str">
        <f t="shared" si="1243"/>
        <v/>
      </c>
      <c r="S526" s="17" t="str">
        <f t="shared" ref="S526" si="1362">IF(A523="","",A523)</f>
        <v/>
      </c>
      <c r="U526" s="266" t="str">
        <f t="shared" ref="U526" si="1363">CONCATENATE(C525,"_",D526)</f>
        <v>Abschaltungen wegen Verletzungen vertraglicher Pflichten nach Vertragsauflösung (1)_Nicht-Haushalte</v>
      </c>
    </row>
    <row r="527" spans="1:21" ht="12.75" customHeight="1" x14ac:dyDescent="0.2">
      <c r="A527" s="493"/>
      <c r="B527" s="495"/>
      <c r="C527" s="497" t="s">
        <v>1082</v>
      </c>
      <c r="D527" s="147" t="s">
        <v>96</v>
      </c>
      <c r="E527" s="305"/>
      <c r="F527" s="305"/>
      <c r="G527" s="305"/>
      <c r="H527" s="305"/>
      <c r="I527" s="305"/>
      <c r="J527" s="305"/>
      <c r="K527" s="305"/>
      <c r="L527" s="305"/>
      <c r="M527" s="305"/>
      <c r="N527" s="305"/>
      <c r="O527" s="305"/>
      <c r="P527" s="305"/>
      <c r="Q527" s="108" t="str">
        <f t="shared" si="1243"/>
        <v/>
      </c>
      <c r="S527" s="17" t="str">
        <f t="shared" ref="S527" si="1364">IF(A523="","",A523)</f>
        <v/>
      </c>
      <c r="U527" s="266" t="str">
        <f t="shared" ref="U527" si="1365">CONCATENATE(C527,"_",D527)</f>
        <v>Wiederaufnahmen der Belieferung nach Aussetzung des Netzzugangsvertrages (1)_Haushalte</v>
      </c>
    </row>
    <row r="528" spans="1:21" x14ac:dyDescent="0.2">
      <c r="A528" s="493"/>
      <c r="B528" s="495"/>
      <c r="C528" s="496"/>
      <c r="D528" s="148" t="s">
        <v>97</v>
      </c>
      <c r="E528" s="305"/>
      <c r="F528" s="305"/>
      <c r="G528" s="305"/>
      <c r="H528" s="305"/>
      <c r="I528" s="305"/>
      <c r="J528" s="305"/>
      <c r="K528" s="305"/>
      <c r="L528" s="305"/>
      <c r="M528" s="305"/>
      <c r="N528" s="305"/>
      <c r="O528" s="305"/>
      <c r="P528" s="305"/>
      <c r="Q528" s="304" t="str">
        <f t="shared" si="1243"/>
        <v/>
      </c>
      <c r="S528" s="17" t="str">
        <f t="shared" ref="S528" si="1366">IF(A523="","",A523)</f>
        <v/>
      </c>
      <c r="U528" s="266" t="str">
        <f t="shared" ref="U528" si="1367">CONCATENATE(C527,"_",D528)</f>
        <v>Wiederaufnahmen der Belieferung nach Aussetzung des Netzzugangsvertrages (1)_Nicht-Haushalte</v>
      </c>
    </row>
    <row r="529" spans="1:21" x14ac:dyDescent="0.2">
      <c r="A529" s="493"/>
      <c r="B529" s="495"/>
      <c r="C529" s="498" t="s">
        <v>1075</v>
      </c>
      <c r="D529" s="147" t="s">
        <v>96</v>
      </c>
      <c r="E529" s="305"/>
      <c r="F529" s="305"/>
      <c r="G529" s="305"/>
      <c r="H529" s="305"/>
      <c r="I529" s="305"/>
      <c r="J529" s="305"/>
      <c r="K529" s="305"/>
      <c r="L529" s="305"/>
      <c r="M529" s="305"/>
      <c r="N529" s="305"/>
      <c r="O529" s="305"/>
      <c r="P529" s="305"/>
      <c r="Q529" s="304" t="str">
        <f t="shared" si="1243"/>
        <v/>
      </c>
      <c r="S529" s="17" t="str">
        <f t="shared" ref="S529" si="1368">IF(A523="","",A523)</f>
        <v/>
      </c>
      <c r="U529" s="266" t="str">
        <f t="shared" ref="U529" si="1369">CONCATENATE(C529,"_",D529)</f>
        <v>letzte Mahnungen mit eingeschriebenen Brief (2)_Haushalte</v>
      </c>
    </row>
    <row r="530" spans="1:21" ht="12.75" customHeight="1" x14ac:dyDescent="0.2">
      <c r="A530" s="493"/>
      <c r="B530" s="495"/>
      <c r="C530" s="499"/>
      <c r="D530" s="148" t="s">
        <v>97</v>
      </c>
      <c r="E530" s="104"/>
      <c r="F530" s="104"/>
      <c r="G530" s="104"/>
      <c r="H530" s="104"/>
      <c r="I530" s="104"/>
      <c r="J530" s="104"/>
      <c r="K530" s="104"/>
      <c r="L530" s="104"/>
      <c r="M530" s="104"/>
      <c r="N530" s="104"/>
      <c r="O530" s="104"/>
      <c r="P530" s="104"/>
      <c r="Q530" s="73" t="str">
        <f t="shared" si="1243"/>
        <v/>
      </c>
      <c r="S530" s="17" t="str">
        <f t="shared" ref="S530" si="1370">IF(A523="","",A523)</f>
        <v/>
      </c>
      <c r="U530" s="266" t="str">
        <f t="shared" ref="U530" si="1371">CONCATENATE(C529,"_",D530)</f>
        <v>letzte Mahnungen mit eingeschriebenen Brief (2)_Nicht-Haushalte</v>
      </c>
    </row>
    <row r="531" spans="1:21" ht="12.75" customHeight="1" x14ac:dyDescent="0.2">
      <c r="A531" s="492"/>
      <c r="B531" s="494" t="str">
        <f>IF(A531="","",IFERROR(VLOOKUP(A531,L!$M$11:$N$120,2,FALSE),"Eingabeart wurde geändert"))</f>
        <v/>
      </c>
      <c r="C531" s="428" t="s">
        <v>1073</v>
      </c>
      <c r="D531" s="147" t="s">
        <v>96</v>
      </c>
      <c r="E531" s="103"/>
      <c r="F531" s="103"/>
      <c r="G531" s="103"/>
      <c r="H531" s="103"/>
      <c r="I531" s="103"/>
      <c r="J531" s="103"/>
      <c r="K531" s="103"/>
      <c r="L531" s="103"/>
      <c r="M531" s="103"/>
      <c r="N531" s="103"/>
      <c r="O531" s="103"/>
      <c r="P531" s="103"/>
      <c r="Q531" s="72" t="str">
        <f t="shared" ref="Q531:Q594" si="1372">IF(SUM(E531:P531)&gt;0,SUM(E531:P531),"")</f>
        <v/>
      </c>
      <c r="S531" s="17" t="str">
        <f t="shared" ref="S531" si="1373">IF(A531="","",A531)</f>
        <v/>
      </c>
      <c r="U531" s="266" t="str">
        <f t="shared" ref="U531" si="1374">CONCATENATE(C531,"_",D531)</f>
        <v>Abschaltungen wegen Verletzungen vertraglicher Pflichten nach Aussetzung der Vertragsabwicklung (1)_Haushalte</v>
      </c>
    </row>
    <row r="532" spans="1:21" x14ac:dyDescent="0.2">
      <c r="A532" s="493"/>
      <c r="B532" s="495"/>
      <c r="C532" s="496"/>
      <c r="D532" s="148" t="s">
        <v>97</v>
      </c>
      <c r="E532" s="350"/>
      <c r="F532" s="350"/>
      <c r="G532" s="350"/>
      <c r="H532" s="350"/>
      <c r="I532" s="350"/>
      <c r="J532" s="350"/>
      <c r="K532" s="350"/>
      <c r="L532" s="350"/>
      <c r="M532" s="350"/>
      <c r="N532" s="350"/>
      <c r="O532" s="350"/>
      <c r="P532" s="350"/>
      <c r="Q532" s="264" t="str">
        <f t="shared" si="1372"/>
        <v/>
      </c>
      <c r="S532" s="17" t="str">
        <f t="shared" ref="S532" si="1375">IF(A531="","",A531)</f>
        <v/>
      </c>
      <c r="U532" s="266" t="str">
        <f t="shared" ref="U532" si="1376">CONCATENATE(C531,"_",D532)</f>
        <v>Abschaltungen wegen Verletzungen vertraglicher Pflichten nach Aussetzung der Vertragsabwicklung (1)_Nicht-Haushalte</v>
      </c>
    </row>
    <row r="533" spans="1:21" ht="12.75" customHeight="1" x14ac:dyDescent="0.2">
      <c r="A533" s="493"/>
      <c r="B533" s="495"/>
      <c r="C533" s="497" t="s">
        <v>1074</v>
      </c>
      <c r="D533" s="147" t="s">
        <v>96</v>
      </c>
      <c r="E533" s="130"/>
      <c r="F533" s="130"/>
      <c r="G533" s="130"/>
      <c r="H533" s="130"/>
      <c r="I533" s="130"/>
      <c r="J533" s="130"/>
      <c r="K533" s="130"/>
      <c r="L533" s="130"/>
      <c r="M533" s="130"/>
      <c r="N533" s="130"/>
      <c r="O533" s="130"/>
      <c r="P533" s="130"/>
      <c r="Q533" s="108" t="str">
        <f t="shared" si="1372"/>
        <v/>
      </c>
      <c r="S533" s="17" t="str">
        <f t="shared" ref="S533" si="1377">IF(A531="","",A531)</f>
        <v/>
      </c>
      <c r="U533" s="266" t="str">
        <f t="shared" ref="U533" si="1378">CONCATENATE(C533,"_",D533)</f>
        <v>Abschaltungen wegen Verletzungen vertraglicher Pflichten nach Vertragsauflösung (1)_Haushalte</v>
      </c>
    </row>
    <row r="534" spans="1:21" x14ac:dyDescent="0.2">
      <c r="A534" s="493"/>
      <c r="B534" s="495"/>
      <c r="C534" s="496"/>
      <c r="D534" s="148" t="s">
        <v>97</v>
      </c>
      <c r="E534" s="305"/>
      <c r="F534" s="305"/>
      <c r="G534" s="305"/>
      <c r="H534" s="305"/>
      <c r="I534" s="305"/>
      <c r="J534" s="305"/>
      <c r="K534" s="305"/>
      <c r="L534" s="305"/>
      <c r="M534" s="305"/>
      <c r="N534" s="305"/>
      <c r="O534" s="305"/>
      <c r="P534" s="305"/>
      <c r="Q534" s="108" t="str">
        <f t="shared" si="1372"/>
        <v/>
      </c>
      <c r="S534" s="17" t="str">
        <f t="shared" ref="S534" si="1379">IF(A531="","",A531)</f>
        <v/>
      </c>
      <c r="U534" s="266" t="str">
        <f t="shared" ref="U534" si="1380">CONCATENATE(C533,"_",D534)</f>
        <v>Abschaltungen wegen Verletzungen vertraglicher Pflichten nach Vertragsauflösung (1)_Nicht-Haushalte</v>
      </c>
    </row>
    <row r="535" spans="1:21" ht="12.75" customHeight="1" x14ac:dyDescent="0.2">
      <c r="A535" s="493"/>
      <c r="B535" s="495"/>
      <c r="C535" s="497" t="s">
        <v>1082</v>
      </c>
      <c r="D535" s="147" t="s">
        <v>96</v>
      </c>
      <c r="E535" s="305"/>
      <c r="F535" s="305"/>
      <c r="G535" s="305"/>
      <c r="H535" s="305"/>
      <c r="I535" s="305"/>
      <c r="J535" s="305"/>
      <c r="K535" s="305"/>
      <c r="L535" s="305"/>
      <c r="M535" s="305"/>
      <c r="N535" s="305"/>
      <c r="O535" s="305"/>
      <c r="P535" s="305"/>
      <c r="Q535" s="108" t="str">
        <f t="shared" si="1372"/>
        <v/>
      </c>
      <c r="S535" s="17" t="str">
        <f t="shared" ref="S535" si="1381">IF(A531="","",A531)</f>
        <v/>
      </c>
      <c r="U535" s="266" t="str">
        <f t="shared" ref="U535" si="1382">CONCATENATE(C535,"_",D535)</f>
        <v>Wiederaufnahmen der Belieferung nach Aussetzung des Netzzugangsvertrages (1)_Haushalte</v>
      </c>
    </row>
    <row r="536" spans="1:21" x14ac:dyDescent="0.2">
      <c r="A536" s="493"/>
      <c r="B536" s="495"/>
      <c r="C536" s="496"/>
      <c r="D536" s="148" t="s">
        <v>97</v>
      </c>
      <c r="E536" s="305"/>
      <c r="F536" s="305"/>
      <c r="G536" s="305"/>
      <c r="H536" s="305"/>
      <c r="I536" s="305"/>
      <c r="J536" s="305"/>
      <c r="K536" s="305"/>
      <c r="L536" s="305"/>
      <c r="M536" s="305"/>
      <c r="N536" s="305"/>
      <c r="O536" s="305"/>
      <c r="P536" s="305"/>
      <c r="Q536" s="304" t="str">
        <f t="shared" si="1372"/>
        <v/>
      </c>
      <c r="S536" s="17" t="str">
        <f t="shared" ref="S536" si="1383">IF(A531="","",A531)</f>
        <v/>
      </c>
      <c r="U536" s="266" t="str">
        <f t="shared" ref="U536" si="1384">CONCATENATE(C535,"_",D536)</f>
        <v>Wiederaufnahmen der Belieferung nach Aussetzung des Netzzugangsvertrages (1)_Nicht-Haushalte</v>
      </c>
    </row>
    <row r="537" spans="1:21" x14ac:dyDescent="0.2">
      <c r="A537" s="493"/>
      <c r="B537" s="495"/>
      <c r="C537" s="498" t="s">
        <v>1075</v>
      </c>
      <c r="D537" s="147" t="s">
        <v>96</v>
      </c>
      <c r="E537" s="305"/>
      <c r="F537" s="305"/>
      <c r="G537" s="305"/>
      <c r="H537" s="305"/>
      <c r="I537" s="305"/>
      <c r="J537" s="305"/>
      <c r="K537" s="305"/>
      <c r="L537" s="305"/>
      <c r="M537" s="305"/>
      <c r="N537" s="305"/>
      <c r="O537" s="305"/>
      <c r="P537" s="305"/>
      <c r="Q537" s="304" t="str">
        <f t="shared" si="1372"/>
        <v/>
      </c>
      <c r="S537" s="17" t="str">
        <f t="shared" ref="S537" si="1385">IF(A531="","",A531)</f>
        <v/>
      </c>
      <c r="U537" s="266" t="str">
        <f t="shared" ref="U537" si="1386">CONCATENATE(C537,"_",D537)</f>
        <v>letzte Mahnungen mit eingeschriebenen Brief (2)_Haushalte</v>
      </c>
    </row>
    <row r="538" spans="1:21" ht="12.75" customHeight="1" x14ac:dyDescent="0.2">
      <c r="A538" s="493"/>
      <c r="B538" s="495"/>
      <c r="C538" s="499"/>
      <c r="D538" s="148" t="s">
        <v>97</v>
      </c>
      <c r="E538" s="104"/>
      <c r="F538" s="104"/>
      <c r="G538" s="104"/>
      <c r="H538" s="104"/>
      <c r="I538" s="104"/>
      <c r="J538" s="104"/>
      <c r="K538" s="104"/>
      <c r="L538" s="104"/>
      <c r="M538" s="104"/>
      <c r="N538" s="104"/>
      <c r="O538" s="104"/>
      <c r="P538" s="104"/>
      <c r="Q538" s="73" t="str">
        <f t="shared" si="1372"/>
        <v/>
      </c>
      <c r="S538" s="17" t="str">
        <f t="shared" ref="S538" si="1387">IF(A531="","",A531)</f>
        <v/>
      </c>
      <c r="U538" s="266" t="str">
        <f t="shared" ref="U538" si="1388">CONCATENATE(C537,"_",D538)</f>
        <v>letzte Mahnungen mit eingeschriebenen Brief (2)_Nicht-Haushalte</v>
      </c>
    </row>
    <row r="539" spans="1:21" ht="12.75" customHeight="1" x14ac:dyDescent="0.2">
      <c r="A539" s="492"/>
      <c r="B539" s="494" t="str">
        <f>IF(A539="","",IFERROR(VLOOKUP(A539,L!$M$11:$N$120,2,FALSE),"Eingabeart wurde geändert"))</f>
        <v/>
      </c>
      <c r="C539" s="428" t="s">
        <v>1073</v>
      </c>
      <c r="D539" s="147" t="s">
        <v>96</v>
      </c>
      <c r="E539" s="103"/>
      <c r="F539" s="103"/>
      <c r="G539" s="103"/>
      <c r="H539" s="103"/>
      <c r="I539" s="103"/>
      <c r="J539" s="103"/>
      <c r="K539" s="103"/>
      <c r="L539" s="103"/>
      <c r="M539" s="103"/>
      <c r="N539" s="103"/>
      <c r="O539" s="103"/>
      <c r="P539" s="103"/>
      <c r="Q539" s="72" t="str">
        <f t="shared" si="1372"/>
        <v/>
      </c>
      <c r="S539" s="17" t="str">
        <f t="shared" ref="S539" si="1389">IF(A539="","",A539)</f>
        <v/>
      </c>
      <c r="U539" s="266" t="str">
        <f t="shared" ref="U539" si="1390">CONCATENATE(C539,"_",D539)</f>
        <v>Abschaltungen wegen Verletzungen vertraglicher Pflichten nach Aussetzung der Vertragsabwicklung (1)_Haushalte</v>
      </c>
    </row>
    <row r="540" spans="1:21" x14ac:dyDescent="0.2">
      <c r="A540" s="493"/>
      <c r="B540" s="495"/>
      <c r="C540" s="496"/>
      <c r="D540" s="148" t="s">
        <v>97</v>
      </c>
      <c r="E540" s="350"/>
      <c r="F540" s="350"/>
      <c r="G540" s="350"/>
      <c r="H540" s="350"/>
      <c r="I540" s="350"/>
      <c r="J540" s="350"/>
      <c r="K540" s="350"/>
      <c r="L540" s="350"/>
      <c r="M540" s="350"/>
      <c r="N540" s="350"/>
      <c r="O540" s="350"/>
      <c r="P540" s="350"/>
      <c r="Q540" s="264" t="str">
        <f t="shared" si="1372"/>
        <v/>
      </c>
      <c r="S540" s="17" t="str">
        <f t="shared" ref="S540" si="1391">IF(A539="","",A539)</f>
        <v/>
      </c>
      <c r="U540" s="266" t="str">
        <f t="shared" ref="U540" si="1392">CONCATENATE(C539,"_",D540)</f>
        <v>Abschaltungen wegen Verletzungen vertraglicher Pflichten nach Aussetzung der Vertragsabwicklung (1)_Nicht-Haushalte</v>
      </c>
    </row>
    <row r="541" spans="1:21" ht="12.75" customHeight="1" x14ac:dyDescent="0.2">
      <c r="A541" s="493"/>
      <c r="B541" s="495"/>
      <c r="C541" s="497" t="s">
        <v>1074</v>
      </c>
      <c r="D541" s="147" t="s">
        <v>96</v>
      </c>
      <c r="E541" s="130"/>
      <c r="F541" s="130"/>
      <c r="G541" s="130"/>
      <c r="H541" s="130"/>
      <c r="I541" s="130"/>
      <c r="J541" s="130"/>
      <c r="K541" s="130"/>
      <c r="L541" s="130"/>
      <c r="M541" s="130"/>
      <c r="N541" s="130"/>
      <c r="O541" s="130"/>
      <c r="P541" s="130"/>
      <c r="Q541" s="108" t="str">
        <f t="shared" si="1372"/>
        <v/>
      </c>
      <c r="S541" s="17" t="str">
        <f t="shared" ref="S541" si="1393">IF(A539="","",A539)</f>
        <v/>
      </c>
      <c r="U541" s="266" t="str">
        <f t="shared" ref="U541" si="1394">CONCATENATE(C541,"_",D541)</f>
        <v>Abschaltungen wegen Verletzungen vertraglicher Pflichten nach Vertragsauflösung (1)_Haushalte</v>
      </c>
    </row>
    <row r="542" spans="1:21" x14ac:dyDescent="0.2">
      <c r="A542" s="493"/>
      <c r="B542" s="495"/>
      <c r="C542" s="496"/>
      <c r="D542" s="148" t="s">
        <v>97</v>
      </c>
      <c r="E542" s="305"/>
      <c r="F542" s="305"/>
      <c r="G542" s="305"/>
      <c r="H542" s="305"/>
      <c r="I542" s="305"/>
      <c r="J542" s="305"/>
      <c r="K542" s="305"/>
      <c r="L542" s="305"/>
      <c r="M542" s="305"/>
      <c r="N542" s="305"/>
      <c r="O542" s="305"/>
      <c r="P542" s="305"/>
      <c r="Q542" s="108" t="str">
        <f t="shared" si="1372"/>
        <v/>
      </c>
      <c r="S542" s="17" t="str">
        <f t="shared" ref="S542" si="1395">IF(A539="","",A539)</f>
        <v/>
      </c>
      <c r="U542" s="266" t="str">
        <f t="shared" ref="U542" si="1396">CONCATENATE(C541,"_",D542)</f>
        <v>Abschaltungen wegen Verletzungen vertraglicher Pflichten nach Vertragsauflösung (1)_Nicht-Haushalte</v>
      </c>
    </row>
    <row r="543" spans="1:21" ht="12.75" customHeight="1" x14ac:dyDescent="0.2">
      <c r="A543" s="493"/>
      <c r="B543" s="495"/>
      <c r="C543" s="497" t="s">
        <v>1082</v>
      </c>
      <c r="D543" s="147" t="s">
        <v>96</v>
      </c>
      <c r="E543" s="305"/>
      <c r="F543" s="305"/>
      <c r="G543" s="305"/>
      <c r="H543" s="305"/>
      <c r="I543" s="305"/>
      <c r="J543" s="305"/>
      <c r="K543" s="305"/>
      <c r="L543" s="305"/>
      <c r="M543" s="305"/>
      <c r="N543" s="305"/>
      <c r="O543" s="305"/>
      <c r="P543" s="305"/>
      <c r="Q543" s="108" t="str">
        <f t="shared" si="1372"/>
        <v/>
      </c>
      <c r="S543" s="17" t="str">
        <f t="shared" ref="S543" si="1397">IF(A539="","",A539)</f>
        <v/>
      </c>
      <c r="U543" s="266" t="str">
        <f t="shared" ref="U543" si="1398">CONCATENATE(C543,"_",D543)</f>
        <v>Wiederaufnahmen der Belieferung nach Aussetzung des Netzzugangsvertrages (1)_Haushalte</v>
      </c>
    </row>
    <row r="544" spans="1:21" x14ac:dyDescent="0.2">
      <c r="A544" s="493"/>
      <c r="B544" s="495"/>
      <c r="C544" s="496"/>
      <c r="D544" s="148" t="s">
        <v>97</v>
      </c>
      <c r="E544" s="305"/>
      <c r="F544" s="305"/>
      <c r="G544" s="305"/>
      <c r="H544" s="305"/>
      <c r="I544" s="305"/>
      <c r="J544" s="305"/>
      <c r="K544" s="305"/>
      <c r="L544" s="305"/>
      <c r="M544" s="305"/>
      <c r="N544" s="305"/>
      <c r="O544" s="305"/>
      <c r="P544" s="305"/>
      <c r="Q544" s="304" t="str">
        <f t="shared" si="1372"/>
        <v/>
      </c>
      <c r="S544" s="17" t="str">
        <f t="shared" ref="S544" si="1399">IF(A539="","",A539)</f>
        <v/>
      </c>
      <c r="U544" s="266" t="str">
        <f t="shared" ref="U544" si="1400">CONCATENATE(C543,"_",D544)</f>
        <v>Wiederaufnahmen der Belieferung nach Aussetzung des Netzzugangsvertrages (1)_Nicht-Haushalte</v>
      </c>
    </row>
    <row r="545" spans="1:21" x14ac:dyDescent="0.2">
      <c r="A545" s="493"/>
      <c r="B545" s="495"/>
      <c r="C545" s="498" t="s">
        <v>1075</v>
      </c>
      <c r="D545" s="147" t="s">
        <v>96</v>
      </c>
      <c r="E545" s="305"/>
      <c r="F545" s="305"/>
      <c r="G545" s="305"/>
      <c r="H545" s="305"/>
      <c r="I545" s="305"/>
      <c r="J545" s="305"/>
      <c r="K545" s="305"/>
      <c r="L545" s="305"/>
      <c r="M545" s="305"/>
      <c r="N545" s="305"/>
      <c r="O545" s="305"/>
      <c r="P545" s="305"/>
      <c r="Q545" s="304" t="str">
        <f t="shared" si="1372"/>
        <v/>
      </c>
      <c r="S545" s="17" t="str">
        <f t="shared" ref="S545" si="1401">IF(A539="","",A539)</f>
        <v/>
      </c>
      <c r="U545" s="266" t="str">
        <f t="shared" ref="U545" si="1402">CONCATENATE(C545,"_",D545)</f>
        <v>letzte Mahnungen mit eingeschriebenen Brief (2)_Haushalte</v>
      </c>
    </row>
    <row r="546" spans="1:21" ht="12.75" customHeight="1" x14ac:dyDescent="0.2">
      <c r="A546" s="493"/>
      <c r="B546" s="495"/>
      <c r="C546" s="499"/>
      <c r="D546" s="148" t="s">
        <v>97</v>
      </c>
      <c r="E546" s="104"/>
      <c r="F546" s="104"/>
      <c r="G546" s="104"/>
      <c r="H546" s="104"/>
      <c r="I546" s="104"/>
      <c r="J546" s="104"/>
      <c r="K546" s="104"/>
      <c r="L546" s="104"/>
      <c r="M546" s="104"/>
      <c r="N546" s="104"/>
      <c r="O546" s="104"/>
      <c r="P546" s="104"/>
      <c r="Q546" s="73" t="str">
        <f t="shared" si="1372"/>
        <v/>
      </c>
      <c r="S546" s="17" t="str">
        <f t="shared" ref="S546" si="1403">IF(A539="","",A539)</f>
        <v/>
      </c>
      <c r="U546" s="266" t="str">
        <f t="shared" ref="U546" si="1404">CONCATENATE(C545,"_",D546)</f>
        <v>letzte Mahnungen mit eingeschriebenen Brief (2)_Nicht-Haushalte</v>
      </c>
    </row>
    <row r="547" spans="1:21" ht="12.75" customHeight="1" x14ac:dyDescent="0.2">
      <c r="A547" s="492"/>
      <c r="B547" s="494" t="str">
        <f>IF(A547="","",IFERROR(VLOOKUP(A547,L!$M$11:$N$120,2,FALSE),"Eingabeart wurde geändert"))</f>
        <v/>
      </c>
      <c r="C547" s="428" t="s">
        <v>1073</v>
      </c>
      <c r="D547" s="147" t="s">
        <v>96</v>
      </c>
      <c r="E547" s="103"/>
      <c r="F547" s="103"/>
      <c r="G547" s="103"/>
      <c r="H547" s="103"/>
      <c r="I547" s="103"/>
      <c r="J547" s="103"/>
      <c r="K547" s="103"/>
      <c r="L547" s="103"/>
      <c r="M547" s="103"/>
      <c r="N547" s="103"/>
      <c r="O547" s="103"/>
      <c r="P547" s="103"/>
      <c r="Q547" s="72" t="str">
        <f t="shared" si="1372"/>
        <v/>
      </c>
      <c r="S547" s="17" t="str">
        <f t="shared" ref="S547" si="1405">IF(A547="","",A547)</f>
        <v/>
      </c>
      <c r="U547" s="266" t="str">
        <f t="shared" ref="U547" si="1406">CONCATENATE(C547,"_",D547)</f>
        <v>Abschaltungen wegen Verletzungen vertraglicher Pflichten nach Aussetzung der Vertragsabwicklung (1)_Haushalte</v>
      </c>
    </row>
    <row r="548" spans="1:21" x14ac:dyDescent="0.2">
      <c r="A548" s="493"/>
      <c r="B548" s="495"/>
      <c r="C548" s="496"/>
      <c r="D548" s="148" t="s">
        <v>97</v>
      </c>
      <c r="E548" s="350"/>
      <c r="F548" s="350"/>
      <c r="G548" s="350"/>
      <c r="H548" s="350"/>
      <c r="I548" s="350"/>
      <c r="J548" s="350"/>
      <c r="K548" s="350"/>
      <c r="L548" s="350"/>
      <c r="M548" s="350"/>
      <c r="N548" s="350"/>
      <c r="O548" s="350"/>
      <c r="P548" s="350"/>
      <c r="Q548" s="264" t="str">
        <f t="shared" si="1372"/>
        <v/>
      </c>
      <c r="S548" s="17" t="str">
        <f t="shared" ref="S548" si="1407">IF(A547="","",A547)</f>
        <v/>
      </c>
      <c r="U548" s="266" t="str">
        <f t="shared" ref="U548" si="1408">CONCATENATE(C547,"_",D548)</f>
        <v>Abschaltungen wegen Verletzungen vertraglicher Pflichten nach Aussetzung der Vertragsabwicklung (1)_Nicht-Haushalte</v>
      </c>
    </row>
    <row r="549" spans="1:21" ht="12.75" customHeight="1" x14ac:dyDescent="0.2">
      <c r="A549" s="493"/>
      <c r="B549" s="495"/>
      <c r="C549" s="497" t="s">
        <v>1074</v>
      </c>
      <c r="D549" s="147" t="s">
        <v>96</v>
      </c>
      <c r="E549" s="130"/>
      <c r="F549" s="130"/>
      <c r="G549" s="130"/>
      <c r="H549" s="130"/>
      <c r="I549" s="130"/>
      <c r="J549" s="130"/>
      <c r="K549" s="130"/>
      <c r="L549" s="130"/>
      <c r="M549" s="130"/>
      <c r="N549" s="130"/>
      <c r="O549" s="130"/>
      <c r="P549" s="130"/>
      <c r="Q549" s="108" t="str">
        <f t="shared" si="1372"/>
        <v/>
      </c>
      <c r="S549" s="17" t="str">
        <f t="shared" ref="S549" si="1409">IF(A547="","",A547)</f>
        <v/>
      </c>
      <c r="U549" s="266" t="str">
        <f t="shared" ref="U549" si="1410">CONCATENATE(C549,"_",D549)</f>
        <v>Abschaltungen wegen Verletzungen vertraglicher Pflichten nach Vertragsauflösung (1)_Haushalte</v>
      </c>
    </row>
    <row r="550" spans="1:21" x14ac:dyDescent="0.2">
      <c r="A550" s="493"/>
      <c r="B550" s="495"/>
      <c r="C550" s="496"/>
      <c r="D550" s="148" t="s">
        <v>97</v>
      </c>
      <c r="E550" s="305"/>
      <c r="F550" s="305"/>
      <c r="G550" s="305"/>
      <c r="H550" s="305"/>
      <c r="I550" s="305"/>
      <c r="J550" s="305"/>
      <c r="K550" s="305"/>
      <c r="L550" s="305"/>
      <c r="M550" s="305"/>
      <c r="N550" s="305"/>
      <c r="O550" s="305"/>
      <c r="P550" s="305"/>
      <c r="Q550" s="108" t="str">
        <f t="shared" si="1372"/>
        <v/>
      </c>
      <c r="S550" s="17" t="str">
        <f t="shared" ref="S550" si="1411">IF(A547="","",A547)</f>
        <v/>
      </c>
      <c r="U550" s="266" t="str">
        <f t="shared" ref="U550" si="1412">CONCATENATE(C549,"_",D550)</f>
        <v>Abschaltungen wegen Verletzungen vertraglicher Pflichten nach Vertragsauflösung (1)_Nicht-Haushalte</v>
      </c>
    </row>
    <row r="551" spans="1:21" ht="12.75" customHeight="1" x14ac:dyDescent="0.2">
      <c r="A551" s="493"/>
      <c r="B551" s="495"/>
      <c r="C551" s="497" t="s">
        <v>1082</v>
      </c>
      <c r="D551" s="147" t="s">
        <v>96</v>
      </c>
      <c r="E551" s="305"/>
      <c r="F551" s="305"/>
      <c r="G551" s="305"/>
      <c r="H551" s="305"/>
      <c r="I551" s="305"/>
      <c r="J551" s="305"/>
      <c r="K551" s="305"/>
      <c r="L551" s="305"/>
      <c r="M551" s="305"/>
      <c r="N551" s="305"/>
      <c r="O551" s="305"/>
      <c r="P551" s="305"/>
      <c r="Q551" s="108" t="str">
        <f t="shared" si="1372"/>
        <v/>
      </c>
      <c r="S551" s="17" t="str">
        <f t="shared" ref="S551" si="1413">IF(A547="","",A547)</f>
        <v/>
      </c>
      <c r="U551" s="266" t="str">
        <f t="shared" ref="U551" si="1414">CONCATENATE(C551,"_",D551)</f>
        <v>Wiederaufnahmen der Belieferung nach Aussetzung des Netzzugangsvertrages (1)_Haushalte</v>
      </c>
    </row>
    <row r="552" spans="1:21" x14ac:dyDescent="0.2">
      <c r="A552" s="493"/>
      <c r="B552" s="495"/>
      <c r="C552" s="496"/>
      <c r="D552" s="148" t="s">
        <v>97</v>
      </c>
      <c r="E552" s="305"/>
      <c r="F552" s="305"/>
      <c r="G552" s="305"/>
      <c r="H552" s="305"/>
      <c r="I552" s="305"/>
      <c r="J552" s="305"/>
      <c r="K552" s="305"/>
      <c r="L552" s="305"/>
      <c r="M552" s="305"/>
      <c r="N552" s="305"/>
      <c r="O552" s="305"/>
      <c r="P552" s="305"/>
      <c r="Q552" s="304" t="str">
        <f t="shared" si="1372"/>
        <v/>
      </c>
      <c r="S552" s="17" t="str">
        <f t="shared" ref="S552" si="1415">IF(A547="","",A547)</f>
        <v/>
      </c>
      <c r="U552" s="266" t="str">
        <f t="shared" ref="U552" si="1416">CONCATENATE(C551,"_",D552)</f>
        <v>Wiederaufnahmen der Belieferung nach Aussetzung des Netzzugangsvertrages (1)_Nicht-Haushalte</v>
      </c>
    </row>
    <row r="553" spans="1:21" x14ac:dyDescent="0.2">
      <c r="A553" s="493"/>
      <c r="B553" s="495"/>
      <c r="C553" s="498" t="s">
        <v>1075</v>
      </c>
      <c r="D553" s="147" t="s">
        <v>96</v>
      </c>
      <c r="E553" s="305"/>
      <c r="F553" s="305"/>
      <c r="G553" s="305"/>
      <c r="H553" s="305"/>
      <c r="I553" s="305"/>
      <c r="J553" s="305"/>
      <c r="K553" s="305"/>
      <c r="L553" s="305"/>
      <c r="M553" s="305"/>
      <c r="N553" s="305"/>
      <c r="O553" s="305"/>
      <c r="P553" s="305"/>
      <c r="Q553" s="304" t="str">
        <f t="shared" si="1372"/>
        <v/>
      </c>
      <c r="S553" s="17" t="str">
        <f t="shared" ref="S553" si="1417">IF(A547="","",A547)</f>
        <v/>
      </c>
      <c r="U553" s="266" t="str">
        <f t="shared" ref="U553" si="1418">CONCATENATE(C553,"_",D553)</f>
        <v>letzte Mahnungen mit eingeschriebenen Brief (2)_Haushalte</v>
      </c>
    </row>
    <row r="554" spans="1:21" ht="12.75" customHeight="1" x14ac:dyDescent="0.2">
      <c r="A554" s="493"/>
      <c r="B554" s="495"/>
      <c r="C554" s="499"/>
      <c r="D554" s="148" t="s">
        <v>97</v>
      </c>
      <c r="E554" s="104"/>
      <c r="F554" s="104"/>
      <c r="G554" s="104"/>
      <c r="H554" s="104"/>
      <c r="I554" s="104"/>
      <c r="J554" s="104"/>
      <c r="K554" s="104"/>
      <c r="L554" s="104"/>
      <c r="M554" s="104"/>
      <c r="N554" s="104"/>
      <c r="O554" s="104"/>
      <c r="P554" s="104"/>
      <c r="Q554" s="73" t="str">
        <f t="shared" si="1372"/>
        <v/>
      </c>
      <c r="S554" s="17" t="str">
        <f t="shared" ref="S554" si="1419">IF(A547="","",A547)</f>
        <v/>
      </c>
      <c r="U554" s="266" t="str">
        <f t="shared" ref="U554" si="1420">CONCATENATE(C553,"_",D554)</f>
        <v>letzte Mahnungen mit eingeschriebenen Brief (2)_Nicht-Haushalte</v>
      </c>
    </row>
    <row r="555" spans="1:21" ht="12.75" customHeight="1" x14ac:dyDescent="0.2">
      <c r="A555" s="492"/>
      <c r="B555" s="494" t="str">
        <f>IF(A555="","",IFERROR(VLOOKUP(A555,L!$M$11:$N$120,2,FALSE),"Eingabeart wurde geändert"))</f>
        <v/>
      </c>
      <c r="C555" s="428" t="s">
        <v>1073</v>
      </c>
      <c r="D555" s="147" t="s">
        <v>96</v>
      </c>
      <c r="E555" s="103"/>
      <c r="F555" s="103"/>
      <c r="G555" s="103"/>
      <c r="H555" s="103"/>
      <c r="I555" s="103"/>
      <c r="J555" s="103"/>
      <c r="K555" s="103"/>
      <c r="L555" s="103"/>
      <c r="M555" s="103"/>
      <c r="N555" s="103"/>
      <c r="O555" s="103"/>
      <c r="P555" s="103"/>
      <c r="Q555" s="72" t="str">
        <f t="shared" si="1372"/>
        <v/>
      </c>
      <c r="S555" s="17" t="str">
        <f t="shared" ref="S555" si="1421">IF(A555="","",A555)</f>
        <v/>
      </c>
      <c r="U555" s="266" t="str">
        <f t="shared" ref="U555" si="1422">CONCATENATE(C555,"_",D555)</f>
        <v>Abschaltungen wegen Verletzungen vertraglicher Pflichten nach Aussetzung der Vertragsabwicklung (1)_Haushalte</v>
      </c>
    </row>
    <row r="556" spans="1:21" x14ac:dyDescent="0.2">
      <c r="A556" s="493"/>
      <c r="B556" s="495"/>
      <c r="C556" s="496"/>
      <c r="D556" s="148" t="s">
        <v>97</v>
      </c>
      <c r="E556" s="350"/>
      <c r="F556" s="350"/>
      <c r="G556" s="350"/>
      <c r="H556" s="350"/>
      <c r="I556" s="350"/>
      <c r="J556" s="350"/>
      <c r="K556" s="350"/>
      <c r="L556" s="350"/>
      <c r="M556" s="350"/>
      <c r="N556" s="350"/>
      <c r="O556" s="350"/>
      <c r="P556" s="350"/>
      <c r="Q556" s="264" t="str">
        <f t="shared" si="1372"/>
        <v/>
      </c>
      <c r="S556" s="17" t="str">
        <f t="shared" ref="S556" si="1423">IF(A555="","",A555)</f>
        <v/>
      </c>
      <c r="U556" s="266" t="str">
        <f t="shared" ref="U556" si="1424">CONCATENATE(C555,"_",D556)</f>
        <v>Abschaltungen wegen Verletzungen vertraglicher Pflichten nach Aussetzung der Vertragsabwicklung (1)_Nicht-Haushalte</v>
      </c>
    </row>
    <row r="557" spans="1:21" ht="12.75" customHeight="1" x14ac:dyDescent="0.2">
      <c r="A557" s="493"/>
      <c r="B557" s="495"/>
      <c r="C557" s="497" t="s">
        <v>1074</v>
      </c>
      <c r="D557" s="147" t="s">
        <v>96</v>
      </c>
      <c r="E557" s="130"/>
      <c r="F557" s="130"/>
      <c r="G557" s="130"/>
      <c r="H557" s="130"/>
      <c r="I557" s="130"/>
      <c r="J557" s="130"/>
      <c r="K557" s="130"/>
      <c r="L557" s="130"/>
      <c r="M557" s="130"/>
      <c r="N557" s="130"/>
      <c r="O557" s="130"/>
      <c r="P557" s="130"/>
      <c r="Q557" s="108" t="str">
        <f t="shared" si="1372"/>
        <v/>
      </c>
      <c r="S557" s="17" t="str">
        <f t="shared" ref="S557" si="1425">IF(A555="","",A555)</f>
        <v/>
      </c>
      <c r="U557" s="266" t="str">
        <f t="shared" ref="U557" si="1426">CONCATENATE(C557,"_",D557)</f>
        <v>Abschaltungen wegen Verletzungen vertraglicher Pflichten nach Vertragsauflösung (1)_Haushalte</v>
      </c>
    </row>
    <row r="558" spans="1:21" x14ac:dyDescent="0.2">
      <c r="A558" s="493"/>
      <c r="B558" s="495"/>
      <c r="C558" s="496"/>
      <c r="D558" s="148" t="s">
        <v>97</v>
      </c>
      <c r="E558" s="305"/>
      <c r="F558" s="305"/>
      <c r="G558" s="305"/>
      <c r="H558" s="305"/>
      <c r="I558" s="305"/>
      <c r="J558" s="305"/>
      <c r="K558" s="305"/>
      <c r="L558" s="305"/>
      <c r="M558" s="305"/>
      <c r="N558" s="305"/>
      <c r="O558" s="305"/>
      <c r="P558" s="305"/>
      <c r="Q558" s="108" t="str">
        <f t="shared" si="1372"/>
        <v/>
      </c>
      <c r="S558" s="17" t="str">
        <f t="shared" ref="S558" si="1427">IF(A555="","",A555)</f>
        <v/>
      </c>
      <c r="U558" s="266" t="str">
        <f t="shared" ref="U558" si="1428">CONCATENATE(C557,"_",D558)</f>
        <v>Abschaltungen wegen Verletzungen vertraglicher Pflichten nach Vertragsauflösung (1)_Nicht-Haushalte</v>
      </c>
    </row>
    <row r="559" spans="1:21" ht="12.75" customHeight="1" x14ac:dyDescent="0.2">
      <c r="A559" s="493"/>
      <c r="B559" s="495"/>
      <c r="C559" s="497" t="s">
        <v>1082</v>
      </c>
      <c r="D559" s="147" t="s">
        <v>96</v>
      </c>
      <c r="E559" s="305"/>
      <c r="F559" s="305"/>
      <c r="G559" s="305"/>
      <c r="H559" s="305"/>
      <c r="I559" s="305"/>
      <c r="J559" s="305"/>
      <c r="K559" s="305"/>
      <c r="L559" s="305"/>
      <c r="M559" s="305"/>
      <c r="N559" s="305"/>
      <c r="O559" s="305"/>
      <c r="P559" s="305"/>
      <c r="Q559" s="108" t="str">
        <f t="shared" si="1372"/>
        <v/>
      </c>
      <c r="S559" s="17" t="str">
        <f t="shared" ref="S559" si="1429">IF(A555="","",A555)</f>
        <v/>
      </c>
      <c r="U559" s="266" t="str">
        <f t="shared" ref="U559" si="1430">CONCATENATE(C559,"_",D559)</f>
        <v>Wiederaufnahmen der Belieferung nach Aussetzung des Netzzugangsvertrages (1)_Haushalte</v>
      </c>
    </row>
    <row r="560" spans="1:21" x14ac:dyDescent="0.2">
      <c r="A560" s="493"/>
      <c r="B560" s="495"/>
      <c r="C560" s="496"/>
      <c r="D560" s="148" t="s">
        <v>97</v>
      </c>
      <c r="E560" s="305"/>
      <c r="F560" s="305"/>
      <c r="G560" s="305"/>
      <c r="H560" s="305"/>
      <c r="I560" s="305"/>
      <c r="J560" s="305"/>
      <c r="K560" s="305"/>
      <c r="L560" s="305"/>
      <c r="M560" s="305"/>
      <c r="N560" s="305"/>
      <c r="O560" s="305"/>
      <c r="P560" s="305"/>
      <c r="Q560" s="304" t="str">
        <f t="shared" si="1372"/>
        <v/>
      </c>
      <c r="S560" s="17" t="str">
        <f t="shared" ref="S560" si="1431">IF(A555="","",A555)</f>
        <v/>
      </c>
      <c r="U560" s="266" t="str">
        <f t="shared" ref="U560" si="1432">CONCATENATE(C559,"_",D560)</f>
        <v>Wiederaufnahmen der Belieferung nach Aussetzung des Netzzugangsvertrages (1)_Nicht-Haushalte</v>
      </c>
    </row>
    <row r="561" spans="1:21" x14ac:dyDescent="0.2">
      <c r="A561" s="493"/>
      <c r="B561" s="495"/>
      <c r="C561" s="498" t="s">
        <v>1075</v>
      </c>
      <c r="D561" s="147" t="s">
        <v>96</v>
      </c>
      <c r="E561" s="305"/>
      <c r="F561" s="305"/>
      <c r="G561" s="305"/>
      <c r="H561" s="305"/>
      <c r="I561" s="305"/>
      <c r="J561" s="305"/>
      <c r="K561" s="305"/>
      <c r="L561" s="305"/>
      <c r="M561" s="305"/>
      <c r="N561" s="305"/>
      <c r="O561" s="305"/>
      <c r="P561" s="305"/>
      <c r="Q561" s="304" t="str">
        <f t="shared" si="1372"/>
        <v/>
      </c>
      <c r="S561" s="17" t="str">
        <f t="shared" ref="S561" si="1433">IF(A555="","",A555)</f>
        <v/>
      </c>
      <c r="U561" s="266" t="str">
        <f t="shared" ref="U561" si="1434">CONCATENATE(C561,"_",D561)</f>
        <v>letzte Mahnungen mit eingeschriebenen Brief (2)_Haushalte</v>
      </c>
    </row>
    <row r="562" spans="1:21" ht="12.75" customHeight="1" x14ac:dyDescent="0.2">
      <c r="A562" s="493"/>
      <c r="B562" s="495"/>
      <c r="C562" s="499"/>
      <c r="D562" s="148" t="s">
        <v>97</v>
      </c>
      <c r="E562" s="104"/>
      <c r="F562" s="104"/>
      <c r="G562" s="104"/>
      <c r="H562" s="104"/>
      <c r="I562" s="104"/>
      <c r="J562" s="104"/>
      <c r="K562" s="104"/>
      <c r="L562" s="104"/>
      <c r="M562" s="104"/>
      <c r="N562" s="104"/>
      <c r="O562" s="104"/>
      <c r="P562" s="104"/>
      <c r="Q562" s="73" t="str">
        <f t="shared" si="1372"/>
        <v/>
      </c>
      <c r="S562" s="17" t="str">
        <f t="shared" ref="S562" si="1435">IF(A555="","",A555)</f>
        <v/>
      </c>
      <c r="U562" s="266" t="str">
        <f t="shared" ref="U562" si="1436">CONCATENATE(C561,"_",D562)</f>
        <v>letzte Mahnungen mit eingeschriebenen Brief (2)_Nicht-Haushalte</v>
      </c>
    </row>
    <row r="563" spans="1:21" ht="12.75" customHeight="1" x14ac:dyDescent="0.2">
      <c r="A563" s="492"/>
      <c r="B563" s="494" t="str">
        <f>IF(A563="","",IFERROR(VLOOKUP(A563,L!$M$11:$N$120,2,FALSE),"Eingabeart wurde geändert"))</f>
        <v/>
      </c>
      <c r="C563" s="428" t="s">
        <v>1073</v>
      </c>
      <c r="D563" s="147" t="s">
        <v>96</v>
      </c>
      <c r="E563" s="103"/>
      <c r="F563" s="103"/>
      <c r="G563" s="103"/>
      <c r="H563" s="103"/>
      <c r="I563" s="103"/>
      <c r="J563" s="103"/>
      <c r="K563" s="103"/>
      <c r="L563" s="103"/>
      <c r="M563" s="103"/>
      <c r="N563" s="103"/>
      <c r="O563" s="103"/>
      <c r="P563" s="103"/>
      <c r="Q563" s="72" t="str">
        <f t="shared" si="1372"/>
        <v/>
      </c>
      <c r="S563" s="17" t="str">
        <f t="shared" ref="S563" si="1437">IF(A563="","",A563)</f>
        <v/>
      </c>
      <c r="U563" s="266" t="str">
        <f t="shared" ref="U563" si="1438">CONCATENATE(C563,"_",D563)</f>
        <v>Abschaltungen wegen Verletzungen vertraglicher Pflichten nach Aussetzung der Vertragsabwicklung (1)_Haushalte</v>
      </c>
    </row>
    <row r="564" spans="1:21" x14ac:dyDescent="0.2">
      <c r="A564" s="493"/>
      <c r="B564" s="495"/>
      <c r="C564" s="496"/>
      <c r="D564" s="148" t="s">
        <v>97</v>
      </c>
      <c r="E564" s="350"/>
      <c r="F564" s="350"/>
      <c r="G564" s="350"/>
      <c r="H564" s="350"/>
      <c r="I564" s="350"/>
      <c r="J564" s="350"/>
      <c r="K564" s="350"/>
      <c r="L564" s="350"/>
      <c r="M564" s="350"/>
      <c r="N564" s="350"/>
      <c r="O564" s="350"/>
      <c r="P564" s="350"/>
      <c r="Q564" s="264" t="str">
        <f t="shared" si="1372"/>
        <v/>
      </c>
      <c r="S564" s="17" t="str">
        <f t="shared" ref="S564" si="1439">IF(A563="","",A563)</f>
        <v/>
      </c>
      <c r="U564" s="266" t="str">
        <f t="shared" ref="U564" si="1440">CONCATENATE(C563,"_",D564)</f>
        <v>Abschaltungen wegen Verletzungen vertraglicher Pflichten nach Aussetzung der Vertragsabwicklung (1)_Nicht-Haushalte</v>
      </c>
    </row>
    <row r="565" spans="1:21" ht="12.75" customHeight="1" x14ac:dyDescent="0.2">
      <c r="A565" s="493"/>
      <c r="B565" s="495"/>
      <c r="C565" s="497" t="s">
        <v>1074</v>
      </c>
      <c r="D565" s="147" t="s">
        <v>96</v>
      </c>
      <c r="E565" s="130"/>
      <c r="F565" s="130"/>
      <c r="G565" s="130"/>
      <c r="H565" s="130"/>
      <c r="I565" s="130"/>
      <c r="J565" s="130"/>
      <c r="K565" s="130"/>
      <c r="L565" s="130"/>
      <c r="M565" s="130"/>
      <c r="N565" s="130"/>
      <c r="O565" s="130"/>
      <c r="P565" s="130"/>
      <c r="Q565" s="108" t="str">
        <f t="shared" si="1372"/>
        <v/>
      </c>
      <c r="S565" s="17" t="str">
        <f t="shared" ref="S565" si="1441">IF(A563="","",A563)</f>
        <v/>
      </c>
      <c r="U565" s="266" t="str">
        <f t="shared" ref="U565" si="1442">CONCATENATE(C565,"_",D565)</f>
        <v>Abschaltungen wegen Verletzungen vertraglicher Pflichten nach Vertragsauflösung (1)_Haushalte</v>
      </c>
    </row>
    <row r="566" spans="1:21" x14ac:dyDescent="0.2">
      <c r="A566" s="493"/>
      <c r="B566" s="495"/>
      <c r="C566" s="496"/>
      <c r="D566" s="148" t="s">
        <v>97</v>
      </c>
      <c r="E566" s="305"/>
      <c r="F566" s="305"/>
      <c r="G566" s="305"/>
      <c r="H566" s="305"/>
      <c r="I566" s="305"/>
      <c r="J566" s="305"/>
      <c r="K566" s="305"/>
      <c r="L566" s="305"/>
      <c r="M566" s="305"/>
      <c r="N566" s="305"/>
      <c r="O566" s="305"/>
      <c r="P566" s="305"/>
      <c r="Q566" s="108" t="str">
        <f t="shared" si="1372"/>
        <v/>
      </c>
      <c r="S566" s="17" t="str">
        <f t="shared" ref="S566" si="1443">IF(A563="","",A563)</f>
        <v/>
      </c>
      <c r="U566" s="266" t="str">
        <f t="shared" ref="U566" si="1444">CONCATENATE(C565,"_",D566)</f>
        <v>Abschaltungen wegen Verletzungen vertraglicher Pflichten nach Vertragsauflösung (1)_Nicht-Haushalte</v>
      </c>
    </row>
    <row r="567" spans="1:21" ht="12.75" customHeight="1" x14ac:dyDescent="0.2">
      <c r="A567" s="493"/>
      <c r="B567" s="495"/>
      <c r="C567" s="497" t="s">
        <v>1082</v>
      </c>
      <c r="D567" s="147" t="s">
        <v>96</v>
      </c>
      <c r="E567" s="305"/>
      <c r="F567" s="305"/>
      <c r="G567" s="305"/>
      <c r="H567" s="305"/>
      <c r="I567" s="305"/>
      <c r="J567" s="305"/>
      <c r="K567" s="305"/>
      <c r="L567" s="305"/>
      <c r="M567" s="305"/>
      <c r="N567" s="305"/>
      <c r="O567" s="305"/>
      <c r="P567" s="305"/>
      <c r="Q567" s="108" t="str">
        <f t="shared" si="1372"/>
        <v/>
      </c>
      <c r="S567" s="17" t="str">
        <f t="shared" ref="S567" si="1445">IF(A563="","",A563)</f>
        <v/>
      </c>
      <c r="U567" s="266" t="str">
        <f t="shared" ref="U567" si="1446">CONCATENATE(C567,"_",D567)</f>
        <v>Wiederaufnahmen der Belieferung nach Aussetzung des Netzzugangsvertrages (1)_Haushalte</v>
      </c>
    </row>
    <row r="568" spans="1:21" x14ac:dyDescent="0.2">
      <c r="A568" s="493"/>
      <c r="B568" s="495"/>
      <c r="C568" s="496"/>
      <c r="D568" s="148" t="s">
        <v>97</v>
      </c>
      <c r="E568" s="305"/>
      <c r="F568" s="305"/>
      <c r="G568" s="305"/>
      <c r="H568" s="305"/>
      <c r="I568" s="305"/>
      <c r="J568" s="305"/>
      <c r="K568" s="305"/>
      <c r="L568" s="305"/>
      <c r="M568" s="305"/>
      <c r="N568" s="305"/>
      <c r="O568" s="305"/>
      <c r="P568" s="305"/>
      <c r="Q568" s="304" t="str">
        <f t="shared" si="1372"/>
        <v/>
      </c>
      <c r="S568" s="17" t="str">
        <f t="shared" ref="S568" si="1447">IF(A563="","",A563)</f>
        <v/>
      </c>
      <c r="U568" s="266" t="str">
        <f t="shared" ref="U568" si="1448">CONCATENATE(C567,"_",D568)</f>
        <v>Wiederaufnahmen der Belieferung nach Aussetzung des Netzzugangsvertrages (1)_Nicht-Haushalte</v>
      </c>
    </row>
    <row r="569" spans="1:21" x14ac:dyDescent="0.2">
      <c r="A569" s="493"/>
      <c r="B569" s="495"/>
      <c r="C569" s="498" t="s">
        <v>1075</v>
      </c>
      <c r="D569" s="147" t="s">
        <v>96</v>
      </c>
      <c r="E569" s="305"/>
      <c r="F569" s="305"/>
      <c r="G569" s="305"/>
      <c r="H569" s="305"/>
      <c r="I569" s="305"/>
      <c r="J569" s="305"/>
      <c r="K569" s="305"/>
      <c r="L569" s="305"/>
      <c r="M569" s="305"/>
      <c r="N569" s="305"/>
      <c r="O569" s="305"/>
      <c r="P569" s="305"/>
      <c r="Q569" s="304" t="str">
        <f t="shared" si="1372"/>
        <v/>
      </c>
      <c r="S569" s="17" t="str">
        <f t="shared" ref="S569" si="1449">IF(A563="","",A563)</f>
        <v/>
      </c>
      <c r="U569" s="266" t="str">
        <f t="shared" ref="U569" si="1450">CONCATENATE(C569,"_",D569)</f>
        <v>letzte Mahnungen mit eingeschriebenen Brief (2)_Haushalte</v>
      </c>
    </row>
    <row r="570" spans="1:21" ht="12.75" customHeight="1" x14ac:dyDescent="0.2">
      <c r="A570" s="493"/>
      <c r="B570" s="495"/>
      <c r="C570" s="499"/>
      <c r="D570" s="148" t="s">
        <v>97</v>
      </c>
      <c r="E570" s="104"/>
      <c r="F570" s="104"/>
      <c r="G570" s="104"/>
      <c r="H570" s="104"/>
      <c r="I570" s="104"/>
      <c r="J570" s="104"/>
      <c r="K570" s="104"/>
      <c r="L570" s="104"/>
      <c r="M570" s="104"/>
      <c r="N570" s="104"/>
      <c r="O570" s="104"/>
      <c r="P570" s="104"/>
      <c r="Q570" s="73" t="str">
        <f t="shared" si="1372"/>
        <v/>
      </c>
      <c r="S570" s="17" t="str">
        <f t="shared" ref="S570" si="1451">IF(A563="","",A563)</f>
        <v/>
      </c>
      <c r="U570" s="266" t="str">
        <f t="shared" ref="U570" si="1452">CONCATENATE(C569,"_",D570)</f>
        <v>letzte Mahnungen mit eingeschriebenen Brief (2)_Nicht-Haushalte</v>
      </c>
    </row>
    <row r="571" spans="1:21" ht="12.75" customHeight="1" x14ac:dyDescent="0.2">
      <c r="A571" s="492"/>
      <c r="B571" s="494" t="str">
        <f>IF(A571="","",IFERROR(VLOOKUP(A571,L!$M$11:$N$120,2,FALSE),"Eingabeart wurde geändert"))</f>
        <v/>
      </c>
      <c r="C571" s="428" t="s">
        <v>1073</v>
      </c>
      <c r="D571" s="147" t="s">
        <v>96</v>
      </c>
      <c r="E571" s="103"/>
      <c r="F571" s="103"/>
      <c r="G571" s="103"/>
      <c r="H571" s="103"/>
      <c r="I571" s="103"/>
      <c r="J571" s="103"/>
      <c r="K571" s="103"/>
      <c r="L571" s="103"/>
      <c r="M571" s="103"/>
      <c r="N571" s="103"/>
      <c r="O571" s="103"/>
      <c r="P571" s="103"/>
      <c r="Q571" s="72" t="str">
        <f t="shared" si="1372"/>
        <v/>
      </c>
      <c r="S571" s="17" t="str">
        <f t="shared" ref="S571" si="1453">IF(A571="","",A571)</f>
        <v/>
      </c>
      <c r="U571" s="266" t="str">
        <f t="shared" ref="U571" si="1454">CONCATENATE(C571,"_",D571)</f>
        <v>Abschaltungen wegen Verletzungen vertraglicher Pflichten nach Aussetzung der Vertragsabwicklung (1)_Haushalte</v>
      </c>
    </row>
    <row r="572" spans="1:21" x14ac:dyDescent="0.2">
      <c r="A572" s="493"/>
      <c r="B572" s="495"/>
      <c r="C572" s="496"/>
      <c r="D572" s="148" t="s">
        <v>97</v>
      </c>
      <c r="E572" s="350"/>
      <c r="F572" s="350"/>
      <c r="G572" s="350"/>
      <c r="H572" s="350"/>
      <c r="I572" s="350"/>
      <c r="J572" s="350"/>
      <c r="K572" s="350"/>
      <c r="L572" s="350"/>
      <c r="M572" s="350"/>
      <c r="N572" s="350"/>
      <c r="O572" s="350"/>
      <c r="P572" s="350"/>
      <c r="Q572" s="264" t="str">
        <f t="shared" si="1372"/>
        <v/>
      </c>
      <c r="S572" s="17" t="str">
        <f t="shared" ref="S572" si="1455">IF(A571="","",A571)</f>
        <v/>
      </c>
      <c r="U572" s="266" t="str">
        <f t="shared" ref="U572" si="1456">CONCATENATE(C571,"_",D572)</f>
        <v>Abschaltungen wegen Verletzungen vertraglicher Pflichten nach Aussetzung der Vertragsabwicklung (1)_Nicht-Haushalte</v>
      </c>
    </row>
    <row r="573" spans="1:21" ht="12.75" customHeight="1" x14ac:dyDescent="0.2">
      <c r="A573" s="493"/>
      <c r="B573" s="495"/>
      <c r="C573" s="497" t="s">
        <v>1074</v>
      </c>
      <c r="D573" s="147" t="s">
        <v>96</v>
      </c>
      <c r="E573" s="130"/>
      <c r="F573" s="130"/>
      <c r="G573" s="130"/>
      <c r="H573" s="130"/>
      <c r="I573" s="130"/>
      <c r="J573" s="130"/>
      <c r="K573" s="130"/>
      <c r="L573" s="130"/>
      <c r="M573" s="130"/>
      <c r="N573" s="130"/>
      <c r="O573" s="130"/>
      <c r="P573" s="130"/>
      <c r="Q573" s="108" t="str">
        <f t="shared" si="1372"/>
        <v/>
      </c>
      <c r="S573" s="17" t="str">
        <f t="shared" ref="S573" si="1457">IF(A571="","",A571)</f>
        <v/>
      </c>
      <c r="U573" s="266" t="str">
        <f t="shared" ref="U573" si="1458">CONCATENATE(C573,"_",D573)</f>
        <v>Abschaltungen wegen Verletzungen vertraglicher Pflichten nach Vertragsauflösung (1)_Haushalte</v>
      </c>
    </row>
    <row r="574" spans="1:21" x14ac:dyDescent="0.2">
      <c r="A574" s="493"/>
      <c r="B574" s="495"/>
      <c r="C574" s="496"/>
      <c r="D574" s="148" t="s">
        <v>97</v>
      </c>
      <c r="E574" s="305"/>
      <c r="F574" s="305"/>
      <c r="G574" s="305"/>
      <c r="H574" s="305"/>
      <c r="I574" s="305"/>
      <c r="J574" s="305"/>
      <c r="K574" s="305"/>
      <c r="L574" s="305"/>
      <c r="M574" s="305"/>
      <c r="N574" s="305"/>
      <c r="O574" s="305"/>
      <c r="P574" s="305"/>
      <c r="Q574" s="108" t="str">
        <f t="shared" si="1372"/>
        <v/>
      </c>
      <c r="S574" s="17" t="str">
        <f t="shared" ref="S574" si="1459">IF(A571="","",A571)</f>
        <v/>
      </c>
      <c r="U574" s="266" t="str">
        <f t="shared" ref="U574" si="1460">CONCATENATE(C573,"_",D574)</f>
        <v>Abschaltungen wegen Verletzungen vertraglicher Pflichten nach Vertragsauflösung (1)_Nicht-Haushalte</v>
      </c>
    </row>
    <row r="575" spans="1:21" ht="12.75" customHeight="1" x14ac:dyDescent="0.2">
      <c r="A575" s="493"/>
      <c r="B575" s="495"/>
      <c r="C575" s="497" t="s">
        <v>1082</v>
      </c>
      <c r="D575" s="147" t="s">
        <v>96</v>
      </c>
      <c r="E575" s="305"/>
      <c r="F575" s="305"/>
      <c r="G575" s="305"/>
      <c r="H575" s="305"/>
      <c r="I575" s="305"/>
      <c r="J575" s="305"/>
      <c r="K575" s="305"/>
      <c r="L575" s="305"/>
      <c r="M575" s="305"/>
      <c r="N575" s="305"/>
      <c r="O575" s="305"/>
      <c r="P575" s="305"/>
      <c r="Q575" s="108" t="str">
        <f t="shared" si="1372"/>
        <v/>
      </c>
      <c r="S575" s="17" t="str">
        <f t="shared" ref="S575" si="1461">IF(A571="","",A571)</f>
        <v/>
      </c>
      <c r="U575" s="266" t="str">
        <f t="shared" ref="U575" si="1462">CONCATENATE(C575,"_",D575)</f>
        <v>Wiederaufnahmen der Belieferung nach Aussetzung des Netzzugangsvertrages (1)_Haushalte</v>
      </c>
    </row>
    <row r="576" spans="1:21" x14ac:dyDescent="0.2">
      <c r="A576" s="493"/>
      <c r="B576" s="495"/>
      <c r="C576" s="496"/>
      <c r="D576" s="148" t="s">
        <v>97</v>
      </c>
      <c r="E576" s="305"/>
      <c r="F576" s="305"/>
      <c r="G576" s="305"/>
      <c r="H576" s="305"/>
      <c r="I576" s="305"/>
      <c r="J576" s="305"/>
      <c r="K576" s="305"/>
      <c r="L576" s="305"/>
      <c r="M576" s="305"/>
      <c r="N576" s="305"/>
      <c r="O576" s="305"/>
      <c r="P576" s="305"/>
      <c r="Q576" s="304" t="str">
        <f t="shared" si="1372"/>
        <v/>
      </c>
      <c r="S576" s="17" t="str">
        <f t="shared" ref="S576" si="1463">IF(A571="","",A571)</f>
        <v/>
      </c>
      <c r="U576" s="266" t="str">
        <f t="shared" ref="U576" si="1464">CONCATENATE(C575,"_",D576)</f>
        <v>Wiederaufnahmen der Belieferung nach Aussetzung des Netzzugangsvertrages (1)_Nicht-Haushalte</v>
      </c>
    </row>
    <row r="577" spans="1:21" x14ac:dyDescent="0.2">
      <c r="A577" s="493"/>
      <c r="B577" s="495"/>
      <c r="C577" s="498" t="s">
        <v>1075</v>
      </c>
      <c r="D577" s="147" t="s">
        <v>96</v>
      </c>
      <c r="E577" s="305"/>
      <c r="F577" s="305"/>
      <c r="G577" s="305"/>
      <c r="H577" s="305"/>
      <c r="I577" s="305"/>
      <c r="J577" s="305"/>
      <c r="K577" s="305"/>
      <c r="L577" s="305"/>
      <c r="M577" s="305"/>
      <c r="N577" s="305"/>
      <c r="O577" s="305"/>
      <c r="P577" s="305"/>
      <c r="Q577" s="304" t="str">
        <f t="shared" si="1372"/>
        <v/>
      </c>
      <c r="S577" s="17" t="str">
        <f t="shared" ref="S577" si="1465">IF(A571="","",A571)</f>
        <v/>
      </c>
      <c r="U577" s="266" t="str">
        <f t="shared" ref="U577" si="1466">CONCATENATE(C577,"_",D577)</f>
        <v>letzte Mahnungen mit eingeschriebenen Brief (2)_Haushalte</v>
      </c>
    </row>
    <row r="578" spans="1:21" ht="12.75" customHeight="1" x14ac:dyDescent="0.2">
      <c r="A578" s="493"/>
      <c r="B578" s="495"/>
      <c r="C578" s="499"/>
      <c r="D578" s="148" t="s">
        <v>97</v>
      </c>
      <c r="E578" s="104"/>
      <c r="F578" s="104"/>
      <c r="G578" s="104"/>
      <c r="H578" s="104"/>
      <c r="I578" s="104"/>
      <c r="J578" s="104"/>
      <c r="K578" s="104"/>
      <c r="L578" s="104"/>
      <c r="M578" s="104"/>
      <c r="N578" s="104"/>
      <c r="O578" s="104"/>
      <c r="P578" s="104"/>
      <c r="Q578" s="73" t="str">
        <f t="shared" si="1372"/>
        <v/>
      </c>
      <c r="S578" s="17" t="str">
        <f t="shared" ref="S578" si="1467">IF(A571="","",A571)</f>
        <v/>
      </c>
      <c r="U578" s="266" t="str">
        <f t="shared" ref="U578" si="1468">CONCATENATE(C577,"_",D578)</f>
        <v>letzte Mahnungen mit eingeschriebenen Brief (2)_Nicht-Haushalte</v>
      </c>
    </row>
    <row r="579" spans="1:21" ht="12.75" customHeight="1" x14ac:dyDescent="0.2">
      <c r="A579" s="492"/>
      <c r="B579" s="494" t="str">
        <f>IF(A579="","",IFERROR(VLOOKUP(A579,L!$M$11:$N$120,2,FALSE),"Eingabeart wurde geändert"))</f>
        <v/>
      </c>
      <c r="C579" s="428" t="s">
        <v>1073</v>
      </c>
      <c r="D579" s="147" t="s">
        <v>96</v>
      </c>
      <c r="E579" s="103"/>
      <c r="F579" s="103"/>
      <c r="G579" s="103"/>
      <c r="H579" s="103"/>
      <c r="I579" s="103"/>
      <c r="J579" s="103"/>
      <c r="K579" s="103"/>
      <c r="L579" s="103"/>
      <c r="M579" s="103"/>
      <c r="N579" s="103"/>
      <c r="O579" s="103"/>
      <c r="P579" s="103"/>
      <c r="Q579" s="72" t="str">
        <f t="shared" si="1372"/>
        <v/>
      </c>
      <c r="S579" s="17" t="str">
        <f t="shared" ref="S579" si="1469">IF(A579="","",A579)</f>
        <v/>
      </c>
      <c r="U579" s="266" t="str">
        <f t="shared" ref="U579" si="1470">CONCATENATE(C579,"_",D579)</f>
        <v>Abschaltungen wegen Verletzungen vertraglicher Pflichten nach Aussetzung der Vertragsabwicklung (1)_Haushalte</v>
      </c>
    </row>
    <row r="580" spans="1:21" x14ac:dyDescent="0.2">
      <c r="A580" s="493"/>
      <c r="B580" s="495"/>
      <c r="C580" s="496"/>
      <c r="D580" s="148" t="s">
        <v>97</v>
      </c>
      <c r="E580" s="350"/>
      <c r="F580" s="350"/>
      <c r="G580" s="350"/>
      <c r="H580" s="350"/>
      <c r="I580" s="350"/>
      <c r="J580" s="350"/>
      <c r="K580" s="350"/>
      <c r="L580" s="350"/>
      <c r="M580" s="350"/>
      <c r="N580" s="350"/>
      <c r="O580" s="350"/>
      <c r="P580" s="350"/>
      <c r="Q580" s="264" t="str">
        <f t="shared" si="1372"/>
        <v/>
      </c>
      <c r="S580" s="17" t="str">
        <f t="shared" ref="S580" si="1471">IF(A579="","",A579)</f>
        <v/>
      </c>
      <c r="U580" s="266" t="str">
        <f t="shared" ref="U580" si="1472">CONCATENATE(C579,"_",D580)</f>
        <v>Abschaltungen wegen Verletzungen vertraglicher Pflichten nach Aussetzung der Vertragsabwicklung (1)_Nicht-Haushalte</v>
      </c>
    </row>
    <row r="581" spans="1:21" ht="12.75" customHeight="1" x14ac:dyDescent="0.2">
      <c r="A581" s="493"/>
      <c r="B581" s="495"/>
      <c r="C581" s="497" t="s">
        <v>1074</v>
      </c>
      <c r="D581" s="147" t="s">
        <v>96</v>
      </c>
      <c r="E581" s="130"/>
      <c r="F581" s="130"/>
      <c r="G581" s="130"/>
      <c r="H581" s="130"/>
      <c r="I581" s="130"/>
      <c r="J581" s="130"/>
      <c r="K581" s="130"/>
      <c r="L581" s="130"/>
      <c r="M581" s="130"/>
      <c r="N581" s="130"/>
      <c r="O581" s="130"/>
      <c r="P581" s="130"/>
      <c r="Q581" s="108" t="str">
        <f t="shared" si="1372"/>
        <v/>
      </c>
      <c r="S581" s="17" t="str">
        <f t="shared" ref="S581" si="1473">IF(A579="","",A579)</f>
        <v/>
      </c>
      <c r="U581" s="266" t="str">
        <f t="shared" ref="U581" si="1474">CONCATENATE(C581,"_",D581)</f>
        <v>Abschaltungen wegen Verletzungen vertraglicher Pflichten nach Vertragsauflösung (1)_Haushalte</v>
      </c>
    </row>
    <row r="582" spans="1:21" x14ac:dyDescent="0.2">
      <c r="A582" s="493"/>
      <c r="B582" s="495"/>
      <c r="C582" s="496"/>
      <c r="D582" s="148" t="s">
        <v>97</v>
      </c>
      <c r="E582" s="305"/>
      <c r="F582" s="305"/>
      <c r="G582" s="305"/>
      <c r="H582" s="305"/>
      <c r="I582" s="305"/>
      <c r="J582" s="305"/>
      <c r="K582" s="305"/>
      <c r="L582" s="305"/>
      <c r="M582" s="305"/>
      <c r="N582" s="305"/>
      <c r="O582" s="305"/>
      <c r="P582" s="305"/>
      <c r="Q582" s="108" t="str">
        <f t="shared" si="1372"/>
        <v/>
      </c>
      <c r="S582" s="17" t="str">
        <f t="shared" ref="S582" si="1475">IF(A579="","",A579)</f>
        <v/>
      </c>
      <c r="U582" s="266" t="str">
        <f t="shared" ref="U582" si="1476">CONCATENATE(C581,"_",D582)</f>
        <v>Abschaltungen wegen Verletzungen vertraglicher Pflichten nach Vertragsauflösung (1)_Nicht-Haushalte</v>
      </c>
    </row>
    <row r="583" spans="1:21" ht="12.75" customHeight="1" x14ac:dyDescent="0.2">
      <c r="A583" s="493"/>
      <c r="B583" s="495"/>
      <c r="C583" s="497" t="s">
        <v>1082</v>
      </c>
      <c r="D583" s="147" t="s">
        <v>96</v>
      </c>
      <c r="E583" s="305"/>
      <c r="F583" s="305"/>
      <c r="G583" s="305"/>
      <c r="H583" s="305"/>
      <c r="I583" s="305"/>
      <c r="J583" s="305"/>
      <c r="K583" s="305"/>
      <c r="L583" s="305"/>
      <c r="M583" s="305"/>
      <c r="N583" s="305"/>
      <c r="O583" s="305"/>
      <c r="P583" s="305"/>
      <c r="Q583" s="108" t="str">
        <f t="shared" si="1372"/>
        <v/>
      </c>
      <c r="S583" s="17" t="str">
        <f t="shared" ref="S583" si="1477">IF(A579="","",A579)</f>
        <v/>
      </c>
      <c r="U583" s="266" t="str">
        <f t="shared" ref="U583" si="1478">CONCATENATE(C583,"_",D583)</f>
        <v>Wiederaufnahmen der Belieferung nach Aussetzung des Netzzugangsvertrages (1)_Haushalte</v>
      </c>
    </row>
    <row r="584" spans="1:21" x14ac:dyDescent="0.2">
      <c r="A584" s="493"/>
      <c r="B584" s="495"/>
      <c r="C584" s="496"/>
      <c r="D584" s="148" t="s">
        <v>97</v>
      </c>
      <c r="E584" s="305"/>
      <c r="F584" s="305"/>
      <c r="G584" s="305"/>
      <c r="H584" s="305"/>
      <c r="I584" s="305"/>
      <c r="J584" s="305"/>
      <c r="K584" s="305"/>
      <c r="L584" s="305"/>
      <c r="M584" s="305"/>
      <c r="N584" s="305"/>
      <c r="O584" s="305"/>
      <c r="P584" s="305"/>
      <c r="Q584" s="304" t="str">
        <f t="shared" si="1372"/>
        <v/>
      </c>
      <c r="S584" s="17" t="str">
        <f t="shared" ref="S584" si="1479">IF(A579="","",A579)</f>
        <v/>
      </c>
      <c r="U584" s="266" t="str">
        <f t="shared" ref="U584" si="1480">CONCATENATE(C583,"_",D584)</f>
        <v>Wiederaufnahmen der Belieferung nach Aussetzung des Netzzugangsvertrages (1)_Nicht-Haushalte</v>
      </c>
    </row>
    <row r="585" spans="1:21" x14ac:dyDescent="0.2">
      <c r="A585" s="493"/>
      <c r="B585" s="495"/>
      <c r="C585" s="498" t="s">
        <v>1075</v>
      </c>
      <c r="D585" s="147" t="s">
        <v>96</v>
      </c>
      <c r="E585" s="305"/>
      <c r="F585" s="305"/>
      <c r="G585" s="305"/>
      <c r="H585" s="305"/>
      <c r="I585" s="305"/>
      <c r="J585" s="305"/>
      <c r="K585" s="305"/>
      <c r="L585" s="305"/>
      <c r="M585" s="305"/>
      <c r="N585" s="305"/>
      <c r="O585" s="305"/>
      <c r="P585" s="305"/>
      <c r="Q585" s="304" t="str">
        <f t="shared" si="1372"/>
        <v/>
      </c>
      <c r="S585" s="17" t="str">
        <f t="shared" ref="S585" si="1481">IF(A579="","",A579)</f>
        <v/>
      </c>
      <c r="U585" s="266" t="str">
        <f t="shared" ref="U585" si="1482">CONCATENATE(C585,"_",D585)</f>
        <v>letzte Mahnungen mit eingeschriebenen Brief (2)_Haushalte</v>
      </c>
    </row>
    <row r="586" spans="1:21" ht="12.75" customHeight="1" x14ac:dyDescent="0.2">
      <c r="A586" s="493"/>
      <c r="B586" s="495"/>
      <c r="C586" s="499"/>
      <c r="D586" s="148" t="s">
        <v>97</v>
      </c>
      <c r="E586" s="104"/>
      <c r="F586" s="104"/>
      <c r="G586" s="104"/>
      <c r="H586" s="104"/>
      <c r="I586" s="104"/>
      <c r="J586" s="104"/>
      <c r="K586" s="104"/>
      <c r="L586" s="104"/>
      <c r="M586" s="104"/>
      <c r="N586" s="104"/>
      <c r="O586" s="104"/>
      <c r="P586" s="104"/>
      <c r="Q586" s="73" t="str">
        <f t="shared" si="1372"/>
        <v/>
      </c>
      <c r="S586" s="17" t="str">
        <f t="shared" ref="S586" si="1483">IF(A579="","",A579)</f>
        <v/>
      </c>
      <c r="U586" s="266" t="str">
        <f t="shared" ref="U586" si="1484">CONCATENATE(C585,"_",D586)</f>
        <v>letzte Mahnungen mit eingeschriebenen Brief (2)_Nicht-Haushalte</v>
      </c>
    </row>
    <row r="587" spans="1:21" ht="12.75" customHeight="1" x14ac:dyDescent="0.2">
      <c r="A587" s="492"/>
      <c r="B587" s="494" t="str">
        <f>IF(A587="","",IFERROR(VLOOKUP(A587,L!$M$11:$N$120,2,FALSE),"Eingabeart wurde geändert"))</f>
        <v/>
      </c>
      <c r="C587" s="428" t="s">
        <v>1073</v>
      </c>
      <c r="D587" s="147" t="s">
        <v>96</v>
      </c>
      <c r="E587" s="103"/>
      <c r="F587" s="103"/>
      <c r="G587" s="103"/>
      <c r="H587" s="103"/>
      <c r="I587" s="103"/>
      <c r="J587" s="103"/>
      <c r="K587" s="103"/>
      <c r="L587" s="103"/>
      <c r="M587" s="103"/>
      <c r="N587" s="103"/>
      <c r="O587" s="103"/>
      <c r="P587" s="103"/>
      <c r="Q587" s="72" t="str">
        <f t="shared" si="1372"/>
        <v/>
      </c>
      <c r="S587" s="17" t="str">
        <f t="shared" ref="S587" si="1485">IF(A587="","",A587)</f>
        <v/>
      </c>
      <c r="U587" s="266" t="str">
        <f t="shared" ref="U587" si="1486">CONCATENATE(C587,"_",D587)</f>
        <v>Abschaltungen wegen Verletzungen vertraglicher Pflichten nach Aussetzung der Vertragsabwicklung (1)_Haushalte</v>
      </c>
    </row>
    <row r="588" spans="1:21" x14ac:dyDescent="0.2">
      <c r="A588" s="493"/>
      <c r="B588" s="495"/>
      <c r="C588" s="496"/>
      <c r="D588" s="148" t="s">
        <v>97</v>
      </c>
      <c r="E588" s="350"/>
      <c r="F588" s="350"/>
      <c r="G588" s="350"/>
      <c r="H588" s="350"/>
      <c r="I588" s="350"/>
      <c r="J588" s="350"/>
      <c r="K588" s="350"/>
      <c r="L588" s="350"/>
      <c r="M588" s="350"/>
      <c r="N588" s="350"/>
      <c r="O588" s="350"/>
      <c r="P588" s="350"/>
      <c r="Q588" s="264" t="str">
        <f t="shared" si="1372"/>
        <v/>
      </c>
      <c r="S588" s="17" t="str">
        <f t="shared" ref="S588" si="1487">IF(A587="","",A587)</f>
        <v/>
      </c>
      <c r="U588" s="266" t="str">
        <f t="shared" ref="U588" si="1488">CONCATENATE(C587,"_",D588)</f>
        <v>Abschaltungen wegen Verletzungen vertraglicher Pflichten nach Aussetzung der Vertragsabwicklung (1)_Nicht-Haushalte</v>
      </c>
    </row>
    <row r="589" spans="1:21" ht="12.75" customHeight="1" x14ac:dyDescent="0.2">
      <c r="A589" s="493"/>
      <c r="B589" s="495"/>
      <c r="C589" s="497" t="s">
        <v>1074</v>
      </c>
      <c r="D589" s="147" t="s">
        <v>96</v>
      </c>
      <c r="E589" s="130"/>
      <c r="F589" s="130"/>
      <c r="G589" s="130"/>
      <c r="H589" s="130"/>
      <c r="I589" s="130"/>
      <c r="J589" s="130"/>
      <c r="K589" s="130"/>
      <c r="L589" s="130"/>
      <c r="M589" s="130"/>
      <c r="N589" s="130"/>
      <c r="O589" s="130"/>
      <c r="P589" s="130"/>
      <c r="Q589" s="108" t="str">
        <f t="shared" si="1372"/>
        <v/>
      </c>
      <c r="S589" s="17" t="str">
        <f t="shared" ref="S589" si="1489">IF(A587="","",A587)</f>
        <v/>
      </c>
      <c r="U589" s="266" t="str">
        <f t="shared" ref="U589" si="1490">CONCATENATE(C589,"_",D589)</f>
        <v>Abschaltungen wegen Verletzungen vertraglicher Pflichten nach Vertragsauflösung (1)_Haushalte</v>
      </c>
    </row>
    <row r="590" spans="1:21" x14ac:dyDescent="0.2">
      <c r="A590" s="493"/>
      <c r="B590" s="495"/>
      <c r="C590" s="496"/>
      <c r="D590" s="148" t="s">
        <v>97</v>
      </c>
      <c r="E590" s="305"/>
      <c r="F590" s="305"/>
      <c r="G590" s="305"/>
      <c r="H590" s="305"/>
      <c r="I590" s="305"/>
      <c r="J590" s="305"/>
      <c r="K590" s="305"/>
      <c r="L590" s="305"/>
      <c r="M590" s="305"/>
      <c r="N590" s="305"/>
      <c r="O590" s="305"/>
      <c r="P590" s="305"/>
      <c r="Q590" s="108" t="str">
        <f t="shared" si="1372"/>
        <v/>
      </c>
      <c r="S590" s="17" t="str">
        <f t="shared" ref="S590" si="1491">IF(A587="","",A587)</f>
        <v/>
      </c>
      <c r="U590" s="266" t="str">
        <f t="shared" ref="U590" si="1492">CONCATENATE(C589,"_",D590)</f>
        <v>Abschaltungen wegen Verletzungen vertraglicher Pflichten nach Vertragsauflösung (1)_Nicht-Haushalte</v>
      </c>
    </row>
    <row r="591" spans="1:21" ht="12.75" customHeight="1" x14ac:dyDescent="0.2">
      <c r="A591" s="493"/>
      <c r="B591" s="495"/>
      <c r="C591" s="497" t="s">
        <v>1082</v>
      </c>
      <c r="D591" s="147" t="s">
        <v>96</v>
      </c>
      <c r="E591" s="305"/>
      <c r="F591" s="305"/>
      <c r="G591" s="305"/>
      <c r="H591" s="305"/>
      <c r="I591" s="305"/>
      <c r="J591" s="305"/>
      <c r="K591" s="305"/>
      <c r="L591" s="305"/>
      <c r="M591" s="305"/>
      <c r="N591" s="305"/>
      <c r="O591" s="305"/>
      <c r="P591" s="305"/>
      <c r="Q591" s="108" t="str">
        <f t="shared" si="1372"/>
        <v/>
      </c>
      <c r="S591" s="17" t="str">
        <f t="shared" ref="S591" si="1493">IF(A587="","",A587)</f>
        <v/>
      </c>
      <c r="U591" s="266" t="str">
        <f t="shared" ref="U591" si="1494">CONCATENATE(C591,"_",D591)</f>
        <v>Wiederaufnahmen der Belieferung nach Aussetzung des Netzzugangsvertrages (1)_Haushalte</v>
      </c>
    </row>
    <row r="592" spans="1:21" x14ac:dyDescent="0.2">
      <c r="A592" s="493"/>
      <c r="B592" s="495"/>
      <c r="C592" s="496"/>
      <c r="D592" s="148" t="s">
        <v>97</v>
      </c>
      <c r="E592" s="305"/>
      <c r="F592" s="305"/>
      <c r="G592" s="305"/>
      <c r="H592" s="305"/>
      <c r="I592" s="305"/>
      <c r="J592" s="305"/>
      <c r="K592" s="305"/>
      <c r="L592" s="305"/>
      <c r="M592" s="305"/>
      <c r="N592" s="305"/>
      <c r="O592" s="305"/>
      <c r="P592" s="305"/>
      <c r="Q592" s="304" t="str">
        <f t="shared" si="1372"/>
        <v/>
      </c>
      <c r="S592" s="17" t="str">
        <f t="shared" ref="S592" si="1495">IF(A587="","",A587)</f>
        <v/>
      </c>
      <c r="U592" s="266" t="str">
        <f t="shared" ref="U592" si="1496">CONCATENATE(C591,"_",D592)</f>
        <v>Wiederaufnahmen der Belieferung nach Aussetzung des Netzzugangsvertrages (1)_Nicht-Haushalte</v>
      </c>
    </row>
    <row r="593" spans="1:21" x14ac:dyDescent="0.2">
      <c r="A593" s="493"/>
      <c r="B593" s="495"/>
      <c r="C593" s="498" t="s">
        <v>1075</v>
      </c>
      <c r="D593" s="147" t="s">
        <v>96</v>
      </c>
      <c r="E593" s="305"/>
      <c r="F593" s="305"/>
      <c r="G593" s="305"/>
      <c r="H593" s="305"/>
      <c r="I593" s="305"/>
      <c r="J593" s="305"/>
      <c r="K593" s="305"/>
      <c r="L593" s="305"/>
      <c r="M593" s="305"/>
      <c r="N593" s="305"/>
      <c r="O593" s="305"/>
      <c r="P593" s="305"/>
      <c r="Q593" s="304" t="str">
        <f t="shared" si="1372"/>
        <v/>
      </c>
      <c r="S593" s="17" t="str">
        <f t="shared" ref="S593" si="1497">IF(A587="","",A587)</f>
        <v/>
      </c>
      <c r="U593" s="266" t="str">
        <f t="shared" ref="U593" si="1498">CONCATENATE(C593,"_",D593)</f>
        <v>letzte Mahnungen mit eingeschriebenen Brief (2)_Haushalte</v>
      </c>
    </row>
    <row r="594" spans="1:21" ht="12.75" customHeight="1" x14ac:dyDescent="0.2">
      <c r="A594" s="493"/>
      <c r="B594" s="495"/>
      <c r="C594" s="499"/>
      <c r="D594" s="148" t="s">
        <v>97</v>
      </c>
      <c r="E594" s="104"/>
      <c r="F594" s="104"/>
      <c r="G594" s="104"/>
      <c r="H594" s="104"/>
      <c r="I594" s="104"/>
      <c r="J594" s="104"/>
      <c r="K594" s="104"/>
      <c r="L594" s="104"/>
      <c r="M594" s="104"/>
      <c r="N594" s="104"/>
      <c r="O594" s="104"/>
      <c r="P594" s="104"/>
      <c r="Q594" s="73" t="str">
        <f t="shared" si="1372"/>
        <v/>
      </c>
      <c r="S594" s="17" t="str">
        <f t="shared" ref="S594" si="1499">IF(A587="","",A587)</f>
        <v/>
      </c>
      <c r="U594" s="266" t="str">
        <f t="shared" ref="U594" si="1500">CONCATENATE(C593,"_",D594)</f>
        <v>letzte Mahnungen mit eingeschriebenen Brief (2)_Nicht-Haushalte</v>
      </c>
    </row>
    <row r="595" spans="1:21" ht="12.75" customHeight="1" x14ac:dyDescent="0.2">
      <c r="A595" s="492"/>
      <c r="B595" s="494" t="str">
        <f>IF(A595="","",IFERROR(VLOOKUP(A595,L!$M$11:$N$120,2,FALSE),"Eingabeart wurde geändert"))</f>
        <v/>
      </c>
      <c r="C595" s="428" t="s">
        <v>1073</v>
      </c>
      <c r="D595" s="147" t="s">
        <v>96</v>
      </c>
      <c r="E595" s="103"/>
      <c r="F595" s="103"/>
      <c r="G595" s="103"/>
      <c r="H595" s="103"/>
      <c r="I595" s="103"/>
      <c r="J595" s="103"/>
      <c r="K595" s="103"/>
      <c r="L595" s="103"/>
      <c r="M595" s="103"/>
      <c r="N595" s="103"/>
      <c r="O595" s="103"/>
      <c r="P595" s="103"/>
      <c r="Q595" s="72" t="str">
        <f t="shared" ref="Q595:Q658" si="1501">IF(SUM(E595:P595)&gt;0,SUM(E595:P595),"")</f>
        <v/>
      </c>
      <c r="S595" s="17" t="str">
        <f t="shared" ref="S595" si="1502">IF(A595="","",A595)</f>
        <v/>
      </c>
      <c r="U595" s="266" t="str">
        <f t="shared" ref="U595" si="1503">CONCATENATE(C595,"_",D595)</f>
        <v>Abschaltungen wegen Verletzungen vertraglicher Pflichten nach Aussetzung der Vertragsabwicklung (1)_Haushalte</v>
      </c>
    </row>
    <row r="596" spans="1:21" x14ac:dyDescent="0.2">
      <c r="A596" s="493"/>
      <c r="B596" s="495"/>
      <c r="C596" s="496"/>
      <c r="D596" s="148" t="s">
        <v>97</v>
      </c>
      <c r="E596" s="350"/>
      <c r="F596" s="350"/>
      <c r="G596" s="350"/>
      <c r="H596" s="350"/>
      <c r="I596" s="350"/>
      <c r="J596" s="350"/>
      <c r="K596" s="350"/>
      <c r="L596" s="350"/>
      <c r="M596" s="350"/>
      <c r="N596" s="350"/>
      <c r="O596" s="350"/>
      <c r="P596" s="350"/>
      <c r="Q596" s="264" t="str">
        <f t="shared" si="1501"/>
        <v/>
      </c>
      <c r="S596" s="17" t="str">
        <f t="shared" ref="S596" si="1504">IF(A595="","",A595)</f>
        <v/>
      </c>
      <c r="U596" s="266" t="str">
        <f t="shared" ref="U596" si="1505">CONCATENATE(C595,"_",D596)</f>
        <v>Abschaltungen wegen Verletzungen vertraglicher Pflichten nach Aussetzung der Vertragsabwicklung (1)_Nicht-Haushalte</v>
      </c>
    </row>
    <row r="597" spans="1:21" ht="12.75" customHeight="1" x14ac:dyDescent="0.2">
      <c r="A597" s="493"/>
      <c r="B597" s="495"/>
      <c r="C597" s="497" t="s">
        <v>1074</v>
      </c>
      <c r="D597" s="147" t="s">
        <v>96</v>
      </c>
      <c r="E597" s="130"/>
      <c r="F597" s="130"/>
      <c r="G597" s="130"/>
      <c r="H597" s="130"/>
      <c r="I597" s="130"/>
      <c r="J597" s="130"/>
      <c r="K597" s="130"/>
      <c r="L597" s="130"/>
      <c r="M597" s="130"/>
      <c r="N597" s="130"/>
      <c r="O597" s="130"/>
      <c r="P597" s="130"/>
      <c r="Q597" s="108" t="str">
        <f t="shared" si="1501"/>
        <v/>
      </c>
      <c r="S597" s="17" t="str">
        <f t="shared" ref="S597" si="1506">IF(A595="","",A595)</f>
        <v/>
      </c>
      <c r="U597" s="266" t="str">
        <f t="shared" ref="U597" si="1507">CONCATENATE(C597,"_",D597)</f>
        <v>Abschaltungen wegen Verletzungen vertraglicher Pflichten nach Vertragsauflösung (1)_Haushalte</v>
      </c>
    </row>
    <row r="598" spans="1:21" x14ac:dyDescent="0.2">
      <c r="A598" s="493"/>
      <c r="B598" s="495"/>
      <c r="C598" s="496"/>
      <c r="D598" s="148" t="s">
        <v>97</v>
      </c>
      <c r="E598" s="305"/>
      <c r="F598" s="305"/>
      <c r="G598" s="305"/>
      <c r="H598" s="305"/>
      <c r="I598" s="305"/>
      <c r="J598" s="305"/>
      <c r="K598" s="305"/>
      <c r="L598" s="305"/>
      <c r="M598" s="305"/>
      <c r="N598" s="305"/>
      <c r="O598" s="305"/>
      <c r="P598" s="305"/>
      <c r="Q598" s="108" t="str">
        <f t="shared" si="1501"/>
        <v/>
      </c>
      <c r="S598" s="17" t="str">
        <f t="shared" ref="S598" si="1508">IF(A595="","",A595)</f>
        <v/>
      </c>
      <c r="U598" s="266" t="str">
        <f t="shared" ref="U598" si="1509">CONCATENATE(C597,"_",D598)</f>
        <v>Abschaltungen wegen Verletzungen vertraglicher Pflichten nach Vertragsauflösung (1)_Nicht-Haushalte</v>
      </c>
    </row>
    <row r="599" spans="1:21" ht="12.75" customHeight="1" x14ac:dyDescent="0.2">
      <c r="A599" s="493"/>
      <c r="B599" s="495"/>
      <c r="C599" s="497" t="s">
        <v>1082</v>
      </c>
      <c r="D599" s="147" t="s">
        <v>96</v>
      </c>
      <c r="E599" s="305"/>
      <c r="F599" s="305"/>
      <c r="G599" s="305"/>
      <c r="H599" s="305"/>
      <c r="I599" s="305"/>
      <c r="J599" s="305"/>
      <c r="K599" s="305"/>
      <c r="L599" s="305"/>
      <c r="M599" s="305"/>
      <c r="N599" s="305"/>
      <c r="O599" s="305"/>
      <c r="P599" s="305"/>
      <c r="Q599" s="108" t="str">
        <f t="shared" si="1501"/>
        <v/>
      </c>
      <c r="S599" s="17" t="str">
        <f t="shared" ref="S599" si="1510">IF(A595="","",A595)</f>
        <v/>
      </c>
      <c r="U599" s="266" t="str">
        <f t="shared" ref="U599" si="1511">CONCATENATE(C599,"_",D599)</f>
        <v>Wiederaufnahmen der Belieferung nach Aussetzung des Netzzugangsvertrages (1)_Haushalte</v>
      </c>
    </row>
    <row r="600" spans="1:21" x14ac:dyDescent="0.2">
      <c r="A600" s="493"/>
      <c r="B600" s="495"/>
      <c r="C600" s="496"/>
      <c r="D600" s="148" t="s">
        <v>97</v>
      </c>
      <c r="E600" s="305"/>
      <c r="F600" s="305"/>
      <c r="G600" s="305"/>
      <c r="H600" s="305"/>
      <c r="I600" s="305"/>
      <c r="J600" s="305"/>
      <c r="K600" s="305"/>
      <c r="L600" s="305"/>
      <c r="M600" s="305"/>
      <c r="N600" s="305"/>
      <c r="O600" s="305"/>
      <c r="P600" s="305"/>
      <c r="Q600" s="304" t="str">
        <f t="shared" si="1501"/>
        <v/>
      </c>
      <c r="S600" s="17" t="str">
        <f t="shared" ref="S600" si="1512">IF(A595="","",A595)</f>
        <v/>
      </c>
      <c r="U600" s="266" t="str">
        <f t="shared" ref="U600" si="1513">CONCATENATE(C599,"_",D600)</f>
        <v>Wiederaufnahmen der Belieferung nach Aussetzung des Netzzugangsvertrages (1)_Nicht-Haushalte</v>
      </c>
    </row>
    <row r="601" spans="1:21" x14ac:dyDescent="0.2">
      <c r="A601" s="493"/>
      <c r="B601" s="495"/>
      <c r="C601" s="498" t="s">
        <v>1075</v>
      </c>
      <c r="D601" s="147" t="s">
        <v>96</v>
      </c>
      <c r="E601" s="305"/>
      <c r="F601" s="305"/>
      <c r="G601" s="305"/>
      <c r="H601" s="305"/>
      <c r="I601" s="305"/>
      <c r="J601" s="305"/>
      <c r="K601" s="305"/>
      <c r="L601" s="305"/>
      <c r="M601" s="305"/>
      <c r="N601" s="305"/>
      <c r="O601" s="305"/>
      <c r="P601" s="305"/>
      <c r="Q601" s="304" t="str">
        <f t="shared" si="1501"/>
        <v/>
      </c>
      <c r="S601" s="17" t="str">
        <f t="shared" ref="S601" si="1514">IF(A595="","",A595)</f>
        <v/>
      </c>
      <c r="U601" s="266" t="str">
        <f t="shared" ref="U601" si="1515">CONCATENATE(C601,"_",D601)</f>
        <v>letzte Mahnungen mit eingeschriebenen Brief (2)_Haushalte</v>
      </c>
    </row>
    <row r="602" spans="1:21" ht="12.75" customHeight="1" x14ac:dyDescent="0.2">
      <c r="A602" s="493"/>
      <c r="B602" s="495"/>
      <c r="C602" s="499"/>
      <c r="D602" s="148" t="s">
        <v>97</v>
      </c>
      <c r="E602" s="104"/>
      <c r="F602" s="104"/>
      <c r="G602" s="104"/>
      <c r="H602" s="104"/>
      <c r="I602" s="104"/>
      <c r="J602" s="104"/>
      <c r="K602" s="104"/>
      <c r="L602" s="104"/>
      <c r="M602" s="104"/>
      <c r="N602" s="104"/>
      <c r="O602" s="104"/>
      <c r="P602" s="104"/>
      <c r="Q602" s="73" t="str">
        <f t="shared" si="1501"/>
        <v/>
      </c>
      <c r="S602" s="17" t="str">
        <f t="shared" ref="S602" si="1516">IF(A595="","",A595)</f>
        <v/>
      </c>
      <c r="U602" s="266" t="str">
        <f t="shared" ref="U602" si="1517">CONCATENATE(C601,"_",D602)</f>
        <v>letzte Mahnungen mit eingeschriebenen Brief (2)_Nicht-Haushalte</v>
      </c>
    </row>
    <row r="603" spans="1:21" ht="12.75" customHeight="1" x14ac:dyDescent="0.2">
      <c r="A603" s="492"/>
      <c r="B603" s="494" t="str">
        <f>IF(A603="","",IFERROR(VLOOKUP(A603,L!$M$11:$N$120,2,FALSE),"Eingabeart wurde geändert"))</f>
        <v/>
      </c>
      <c r="C603" s="428" t="s">
        <v>1073</v>
      </c>
      <c r="D603" s="147" t="s">
        <v>96</v>
      </c>
      <c r="E603" s="103"/>
      <c r="F603" s="103"/>
      <c r="G603" s="103"/>
      <c r="H603" s="103"/>
      <c r="I603" s="103"/>
      <c r="J603" s="103"/>
      <c r="K603" s="103"/>
      <c r="L603" s="103"/>
      <c r="M603" s="103"/>
      <c r="N603" s="103"/>
      <c r="O603" s="103"/>
      <c r="P603" s="103"/>
      <c r="Q603" s="72" t="str">
        <f t="shared" si="1501"/>
        <v/>
      </c>
      <c r="S603" s="17" t="str">
        <f t="shared" ref="S603" si="1518">IF(A603="","",A603)</f>
        <v/>
      </c>
      <c r="U603" s="266" t="str">
        <f t="shared" ref="U603" si="1519">CONCATENATE(C603,"_",D603)</f>
        <v>Abschaltungen wegen Verletzungen vertraglicher Pflichten nach Aussetzung der Vertragsabwicklung (1)_Haushalte</v>
      </c>
    </row>
    <row r="604" spans="1:21" x14ac:dyDescent="0.2">
      <c r="A604" s="493"/>
      <c r="B604" s="495"/>
      <c r="C604" s="496"/>
      <c r="D604" s="148" t="s">
        <v>97</v>
      </c>
      <c r="E604" s="350"/>
      <c r="F604" s="350"/>
      <c r="G604" s="350"/>
      <c r="H604" s="350"/>
      <c r="I604" s="350"/>
      <c r="J604" s="350"/>
      <c r="K604" s="350"/>
      <c r="L604" s="350"/>
      <c r="M604" s="350"/>
      <c r="N604" s="350"/>
      <c r="O604" s="350"/>
      <c r="P604" s="350"/>
      <c r="Q604" s="264" t="str">
        <f t="shared" si="1501"/>
        <v/>
      </c>
      <c r="S604" s="17" t="str">
        <f t="shared" ref="S604" si="1520">IF(A603="","",A603)</f>
        <v/>
      </c>
      <c r="U604" s="266" t="str">
        <f t="shared" ref="U604" si="1521">CONCATENATE(C603,"_",D604)</f>
        <v>Abschaltungen wegen Verletzungen vertraglicher Pflichten nach Aussetzung der Vertragsabwicklung (1)_Nicht-Haushalte</v>
      </c>
    </row>
    <row r="605" spans="1:21" ht="12.75" customHeight="1" x14ac:dyDescent="0.2">
      <c r="A605" s="493"/>
      <c r="B605" s="495"/>
      <c r="C605" s="497" t="s">
        <v>1074</v>
      </c>
      <c r="D605" s="147" t="s">
        <v>96</v>
      </c>
      <c r="E605" s="130"/>
      <c r="F605" s="130"/>
      <c r="G605" s="130"/>
      <c r="H605" s="130"/>
      <c r="I605" s="130"/>
      <c r="J605" s="130"/>
      <c r="K605" s="130"/>
      <c r="L605" s="130"/>
      <c r="M605" s="130"/>
      <c r="N605" s="130"/>
      <c r="O605" s="130"/>
      <c r="P605" s="130"/>
      <c r="Q605" s="108" t="str">
        <f t="shared" si="1501"/>
        <v/>
      </c>
      <c r="S605" s="17" t="str">
        <f t="shared" ref="S605" si="1522">IF(A603="","",A603)</f>
        <v/>
      </c>
      <c r="U605" s="266" t="str">
        <f t="shared" ref="U605" si="1523">CONCATENATE(C605,"_",D605)</f>
        <v>Abschaltungen wegen Verletzungen vertraglicher Pflichten nach Vertragsauflösung (1)_Haushalte</v>
      </c>
    </row>
    <row r="606" spans="1:21" x14ac:dyDescent="0.2">
      <c r="A606" s="493"/>
      <c r="B606" s="495"/>
      <c r="C606" s="496"/>
      <c r="D606" s="148" t="s">
        <v>97</v>
      </c>
      <c r="E606" s="305"/>
      <c r="F606" s="305"/>
      <c r="G606" s="305"/>
      <c r="H606" s="305"/>
      <c r="I606" s="305"/>
      <c r="J606" s="305"/>
      <c r="K606" s="305"/>
      <c r="L606" s="305"/>
      <c r="M606" s="305"/>
      <c r="N606" s="305"/>
      <c r="O606" s="305"/>
      <c r="P606" s="305"/>
      <c r="Q606" s="108" t="str">
        <f t="shared" si="1501"/>
        <v/>
      </c>
      <c r="S606" s="17" t="str">
        <f t="shared" ref="S606" si="1524">IF(A603="","",A603)</f>
        <v/>
      </c>
      <c r="U606" s="266" t="str">
        <f t="shared" ref="U606" si="1525">CONCATENATE(C605,"_",D606)</f>
        <v>Abschaltungen wegen Verletzungen vertraglicher Pflichten nach Vertragsauflösung (1)_Nicht-Haushalte</v>
      </c>
    </row>
    <row r="607" spans="1:21" ht="12.75" customHeight="1" x14ac:dyDescent="0.2">
      <c r="A607" s="493"/>
      <c r="B607" s="495"/>
      <c r="C607" s="497" t="s">
        <v>1082</v>
      </c>
      <c r="D607" s="147" t="s">
        <v>96</v>
      </c>
      <c r="E607" s="305"/>
      <c r="F607" s="305"/>
      <c r="G607" s="305"/>
      <c r="H607" s="305"/>
      <c r="I607" s="305"/>
      <c r="J607" s="305"/>
      <c r="K607" s="305"/>
      <c r="L607" s="305"/>
      <c r="M607" s="305"/>
      <c r="N607" s="305"/>
      <c r="O607" s="305"/>
      <c r="P607" s="305"/>
      <c r="Q607" s="108" t="str">
        <f t="shared" si="1501"/>
        <v/>
      </c>
      <c r="S607" s="17" t="str">
        <f t="shared" ref="S607" si="1526">IF(A603="","",A603)</f>
        <v/>
      </c>
      <c r="U607" s="266" t="str">
        <f t="shared" ref="U607" si="1527">CONCATENATE(C607,"_",D607)</f>
        <v>Wiederaufnahmen der Belieferung nach Aussetzung des Netzzugangsvertrages (1)_Haushalte</v>
      </c>
    </row>
    <row r="608" spans="1:21" x14ac:dyDescent="0.2">
      <c r="A608" s="493"/>
      <c r="B608" s="495"/>
      <c r="C608" s="496"/>
      <c r="D608" s="148" t="s">
        <v>97</v>
      </c>
      <c r="E608" s="305"/>
      <c r="F608" s="305"/>
      <c r="G608" s="305"/>
      <c r="H608" s="305"/>
      <c r="I608" s="305"/>
      <c r="J608" s="305"/>
      <c r="K608" s="305"/>
      <c r="L608" s="305"/>
      <c r="M608" s="305"/>
      <c r="N608" s="305"/>
      <c r="O608" s="305"/>
      <c r="P608" s="305"/>
      <c r="Q608" s="304" t="str">
        <f t="shared" si="1501"/>
        <v/>
      </c>
      <c r="S608" s="17" t="str">
        <f t="shared" ref="S608" si="1528">IF(A603="","",A603)</f>
        <v/>
      </c>
      <c r="U608" s="266" t="str">
        <f t="shared" ref="U608" si="1529">CONCATENATE(C607,"_",D608)</f>
        <v>Wiederaufnahmen der Belieferung nach Aussetzung des Netzzugangsvertrages (1)_Nicht-Haushalte</v>
      </c>
    </row>
    <row r="609" spans="1:21" x14ac:dyDescent="0.2">
      <c r="A609" s="493"/>
      <c r="B609" s="495"/>
      <c r="C609" s="498" t="s">
        <v>1075</v>
      </c>
      <c r="D609" s="147" t="s">
        <v>96</v>
      </c>
      <c r="E609" s="305"/>
      <c r="F609" s="305"/>
      <c r="G609" s="305"/>
      <c r="H609" s="305"/>
      <c r="I609" s="305"/>
      <c r="J609" s="305"/>
      <c r="K609" s="305"/>
      <c r="L609" s="305"/>
      <c r="M609" s="305"/>
      <c r="N609" s="305"/>
      <c r="O609" s="305"/>
      <c r="P609" s="305"/>
      <c r="Q609" s="304" t="str">
        <f t="shared" si="1501"/>
        <v/>
      </c>
      <c r="S609" s="17" t="str">
        <f t="shared" ref="S609" si="1530">IF(A603="","",A603)</f>
        <v/>
      </c>
      <c r="U609" s="266" t="str">
        <f t="shared" ref="U609" si="1531">CONCATENATE(C609,"_",D609)</f>
        <v>letzte Mahnungen mit eingeschriebenen Brief (2)_Haushalte</v>
      </c>
    </row>
    <row r="610" spans="1:21" ht="12.75" customHeight="1" x14ac:dyDescent="0.2">
      <c r="A610" s="493"/>
      <c r="B610" s="495"/>
      <c r="C610" s="499"/>
      <c r="D610" s="148" t="s">
        <v>97</v>
      </c>
      <c r="E610" s="104"/>
      <c r="F610" s="104"/>
      <c r="G610" s="104"/>
      <c r="H610" s="104"/>
      <c r="I610" s="104"/>
      <c r="J610" s="104"/>
      <c r="K610" s="104"/>
      <c r="L610" s="104"/>
      <c r="M610" s="104"/>
      <c r="N610" s="104"/>
      <c r="O610" s="104"/>
      <c r="P610" s="104"/>
      <c r="Q610" s="73" t="str">
        <f t="shared" si="1501"/>
        <v/>
      </c>
      <c r="S610" s="17" t="str">
        <f t="shared" ref="S610" si="1532">IF(A603="","",A603)</f>
        <v/>
      </c>
      <c r="U610" s="266" t="str">
        <f t="shared" ref="U610" si="1533">CONCATENATE(C609,"_",D610)</f>
        <v>letzte Mahnungen mit eingeschriebenen Brief (2)_Nicht-Haushalte</v>
      </c>
    </row>
    <row r="611" spans="1:21" ht="12.75" customHeight="1" x14ac:dyDescent="0.2">
      <c r="A611" s="492"/>
      <c r="B611" s="494" t="str">
        <f>IF(A611="","",IFERROR(VLOOKUP(A611,L!$M$11:$N$120,2,FALSE),"Eingabeart wurde geändert"))</f>
        <v/>
      </c>
      <c r="C611" s="428" t="s">
        <v>1073</v>
      </c>
      <c r="D611" s="147" t="s">
        <v>96</v>
      </c>
      <c r="E611" s="103"/>
      <c r="F611" s="103"/>
      <c r="G611" s="103"/>
      <c r="H611" s="103"/>
      <c r="I611" s="103"/>
      <c r="J611" s="103"/>
      <c r="K611" s="103"/>
      <c r="L611" s="103"/>
      <c r="M611" s="103"/>
      <c r="N611" s="103"/>
      <c r="O611" s="103"/>
      <c r="P611" s="103"/>
      <c r="Q611" s="72" t="str">
        <f t="shared" si="1501"/>
        <v/>
      </c>
      <c r="S611" s="17" t="str">
        <f t="shared" ref="S611" si="1534">IF(A611="","",A611)</f>
        <v/>
      </c>
      <c r="U611" s="266" t="str">
        <f t="shared" ref="U611" si="1535">CONCATENATE(C611,"_",D611)</f>
        <v>Abschaltungen wegen Verletzungen vertraglicher Pflichten nach Aussetzung der Vertragsabwicklung (1)_Haushalte</v>
      </c>
    </row>
    <row r="612" spans="1:21" x14ac:dyDescent="0.2">
      <c r="A612" s="493"/>
      <c r="B612" s="495"/>
      <c r="C612" s="496"/>
      <c r="D612" s="148" t="s">
        <v>97</v>
      </c>
      <c r="E612" s="350"/>
      <c r="F612" s="350"/>
      <c r="G612" s="350"/>
      <c r="H612" s="350"/>
      <c r="I612" s="350"/>
      <c r="J612" s="350"/>
      <c r="K612" s="350"/>
      <c r="L612" s="350"/>
      <c r="M612" s="350"/>
      <c r="N612" s="350"/>
      <c r="O612" s="350"/>
      <c r="P612" s="350"/>
      <c r="Q612" s="264" t="str">
        <f t="shared" si="1501"/>
        <v/>
      </c>
      <c r="S612" s="17" t="str">
        <f t="shared" ref="S612" si="1536">IF(A611="","",A611)</f>
        <v/>
      </c>
      <c r="U612" s="266" t="str">
        <f t="shared" ref="U612" si="1537">CONCATENATE(C611,"_",D612)</f>
        <v>Abschaltungen wegen Verletzungen vertraglicher Pflichten nach Aussetzung der Vertragsabwicklung (1)_Nicht-Haushalte</v>
      </c>
    </row>
    <row r="613" spans="1:21" ht="12.75" customHeight="1" x14ac:dyDescent="0.2">
      <c r="A613" s="493"/>
      <c r="B613" s="495"/>
      <c r="C613" s="497" t="s">
        <v>1074</v>
      </c>
      <c r="D613" s="147" t="s">
        <v>96</v>
      </c>
      <c r="E613" s="130"/>
      <c r="F613" s="130"/>
      <c r="G613" s="130"/>
      <c r="H613" s="130"/>
      <c r="I613" s="130"/>
      <c r="J613" s="130"/>
      <c r="K613" s="130"/>
      <c r="L613" s="130"/>
      <c r="M613" s="130"/>
      <c r="N613" s="130"/>
      <c r="O613" s="130"/>
      <c r="P613" s="130"/>
      <c r="Q613" s="108" t="str">
        <f t="shared" si="1501"/>
        <v/>
      </c>
      <c r="S613" s="17" t="str">
        <f t="shared" ref="S613" si="1538">IF(A611="","",A611)</f>
        <v/>
      </c>
      <c r="U613" s="266" t="str">
        <f t="shared" ref="U613" si="1539">CONCATENATE(C613,"_",D613)</f>
        <v>Abschaltungen wegen Verletzungen vertraglicher Pflichten nach Vertragsauflösung (1)_Haushalte</v>
      </c>
    </row>
    <row r="614" spans="1:21" x14ac:dyDescent="0.2">
      <c r="A614" s="493"/>
      <c r="B614" s="495"/>
      <c r="C614" s="496"/>
      <c r="D614" s="148" t="s">
        <v>97</v>
      </c>
      <c r="E614" s="305"/>
      <c r="F614" s="305"/>
      <c r="G614" s="305"/>
      <c r="H614" s="305"/>
      <c r="I614" s="305"/>
      <c r="J614" s="305"/>
      <c r="K614" s="305"/>
      <c r="L614" s="305"/>
      <c r="M614" s="305"/>
      <c r="N614" s="305"/>
      <c r="O614" s="305"/>
      <c r="P614" s="305"/>
      <c r="Q614" s="108" t="str">
        <f t="shared" si="1501"/>
        <v/>
      </c>
      <c r="S614" s="17" t="str">
        <f t="shared" ref="S614" si="1540">IF(A611="","",A611)</f>
        <v/>
      </c>
      <c r="U614" s="266" t="str">
        <f t="shared" ref="U614" si="1541">CONCATENATE(C613,"_",D614)</f>
        <v>Abschaltungen wegen Verletzungen vertraglicher Pflichten nach Vertragsauflösung (1)_Nicht-Haushalte</v>
      </c>
    </row>
    <row r="615" spans="1:21" ht="12.75" customHeight="1" x14ac:dyDescent="0.2">
      <c r="A615" s="493"/>
      <c r="B615" s="495"/>
      <c r="C615" s="497" t="s">
        <v>1082</v>
      </c>
      <c r="D615" s="147" t="s">
        <v>96</v>
      </c>
      <c r="E615" s="305"/>
      <c r="F615" s="305"/>
      <c r="G615" s="305"/>
      <c r="H615" s="305"/>
      <c r="I615" s="305"/>
      <c r="J615" s="305"/>
      <c r="K615" s="305"/>
      <c r="L615" s="305"/>
      <c r="M615" s="305"/>
      <c r="N615" s="305"/>
      <c r="O615" s="305"/>
      <c r="P615" s="305"/>
      <c r="Q615" s="108" t="str">
        <f t="shared" si="1501"/>
        <v/>
      </c>
      <c r="S615" s="17" t="str">
        <f t="shared" ref="S615" si="1542">IF(A611="","",A611)</f>
        <v/>
      </c>
      <c r="U615" s="266" t="str">
        <f t="shared" ref="U615" si="1543">CONCATENATE(C615,"_",D615)</f>
        <v>Wiederaufnahmen der Belieferung nach Aussetzung des Netzzugangsvertrages (1)_Haushalte</v>
      </c>
    </row>
    <row r="616" spans="1:21" x14ac:dyDescent="0.2">
      <c r="A616" s="493"/>
      <c r="B616" s="495"/>
      <c r="C616" s="496"/>
      <c r="D616" s="148" t="s">
        <v>97</v>
      </c>
      <c r="E616" s="305"/>
      <c r="F616" s="305"/>
      <c r="G616" s="305"/>
      <c r="H616" s="305"/>
      <c r="I616" s="305"/>
      <c r="J616" s="305"/>
      <c r="K616" s="305"/>
      <c r="L616" s="305"/>
      <c r="M616" s="305"/>
      <c r="N616" s="305"/>
      <c r="O616" s="305"/>
      <c r="P616" s="305"/>
      <c r="Q616" s="304" t="str">
        <f t="shared" si="1501"/>
        <v/>
      </c>
      <c r="S616" s="17" t="str">
        <f t="shared" ref="S616" si="1544">IF(A611="","",A611)</f>
        <v/>
      </c>
      <c r="U616" s="266" t="str">
        <f t="shared" ref="U616" si="1545">CONCATENATE(C615,"_",D616)</f>
        <v>Wiederaufnahmen der Belieferung nach Aussetzung des Netzzugangsvertrages (1)_Nicht-Haushalte</v>
      </c>
    </row>
    <row r="617" spans="1:21" x14ac:dyDescent="0.2">
      <c r="A617" s="493"/>
      <c r="B617" s="495"/>
      <c r="C617" s="498" t="s">
        <v>1075</v>
      </c>
      <c r="D617" s="147" t="s">
        <v>96</v>
      </c>
      <c r="E617" s="305"/>
      <c r="F617" s="305"/>
      <c r="G617" s="305"/>
      <c r="H617" s="305"/>
      <c r="I617" s="305"/>
      <c r="J617" s="305"/>
      <c r="K617" s="305"/>
      <c r="L617" s="305"/>
      <c r="M617" s="305"/>
      <c r="N617" s="305"/>
      <c r="O617" s="305"/>
      <c r="P617" s="305"/>
      <c r="Q617" s="304" t="str">
        <f t="shared" si="1501"/>
        <v/>
      </c>
      <c r="S617" s="17" t="str">
        <f t="shared" ref="S617" si="1546">IF(A611="","",A611)</f>
        <v/>
      </c>
      <c r="U617" s="266" t="str">
        <f t="shared" ref="U617" si="1547">CONCATENATE(C617,"_",D617)</f>
        <v>letzte Mahnungen mit eingeschriebenen Brief (2)_Haushalte</v>
      </c>
    </row>
    <row r="618" spans="1:21" ht="12.75" customHeight="1" x14ac:dyDescent="0.2">
      <c r="A618" s="493"/>
      <c r="B618" s="495"/>
      <c r="C618" s="499"/>
      <c r="D618" s="148" t="s">
        <v>97</v>
      </c>
      <c r="E618" s="104"/>
      <c r="F618" s="104"/>
      <c r="G618" s="104"/>
      <c r="H618" s="104"/>
      <c r="I618" s="104"/>
      <c r="J618" s="104"/>
      <c r="K618" s="104"/>
      <c r="L618" s="104"/>
      <c r="M618" s="104"/>
      <c r="N618" s="104"/>
      <c r="O618" s="104"/>
      <c r="P618" s="104"/>
      <c r="Q618" s="73" t="str">
        <f t="shared" si="1501"/>
        <v/>
      </c>
      <c r="S618" s="17" t="str">
        <f t="shared" ref="S618" si="1548">IF(A611="","",A611)</f>
        <v/>
      </c>
      <c r="U618" s="266" t="str">
        <f t="shared" ref="U618" si="1549">CONCATENATE(C617,"_",D618)</f>
        <v>letzte Mahnungen mit eingeschriebenen Brief (2)_Nicht-Haushalte</v>
      </c>
    </row>
    <row r="619" spans="1:21" ht="12.75" customHeight="1" x14ac:dyDescent="0.2">
      <c r="A619" s="492"/>
      <c r="B619" s="494" t="str">
        <f>IF(A619="","",IFERROR(VLOOKUP(A619,L!$M$11:$N$120,2,FALSE),"Eingabeart wurde geändert"))</f>
        <v/>
      </c>
      <c r="C619" s="428" t="s">
        <v>1073</v>
      </c>
      <c r="D619" s="147" t="s">
        <v>96</v>
      </c>
      <c r="E619" s="103"/>
      <c r="F619" s="103"/>
      <c r="G619" s="103"/>
      <c r="H619" s="103"/>
      <c r="I619" s="103"/>
      <c r="J619" s="103"/>
      <c r="K619" s="103"/>
      <c r="L619" s="103"/>
      <c r="M619" s="103"/>
      <c r="N619" s="103"/>
      <c r="O619" s="103"/>
      <c r="P619" s="103"/>
      <c r="Q619" s="72" t="str">
        <f t="shared" si="1501"/>
        <v/>
      </c>
      <c r="S619" s="17" t="str">
        <f t="shared" ref="S619" si="1550">IF(A619="","",A619)</f>
        <v/>
      </c>
      <c r="U619" s="266" t="str">
        <f t="shared" ref="U619" si="1551">CONCATENATE(C619,"_",D619)</f>
        <v>Abschaltungen wegen Verletzungen vertraglicher Pflichten nach Aussetzung der Vertragsabwicklung (1)_Haushalte</v>
      </c>
    </row>
    <row r="620" spans="1:21" x14ac:dyDescent="0.2">
      <c r="A620" s="493"/>
      <c r="B620" s="495"/>
      <c r="C620" s="496"/>
      <c r="D620" s="148" t="s">
        <v>97</v>
      </c>
      <c r="E620" s="350"/>
      <c r="F620" s="350"/>
      <c r="G620" s="350"/>
      <c r="H620" s="350"/>
      <c r="I620" s="350"/>
      <c r="J620" s="350"/>
      <c r="K620" s="350"/>
      <c r="L620" s="350"/>
      <c r="M620" s="350"/>
      <c r="N620" s="350"/>
      <c r="O620" s="350"/>
      <c r="P620" s="350"/>
      <c r="Q620" s="264" t="str">
        <f t="shared" si="1501"/>
        <v/>
      </c>
      <c r="S620" s="17" t="str">
        <f t="shared" ref="S620" si="1552">IF(A619="","",A619)</f>
        <v/>
      </c>
      <c r="U620" s="266" t="str">
        <f t="shared" ref="U620" si="1553">CONCATENATE(C619,"_",D620)</f>
        <v>Abschaltungen wegen Verletzungen vertraglicher Pflichten nach Aussetzung der Vertragsabwicklung (1)_Nicht-Haushalte</v>
      </c>
    </row>
    <row r="621" spans="1:21" ht="12.75" customHeight="1" x14ac:dyDescent="0.2">
      <c r="A621" s="493"/>
      <c r="B621" s="495"/>
      <c r="C621" s="497" t="s">
        <v>1074</v>
      </c>
      <c r="D621" s="147" t="s">
        <v>96</v>
      </c>
      <c r="E621" s="130"/>
      <c r="F621" s="130"/>
      <c r="G621" s="130"/>
      <c r="H621" s="130"/>
      <c r="I621" s="130"/>
      <c r="J621" s="130"/>
      <c r="K621" s="130"/>
      <c r="L621" s="130"/>
      <c r="M621" s="130"/>
      <c r="N621" s="130"/>
      <c r="O621" s="130"/>
      <c r="P621" s="130"/>
      <c r="Q621" s="108" t="str">
        <f t="shared" si="1501"/>
        <v/>
      </c>
      <c r="S621" s="17" t="str">
        <f t="shared" ref="S621" si="1554">IF(A619="","",A619)</f>
        <v/>
      </c>
      <c r="U621" s="266" t="str">
        <f t="shared" ref="U621" si="1555">CONCATENATE(C621,"_",D621)</f>
        <v>Abschaltungen wegen Verletzungen vertraglicher Pflichten nach Vertragsauflösung (1)_Haushalte</v>
      </c>
    </row>
    <row r="622" spans="1:21" x14ac:dyDescent="0.2">
      <c r="A622" s="493"/>
      <c r="B622" s="495"/>
      <c r="C622" s="496"/>
      <c r="D622" s="148" t="s">
        <v>97</v>
      </c>
      <c r="E622" s="305"/>
      <c r="F622" s="305"/>
      <c r="G622" s="305"/>
      <c r="H622" s="305"/>
      <c r="I622" s="305"/>
      <c r="J622" s="305"/>
      <c r="K622" s="305"/>
      <c r="L622" s="305"/>
      <c r="M622" s="305"/>
      <c r="N622" s="305"/>
      <c r="O622" s="305"/>
      <c r="P622" s="305"/>
      <c r="Q622" s="108" t="str">
        <f t="shared" si="1501"/>
        <v/>
      </c>
      <c r="S622" s="17" t="str">
        <f t="shared" ref="S622" si="1556">IF(A619="","",A619)</f>
        <v/>
      </c>
      <c r="U622" s="266" t="str">
        <f t="shared" ref="U622" si="1557">CONCATENATE(C621,"_",D622)</f>
        <v>Abschaltungen wegen Verletzungen vertraglicher Pflichten nach Vertragsauflösung (1)_Nicht-Haushalte</v>
      </c>
    </row>
    <row r="623" spans="1:21" ht="12.75" customHeight="1" x14ac:dyDescent="0.2">
      <c r="A623" s="493"/>
      <c r="B623" s="495"/>
      <c r="C623" s="497" t="s">
        <v>1082</v>
      </c>
      <c r="D623" s="147" t="s">
        <v>96</v>
      </c>
      <c r="E623" s="305"/>
      <c r="F623" s="305"/>
      <c r="G623" s="305"/>
      <c r="H623" s="305"/>
      <c r="I623" s="305"/>
      <c r="J623" s="305"/>
      <c r="K623" s="305"/>
      <c r="L623" s="305"/>
      <c r="M623" s="305"/>
      <c r="N623" s="305"/>
      <c r="O623" s="305"/>
      <c r="P623" s="305"/>
      <c r="Q623" s="108" t="str">
        <f t="shared" si="1501"/>
        <v/>
      </c>
      <c r="S623" s="17" t="str">
        <f t="shared" ref="S623" si="1558">IF(A619="","",A619)</f>
        <v/>
      </c>
      <c r="U623" s="266" t="str">
        <f t="shared" ref="U623" si="1559">CONCATENATE(C623,"_",D623)</f>
        <v>Wiederaufnahmen der Belieferung nach Aussetzung des Netzzugangsvertrages (1)_Haushalte</v>
      </c>
    </row>
    <row r="624" spans="1:21" x14ac:dyDescent="0.2">
      <c r="A624" s="493"/>
      <c r="B624" s="495"/>
      <c r="C624" s="496"/>
      <c r="D624" s="148" t="s">
        <v>97</v>
      </c>
      <c r="E624" s="305"/>
      <c r="F624" s="305"/>
      <c r="G624" s="305"/>
      <c r="H624" s="305"/>
      <c r="I624" s="305"/>
      <c r="J624" s="305"/>
      <c r="K624" s="305"/>
      <c r="L624" s="305"/>
      <c r="M624" s="305"/>
      <c r="N624" s="305"/>
      <c r="O624" s="305"/>
      <c r="P624" s="305"/>
      <c r="Q624" s="304" t="str">
        <f t="shared" si="1501"/>
        <v/>
      </c>
      <c r="S624" s="17" t="str">
        <f t="shared" ref="S624" si="1560">IF(A619="","",A619)</f>
        <v/>
      </c>
      <c r="U624" s="266" t="str">
        <f t="shared" ref="U624" si="1561">CONCATENATE(C623,"_",D624)</f>
        <v>Wiederaufnahmen der Belieferung nach Aussetzung des Netzzugangsvertrages (1)_Nicht-Haushalte</v>
      </c>
    </row>
    <row r="625" spans="1:21" x14ac:dyDescent="0.2">
      <c r="A625" s="493"/>
      <c r="B625" s="495"/>
      <c r="C625" s="498" t="s">
        <v>1075</v>
      </c>
      <c r="D625" s="147" t="s">
        <v>96</v>
      </c>
      <c r="E625" s="305"/>
      <c r="F625" s="305"/>
      <c r="G625" s="305"/>
      <c r="H625" s="305"/>
      <c r="I625" s="305"/>
      <c r="J625" s="305"/>
      <c r="K625" s="305"/>
      <c r="L625" s="305"/>
      <c r="M625" s="305"/>
      <c r="N625" s="305"/>
      <c r="O625" s="305"/>
      <c r="P625" s="305"/>
      <c r="Q625" s="304" t="str">
        <f t="shared" si="1501"/>
        <v/>
      </c>
      <c r="S625" s="17" t="str">
        <f t="shared" ref="S625" si="1562">IF(A619="","",A619)</f>
        <v/>
      </c>
      <c r="U625" s="266" t="str">
        <f t="shared" ref="U625" si="1563">CONCATENATE(C625,"_",D625)</f>
        <v>letzte Mahnungen mit eingeschriebenen Brief (2)_Haushalte</v>
      </c>
    </row>
    <row r="626" spans="1:21" ht="12.75" customHeight="1" x14ac:dyDescent="0.2">
      <c r="A626" s="493"/>
      <c r="B626" s="495"/>
      <c r="C626" s="499"/>
      <c r="D626" s="148" t="s">
        <v>97</v>
      </c>
      <c r="E626" s="104"/>
      <c r="F626" s="104"/>
      <c r="G626" s="104"/>
      <c r="H626" s="104"/>
      <c r="I626" s="104"/>
      <c r="J626" s="104"/>
      <c r="K626" s="104"/>
      <c r="L626" s="104"/>
      <c r="M626" s="104"/>
      <c r="N626" s="104"/>
      <c r="O626" s="104"/>
      <c r="P626" s="104"/>
      <c r="Q626" s="73" t="str">
        <f t="shared" si="1501"/>
        <v/>
      </c>
      <c r="S626" s="17" t="str">
        <f t="shared" ref="S626" si="1564">IF(A619="","",A619)</f>
        <v/>
      </c>
      <c r="U626" s="266" t="str">
        <f t="shared" ref="U626" si="1565">CONCATENATE(C625,"_",D626)</f>
        <v>letzte Mahnungen mit eingeschriebenen Brief (2)_Nicht-Haushalte</v>
      </c>
    </row>
    <row r="627" spans="1:21" ht="12.75" customHeight="1" x14ac:dyDescent="0.2">
      <c r="A627" s="492"/>
      <c r="B627" s="494" t="str">
        <f>IF(A627="","",IFERROR(VLOOKUP(A627,L!$M$11:$N$120,2,FALSE),"Eingabeart wurde geändert"))</f>
        <v/>
      </c>
      <c r="C627" s="428" t="s">
        <v>1073</v>
      </c>
      <c r="D627" s="147" t="s">
        <v>96</v>
      </c>
      <c r="E627" s="103"/>
      <c r="F627" s="103"/>
      <c r="G627" s="103"/>
      <c r="H627" s="103"/>
      <c r="I627" s="103"/>
      <c r="J627" s="103"/>
      <c r="K627" s="103"/>
      <c r="L627" s="103"/>
      <c r="M627" s="103"/>
      <c r="N627" s="103"/>
      <c r="O627" s="103"/>
      <c r="P627" s="103"/>
      <c r="Q627" s="72" t="str">
        <f t="shared" si="1501"/>
        <v/>
      </c>
      <c r="S627" s="17" t="str">
        <f t="shared" ref="S627" si="1566">IF(A627="","",A627)</f>
        <v/>
      </c>
      <c r="U627" s="266" t="str">
        <f t="shared" ref="U627" si="1567">CONCATENATE(C627,"_",D627)</f>
        <v>Abschaltungen wegen Verletzungen vertraglicher Pflichten nach Aussetzung der Vertragsabwicklung (1)_Haushalte</v>
      </c>
    </row>
    <row r="628" spans="1:21" x14ac:dyDescent="0.2">
      <c r="A628" s="493"/>
      <c r="B628" s="495"/>
      <c r="C628" s="496"/>
      <c r="D628" s="148" t="s">
        <v>97</v>
      </c>
      <c r="E628" s="350"/>
      <c r="F628" s="350"/>
      <c r="G628" s="350"/>
      <c r="H628" s="350"/>
      <c r="I628" s="350"/>
      <c r="J628" s="350"/>
      <c r="K628" s="350"/>
      <c r="L628" s="350"/>
      <c r="M628" s="350"/>
      <c r="N628" s="350"/>
      <c r="O628" s="350"/>
      <c r="P628" s="350"/>
      <c r="Q628" s="264" t="str">
        <f t="shared" si="1501"/>
        <v/>
      </c>
      <c r="S628" s="17" t="str">
        <f t="shared" ref="S628" si="1568">IF(A627="","",A627)</f>
        <v/>
      </c>
      <c r="U628" s="266" t="str">
        <f t="shared" ref="U628" si="1569">CONCATENATE(C627,"_",D628)</f>
        <v>Abschaltungen wegen Verletzungen vertraglicher Pflichten nach Aussetzung der Vertragsabwicklung (1)_Nicht-Haushalte</v>
      </c>
    </row>
    <row r="629" spans="1:21" ht="12.75" customHeight="1" x14ac:dyDescent="0.2">
      <c r="A629" s="493"/>
      <c r="B629" s="495"/>
      <c r="C629" s="497" t="s">
        <v>1074</v>
      </c>
      <c r="D629" s="147" t="s">
        <v>96</v>
      </c>
      <c r="E629" s="130"/>
      <c r="F629" s="130"/>
      <c r="G629" s="130"/>
      <c r="H629" s="130"/>
      <c r="I629" s="130"/>
      <c r="J629" s="130"/>
      <c r="K629" s="130"/>
      <c r="L629" s="130"/>
      <c r="M629" s="130"/>
      <c r="N629" s="130"/>
      <c r="O629" s="130"/>
      <c r="P629" s="130"/>
      <c r="Q629" s="108" t="str">
        <f t="shared" si="1501"/>
        <v/>
      </c>
      <c r="S629" s="17" t="str">
        <f t="shared" ref="S629" si="1570">IF(A627="","",A627)</f>
        <v/>
      </c>
      <c r="U629" s="266" t="str">
        <f t="shared" ref="U629" si="1571">CONCATENATE(C629,"_",D629)</f>
        <v>Abschaltungen wegen Verletzungen vertraglicher Pflichten nach Vertragsauflösung (1)_Haushalte</v>
      </c>
    </row>
    <row r="630" spans="1:21" x14ac:dyDescent="0.2">
      <c r="A630" s="493"/>
      <c r="B630" s="495"/>
      <c r="C630" s="496"/>
      <c r="D630" s="148" t="s">
        <v>97</v>
      </c>
      <c r="E630" s="305"/>
      <c r="F630" s="305"/>
      <c r="G630" s="305"/>
      <c r="H630" s="305"/>
      <c r="I630" s="305"/>
      <c r="J630" s="305"/>
      <c r="K630" s="305"/>
      <c r="L630" s="305"/>
      <c r="M630" s="305"/>
      <c r="N630" s="305"/>
      <c r="O630" s="305"/>
      <c r="P630" s="305"/>
      <c r="Q630" s="108" t="str">
        <f t="shared" si="1501"/>
        <v/>
      </c>
      <c r="S630" s="17" t="str">
        <f t="shared" ref="S630" si="1572">IF(A627="","",A627)</f>
        <v/>
      </c>
      <c r="U630" s="266" t="str">
        <f t="shared" ref="U630" si="1573">CONCATENATE(C629,"_",D630)</f>
        <v>Abschaltungen wegen Verletzungen vertraglicher Pflichten nach Vertragsauflösung (1)_Nicht-Haushalte</v>
      </c>
    </row>
    <row r="631" spans="1:21" ht="12.75" customHeight="1" x14ac:dyDescent="0.2">
      <c r="A631" s="493"/>
      <c r="B631" s="495"/>
      <c r="C631" s="497" t="s">
        <v>1082</v>
      </c>
      <c r="D631" s="147" t="s">
        <v>96</v>
      </c>
      <c r="E631" s="305"/>
      <c r="F631" s="305"/>
      <c r="G631" s="305"/>
      <c r="H631" s="305"/>
      <c r="I631" s="305"/>
      <c r="J631" s="305"/>
      <c r="K631" s="305"/>
      <c r="L631" s="305"/>
      <c r="M631" s="305"/>
      <c r="N631" s="305"/>
      <c r="O631" s="305"/>
      <c r="P631" s="305"/>
      <c r="Q631" s="108" t="str">
        <f t="shared" si="1501"/>
        <v/>
      </c>
      <c r="S631" s="17" t="str">
        <f t="shared" ref="S631" si="1574">IF(A627="","",A627)</f>
        <v/>
      </c>
      <c r="U631" s="266" t="str">
        <f t="shared" ref="U631" si="1575">CONCATENATE(C631,"_",D631)</f>
        <v>Wiederaufnahmen der Belieferung nach Aussetzung des Netzzugangsvertrages (1)_Haushalte</v>
      </c>
    </row>
    <row r="632" spans="1:21" x14ac:dyDescent="0.2">
      <c r="A632" s="493"/>
      <c r="B632" s="495"/>
      <c r="C632" s="496"/>
      <c r="D632" s="148" t="s">
        <v>97</v>
      </c>
      <c r="E632" s="305"/>
      <c r="F632" s="305"/>
      <c r="G632" s="305"/>
      <c r="H632" s="305"/>
      <c r="I632" s="305"/>
      <c r="J632" s="305"/>
      <c r="K632" s="305"/>
      <c r="L632" s="305"/>
      <c r="M632" s="305"/>
      <c r="N632" s="305"/>
      <c r="O632" s="305"/>
      <c r="P632" s="305"/>
      <c r="Q632" s="304" t="str">
        <f t="shared" si="1501"/>
        <v/>
      </c>
      <c r="S632" s="17" t="str">
        <f t="shared" ref="S632" si="1576">IF(A627="","",A627)</f>
        <v/>
      </c>
      <c r="U632" s="266" t="str">
        <f t="shared" ref="U632" si="1577">CONCATENATE(C631,"_",D632)</f>
        <v>Wiederaufnahmen der Belieferung nach Aussetzung des Netzzugangsvertrages (1)_Nicht-Haushalte</v>
      </c>
    </row>
    <row r="633" spans="1:21" x14ac:dyDescent="0.2">
      <c r="A633" s="493"/>
      <c r="B633" s="495"/>
      <c r="C633" s="498" t="s">
        <v>1075</v>
      </c>
      <c r="D633" s="147" t="s">
        <v>96</v>
      </c>
      <c r="E633" s="305"/>
      <c r="F633" s="305"/>
      <c r="G633" s="305"/>
      <c r="H633" s="305"/>
      <c r="I633" s="305"/>
      <c r="J633" s="305"/>
      <c r="K633" s="305"/>
      <c r="L633" s="305"/>
      <c r="M633" s="305"/>
      <c r="N633" s="305"/>
      <c r="O633" s="305"/>
      <c r="P633" s="305"/>
      <c r="Q633" s="304" t="str">
        <f t="shared" si="1501"/>
        <v/>
      </c>
      <c r="S633" s="17" t="str">
        <f t="shared" ref="S633" si="1578">IF(A627="","",A627)</f>
        <v/>
      </c>
      <c r="U633" s="266" t="str">
        <f t="shared" ref="U633" si="1579">CONCATENATE(C633,"_",D633)</f>
        <v>letzte Mahnungen mit eingeschriebenen Brief (2)_Haushalte</v>
      </c>
    </row>
    <row r="634" spans="1:21" ht="12.75" customHeight="1" x14ac:dyDescent="0.2">
      <c r="A634" s="493"/>
      <c r="B634" s="495"/>
      <c r="C634" s="499"/>
      <c r="D634" s="148" t="s">
        <v>97</v>
      </c>
      <c r="E634" s="104"/>
      <c r="F634" s="104"/>
      <c r="G634" s="104"/>
      <c r="H634" s="104"/>
      <c r="I634" s="104"/>
      <c r="J634" s="104"/>
      <c r="K634" s="104"/>
      <c r="L634" s="104"/>
      <c r="M634" s="104"/>
      <c r="N634" s="104"/>
      <c r="O634" s="104"/>
      <c r="P634" s="104"/>
      <c r="Q634" s="73" t="str">
        <f t="shared" si="1501"/>
        <v/>
      </c>
      <c r="S634" s="17" t="str">
        <f t="shared" ref="S634" si="1580">IF(A627="","",A627)</f>
        <v/>
      </c>
      <c r="U634" s="266" t="str">
        <f t="shared" ref="U634" si="1581">CONCATENATE(C633,"_",D634)</f>
        <v>letzte Mahnungen mit eingeschriebenen Brief (2)_Nicht-Haushalte</v>
      </c>
    </row>
    <row r="635" spans="1:21" ht="12.75" customHeight="1" x14ac:dyDescent="0.2">
      <c r="A635" s="492"/>
      <c r="B635" s="494" t="str">
        <f>IF(A635="","",IFERROR(VLOOKUP(A635,L!$M$11:$N$120,2,FALSE),"Eingabeart wurde geändert"))</f>
        <v/>
      </c>
      <c r="C635" s="428" t="s">
        <v>1073</v>
      </c>
      <c r="D635" s="147" t="s">
        <v>96</v>
      </c>
      <c r="E635" s="103"/>
      <c r="F635" s="103"/>
      <c r="G635" s="103"/>
      <c r="H635" s="103"/>
      <c r="I635" s="103"/>
      <c r="J635" s="103"/>
      <c r="K635" s="103"/>
      <c r="L635" s="103"/>
      <c r="M635" s="103"/>
      <c r="N635" s="103"/>
      <c r="O635" s="103"/>
      <c r="P635" s="103"/>
      <c r="Q635" s="72" t="str">
        <f t="shared" si="1501"/>
        <v/>
      </c>
      <c r="S635" s="17" t="str">
        <f t="shared" ref="S635" si="1582">IF(A635="","",A635)</f>
        <v/>
      </c>
      <c r="U635" s="266" t="str">
        <f t="shared" ref="U635" si="1583">CONCATENATE(C635,"_",D635)</f>
        <v>Abschaltungen wegen Verletzungen vertraglicher Pflichten nach Aussetzung der Vertragsabwicklung (1)_Haushalte</v>
      </c>
    </row>
    <row r="636" spans="1:21" x14ac:dyDescent="0.2">
      <c r="A636" s="493"/>
      <c r="B636" s="495"/>
      <c r="C636" s="496"/>
      <c r="D636" s="148" t="s">
        <v>97</v>
      </c>
      <c r="E636" s="350"/>
      <c r="F636" s="350"/>
      <c r="G636" s="350"/>
      <c r="H636" s="350"/>
      <c r="I636" s="350"/>
      <c r="J636" s="350"/>
      <c r="K636" s="350"/>
      <c r="L636" s="350"/>
      <c r="M636" s="350"/>
      <c r="N636" s="350"/>
      <c r="O636" s="350"/>
      <c r="P636" s="350"/>
      <c r="Q636" s="264" t="str">
        <f t="shared" si="1501"/>
        <v/>
      </c>
      <c r="S636" s="17" t="str">
        <f t="shared" ref="S636" si="1584">IF(A635="","",A635)</f>
        <v/>
      </c>
      <c r="U636" s="266" t="str">
        <f t="shared" ref="U636" si="1585">CONCATENATE(C635,"_",D636)</f>
        <v>Abschaltungen wegen Verletzungen vertraglicher Pflichten nach Aussetzung der Vertragsabwicklung (1)_Nicht-Haushalte</v>
      </c>
    </row>
    <row r="637" spans="1:21" ht="12.75" customHeight="1" x14ac:dyDescent="0.2">
      <c r="A637" s="493"/>
      <c r="B637" s="495"/>
      <c r="C637" s="497" t="s">
        <v>1074</v>
      </c>
      <c r="D637" s="147" t="s">
        <v>96</v>
      </c>
      <c r="E637" s="130"/>
      <c r="F637" s="130"/>
      <c r="G637" s="130"/>
      <c r="H637" s="130"/>
      <c r="I637" s="130"/>
      <c r="J637" s="130"/>
      <c r="K637" s="130"/>
      <c r="L637" s="130"/>
      <c r="M637" s="130"/>
      <c r="N637" s="130"/>
      <c r="O637" s="130"/>
      <c r="P637" s="130"/>
      <c r="Q637" s="108" t="str">
        <f t="shared" si="1501"/>
        <v/>
      </c>
      <c r="S637" s="17" t="str">
        <f t="shared" ref="S637" si="1586">IF(A635="","",A635)</f>
        <v/>
      </c>
      <c r="U637" s="266" t="str">
        <f t="shared" ref="U637" si="1587">CONCATENATE(C637,"_",D637)</f>
        <v>Abschaltungen wegen Verletzungen vertraglicher Pflichten nach Vertragsauflösung (1)_Haushalte</v>
      </c>
    </row>
    <row r="638" spans="1:21" x14ac:dyDescent="0.2">
      <c r="A638" s="493"/>
      <c r="B638" s="495"/>
      <c r="C638" s="496"/>
      <c r="D638" s="148" t="s">
        <v>97</v>
      </c>
      <c r="E638" s="305"/>
      <c r="F638" s="305"/>
      <c r="G638" s="305"/>
      <c r="H638" s="305"/>
      <c r="I638" s="305"/>
      <c r="J638" s="305"/>
      <c r="K638" s="305"/>
      <c r="L638" s="305"/>
      <c r="M638" s="305"/>
      <c r="N638" s="305"/>
      <c r="O638" s="305"/>
      <c r="P638" s="305"/>
      <c r="Q638" s="108" t="str">
        <f t="shared" si="1501"/>
        <v/>
      </c>
      <c r="S638" s="17" t="str">
        <f t="shared" ref="S638" si="1588">IF(A635="","",A635)</f>
        <v/>
      </c>
      <c r="U638" s="266" t="str">
        <f t="shared" ref="U638" si="1589">CONCATENATE(C637,"_",D638)</f>
        <v>Abschaltungen wegen Verletzungen vertraglicher Pflichten nach Vertragsauflösung (1)_Nicht-Haushalte</v>
      </c>
    </row>
    <row r="639" spans="1:21" ht="12.75" customHeight="1" x14ac:dyDescent="0.2">
      <c r="A639" s="493"/>
      <c r="B639" s="495"/>
      <c r="C639" s="497" t="s">
        <v>1082</v>
      </c>
      <c r="D639" s="147" t="s">
        <v>96</v>
      </c>
      <c r="E639" s="305"/>
      <c r="F639" s="305"/>
      <c r="G639" s="305"/>
      <c r="H639" s="305"/>
      <c r="I639" s="305"/>
      <c r="J639" s="305"/>
      <c r="K639" s="305"/>
      <c r="L639" s="305"/>
      <c r="M639" s="305"/>
      <c r="N639" s="305"/>
      <c r="O639" s="305"/>
      <c r="P639" s="305"/>
      <c r="Q639" s="108" t="str">
        <f t="shared" si="1501"/>
        <v/>
      </c>
      <c r="S639" s="17" t="str">
        <f t="shared" ref="S639" si="1590">IF(A635="","",A635)</f>
        <v/>
      </c>
      <c r="U639" s="266" t="str">
        <f t="shared" ref="U639" si="1591">CONCATENATE(C639,"_",D639)</f>
        <v>Wiederaufnahmen der Belieferung nach Aussetzung des Netzzugangsvertrages (1)_Haushalte</v>
      </c>
    </row>
    <row r="640" spans="1:21" x14ac:dyDescent="0.2">
      <c r="A640" s="493"/>
      <c r="B640" s="495"/>
      <c r="C640" s="496"/>
      <c r="D640" s="148" t="s">
        <v>97</v>
      </c>
      <c r="E640" s="305"/>
      <c r="F640" s="305"/>
      <c r="G640" s="305"/>
      <c r="H640" s="305"/>
      <c r="I640" s="305"/>
      <c r="J640" s="305"/>
      <c r="K640" s="305"/>
      <c r="L640" s="305"/>
      <c r="M640" s="305"/>
      <c r="N640" s="305"/>
      <c r="O640" s="305"/>
      <c r="P640" s="305"/>
      <c r="Q640" s="304" t="str">
        <f t="shared" si="1501"/>
        <v/>
      </c>
      <c r="S640" s="17" t="str">
        <f t="shared" ref="S640" si="1592">IF(A635="","",A635)</f>
        <v/>
      </c>
      <c r="U640" s="266" t="str">
        <f t="shared" ref="U640" si="1593">CONCATENATE(C639,"_",D640)</f>
        <v>Wiederaufnahmen der Belieferung nach Aussetzung des Netzzugangsvertrages (1)_Nicht-Haushalte</v>
      </c>
    </row>
    <row r="641" spans="1:21" x14ac:dyDescent="0.2">
      <c r="A641" s="493"/>
      <c r="B641" s="495"/>
      <c r="C641" s="498" t="s">
        <v>1075</v>
      </c>
      <c r="D641" s="147" t="s">
        <v>96</v>
      </c>
      <c r="E641" s="305"/>
      <c r="F641" s="305"/>
      <c r="G641" s="305"/>
      <c r="H641" s="305"/>
      <c r="I641" s="305"/>
      <c r="J641" s="305"/>
      <c r="K641" s="305"/>
      <c r="L641" s="305"/>
      <c r="M641" s="305"/>
      <c r="N641" s="305"/>
      <c r="O641" s="305"/>
      <c r="P641" s="305"/>
      <c r="Q641" s="304" t="str">
        <f t="shared" si="1501"/>
        <v/>
      </c>
      <c r="S641" s="17" t="str">
        <f t="shared" ref="S641" si="1594">IF(A635="","",A635)</f>
        <v/>
      </c>
      <c r="U641" s="266" t="str">
        <f t="shared" ref="U641" si="1595">CONCATENATE(C641,"_",D641)</f>
        <v>letzte Mahnungen mit eingeschriebenen Brief (2)_Haushalte</v>
      </c>
    </row>
    <row r="642" spans="1:21" ht="12.75" customHeight="1" x14ac:dyDescent="0.2">
      <c r="A642" s="493"/>
      <c r="B642" s="495"/>
      <c r="C642" s="499"/>
      <c r="D642" s="148" t="s">
        <v>97</v>
      </c>
      <c r="E642" s="104"/>
      <c r="F642" s="104"/>
      <c r="G642" s="104"/>
      <c r="H642" s="104"/>
      <c r="I642" s="104"/>
      <c r="J642" s="104"/>
      <c r="K642" s="104"/>
      <c r="L642" s="104"/>
      <c r="M642" s="104"/>
      <c r="N642" s="104"/>
      <c r="O642" s="104"/>
      <c r="P642" s="104"/>
      <c r="Q642" s="73" t="str">
        <f t="shared" si="1501"/>
        <v/>
      </c>
      <c r="S642" s="17" t="str">
        <f t="shared" ref="S642" si="1596">IF(A635="","",A635)</f>
        <v/>
      </c>
      <c r="U642" s="266" t="str">
        <f t="shared" ref="U642" si="1597">CONCATENATE(C641,"_",D642)</f>
        <v>letzte Mahnungen mit eingeschriebenen Brief (2)_Nicht-Haushalte</v>
      </c>
    </row>
    <row r="643" spans="1:21" ht="12.75" customHeight="1" x14ac:dyDescent="0.2">
      <c r="A643" s="492"/>
      <c r="B643" s="494" t="str">
        <f>IF(A643="","",IFERROR(VLOOKUP(A643,L!$M$11:$N$120,2,FALSE),"Eingabeart wurde geändert"))</f>
        <v/>
      </c>
      <c r="C643" s="428" t="s">
        <v>1073</v>
      </c>
      <c r="D643" s="147" t="s">
        <v>96</v>
      </c>
      <c r="E643" s="103"/>
      <c r="F643" s="103"/>
      <c r="G643" s="103"/>
      <c r="H643" s="103"/>
      <c r="I643" s="103"/>
      <c r="J643" s="103"/>
      <c r="K643" s="103"/>
      <c r="L643" s="103"/>
      <c r="M643" s="103"/>
      <c r="N643" s="103"/>
      <c r="O643" s="103"/>
      <c r="P643" s="103"/>
      <c r="Q643" s="72" t="str">
        <f t="shared" si="1501"/>
        <v/>
      </c>
      <c r="S643" s="17" t="str">
        <f t="shared" ref="S643" si="1598">IF(A643="","",A643)</f>
        <v/>
      </c>
      <c r="U643" s="266" t="str">
        <f t="shared" ref="U643" si="1599">CONCATENATE(C643,"_",D643)</f>
        <v>Abschaltungen wegen Verletzungen vertraglicher Pflichten nach Aussetzung der Vertragsabwicklung (1)_Haushalte</v>
      </c>
    </row>
    <row r="644" spans="1:21" x14ac:dyDescent="0.2">
      <c r="A644" s="493"/>
      <c r="B644" s="495"/>
      <c r="C644" s="496"/>
      <c r="D644" s="148" t="s">
        <v>97</v>
      </c>
      <c r="E644" s="350"/>
      <c r="F644" s="350"/>
      <c r="G644" s="350"/>
      <c r="H644" s="350"/>
      <c r="I644" s="350"/>
      <c r="J644" s="350"/>
      <c r="K644" s="350"/>
      <c r="L644" s="350"/>
      <c r="M644" s="350"/>
      <c r="N644" s="350"/>
      <c r="O644" s="350"/>
      <c r="P644" s="350"/>
      <c r="Q644" s="264" t="str">
        <f t="shared" si="1501"/>
        <v/>
      </c>
      <c r="S644" s="17" t="str">
        <f t="shared" ref="S644" si="1600">IF(A643="","",A643)</f>
        <v/>
      </c>
      <c r="U644" s="266" t="str">
        <f t="shared" ref="U644" si="1601">CONCATENATE(C643,"_",D644)</f>
        <v>Abschaltungen wegen Verletzungen vertraglicher Pflichten nach Aussetzung der Vertragsabwicklung (1)_Nicht-Haushalte</v>
      </c>
    </row>
    <row r="645" spans="1:21" ht="12.75" customHeight="1" x14ac:dyDescent="0.2">
      <c r="A645" s="493"/>
      <c r="B645" s="495"/>
      <c r="C645" s="497" t="s">
        <v>1074</v>
      </c>
      <c r="D645" s="147" t="s">
        <v>96</v>
      </c>
      <c r="E645" s="130"/>
      <c r="F645" s="130"/>
      <c r="G645" s="130"/>
      <c r="H645" s="130"/>
      <c r="I645" s="130"/>
      <c r="J645" s="130"/>
      <c r="K645" s="130"/>
      <c r="L645" s="130"/>
      <c r="M645" s="130"/>
      <c r="N645" s="130"/>
      <c r="O645" s="130"/>
      <c r="P645" s="130"/>
      <c r="Q645" s="108" t="str">
        <f t="shared" si="1501"/>
        <v/>
      </c>
      <c r="S645" s="17" t="str">
        <f t="shared" ref="S645" si="1602">IF(A643="","",A643)</f>
        <v/>
      </c>
      <c r="U645" s="266" t="str">
        <f t="shared" ref="U645" si="1603">CONCATENATE(C645,"_",D645)</f>
        <v>Abschaltungen wegen Verletzungen vertraglicher Pflichten nach Vertragsauflösung (1)_Haushalte</v>
      </c>
    </row>
    <row r="646" spans="1:21" x14ac:dyDescent="0.2">
      <c r="A646" s="493"/>
      <c r="B646" s="495"/>
      <c r="C646" s="496"/>
      <c r="D646" s="148" t="s">
        <v>97</v>
      </c>
      <c r="E646" s="305"/>
      <c r="F646" s="305"/>
      <c r="G646" s="305"/>
      <c r="H646" s="305"/>
      <c r="I646" s="305"/>
      <c r="J646" s="305"/>
      <c r="K646" s="305"/>
      <c r="L646" s="305"/>
      <c r="M646" s="305"/>
      <c r="N646" s="305"/>
      <c r="O646" s="305"/>
      <c r="P646" s="305"/>
      <c r="Q646" s="108" t="str">
        <f t="shared" si="1501"/>
        <v/>
      </c>
      <c r="S646" s="17" t="str">
        <f t="shared" ref="S646" si="1604">IF(A643="","",A643)</f>
        <v/>
      </c>
      <c r="U646" s="266" t="str">
        <f t="shared" ref="U646" si="1605">CONCATENATE(C645,"_",D646)</f>
        <v>Abschaltungen wegen Verletzungen vertraglicher Pflichten nach Vertragsauflösung (1)_Nicht-Haushalte</v>
      </c>
    </row>
    <row r="647" spans="1:21" ht="12.75" customHeight="1" x14ac:dyDescent="0.2">
      <c r="A647" s="493"/>
      <c r="B647" s="495"/>
      <c r="C647" s="497" t="s">
        <v>1082</v>
      </c>
      <c r="D647" s="147" t="s">
        <v>96</v>
      </c>
      <c r="E647" s="305"/>
      <c r="F647" s="305"/>
      <c r="G647" s="305"/>
      <c r="H647" s="305"/>
      <c r="I647" s="305"/>
      <c r="J647" s="305"/>
      <c r="K647" s="305"/>
      <c r="L647" s="305"/>
      <c r="M647" s="305"/>
      <c r="N647" s="305"/>
      <c r="O647" s="305"/>
      <c r="P647" s="305"/>
      <c r="Q647" s="108" t="str">
        <f t="shared" si="1501"/>
        <v/>
      </c>
      <c r="S647" s="17" t="str">
        <f t="shared" ref="S647" si="1606">IF(A643="","",A643)</f>
        <v/>
      </c>
      <c r="U647" s="266" t="str">
        <f t="shared" ref="U647" si="1607">CONCATENATE(C647,"_",D647)</f>
        <v>Wiederaufnahmen der Belieferung nach Aussetzung des Netzzugangsvertrages (1)_Haushalte</v>
      </c>
    </row>
    <row r="648" spans="1:21" x14ac:dyDescent="0.2">
      <c r="A648" s="493"/>
      <c r="B648" s="495"/>
      <c r="C648" s="496"/>
      <c r="D648" s="148" t="s">
        <v>97</v>
      </c>
      <c r="E648" s="305"/>
      <c r="F648" s="305"/>
      <c r="G648" s="305"/>
      <c r="H648" s="305"/>
      <c r="I648" s="305"/>
      <c r="J648" s="305"/>
      <c r="K648" s="305"/>
      <c r="L648" s="305"/>
      <c r="M648" s="305"/>
      <c r="N648" s="305"/>
      <c r="O648" s="305"/>
      <c r="P648" s="305"/>
      <c r="Q648" s="304" t="str">
        <f t="shared" si="1501"/>
        <v/>
      </c>
      <c r="S648" s="17" t="str">
        <f t="shared" ref="S648" si="1608">IF(A643="","",A643)</f>
        <v/>
      </c>
      <c r="U648" s="266" t="str">
        <f t="shared" ref="U648" si="1609">CONCATENATE(C647,"_",D648)</f>
        <v>Wiederaufnahmen der Belieferung nach Aussetzung des Netzzugangsvertrages (1)_Nicht-Haushalte</v>
      </c>
    </row>
    <row r="649" spans="1:21" x14ac:dyDescent="0.2">
      <c r="A649" s="493"/>
      <c r="B649" s="495"/>
      <c r="C649" s="498" t="s">
        <v>1075</v>
      </c>
      <c r="D649" s="147" t="s">
        <v>96</v>
      </c>
      <c r="E649" s="305"/>
      <c r="F649" s="305"/>
      <c r="G649" s="305"/>
      <c r="H649" s="305"/>
      <c r="I649" s="305"/>
      <c r="J649" s="305"/>
      <c r="K649" s="305"/>
      <c r="L649" s="305"/>
      <c r="M649" s="305"/>
      <c r="N649" s="305"/>
      <c r="O649" s="305"/>
      <c r="P649" s="305"/>
      <c r="Q649" s="304" t="str">
        <f t="shared" si="1501"/>
        <v/>
      </c>
      <c r="S649" s="17" t="str">
        <f t="shared" ref="S649" si="1610">IF(A643="","",A643)</f>
        <v/>
      </c>
      <c r="U649" s="266" t="str">
        <f t="shared" ref="U649" si="1611">CONCATENATE(C649,"_",D649)</f>
        <v>letzte Mahnungen mit eingeschriebenen Brief (2)_Haushalte</v>
      </c>
    </row>
    <row r="650" spans="1:21" ht="12.75" customHeight="1" x14ac:dyDescent="0.2">
      <c r="A650" s="493"/>
      <c r="B650" s="495"/>
      <c r="C650" s="499"/>
      <c r="D650" s="148" t="s">
        <v>97</v>
      </c>
      <c r="E650" s="104"/>
      <c r="F650" s="104"/>
      <c r="G650" s="104"/>
      <c r="H650" s="104"/>
      <c r="I650" s="104"/>
      <c r="J650" s="104"/>
      <c r="K650" s="104"/>
      <c r="L650" s="104"/>
      <c r="M650" s="104"/>
      <c r="N650" s="104"/>
      <c r="O650" s="104"/>
      <c r="P650" s="104"/>
      <c r="Q650" s="73" t="str">
        <f t="shared" si="1501"/>
        <v/>
      </c>
      <c r="S650" s="17" t="str">
        <f t="shared" ref="S650" si="1612">IF(A643="","",A643)</f>
        <v/>
      </c>
      <c r="U650" s="266" t="str">
        <f t="shared" ref="U650" si="1613">CONCATENATE(C649,"_",D650)</f>
        <v>letzte Mahnungen mit eingeschriebenen Brief (2)_Nicht-Haushalte</v>
      </c>
    </row>
    <row r="651" spans="1:21" ht="12.75" customHeight="1" x14ac:dyDescent="0.2">
      <c r="A651" s="492"/>
      <c r="B651" s="494" t="str">
        <f>IF(A651="","",IFERROR(VLOOKUP(A651,L!$M$11:$N$120,2,FALSE),"Eingabeart wurde geändert"))</f>
        <v/>
      </c>
      <c r="C651" s="428" t="s">
        <v>1073</v>
      </c>
      <c r="D651" s="147" t="s">
        <v>96</v>
      </c>
      <c r="E651" s="103"/>
      <c r="F651" s="103"/>
      <c r="G651" s="103"/>
      <c r="H651" s="103"/>
      <c r="I651" s="103"/>
      <c r="J651" s="103"/>
      <c r="K651" s="103"/>
      <c r="L651" s="103"/>
      <c r="M651" s="103"/>
      <c r="N651" s="103"/>
      <c r="O651" s="103"/>
      <c r="P651" s="103"/>
      <c r="Q651" s="72" t="str">
        <f t="shared" si="1501"/>
        <v/>
      </c>
      <c r="S651" s="17" t="str">
        <f t="shared" ref="S651" si="1614">IF(A651="","",A651)</f>
        <v/>
      </c>
      <c r="U651" s="266" t="str">
        <f t="shared" ref="U651" si="1615">CONCATENATE(C651,"_",D651)</f>
        <v>Abschaltungen wegen Verletzungen vertraglicher Pflichten nach Aussetzung der Vertragsabwicklung (1)_Haushalte</v>
      </c>
    </row>
    <row r="652" spans="1:21" x14ac:dyDescent="0.2">
      <c r="A652" s="493"/>
      <c r="B652" s="495"/>
      <c r="C652" s="496"/>
      <c r="D652" s="148" t="s">
        <v>97</v>
      </c>
      <c r="E652" s="350"/>
      <c r="F652" s="350"/>
      <c r="G652" s="350"/>
      <c r="H652" s="350"/>
      <c r="I652" s="350"/>
      <c r="J652" s="350"/>
      <c r="K652" s="350"/>
      <c r="L652" s="350"/>
      <c r="M652" s="350"/>
      <c r="N652" s="350"/>
      <c r="O652" s="350"/>
      <c r="P652" s="350"/>
      <c r="Q652" s="264" t="str">
        <f t="shared" si="1501"/>
        <v/>
      </c>
      <c r="S652" s="17" t="str">
        <f t="shared" ref="S652" si="1616">IF(A651="","",A651)</f>
        <v/>
      </c>
      <c r="U652" s="266" t="str">
        <f t="shared" ref="U652" si="1617">CONCATENATE(C651,"_",D652)</f>
        <v>Abschaltungen wegen Verletzungen vertraglicher Pflichten nach Aussetzung der Vertragsabwicklung (1)_Nicht-Haushalte</v>
      </c>
    </row>
    <row r="653" spans="1:21" ht="12.75" customHeight="1" x14ac:dyDescent="0.2">
      <c r="A653" s="493"/>
      <c r="B653" s="495"/>
      <c r="C653" s="497" t="s">
        <v>1074</v>
      </c>
      <c r="D653" s="147" t="s">
        <v>96</v>
      </c>
      <c r="E653" s="130"/>
      <c r="F653" s="130"/>
      <c r="G653" s="130"/>
      <c r="H653" s="130"/>
      <c r="I653" s="130"/>
      <c r="J653" s="130"/>
      <c r="K653" s="130"/>
      <c r="L653" s="130"/>
      <c r="M653" s="130"/>
      <c r="N653" s="130"/>
      <c r="O653" s="130"/>
      <c r="P653" s="130"/>
      <c r="Q653" s="108" t="str">
        <f t="shared" si="1501"/>
        <v/>
      </c>
      <c r="S653" s="17" t="str">
        <f t="shared" ref="S653" si="1618">IF(A651="","",A651)</f>
        <v/>
      </c>
      <c r="U653" s="266" t="str">
        <f t="shared" ref="U653" si="1619">CONCATENATE(C653,"_",D653)</f>
        <v>Abschaltungen wegen Verletzungen vertraglicher Pflichten nach Vertragsauflösung (1)_Haushalte</v>
      </c>
    </row>
    <row r="654" spans="1:21" x14ac:dyDescent="0.2">
      <c r="A654" s="493"/>
      <c r="B654" s="495"/>
      <c r="C654" s="496"/>
      <c r="D654" s="148" t="s">
        <v>97</v>
      </c>
      <c r="E654" s="305"/>
      <c r="F654" s="305"/>
      <c r="G654" s="305"/>
      <c r="H654" s="305"/>
      <c r="I654" s="305"/>
      <c r="J654" s="305"/>
      <c r="K654" s="305"/>
      <c r="L654" s="305"/>
      <c r="M654" s="305"/>
      <c r="N654" s="305"/>
      <c r="O654" s="305"/>
      <c r="P654" s="305"/>
      <c r="Q654" s="108" t="str">
        <f t="shared" si="1501"/>
        <v/>
      </c>
      <c r="S654" s="17" t="str">
        <f t="shared" ref="S654" si="1620">IF(A651="","",A651)</f>
        <v/>
      </c>
      <c r="U654" s="266" t="str">
        <f t="shared" ref="U654" si="1621">CONCATENATE(C653,"_",D654)</f>
        <v>Abschaltungen wegen Verletzungen vertraglicher Pflichten nach Vertragsauflösung (1)_Nicht-Haushalte</v>
      </c>
    </row>
    <row r="655" spans="1:21" ht="12.75" customHeight="1" x14ac:dyDescent="0.2">
      <c r="A655" s="493"/>
      <c r="B655" s="495"/>
      <c r="C655" s="497" t="s">
        <v>1082</v>
      </c>
      <c r="D655" s="147" t="s">
        <v>96</v>
      </c>
      <c r="E655" s="305"/>
      <c r="F655" s="305"/>
      <c r="G655" s="305"/>
      <c r="H655" s="305"/>
      <c r="I655" s="305"/>
      <c r="J655" s="305"/>
      <c r="K655" s="305"/>
      <c r="L655" s="305"/>
      <c r="M655" s="305"/>
      <c r="N655" s="305"/>
      <c r="O655" s="305"/>
      <c r="P655" s="305"/>
      <c r="Q655" s="108" t="str">
        <f t="shared" si="1501"/>
        <v/>
      </c>
      <c r="S655" s="17" t="str">
        <f t="shared" ref="S655" si="1622">IF(A651="","",A651)</f>
        <v/>
      </c>
      <c r="U655" s="266" t="str">
        <f t="shared" ref="U655" si="1623">CONCATENATE(C655,"_",D655)</f>
        <v>Wiederaufnahmen der Belieferung nach Aussetzung des Netzzugangsvertrages (1)_Haushalte</v>
      </c>
    </row>
    <row r="656" spans="1:21" x14ac:dyDescent="0.2">
      <c r="A656" s="493"/>
      <c r="B656" s="495"/>
      <c r="C656" s="496"/>
      <c r="D656" s="148" t="s">
        <v>97</v>
      </c>
      <c r="E656" s="305"/>
      <c r="F656" s="305"/>
      <c r="G656" s="305"/>
      <c r="H656" s="305"/>
      <c r="I656" s="305"/>
      <c r="J656" s="305"/>
      <c r="K656" s="305"/>
      <c r="L656" s="305"/>
      <c r="M656" s="305"/>
      <c r="N656" s="305"/>
      <c r="O656" s="305"/>
      <c r="P656" s="305"/>
      <c r="Q656" s="304" t="str">
        <f t="shared" si="1501"/>
        <v/>
      </c>
      <c r="S656" s="17" t="str">
        <f t="shared" ref="S656" si="1624">IF(A651="","",A651)</f>
        <v/>
      </c>
      <c r="U656" s="266" t="str">
        <f t="shared" ref="U656" si="1625">CONCATENATE(C655,"_",D656)</f>
        <v>Wiederaufnahmen der Belieferung nach Aussetzung des Netzzugangsvertrages (1)_Nicht-Haushalte</v>
      </c>
    </row>
    <row r="657" spans="1:21" x14ac:dyDescent="0.2">
      <c r="A657" s="493"/>
      <c r="B657" s="495"/>
      <c r="C657" s="498" t="s">
        <v>1075</v>
      </c>
      <c r="D657" s="147" t="s">
        <v>96</v>
      </c>
      <c r="E657" s="305"/>
      <c r="F657" s="305"/>
      <c r="G657" s="305"/>
      <c r="H657" s="305"/>
      <c r="I657" s="305"/>
      <c r="J657" s="305"/>
      <c r="K657" s="305"/>
      <c r="L657" s="305"/>
      <c r="M657" s="305"/>
      <c r="N657" s="305"/>
      <c r="O657" s="305"/>
      <c r="P657" s="305"/>
      <c r="Q657" s="304" t="str">
        <f t="shared" si="1501"/>
        <v/>
      </c>
      <c r="S657" s="17" t="str">
        <f t="shared" ref="S657" si="1626">IF(A651="","",A651)</f>
        <v/>
      </c>
      <c r="U657" s="266" t="str">
        <f t="shared" ref="U657" si="1627">CONCATENATE(C657,"_",D657)</f>
        <v>letzte Mahnungen mit eingeschriebenen Brief (2)_Haushalte</v>
      </c>
    </row>
    <row r="658" spans="1:21" ht="12.75" customHeight="1" x14ac:dyDescent="0.2">
      <c r="A658" s="493"/>
      <c r="B658" s="495"/>
      <c r="C658" s="499"/>
      <c r="D658" s="148" t="s">
        <v>97</v>
      </c>
      <c r="E658" s="104"/>
      <c r="F658" s="104"/>
      <c r="G658" s="104"/>
      <c r="H658" s="104"/>
      <c r="I658" s="104"/>
      <c r="J658" s="104"/>
      <c r="K658" s="104"/>
      <c r="L658" s="104"/>
      <c r="M658" s="104"/>
      <c r="N658" s="104"/>
      <c r="O658" s="104"/>
      <c r="P658" s="104"/>
      <c r="Q658" s="73" t="str">
        <f t="shared" si="1501"/>
        <v/>
      </c>
      <c r="S658" s="17" t="str">
        <f t="shared" ref="S658" si="1628">IF(A651="","",A651)</f>
        <v/>
      </c>
      <c r="U658" s="266" t="str">
        <f t="shared" ref="U658" si="1629">CONCATENATE(C657,"_",D658)</f>
        <v>letzte Mahnungen mit eingeschriebenen Brief (2)_Nicht-Haushalte</v>
      </c>
    </row>
    <row r="659" spans="1:21" ht="12.75" customHeight="1" x14ac:dyDescent="0.2">
      <c r="A659" s="492"/>
      <c r="B659" s="494" t="str">
        <f>IF(A659="","",IFERROR(VLOOKUP(A659,L!$M$11:$N$120,2,FALSE),"Eingabeart wurde geändert"))</f>
        <v/>
      </c>
      <c r="C659" s="428" t="s">
        <v>1073</v>
      </c>
      <c r="D659" s="147" t="s">
        <v>96</v>
      </c>
      <c r="E659" s="103"/>
      <c r="F659" s="103"/>
      <c r="G659" s="103"/>
      <c r="H659" s="103"/>
      <c r="I659" s="103"/>
      <c r="J659" s="103"/>
      <c r="K659" s="103"/>
      <c r="L659" s="103"/>
      <c r="M659" s="103"/>
      <c r="N659" s="103"/>
      <c r="O659" s="103"/>
      <c r="P659" s="103"/>
      <c r="Q659" s="72" t="str">
        <f t="shared" ref="Q659:Q722" si="1630">IF(SUM(E659:P659)&gt;0,SUM(E659:P659),"")</f>
        <v/>
      </c>
      <c r="S659" s="17" t="str">
        <f t="shared" ref="S659" si="1631">IF(A659="","",A659)</f>
        <v/>
      </c>
      <c r="U659" s="266" t="str">
        <f t="shared" ref="U659" si="1632">CONCATENATE(C659,"_",D659)</f>
        <v>Abschaltungen wegen Verletzungen vertraglicher Pflichten nach Aussetzung der Vertragsabwicklung (1)_Haushalte</v>
      </c>
    </row>
    <row r="660" spans="1:21" x14ac:dyDescent="0.2">
      <c r="A660" s="493"/>
      <c r="B660" s="495"/>
      <c r="C660" s="496"/>
      <c r="D660" s="148" t="s">
        <v>97</v>
      </c>
      <c r="E660" s="350"/>
      <c r="F660" s="350"/>
      <c r="G660" s="350"/>
      <c r="H660" s="350"/>
      <c r="I660" s="350"/>
      <c r="J660" s="350"/>
      <c r="K660" s="350"/>
      <c r="L660" s="350"/>
      <c r="M660" s="350"/>
      <c r="N660" s="350"/>
      <c r="O660" s="350"/>
      <c r="P660" s="350"/>
      <c r="Q660" s="264" t="str">
        <f t="shared" si="1630"/>
        <v/>
      </c>
      <c r="S660" s="17" t="str">
        <f t="shared" ref="S660" si="1633">IF(A659="","",A659)</f>
        <v/>
      </c>
      <c r="U660" s="266" t="str">
        <f t="shared" ref="U660" si="1634">CONCATENATE(C659,"_",D660)</f>
        <v>Abschaltungen wegen Verletzungen vertraglicher Pflichten nach Aussetzung der Vertragsabwicklung (1)_Nicht-Haushalte</v>
      </c>
    </row>
    <row r="661" spans="1:21" ht="12.75" customHeight="1" x14ac:dyDescent="0.2">
      <c r="A661" s="493"/>
      <c r="B661" s="495"/>
      <c r="C661" s="497" t="s">
        <v>1074</v>
      </c>
      <c r="D661" s="147" t="s">
        <v>96</v>
      </c>
      <c r="E661" s="130"/>
      <c r="F661" s="130"/>
      <c r="G661" s="130"/>
      <c r="H661" s="130"/>
      <c r="I661" s="130"/>
      <c r="J661" s="130"/>
      <c r="K661" s="130"/>
      <c r="L661" s="130"/>
      <c r="M661" s="130"/>
      <c r="N661" s="130"/>
      <c r="O661" s="130"/>
      <c r="P661" s="130"/>
      <c r="Q661" s="108" t="str">
        <f t="shared" si="1630"/>
        <v/>
      </c>
      <c r="S661" s="17" t="str">
        <f t="shared" ref="S661" si="1635">IF(A659="","",A659)</f>
        <v/>
      </c>
      <c r="U661" s="266" t="str">
        <f t="shared" ref="U661" si="1636">CONCATENATE(C661,"_",D661)</f>
        <v>Abschaltungen wegen Verletzungen vertraglicher Pflichten nach Vertragsauflösung (1)_Haushalte</v>
      </c>
    </row>
    <row r="662" spans="1:21" x14ac:dyDescent="0.2">
      <c r="A662" s="493"/>
      <c r="B662" s="495"/>
      <c r="C662" s="496"/>
      <c r="D662" s="148" t="s">
        <v>97</v>
      </c>
      <c r="E662" s="305"/>
      <c r="F662" s="305"/>
      <c r="G662" s="305"/>
      <c r="H662" s="305"/>
      <c r="I662" s="305"/>
      <c r="J662" s="305"/>
      <c r="K662" s="305"/>
      <c r="L662" s="305"/>
      <c r="M662" s="305"/>
      <c r="N662" s="305"/>
      <c r="O662" s="305"/>
      <c r="P662" s="305"/>
      <c r="Q662" s="108" t="str">
        <f t="shared" si="1630"/>
        <v/>
      </c>
      <c r="S662" s="17" t="str">
        <f t="shared" ref="S662" si="1637">IF(A659="","",A659)</f>
        <v/>
      </c>
      <c r="U662" s="266" t="str">
        <f t="shared" ref="U662" si="1638">CONCATENATE(C661,"_",D662)</f>
        <v>Abschaltungen wegen Verletzungen vertraglicher Pflichten nach Vertragsauflösung (1)_Nicht-Haushalte</v>
      </c>
    </row>
    <row r="663" spans="1:21" ht="12.75" customHeight="1" x14ac:dyDescent="0.2">
      <c r="A663" s="493"/>
      <c r="B663" s="495"/>
      <c r="C663" s="497" t="s">
        <v>1082</v>
      </c>
      <c r="D663" s="147" t="s">
        <v>96</v>
      </c>
      <c r="E663" s="305"/>
      <c r="F663" s="305"/>
      <c r="G663" s="305"/>
      <c r="H663" s="305"/>
      <c r="I663" s="305"/>
      <c r="J663" s="305"/>
      <c r="K663" s="305"/>
      <c r="L663" s="305"/>
      <c r="M663" s="305"/>
      <c r="N663" s="305"/>
      <c r="O663" s="305"/>
      <c r="P663" s="305"/>
      <c r="Q663" s="108" t="str">
        <f t="shared" si="1630"/>
        <v/>
      </c>
      <c r="S663" s="17" t="str">
        <f t="shared" ref="S663" si="1639">IF(A659="","",A659)</f>
        <v/>
      </c>
      <c r="U663" s="266" t="str">
        <f t="shared" ref="U663" si="1640">CONCATENATE(C663,"_",D663)</f>
        <v>Wiederaufnahmen der Belieferung nach Aussetzung des Netzzugangsvertrages (1)_Haushalte</v>
      </c>
    </row>
    <row r="664" spans="1:21" x14ac:dyDescent="0.2">
      <c r="A664" s="493"/>
      <c r="B664" s="495"/>
      <c r="C664" s="496"/>
      <c r="D664" s="148" t="s">
        <v>97</v>
      </c>
      <c r="E664" s="305"/>
      <c r="F664" s="305"/>
      <c r="G664" s="305"/>
      <c r="H664" s="305"/>
      <c r="I664" s="305"/>
      <c r="J664" s="305"/>
      <c r="K664" s="305"/>
      <c r="L664" s="305"/>
      <c r="M664" s="305"/>
      <c r="N664" s="305"/>
      <c r="O664" s="305"/>
      <c r="P664" s="305"/>
      <c r="Q664" s="304" t="str">
        <f t="shared" si="1630"/>
        <v/>
      </c>
      <c r="S664" s="17" t="str">
        <f t="shared" ref="S664" si="1641">IF(A659="","",A659)</f>
        <v/>
      </c>
      <c r="U664" s="266" t="str">
        <f t="shared" ref="U664" si="1642">CONCATENATE(C663,"_",D664)</f>
        <v>Wiederaufnahmen der Belieferung nach Aussetzung des Netzzugangsvertrages (1)_Nicht-Haushalte</v>
      </c>
    </row>
    <row r="665" spans="1:21" x14ac:dyDescent="0.2">
      <c r="A665" s="493"/>
      <c r="B665" s="495"/>
      <c r="C665" s="498" t="s">
        <v>1075</v>
      </c>
      <c r="D665" s="147" t="s">
        <v>96</v>
      </c>
      <c r="E665" s="305"/>
      <c r="F665" s="305"/>
      <c r="G665" s="305"/>
      <c r="H665" s="305"/>
      <c r="I665" s="305"/>
      <c r="J665" s="305"/>
      <c r="K665" s="305"/>
      <c r="L665" s="305"/>
      <c r="M665" s="305"/>
      <c r="N665" s="305"/>
      <c r="O665" s="305"/>
      <c r="P665" s="305"/>
      <c r="Q665" s="304" t="str">
        <f t="shared" si="1630"/>
        <v/>
      </c>
      <c r="S665" s="17" t="str">
        <f t="shared" ref="S665" si="1643">IF(A659="","",A659)</f>
        <v/>
      </c>
      <c r="U665" s="266" t="str">
        <f t="shared" ref="U665" si="1644">CONCATENATE(C665,"_",D665)</f>
        <v>letzte Mahnungen mit eingeschriebenen Brief (2)_Haushalte</v>
      </c>
    </row>
    <row r="666" spans="1:21" ht="12.75" customHeight="1" x14ac:dyDescent="0.2">
      <c r="A666" s="493"/>
      <c r="B666" s="495"/>
      <c r="C666" s="499"/>
      <c r="D666" s="148" t="s">
        <v>97</v>
      </c>
      <c r="E666" s="104"/>
      <c r="F666" s="104"/>
      <c r="G666" s="104"/>
      <c r="H666" s="104"/>
      <c r="I666" s="104"/>
      <c r="J666" s="104"/>
      <c r="K666" s="104"/>
      <c r="L666" s="104"/>
      <c r="M666" s="104"/>
      <c r="N666" s="104"/>
      <c r="O666" s="104"/>
      <c r="P666" s="104"/>
      <c r="Q666" s="73" t="str">
        <f t="shared" si="1630"/>
        <v/>
      </c>
      <c r="S666" s="17" t="str">
        <f t="shared" ref="S666" si="1645">IF(A659="","",A659)</f>
        <v/>
      </c>
      <c r="U666" s="266" t="str">
        <f t="shared" ref="U666" si="1646">CONCATENATE(C665,"_",D666)</f>
        <v>letzte Mahnungen mit eingeschriebenen Brief (2)_Nicht-Haushalte</v>
      </c>
    </row>
    <row r="667" spans="1:21" ht="12.75" customHeight="1" x14ac:dyDescent="0.2">
      <c r="A667" s="492"/>
      <c r="B667" s="494" t="str">
        <f>IF(A667="","",IFERROR(VLOOKUP(A667,L!$M$11:$N$120,2,FALSE),"Eingabeart wurde geändert"))</f>
        <v/>
      </c>
      <c r="C667" s="428" t="s">
        <v>1073</v>
      </c>
      <c r="D667" s="147" t="s">
        <v>96</v>
      </c>
      <c r="E667" s="103"/>
      <c r="F667" s="103"/>
      <c r="G667" s="103"/>
      <c r="H667" s="103"/>
      <c r="I667" s="103"/>
      <c r="J667" s="103"/>
      <c r="K667" s="103"/>
      <c r="L667" s="103"/>
      <c r="M667" s="103"/>
      <c r="N667" s="103"/>
      <c r="O667" s="103"/>
      <c r="P667" s="103"/>
      <c r="Q667" s="72" t="str">
        <f t="shared" si="1630"/>
        <v/>
      </c>
      <c r="S667" s="17" t="str">
        <f t="shared" ref="S667" si="1647">IF(A667="","",A667)</f>
        <v/>
      </c>
      <c r="U667" s="266" t="str">
        <f t="shared" ref="U667" si="1648">CONCATENATE(C667,"_",D667)</f>
        <v>Abschaltungen wegen Verletzungen vertraglicher Pflichten nach Aussetzung der Vertragsabwicklung (1)_Haushalte</v>
      </c>
    </row>
    <row r="668" spans="1:21" x14ac:dyDescent="0.2">
      <c r="A668" s="493"/>
      <c r="B668" s="495"/>
      <c r="C668" s="496"/>
      <c r="D668" s="148" t="s">
        <v>97</v>
      </c>
      <c r="E668" s="350"/>
      <c r="F668" s="350"/>
      <c r="G668" s="350"/>
      <c r="H668" s="350"/>
      <c r="I668" s="350"/>
      <c r="J668" s="350"/>
      <c r="K668" s="350"/>
      <c r="L668" s="350"/>
      <c r="M668" s="350"/>
      <c r="N668" s="350"/>
      <c r="O668" s="350"/>
      <c r="P668" s="350"/>
      <c r="Q668" s="264" t="str">
        <f t="shared" si="1630"/>
        <v/>
      </c>
      <c r="S668" s="17" t="str">
        <f t="shared" ref="S668" si="1649">IF(A667="","",A667)</f>
        <v/>
      </c>
      <c r="U668" s="266" t="str">
        <f t="shared" ref="U668" si="1650">CONCATENATE(C667,"_",D668)</f>
        <v>Abschaltungen wegen Verletzungen vertraglicher Pflichten nach Aussetzung der Vertragsabwicklung (1)_Nicht-Haushalte</v>
      </c>
    </row>
    <row r="669" spans="1:21" ht="12.75" customHeight="1" x14ac:dyDescent="0.2">
      <c r="A669" s="493"/>
      <c r="B669" s="495"/>
      <c r="C669" s="497" t="s">
        <v>1074</v>
      </c>
      <c r="D669" s="147" t="s">
        <v>96</v>
      </c>
      <c r="E669" s="130"/>
      <c r="F669" s="130"/>
      <c r="G669" s="130"/>
      <c r="H669" s="130"/>
      <c r="I669" s="130"/>
      <c r="J669" s="130"/>
      <c r="K669" s="130"/>
      <c r="L669" s="130"/>
      <c r="M669" s="130"/>
      <c r="N669" s="130"/>
      <c r="O669" s="130"/>
      <c r="P669" s="130"/>
      <c r="Q669" s="108" t="str">
        <f t="shared" si="1630"/>
        <v/>
      </c>
      <c r="S669" s="17" t="str">
        <f t="shared" ref="S669" si="1651">IF(A667="","",A667)</f>
        <v/>
      </c>
      <c r="U669" s="266" t="str">
        <f t="shared" ref="U669" si="1652">CONCATENATE(C669,"_",D669)</f>
        <v>Abschaltungen wegen Verletzungen vertraglicher Pflichten nach Vertragsauflösung (1)_Haushalte</v>
      </c>
    </row>
    <row r="670" spans="1:21" x14ac:dyDescent="0.2">
      <c r="A670" s="493"/>
      <c r="B670" s="495"/>
      <c r="C670" s="496"/>
      <c r="D670" s="148" t="s">
        <v>97</v>
      </c>
      <c r="E670" s="305"/>
      <c r="F670" s="305"/>
      <c r="G670" s="305"/>
      <c r="H670" s="305"/>
      <c r="I670" s="305"/>
      <c r="J670" s="305"/>
      <c r="K670" s="305"/>
      <c r="L670" s="305"/>
      <c r="M670" s="305"/>
      <c r="N670" s="305"/>
      <c r="O670" s="305"/>
      <c r="P670" s="305"/>
      <c r="Q670" s="108" t="str">
        <f t="shared" si="1630"/>
        <v/>
      </c>
      <c r="S670" s="17" t="str">
        <f t="shared" ref="S670" si="1653">IF(A667="","",A667)</f>
        <v/>
      </c>
      <c r="U670" s="266" t="str">
        <f t="shared" ref="U670" si="1654">CONCATENATE(C669,"_",D670)</f>
        <v>Abschaltungen wegen Verletzungen vertraglicher Pflichten nach Vertragsauflösung (1)_Nicht-Haushalte</v>
      </c>
    </row>
    <row r="671" spans="1:21" ht="12.75" customHeight="1" x14ac:dyDescent="0.2">
      <c r="A671" s="493"/>
      <c r="B671" s="495"/>
      <c r="C671" s="497" t="s">
        <v>1082</v>
      </c>
      <c r="D671" s="147" t="s">
        <v>96</v>
      </c>
      <c r="E671" s="305"/>
      <c r="F671" s="305"/>
      <c r="G671" s="305"/>
      <c r="H671" s="305"/>
      <c r="I671" s="305"/>
      <c r="J671" s="305"/>
      <c r="K671" s="305"/>
      <c r="L671" s="305"/>
      <c r="M671" s="305"/>
      <c r="N671" s="305"/>
      <c r="O671" s="305"/>
      <c r="P671" s="305"/>
      <c r="Q671" s="108" t="str">
        <f t="shared" si="1630"/>
        <v/>
      </c>
      <c r="S671" s="17" t="str">
        <f t="shared" ref="S671" si="1655">IF(A667="","",A667)</f>
        <v/>
      </c>
      <c r="U671" s="266" t="str">
        <f t="shared" ref="U671" si="1656">CONCATENATE(C671,"_",D671)</f>
        <v>Wiederaufnahmen der Belieferung nach Aussetzung des Netzzugangsvertrages (1)_Haushalte</v>
      </c>
    </row>
    <row r="672" spans="1:21" x14ac:dyDescent="0.2">
      <c r="A672" s="493"/>
      <c r="B672" s="495"/>
      <c r="C672" s="496"/>
      <c r="D672" s="148" t="s">
        <v>97</v>
      </c>
      <c r="E672" s="305"/>
      <c r="F672" s="305"/>
      <c r="G672" s="305"/>
      <c r="H672" s="305"/>
      <c r="I672" s="305"/>
      <c r="J672" s="305"/>
      <c r="K672" s="305"/>
      <c r="L672" s="305"/>
      <c r="M672" s="305"/>
      <c r="N672" s="305"/>
      <c r="O672" s="305"/>
      <c r="P672" s="305"/>
      <c r="Q672" s="304" t="str">
        <f t="shared" si="1630"/>
        <v/>
      </c>
      <c r="S672" s="17" t="str">
        <f t="shared" ref="S672" si="1657">IF(A667="","",A667)</f>
        <v/>
      </c>
      <c r="U672" s="266" t="str">
        <f t="shared" ref="U672" si="1658">CONCATENATE(C671,"_",D672)</f>
        <v>Wiederaufnahmen der Belieferung nach Aussetzung des Netzzugangsvertrages (1)_Nicht-Haushalte</v>
      </c>
    </row>
    <row r="673" spans="1:21" x14ac:dyDescent="0.2">
      <c r="A673" s="493"/>
      <c r="B673" s="495"/>
      <c r="C673" s="498" t="s">
        <v>1075</v>
      </c>
      <c r="D673" s="147" t="s">
        <v>96</v>
      </c>
      <c r="E673" s="305"/>
      <c r="F673" s="305"/>
      <c r="G673" s="305"/>
      <c r="H673" s="305"/>
      <c r="I673" s="305"/>
      <c r="J673" s="305"/>
      <c r="K673" s="305"/>
      <c r="L673" s="305"/>
      <c r="M673" s="305"/>
      <c r="N673" s="305"/>
      <c r="O673" s="305"/>
      <c r="P673" s="305"/>
      <c r="Q673" s="304" t="str">
        <f t="shared" si="1630"/>
        <v/>
      </c>
      <c r="S673" s="17" t="str">
        <f t="shared" ref="S673" si="1659">IF(A667="","",A667)</f>
        <v/>
      </c>
      <c r="U673" s="266" t="str">
        <f t="shared" ref="U673" si="1660">CONCATENATE(C673,"_",D673)</f>
        <v>letzte Mahnungen mit eingeschriebenen Brief (2)_Haushalte</v>
      </c>
    </row>
    <row r="674" spans="1:21" ht="12.75" customHeight="1" x14ac:dyDescent="0.2">
      <c r="A674" s="493"/>
      <c r="B674" s="495"/>
      <c r="C674" s="499"/>
      <c r="D674" s="148" t="s">
        <v>97</v>
      </c>
      <c r="E674" s="104"/>
      <c r="F674" s="104"/>
      <c r="G674" s="104"/>
      <c r="H674" s="104"/>
      <c r="I674" s="104"/>
      <c r="J674" s="104"/>
      <c r="K674" s="104"/>
      <c r="L674" s="104"/>
      <c r="M674" s="104"/>
      <c r="N674" s="104"/>
      <c r="O674" s="104"/>
      <c r="P674" s="104"/>
      <c r="Q674" s="73" t="str">
        <f t="shared" si="1630"/>
        <v/>
      </c>
      <c r="S674" s="17" t="str">
        <f t="shared" ref="S674" si="1661">IF(A667="","",A667)</f>
        <v/>
      </c>
      <c r="U674" s="266" t="str">
        <f t="shared" ref="U674" si="1662">CONCATENATE(C673,"_",D674)</f>
        <v>letzte Mahnungen mit eingeschriebenen Brief (2)_Nicht-Haushalte</v>
      </c>
    </row>
    <row r="675" spans="1:21" ht="12.75" customHeight="1" x14ac:dyDescent="0.2">
      <c r="A675" s="492"/>
      <c r="B675" s="494" t="str">
        <f>IF(A675="","",IFERROR(VLOOKUP(A675,L!$M$11:$N$120,2,FALSE),"Eingabeart wurde geändert"))</f>
        <v/>
      </c>
      <c r="C675" s="428" t="s">
        <v>1073</v>
      </c>
      <c r="D675" s="147" t="s">
        <v>96</v>
      </c>
      <c r="E675" s="103"/>
      <c r="F675" s="103"/>
      <c r="G675" s="103"/>
      <c r="H675" s="103"/>
      <c r="I675" s="103"/>
      <c r="J675" s="103"/>
      <c r="K675" s="103"/>
      <c r="L675" s="103"/>
      <c r="M675" s="103"/>
      <c r="N675" s="103"/>
      <c r="O675" s="103"/>
      <c r="P675" s="103"/>
      <c r="Q675" s="72" t="str">
        <f t="shared" si="1630"/>
        <v/>
      </c>
      <c r="S675" s="17" t="str">
        <f t="shared" ref="S675" si="1663">IF(A675="","",A675)</f>
        <v/>
      </c>
      <c r="U675" s="266" t="str">
        <f t="shared" ref="U675" si="1664">CONCATENATE(C675,"_",D675)</f>
        <v>Abschaltungen wegen Verletzungen vertraglicher Pflichten nach Aussetzung der Vertragsabwicklung (1)_Haushalte</v>
      </c>
    </row>
    <row r="676" spans="1:21" x14ac:dyDescent="0.2">
      <c r="A676" s="493"/>
      <c r="B676" s="495"/>
      <c r="C676" s="496"/>
      <c r="D676" s="148" t="s">
        <v>97</v>
      </c>
      <c r="E676" s="350"/>
      <c r="F676" s="350"/>
      <c r="G676" s="350"/>
      <c r="H676" s="350"/>
      <c r="I676" s="350"/>
      <c r="J676" s="350"/>
      <c r="K676" s="350"/>
      <c r="L676" s="350"/>
      <c r="M676" s="350"/>
      <c r="N676" s="350"/>
      <c r="O676" s="350"/>
      <c r="P676" s="350"/>
      <c r="Q676" s="264" t="str">
        <f t="shared" si="1630"/>
        <v/>
      </c>
      <c r="S676" s="17" t="str">
        <f t="shared" ref="S676" si="1665">IF(A675="","",A675)</f>
        <v/>
      </c>
      <c r="U676" s="266" t="str">
        <f t="shared" ref="U676" si="1666">CONCATENATE(C675,"_",D676)</f>
        <v>Abschaltungen wegen Verletzungen vertraglicher Pflichten nach Aussetzung der Vertragsabwicklung (1)_Nicht-Haushalte</v>
      </c>
    </row>
    <row r="677" spans="1:21" ht="12.75" customHeight="1" x14ac:dyDescent="0.2">
      <c r="A677" s="493"/>
      <c r="B677" s="495"/>
      <c r="C677" s="497" t="s">
        <v>1074</v>
      </c>
      <c r="D677" s="147" t="s">
        <v>96</v>
      </c>
      <c r="E677" s="130"/>
      <c r="F677" s="130"/>
      <c r="G677" s="130"/>
      <c r="H677" s="130"/>
      <c r="I677" s="130"/>
      <c r="J677" s="130"/>
      <c r="K677" s="130"/>
      <c r="L677" s="130"/>
      <c r="M677" s="130"/>
      <c r="N677" s="130"/>
      <c r="O677" s="130"/>
      <c r="P677" s="130"/>
      <c r="Q677" s="108" t="str">
        <f t="shared" si="1630"/>
        <v/>
      </c>
      <c r="S677" s="17" t="str">
        <f t="shared" ref="S677" si="1667">IF(A675="","",A675)</f>
        <v/>
      </c>
      <c r="U677" s="266" t="str">
        <f t="shared" ref="U677" si="1668">CONCATENATE(C677,"_",D677)</f>
        <v>Abschaltungen wegen Verletzungen vertraglicher Pflichten nach Vertragsauflösung (1)_Haushalte</v>
      </c>
    </row>
    <row r="678" spans="1:21" x14ac:dyDescent="0.2">
      <c r="A678" s="493"/>
      <c r="B678" s="495"/>
      <c r="C678" s="496"/>
      <c r="D678" s="148" t="s">
        <v>97</v>
      </c>
      <c r="E678" s="305"/>
      <c r="F678" s="305"/>
      <c r="G678" s="305"/>
      <c r="H678" s="305"/>
      <c r="I678" s="305"/>
      <c r="J678" s="305"/>
      <c r="K678" s="305"/>
      <c r="L678" s="305"/>
      <c r="M678" s="305"/>
      <c r="N678" s="305"/>
      <c r="O678" s="305"/>
      <c r="P678" s="305"/>
      <c r="Q678" s="108" t="str">
        <f t="shared" si="1630"/>
        <v/>
      </c>
      <c r="S678" s="17" t="str">
        <f t="shared" ref="S678" si="1669">IF(A675="","",A675)</f>
        <v/>
      </c>
      <c r="U678" s="266" t="str">
        <f t="shared" ref="U678" si="1670">CONCATENATE(C677,"_",D678)</f>
        <v>Abschaltungen wegen Verletzungen vertraglicher Pflichten nach Vertragsauflösung (1)_Nicht-Haushalte</v>
      </c>
    </row>
    <row r="679" spans="1:21" ht="12.75" customHeight="1" x14ac:dyDescent="0.2">
      <c r="A679" s="493"/>
      <c r="B679" s="495"/>
      <c r="C679" s="497" t="s">
        <v>1082</v>
      </c>
      <c r="D679" s="147" t="s">
        <v>96</v>
      </c>
      <c r="E679" s="305"/>
      <c r="F679" s="305"/>
      <c r="G679" s="305"/>
      <c r="H679" s="305"/>
      <c r="I679" s="305"/>
      <c r="J679" s="305"/>
      <c r="K679" s="305"/>
      <c r="L679" s="305"/>
      <c r="M679" s="305"/>
      <c r="N679" s="305"/>
      <c r="O679" s="305"/>
      <c r="P679" s="305"/>
      <c r="Q679" s="108" t="str">
        <f t="shared" si="1630"/>
        <v/>
      </c>
      <c r="S679" s="17" t="str">
        <f t="shared" ref="S679" si="1671">IF(A675="","",A675)</f>
        <v/>
      </c>
      <c r="U679" s="266" t="str">
        <f t="shared" ref="U679" si="1672">CONCATENATE(C679,"_",D679)</f>
        <v>Wiederaufnahmen der Belieferung nach Aussetzung des Netzzugangsvertrages (1)_Haushalte</v>
      </c>
    </row>
    <row r="680" spans="1:21" x14ac:dyDescent="0.2">
      <c r="A680" s="493"/>
      <c r="B680" s="495"/>
      <c r="C680" s="496"/>
      <c r="D680" s="148" t="s">
        <v>97</v>
      </c>
      <c r="E680" s="305"/>
      <c r="F680" s="305"/>
      <c r="G680" s="305"/>
      <c r="H680" s="305"/>
      <c r="I680" s="305"/>
      <c r="J680" s="305"/>
      <c r="K680" s="305"/>
      <c r="L680" s="305"/>
      <c r="M680" s="305"/>
      <c r="N680" s="305"/>
      <c r="O680" s="305"/>
      <c r="P680" s="305"/>
      <c r="Q680" s="304" t="str">
        <f t="shared" si="1630"/>
        <v/>
      </c>
      <c r="S680" s="17" t="str">
        <f t="shared" ref="S680" si="1673">IF(A675="","",A675)</f>
        <v/>
      </c>
      <c r="U680" s="266" t="str">
        <f t="shared" ref="U680" si="1674">CONCATENATE(C679,"_",D680)</f>
        <v>Wiederaufnahmen der Belieferung nach Aussetzung des Netzzugangsvertrages (1)_Nicht-Haushalte</v>
      </c>
    </row>
    <row r="681" spans="1:21" x14ac:dyDescent="0.2">
      <c r="A681" s="493"/>
      <c r="B681" s="495"/>
      <c r="C681" s="498" t="s">
        <v>1075</v>
      </c>
      <c r="D681" s="147" t="s">
        <v>96</v>
      </c>
      <c r="E681" s="305"/>
      <c r="F681" s="305"/>
      <c r="G681" s="305"/>
      <c r="H681" s="305"/>
      <c r="I681" s="305"/>
      <c r="J681" s="305"/>
      <c r="K681" s="305"/>
      <c r="L681" s="305"/>
      <c r="M681" s="305"/>
      <c r="N681" s="305"/>
      <c r="O681" s="305"/>
      <c r="P681" s="305"/>
      <c r="Q681" s="304" t="str">
        <f t="shared" si="1630"/>
        <v/>
      </c>
      <c r="S681" s="17" t="str">
        <f t="shared" ref="S681" si="1675">IF(A675="","",A675)</f>
        <v/>
      </c>
      <c r="U681" s="266" t="str">
        <f t="shared" ref="U681" si="1676">CONCATENATE(C681,"_",D681)</f>
        <v>letzte Mahnungen mit eingeschriebenen Brief (2)_Haushalte</v>
      </c>
    </row>
    <row r="682" spans="1:21" ht="12.75" customHeight="1" x14ac:dyDescent="0.2">
      <c r="A682" s="493"/>
      <c r="B682" s="495"/>
      <c r="C682" s="499"/>
      <c r="D682" s="148" t="s">
        <v>97</v>
      </c>
      <c r="E682" s="104"/>
      <c r="F682" s="104"/>
      <c r="G682" s="104"/>
      <c r="H682" s="104"/>
      <c r="I682" s="104"/>
      <c r="J682" s="104"/>
      <c r="K682" s="104"/>
      <c r="L682" s="104"/>
      <c r="M682" s="104"/>
      <c r="N682" s="104"/>
      <c r="O682" s="104"/>
      <c r="P682" s="104"/>
      <c r="Q682" s="73" t="str">
        <f t="shared" si="1630"/>
        <v/>
      </c>
      <c r="S682" s="17" t="str">
        <f t="shared" ref="S682" si="1677">IF(A675="","",A675)</f>
        <v/>
      </c>
      <c r="U682" s="266" t="str">
        <f t="shared" ref="U682" si="1678">CONCATENATE(C681,"_",D682)</f>
        <v>letzte Mahnungen mit eingeschriebenen Brief (2)_Nicht-Haushalte</v>
      </c>
    </row>
    <row r="683" spans="1:21" ht="12.75" customHeight="1" x14ac:dyDescent="0.2">
      <c r="A683" s="492"/>
      <c r="B683" s="494" t="str">
        <f>IF(A683="","",IFERROR(VLOOKUP(A683,L!$M$11:$N$120,2,FALSE),"Eingabeart wurde geändert"))</f>
        <v/>
      </c>
      <c r="C683" s="428" t="s">
        <v>1073</v>
      </c>
      <c r="D683" s="147" t="s">
        <v>96</v>
      </c>
      <c r="E683" s="103"/>
      <c r="F683" s="103"/>
      <c r="G683" s="103"/>
      <c r="H683" s="103"/>
      <c r="I683" s="103"/>
      <c r="J683" s="103"/>
      <c r="K683" s="103"/>
      <c r="L683" s="103"/>
      <c r="M683" s="103"/>
      <c r="N683" s="103"/>
      <c r="O683" s="103"/>
      <c r="P683" s="103"/>
      <c r="Q683" s="72" t="str">
        <f t="shared" si="1630"/>
        <v/>
      </c>
      <c r="S683" s="17" t="str">
        <f t="shared" ref="S683" si="1679">IF(A683="","",A683)</f>
        <v/>
      </c>
      <c r="U683" s="266" t="str">
        <f t="shared" ref="U683" si="1680">CONCATENATE(C683,"_",D683)</f>
        <v>Abschaltungen wegen Verletzungen vertraglicher Pflichten nach Aussetzung der Vertragsabwicklung (1)_Haushalte</v>
      </c>
    </row>
    <row r="684" spans="1:21" x14ac:dyDescent="0.2">
      <c r="A684" s="493"/>
      <c r="B684" s="495"/>
      <c r="C684" s="496"/>
      <c r="D684" s="148" t="s">
        <v>97</v>
      </c>
      <c r="E684" s="350"/>
      <c r="F684" s="350"/>
      <c r="G684" s="350"/>
      <c r="H684" s="350"/>
      <c r="I684" s="350"/>
      <c r="J684" s="350"/>
      <c r="K684" s="350"/>
      <c r="L684" s="350"/>
      <c r="M684" s="350"/>
      <c r="N684" s="350"/>
      <c r="O684" s="350"/>
      <c r="P684" s="350"/>
      <c r="Q684" s="264" t="str">
        <f t="shared" si="1630"/>
        <v/>
      </c>
      <c r="S684" s="17" t="str">
        <f t="shared" ref="S684" si="1681">IF(A683="","",A683)</f>
        <v/>
      </c>
      <c r="U684" s="266" t="str">
        <f t="shared" ref="U684" si="1682">CONCATENATE(C683,"_",D684)</f>
        <v>Abschaltungen wegen Verletzungen vertraglicher Pflichten nach Aussetzung der Vertragsabwicklung (1)_Nicht-Haushalte</v>
      </c>
    </row>
    <row r="685" spans="1:21" ht="12.75" customHeight="1" x14ac:dyDescent="0.2">
      <c r="A685" s="493"/>
      <c r="B685" s="495"/>
      <c r="C685" s="497" t="s">
        <v>1074</v>
      </c>
      <c r="D685" s="147" t="s">
        <v>96</v>
      </c>
      <c r="E685" s="130"/>
      <c r="F685" s="130"/>
      <c r="G685" s="130"/>
      <c r="H685" s="130"/>
      <c r="I685" s="130"/>
      <c r="J685" s="130"/>
      <c r="K685" s="130"/>
      <c r="L685" s="130"/>
      <c r="M685" s="130"/>
      <c r="N685" s="130"/>
      <c r="O685" s="130"/>
      <c r="P685" s="130"/>
      <c r="Q685" s="108" t="str">
        <f t="shared" si="1630"/>
        <v/>
      </c>
      <c r="S685" s="17" t="str">
        <f t="shared" ref="S685" si="1683">IF(A683="","",A683)</f>
        <v/>
      </c>
      <c r="U685" s="266" t="str">
        <f t="shared" ref="U685" si="1684">CONCATENATE(C685,"_",D685)</f>
        <v>Abschaltungen wegen Verletzungen vertraglicher Pflichten nach Vertragsauflösung (1)_Haushalte</v>
      </c>
    </row>
    <row r="686" spans="1:21" x14ac:dyDescent="0.2">
      <c r="A686" s="493"/>
      <c r="B686" s="495"/>
      <c r="C686" s="496"/>
      <c r="D686" s="148" t="s">
        <v>97</v>
      </c>
      <c r="E686" s="305"/>
      <c r="F686" s="305"/>
      <c r="G686" s="305"/>
      <c r="H686" s="305"/>
      <c r="I686" s="305"/>
      <c r="J686" s="305"/>
      <c r="K686" s="305"/>
      <c r="L686" s="305"/>
      <c r="M686" s="305"/>
      <c r="N686" s="305"/>
      <c r="O686" s="305"/>
      <c r="P686" s="305"/>
      <c r="Q686" s="108" t="str">
        <f t="shared" si="1630"/>
        <v/>
      </c>
      <c r="S686" s="17" t="str">
        <f t="shared" ref="S686" si="1685">IF(A683="","",A683)</f>
        <v/>
      </c>
      <c r="U686" s="266" t="str">
        <f t="shared" ref="U686" si="1686">CONCATENATE(C685,"_",D686)</f>
        <v>Abschaltungen wegen Verletzungen vertraglicher Pflichten nach Vertragsauflösung (1)_Nicht-Haushalte</v>
      </c>
    </row>
    <row r="687" spans="1:21" ht="12.75" customHeight="1" x14ac:dyDescent="0.2">
      <c r="A687" s="493"/>
      <c r="B687" s="495"/>
      <c r="C687" s="497" t="s">
        <v>1082</v>
      </c>
      <c r="D687" s="147" t="s">
        <v>96</v>
      </c>
      <c r="E687" s="305"/>
      <c r="F687" s="305"/>
      <c r="G687" s="305"/>
      <c r="H687" s="305"/>
      <c r="I687" s="305"/>
      <c r="J687" s="305"/>
      <c r="K687" s="305"/>
      <c r="L687" s="305"/>
      <c r="M687" s="305"/>
      <c r="N687" s="305"/>
      <c r="O687" s="305"/>
      <c r="P687" s="305"/>
      <c r="Q687" s="108" t="str">
        <f t="shared" si="1630"/>
        <v/>
      </c>
      <c r="S687" s="17" t="str">
        <f t="shared" ref="S687" si="1687">IF(A683="","",A683)</f>
        <v/>
      </c>
      <c r="U687" s="266" t="str">
        <f t="shared" ref="U687" si="1688">CONCATENATE(C687,"_",D687)</f>
        <v>Wiederaufnahmen der Belieferung nach Aussetzung des Netzzugangsvertrages (1)_Haushalte</v>
      </c>
    </row>
    <row r="688" spans="1:21" x14ac:dyDescent="0.2">
      <c r="A688" s="493"/>
      <c r="B688" s="495"/>
      <c r="C688" s="496"/>
      <c r="D688" s="148" t="s">
        <v>97</v>
      </c>
      <c r="E688" s="305"/>
      <c r="F688" s="305"/>
      <c r="G688" s="305"/>
      <c r="H688" s="305"/>
      <c r="I688" s="305"/>
      <c r="J688" s="305"/>
      <c r="K688" s="305"/>
      <c r="L688" s="305"/>
      <c r="M688" s="305"/>
      <c r="N688" s="305"/>
      <c r="O688" s="305"/>
      <c r="P688" s="305"/>
      <c r="Q688" s="304" t="str">
        <f t="shared" si="1630"/>
        <v/>
      </c>
      <c r="S688" s="17" t="str">
        <f t="shared" ref="S688" si="1689">IF(A683="","",A683)</f>
        <v/>
      </c>
      <c r="U688" s="266" t="str">
        <f t="shared" ref="U688" si="1690">CONCATENATE(C687,"_",D688)</f>
        <v>Wiederaufnahmen der Belieferung nach Aussetzung des Netzzugangsvertrages (1)_Nicht-Haushalte</v>
      </c>
    </row>
    <row r="689" spans="1:21" x14ac:dyDescent="0.2">
      <c r="A689" s="493"/>
      <c r="B689" s="495"/>
      <c r="C689" s="498" t="s">
        <v>1075</v>
      </c>
      <c r="D689" s="147" t="s">
        <v>96</v>
      </c>
      <c r="E689" s="305"/>
      <c r="F689" s="305"/>
      <c r="G689" s="305"/>
      <c r="H689" s="305"/>
      <c r="I689" s="305"/>
      <c r="J689" s="305"/>
      <c r="K689" s="305"/>
      <c r="L689" s="305"/>
      <c r="M689" s="305"/>
      <c r="N689" s="305"/>
      <c r="O689" s="305"/>
      <c r="P689" s="305"/>
      <c r="Q689" s="304" t="str">
        <f t="shared" si="1630"/>
        <v/>
      </c>
      <c r="S689" s="17" t="str">
        <f t="shared" ref="S689" si="1691">IF(A683="","",A683)</f>
        <v/>
      </c>
      <c r="U689" s="266" t="str">
        <f t="shared" ref="U689" si="1692">CONCATENATE(C689,"_",D689)</f>
        <v>letzte Mahnungen mit eingeschriebenen Brief (2)_Haushalte</v>
      </c>
    </row>
    <row r="690" spans="1:21" ht="12.75" customHeight="1" x14ac:dyDescent="0.2">
      <c r="A690" s="493"/>
      <c r="B690" s="495"/>
      <c r="C690" s="499"/>
      <c r="D690" s="148" t="s">
        <v>97</v>
      </c>
      <c r="E690" s="104"/>
      <c r="F690" s="104"/>
      <c r="G690" s="104"/>
      <c r="H690" s="104"/>
      <c r="I690" s="104"/>
      <c r="J690" s="104"/>
      <c r="K690" s="104"/>
      <c r="L690" s="104"/>
      <c r="M690" s="104"/>
      <c r="N690" s="104"/>
      <c r="O690" s="104"/>
      <c r="P690" s="104"/>
      <c r="Q690" s="73" t="str">
        <f t="shared" si="1630"/>
        <v/>
      </c>
      <c r="S690" s="17" t="str">
        <f t="shared" ref="S690" si="1693">IF(A683="","",A683)</f>
        <v/>
      </c>
      <c r="U690" s="266" t="str">
        <f t="shared" ref="U690" si="1694">CONCATENATE(C689,"_",D690)</f>
        <v>letzte Mahnungen mit eingeschriebenen Brief (2)_Nicht-Haushalte</v>
      </c>
    </row>
    <row r="691" spans="1:21" ht="12.75" customHeight="1" x14ac:dyDescent="0.2">
      <c r="A691" s="492"/>
      <c r="B691" s="494" t="str">
        <f>IF(A691="","",IFERROR(VLOOKUP(A691,L!$M$11:$N$120,2,FALSE),"Eingabeart wurde geändert"))</f>
        <v/>
      </c>
      <c r="C691" s="428" t="s">
        <v>1073</v>
      </c>
      <c r="D691" s="147" t="s">
        <v>96</v>
      </c>
      <c r="E691" s="103"/>
      <c r="F691" s="103"/>
      <c r="G691" s="103"/>
      <c r="H691" s="103"/>
      <c r="I691" s="103"/>
      <c r="J691" s="103"/>
      <c r="K691" s="103"/>
      <c r="L691" s="103"/>
      <c r="M691" s="103"/>
      <c r="N691" s="103"/>
      <c r="O691" s="103"/>
      <c r="P691" s="103"/>
      <c r="Q691" s="72" t="str">
        <f t="shared" si="1630"/>
        <v/>
      </c>
      <c r="S691" s="17" t="str">
        <f t="shared" ref="S691" si="1695">IF(A691="","",A691)</f>
        <v/>
      </c>
      <c r="U691" s="266" t="str">
        <f t="shared" ref="U691" si="1696">CONCATENATE(C691,"_",D691)</f>
        <v>Abschaltungen wegen Verletzungen vertraglicher Pflichten nach Aussetzung der Vertragsabwicklung (1)_Haushalte</v>
      </c>
    </row>
    <row r="692" spans="1:21" x14ac:dyDescent="0.2">
      <c r="A692" s="493"/>
      <c r="B692" s="495"/>
      <c r="C692" s="496"/>
      <c r="D692" s="148" t="s">
        <v>97</v>
      </c>
      <c r="E692" s="350"/>
      <c r="F692" s="350"/>
      <c r="G692" s="350"/>
      <c r="H692" s="350"/>
      <c r="I692" s="350"/>
      <c r="J692" s="350"/>
      <c r="K692" s="350"/>
      <c r="L692" s="350"/>
      <c r="M692" s="350"/>
      <c r="N692" s="350"/>
      <c r="O692" s="350"/>
      <c r="P692" s="350"/>
      <c r="Q692" s="264" t="str">
        <f t="shared" si="1630"/>
        <v/>
      </c>
      <c r="S692" s="17" t="str">
        <f t="shared" ref="S692" si="1697">IF(A691="","",A691)</f>
        <v/>
      </c>
      <c r="U692" s="266" t="str">
        <f t="shared" ref="U692" si="1698">CONCATENATE(C691,"_",D692)</f>
        <v>Abschaltungen wegen Verletzungen vertraglicher Pflichten nach Aussetzung der Vertragsabwicklung (1)_Nicht-Haushalte</v>
      </c>
    </row>
    <row r="693" spans="1:21" ht="12.75" customHeight="1" x14ac:dyDescent="0.2">
      <c r="A693" s="493"/>
      <c r="B693" s="495"/>
      <c r="C693" s="497" t="s">
        <v>1074</v>
      </c>
      <c r="D693" s="147" t="s">
        <v>96</v>
      </c>
      <c r="E693" s="130"/>
      <c r="F693" s="130"/>
      <c r="G693" s="130"/>
      <c r="H693" s="130"/>
      <c r="I693" s="130"/>
      <c r="J693" s="130"/>
      <c r="K693" s="130"/>
      <c r="L693" s="130"/>
      <c r="M693" s="130"/>
      <c r="N693" s="130"/>
      <c r="O693" s="130"/>
      <c r="P693" s="130"/>
      <c r="Q693" s="108" t="str">
        <f t="shared" si="1630"/>
        <v/>
      </c>
      <c r="S693" s="17" t="str">
        <f t="shared" ref="S693" si="1699">IF(A691="","",A691)</f>
        <v/>
      </c>
      <c r="U693" s="266" t="str">
        <f t="shared" ref="U693" si="1700">CONCATENATE(C693,"_",D693)</f>
        <v>Abschaltungen wegen Verletzungen vertraglicher Pflichten nach Vertragsauflösung (1)_Haushalte</v>
      </c>
    </row>
    <row r="694" spans="1:21" x14ac:dyDescent="0.2">
      <c r="A694" s="493"/>
      <c r="B694" s="495"/>
      <c r="C694" s="496"/>
      <c r="D694" s="148" t="s">
        <v>97</v>
      </c>
      <c r="E694" s="305"/>
      <c r="F694" s="305"/>
      <c r="G694" s="305"/>
      <c r="H694" s="305"/>
      <c r="I694" s="305"/>
      <c r="J694" s="305"/>
      <c r="K694" s="305"/>
      <c r="L694" s="305"/>
      <c r="M694" s="305"/>
      <c r="N694" s="305"/>
      <c r="O694" s="305"/>
      <c r="P694" s="305"/>
      <c r="Q694" s="108" t="str">
        <f t="shared" si="1630"/>
        <v/>
      </c>
      <c r="S694" s="17" t="str">
        <f t="shared" ref="S694" si="1701">IF(A691="","",A691)</f>
        <v/>
      </c>
      <c r="U694" s="266" t="str">
        <f t="shared" ref="U694" si="1702">CONCATENATE(C693,"_",D694)</f>
        <v>Abschaltungen wegen Verletzungen vertraglicher Pflichten nach Vertragsauflösung (1)_Nicht-Haushalte</v>
      </c>
    </row>
    <row r="695" spans="1:21" ht="12.75" customHeight="1" x14ac:dyDescent="0.2">
      <c r="A695" s="493"/>
      <c r="B695" s="495"/>
      <c r="C695" s="497" t="s">
        <v>1082</v>
      </c>
      <c r="D695" s="147" t="s">
        <v>96</v>
      </c>
      <c r="E695" s="305"/>
      <c r="F695" s="305"/>
      <c r="G695" s="305"/>
      <c r="H695" s="305"/>
      <c r="I695" s="305"/>
      <c r="J695" s="305"/>
      <c r="K695" s="305"/>
      <c r="L695" s="305"/>
      <c r="M695" s="305"/>
      <c r="N695" s="305"/>
      <c r="O695" s="305"/>
      <c r="P695" s="305"/>
      <c r="Q695" s="108" t="str">
        <f t="shared" si="1630"/>
        <v/>
      </c>
      <c r="S695" s="17" t="str">
        <f t="shared" ref="S695" si="1703">IF(A691="","",A691)</f>
        <v/>
      </c>
      <c r="U695" s="266" t="str">
        <f t="shared" ref="U695" si="1704">CONCATENATE(C695,"_",D695)</f>
        <v>Wiederaufnahmen der Belieferung nach Aussetzung des Netzzugangsvertrages (1)_Haushalte</v>
      </c>
    </row>
    <row r="696" spans="1:21" x14ac:dyDescent="0.2">
      <c r="A696" s="493"/>
      <c r="B696" s="495"/>
      <c r="C696" s="496"/>
      <c r="D696" s="148" t="s">
        <v>97</v>
      </c>
      <c r="E696" s="305"/>
      <c r="F696" s="305"/>
      <c r="G696" s="305"/>
      <c r="H696" s="305"/>
      <c r="I696" s="305"/>
      <c r="J696" s="305"/>
      <c r="K696" s="305"/>
      <c r="L696" s="305"/>
      <c r="M696" s="305"/>
      <c r="N696" s="305"/>
      <c r="O696" s="305"/>
      <c r="P696" s="305"/>
      <c r="Q696" s="304" t="str">
        <f t="shared" si="1630"/>
        <v/>
      </c>
      <c r="S696" s="17" t="str">
        <f t="shared" ref="S696" si="1705">IF(A691="","",A691)</f>
        <v/>
      </c>
      <c r="U696" s="266" t="str">
        <f t="shared" ref="U696" si="1706">CONCATENATE(C695,"_",D696)</f>
        <v>Wiederaufnahmen der Belieferung nach Aussetzung des Netzzugangsvertrages (1)_Nicht-Haushalte</v>
      </c>
    </row>
    <row r="697" spans="1:21" x14ac:dyDescent="0.2">
      <c r="A697" s="493"/>
      <c r="B697" s="495"/>
      <c r="C697" s="498" t="s">
        <v>1075</v>
      </c>
      <c r="D697" s="147" t="s">
        <v>96</v>
      </c>
      <c r="E697" s="305"/>
      <c r="F697" s="305"/>
      <c r="G697" s="305"/>
      <c r="H697" s="305"/>
      <c r="I697" s="305"/>
      <c r="J697" s="305"/>
      <c r="K697" s="305"/>
      <c r="L697" s="305"/>
      <c r="M697" s="305"/>
      <c r="N697" s="305"/>
      <c r="O697" s="305"/>
      <c r="P697" s="305"/>
      <c r="Q697" s="304" t="str">
        <f t="shared" si="1630"/>
        <v/>
      </c>
      <c r="S697" s="17" t="str">
        <f t="shared" ref="S697" si="1707">IF(A691="","",A691)</f>
        <v/>
      </c>
      <c r="U697" s="266" t="str">
        <f t="shared" ref="U697" si="1708">CONCATENATE(C697,"_",D697)</f>
        <v>letzte Mahnungen mit eingeschriebenen Brief (2)_Haushalte</v>
      </c>
    </row>
    <row r="698" spans="1:21" ht="12.75" customHeight="1" x14ac:dyDescent="0.2">
      <c r="A698" s="493"/>
      <c r="B698" s="495"/>
      <c r="C698" s="499"/>
      <c r="D698" s="148" t="s">
        <v>97</v>
      </c>
      <c r="E698" s="104"/>
      <c r="F698" s="104"/>
      <c r="G698" s="104"/>
      <c r="H698" s="104"/>
      <c r="I698" s="104"/>
      <c r="J698" s="104"/>
      <c r="K698" s="104"/>
      <c r="L698" s="104"/>
      <c r="M698" s="104"/>
      <c r="N698" s="104"/>
      <c r="O698" s="104"/>
      <c r="P698" s="104"/>
      <c r="Q698" s="73" t="str">
        <f t="shared" si="1630"/>
        <v/>
      </c>
      <c r="S698" s="17" t="str">
        <f t="shared" ref="S698" si="1709">IF(A691="","",A691)</f>
        <v/>
      </c>
      <c r="U698" s="266" t="str">
        <f t="shared" ref="U698" si="1710">CONCATENATE(C697,"_",D698)</f>
        <v>letzte Mahnungen mit eingeschriebenen Brief (2)_Nicht-Haushalte</v>
      </c>
    </row>
    <row r="699" spans="1:21" ht="12.75" customHeight="1" x14ac:dyDescent="0.2">
      <c r="A699" s="492"/>
      <c r="B699" s="494" t="str">
        <f>IF(A699="","",IFERROR(VLOOKUP(A699,L!$M$11:$N$120,2,FALSE),"Eingabeart wurde geändert"))</f>
        <v/>
      </c>
      <c r="C699" s="428" t="s">
        <v>1073</v>
      </c>
      <c r="D699" s="147" t="s">
        <v>96</v>
      </c>
      <c r="E699" s="103"/>
      <c r="F699" s="103"/>
      <c r="G699" s="103"/>
      <c r="H699" s="103"/>
      <c r="I699" s="103"/>
      <c r="J699" s="103"/>
      <c r="K699" s="103"/>
      <c r="L699" s="103"/>
      <c r="M699" s="103"/>
      <c r="N699" s="103"/>
      <c r="O699" s="103"/>
      <c r="P699" s="103"/>
      <c r="Q699" s="72" t="str">
        <f t="shared" si="1630"/>
        <v/>
      </c>
      <c r="S699" s="17" t="str">
        <f t="shared" ref="S699" si="1711">IF(A699="","",A699)</f>
        <v/>
      </c>
      <c r="U699" s="266" t="str">
        <f t="shared" ref="U699" si="1712">CONCATENATE(C699,"_",D699)</f>
        <v>Abschaltungen wegen Verletzungen vertraglicher Pflichten nach Aussetzung der Vertragsabwicklung (1)_Haushalte</v>
      </c>
    </row>
    <row r="700" spans="1:21" x14ac:dyDescent="0.2">
      <c r="A700" s="493"/>
      <c r="B700" s="495"/>
      <c r="C700" s="496"/>
      <c r="D700" s="148" t="s">
        <v>97</v>
      </c>
      <c r="E700" s="350"/>
      <c r="F700" s="350"/>
      <c r="G700" s="350"/>
      <c r="H700" s="350"/>
      <c r="I700" s="350"/>
      <c r="J700" s="350"/>
      <c r="K700" s="350"/>
      <c r="L700" s="350"/>
      <c r="M700" s="350"/>
      <c r="N700" s="350"/>
      <c r="O700" s="350"/>
      <c r="P700" s="350"/>
      <c r="Q700" s="264" t="str">
        <f t="shared" si="1630"/>
        <v/>
      </c>
      <c r="S700" s="17" t="str">
        <f t="shared" ref="S700" si="1713">IF(A699="","",A699)</f>
        <v/>
      </c>
      <c r="U700" s="266" t="str">
        <f t="shared" ref="U700" si="1714">CONCATENATE(C699,"_",D700)</f>
        <v>Abschaltungen wegen Verletzungen vertraglicher Pflichten nach Aussetzung der Vertragsabwicklung (1)_Nicht-Haushalte</v>
      </c>
    </row>
    <row r="701" spans="1:21" ht="12.75" customHeight="1" x14ac:dyDescent="0.2">
      <c r="A701" s="493"/>
      <c r="B701" s="495"/>
      <c r="C701" s="497" t="s">
        <v>1074</v>
      </c>
      <c r="D701" s="147" t="s">
        <v>96</v>
      </c>
      <c r="E701" s="130"/>
      <c r="F701" s="130"/>
      <c r="G701" s="130"/>
      <c r="H701" s="130"/>
      <c r="I701" s="130"/>
      <c r="J701" s="130"/>
      <c r="K701" s="130"/>
      <c r="L701" s="130"/>
      <c r="M701" s="130"/>
      <c r="N701" s="130"/>
      <c r="O701" s="130"/>
      <c r="P701" s="130"/>
      <c r="Q701" s="108" t="str">
        <f t="shared" si="1630"/>
        <v/>
      </c>
      <c r="S701" s="17" t="str">
        <f t="shared" ref="S701" si="1715">IF(A699="","",A699)</f>
        <v/>
      </c>
      <c r="U701" s="266" t="str">
        <f t="shared" ref="U701" si="1716">CONCATENATE(C701,"_",D701)</f>
        <v>Abschaltungen wegen Verletzungen vertraglicher Pflichten nach Vertragsauflösung (1)_Haushalte</v>
      </c>
    </row>
    <row r="702" spans="1:21" x14ac:dyDescent="0.2">
      <c r="A702" s="493"/>
      <c r="B702" s="495"/>
      <c r="C702" s="496"/>
      <c r="D702" s="148" t="s">
        <v>97</v>
      </c>
      <c r="E702" s="305"/>
      <c r="F702" s="305"/>
      <c r="G702" s="305"/>
      <c r="H702" s="305"/>
      <c r="I702" s="305"/>
      <c r="J702" s="305"/>
      <c r="K702" s="305"/>
      <c r="L702" s="305"/>
      <c r="M702" s="305"/>
      <c r="N702" s="305"/>
      <c r="O702" s="305"/>
      <c r="P702" s="305"/>
      <c r="Q702" s="108" t="str">
        <f t="shared" si="1630"/>
        <v/>
      </c>
      <c r="S702" s="17" t="str">
        <f t="shared" ref="S702" si="1717">IF(A699="","",A699)</f>
        <v/>
      </c>
      <c r="U702" s="266" t="str">
        <f t="shared" ref="U702" si="1718">CONCATENATE(C701,"_",D702)</f>
        <v>Abschaltungen wegen Verletzungen vertraglicher Pflichten nach Vertragsauflösung (1)_Nicht-Haushalte</v>
      </c>
    </row>
    <row r="703" spans="1:21" ht="12.75" customHeight="1" x14ac:dyDescent="0.2">
      <c r="A703" s="493"/>
      <c r="B703" s="495"/>
      <c r="C703" s="497" t="s">
        <v>1082</v>
      </c>
      <c r="D703" s="147" t="s">
        <v>96</v>
      </c>
      <c r="E703" s="305"/>
      <c r="F703" s="305"/>
      <c r="G703" s="305"/>
      <c r="H703" s="305"/>
      <c r="I703" s="305"/>
      <c r="J703" s="305"/>
      <c r="K703" s="305"/>
      <c r="L703" s="305"/>
      <c r="M703" s="305"/>
      <c r="N703" s="305"/>
      <c r="O703" s="305"/>
      <c r="P703" s="305"/>
      <c r="Q703" s="108" t="str">
        <f t="shared" si="1630"/>
        <v/>
      </c>
      <c r="S703" s="17" t="str">
        <f t="shared" ref="S703" si="1719">IF(A699="","",A699)</f>
        <v/>
      </c>
      <c r="U703" s="266" t="str">
        <f t="shared" ref="U703" si="1720">CONCATENATE(C703,"_",D703)</f>
        <v>Wiederaufnahmen der Belieferung nach Aussetzung des Netzzugangsvertrages (1)_Haushalte</v>
      </c>
    </row>
    <row r="704" spans="1:21" x14ac:dyDescent="0.2">
      <c r="A704" s="493"/>
      <c r="B704" s="495"/>
      <c r="C704" s="496"/>
      <c r="D704" s="148" t="s">
        <v>97</v>
      </c>
      <c r="E704" s="305"/>
      <c r="F704" s="305"/>
      <c r="G704" s="305"/>
      <c r="H704" s="305"/>
      <c r="I704" s="305"/>
      <c r="J704" s="305"/>
      <c r="K704" s="305"/>
      <c r="L704" s="305"/>
      <c r="M704" s="305"/>
      <c r="N704" s="305"/>
      <c r="O704" s="305"/>
      <c r="P704" s="305"/>
      <c r="Q704" s="304" t="str">
        <f t="shared" si="1630"/>
        <v/>
      </c>
      <c r="S704" s="17" t="str">
        <f t="shared" ref="S704" si="1721">IF(A699="","",A699)</f>
        <v/>
      </c>
      <c r="U704" s="266" t="str">
        <f t="shared" ref="U704" si="1722">CONCATENATE(C703,"_",D704)</f>
        <v>Wiederaufnahmen der Belieferung nach Aussetzung des Netzzugangsvertrages (1)_Nicht-Haushalte</v>
      </c>
    </row>
    <row r="705" spans="1:21" x14ac:dyDescent="0.2">
      <c r="A705" s="493"/>
      <c r="B705" s="495"/>
      <c r="C705" s="498" t="s">
        <v>1075</v>
      </c>
      <c r="D705" s="147" t="s">
        <v>96</v>
      </c>
      <c r="E705" s="305"/>
      <c r="F705" s="305"/>
      <c r="G705" s="305"/>
      <c r="H705" s="305"/>
      <c r="I705" s="305"/>
      <c r="J705" s="305"/>
      <c r="K705" s="305"/>
      <c r="L705" s="305"/>
      <c r="M705" s="305"/>
      <c r="N705" s="305"/>
      <c r="O705" s="305"/>
      <c r="P705" s="305"/>
      <c r="Q705" s="304" t="str">
        <f t="shared" si="1630"/>
        <v/>
      </c>
      <c r="S705" s="17" t="str">
        <f t="shared" ref="S705" si="1723">IF(A699="","",A699)</f>
        <v/>
      </c>
      <c r="U705" s="266" t="str">
        <f t="shared" ref="U705" si="1724">CONCATENATE(C705,"_",D705)</f>
        <v>letzte Mahnungen mit eingeschriebenen Brief (2)_Haushalte</v>
      </c>
    </row>
    <row r="706" spans="1:21" ht="12.75" customHeight="1" x14ac:dyDescent="0.2">
      <c r="A706" s="493"/>
      <c r="B706" s="495"/>
      <c r="C706" s="499"/>
      <c r="D706" s="148" t="s">
        <v>97</v>
      </c>
      <c r="E706" s="104"/>
      <c r="F706" s="104"/>
      <c r="G706" s="104"/>
      <c r="H706" s="104"/>
      <c r="I706" s="104"/>
      <c r="J706" s="104"/>
      <c r="K706" s="104"/>
      <c r="L706" s="104"/>
      <c r="M706" s="104"/>
      <c r="N706" s="104"/>
      <c r="O706" s="104"/>
      <c r="P706" s="104"/>
      <c r="Q706" s="73" t="str">
        <f t="shared" si="1630"/>
        <v/>
      </c>
      <c r="S706" s="17" t="str">
        <f t="shared" ref="S706" si="1725">IF(A699="","",A699)</f>
        <v/>
      </c>
      <c r="U706" s="266" t="str">
        <f t="shared" ref="U706" si="1726">CONCATENATE(C705,"_",D706)</f>
        <v>letzte Mahnungen mit eingeschriebenen Brief (2)_Nicht-Haushalte</v>
      </c>
    </row>
    <row r="707" spans="1:21" ht="12.75" customHeight="1" x14ac:dyDescent="0.2">
      <c r="A707" s="492"/>
      <c r="B707" s="494" t="str">
        <f>IF(A707="","",IFERROR(VLOOKUP(A707,L!$M$11:$N$120,2,FALSE),"Eingabeart wurde geändert"))</f>
        <v/>
      </c>
      <c r="C707" s="428" t="s">
        <v>1073</v>
      </c>
      <c r="D707" s="147" t="s">
        <v>96</v>
      </c>
      <c r="E707" s="103"/>
      <c r="F707" s="103"/>
      <c r="G707" s="103"/>
      <c r="H707" s="103"/>
      <c r="I707" s="103"/>
      <c r="J707" s="103"/>
      <c r="K707" s="103"/>
      <c r="L707" s="103"/>
      <c r="M707" s="103"/>
      <c r="N707" s="103"/>
      <c r="O707" s="103"/>
      <c r="P707" s="103"/>
      <c r="Q707" s="72" t="str">
        <f t="shared" si="1630"/>
        <v/>
      </c>
      <c r="S707" s="17" t="str">
        <f t="shared" ref="S707" si="1727">IF(A707="","",A707)</f>
        <v/>
      </c>
      <c r="U707" s="266" t="str">
        <f t="shared" ref="U707" si="1728">CONCATENATE(C707,"_",D707)</f>
        <v>Abschaltungen wegen Verletzungen vertraglicher Pflichten nach Aussetzung der Vertragsabwicklung (1)_Haushalte</v>
      </c>
    </row>
    <row r="708" spans="1:21" x14ac:dyDescent="0.2">
      <c r="A708" s="493"/>
      <c r="B708" s="495"/>
      <c r="C708" s="496"/>
      <c r="D708" s="148" t="s">
        <v>97</v>
      </c>
      <c r="E708" s="350"/>
      <c r="F708" s="350"/>
      <c r="G708" s="350"/>
      <c r="H708" s="350"/>
      <c r="I708" s="350"/>
      <c r="J708" s="350"/>
      <c r="K708" s="350"/>
      <c r="L708" s="350"/>
      <c r="M708" s="350"/>
      <c r="N708" s="350"/>
      <c r="O708" s="350"/>
      <c r="P708" s="350"/>
      <c r="Q708" s="264" t="str">
        <f t="shared" si="1630"/>
        <v/>
      </c>
      <c r="S708" s="17" t="str">
        <f t="shared" ref="S708" si="1729">IF(A707="","",A707)</f>
        <v/>
      </c>
      <c r="U708" s="266" t="str">
        <f t="shared" ref="U708" si="1730">CONCATENATE(C707,"_",D708)</f>
        <v>Abschaltungen wegen Verletzungen vertraglicher Pflichten nach Aussetzung der Vertragsabwicklung (1)_Nicht-Haushalte</v>
      </c>
    </row>
    <row r="709" spans="1:21" ht="12.75" customHeight="1" x14ac:dyDescent="0.2">
      <c r="A709" s="493"/>
      <c r="B709" s="495"/>
      <c r="C709" s="497" t="s">
        <v>1074</v>
      </c>
      <c r="D709" s="147" t="s">
        <v>96</v>
      </c>
      <c r="E709" s="130"/>
      <c r="F709" s="130"/>
      <c r="G709" s="130"/>
      <c r="H709" s="130"/>
      <c r="I709" s="130"/>
      <c r="J709" s="130"/>
      <c r="K709" s="130"/>
      <c r="L709" s="130"/>
      <c r="M709" s="130"/>
      <c r="N709" s="130"/>
      <c r="O709" s="130"/>
      <c r="P709" s="130"/>
      <c r="Q709" s="108" t="str">
        <f t="shared" si="1630"/>
        <v/>
      </c>
      <c r="S709" s="17" t="str">
        <f t="shared" ref="S709" si="1731">IF(A707="","",A707)</f>
        <v/>
      </c>
      <c r="U709" s="266" t="str">
        <f t="shared" ref="U709" si="1732">CONCATENATE(C709,"_",D709)</f>
        <v>Abschaltungen wegen Verletzungen vertraglicher Pflichten nach Vertragsauflösung (1)_Haushalte</v>
      </c>
    </row>
    <row r="710" spans="1:21" x14ac:dyDescent="0.2">
      <c r="A710" s="493"/>
      <c r="B710" s="495"/>
      <c r="C710" s="496"/>
      <c r="D710" s="148" t="s">
        <v>97</v>
      </c>
      <c r="E710" s="305"/>
      <c r="F710" s="305"/>
      <c r="G710" s="305"/>
      <c r="H710" s="305"/>
      <c r="I710" s="305"/>
      <c r="J710" s="305"/>
      <c r="K710" s="305"/>
      <c r="L710" s="305"/>
      <c r="M710" s="305"/>
      <c r="N710" s="305"/>
      <c r="O710" s="305"/>
      <c r="P710" s="305"/>
      <c r="Q710" s="108" t="str">
        <f t="shared" si="1630"/>
        <v/>
      </c>
      <c r="S710" s="17" t="str">
        <f t="shared" ref="S710" si="1733">IF(A707="","",A707)</f>
        <v/>
      </c>
      <c r="U710" s="266" t="str">
        <f t="shared" ref="U710" si="1734">CONCATENATE(C709,"_",D710)</f>
        <v>Abschaltungen wegen Verletzungen vertraglicher Pflichten nach Vertragsauflösung (1)_Nicht-Haushalte</v>
      </c>
    </row>
    <row r="711" spans="1:21" ht="12.75" customHeight="1" x14ac:dyDescent="0.2">
      <c r="A711" s="493"/>
      <c r="B711" s="495"/>
      <c r="C711" s="497" t="s">
        <v>1082</v>
      </c>
      <c r="D711" s="147" t="s">
        <v>96</v>
      </c>
      <c r="E711" s="305"/>
      <c r="F711" s="305"/>
      <c r="G711" s="305"/>
      <c r="H711" s="305"/>
      <c r="I711" s="305"/>
      <c r="J711" s="305"/>
      <c r="K711" s="305"/>
      <c r="L711" s="305"/>
      <c r="M711" s="305"/>
      <c r="N711" s="305"/>
      <c r="O711" s="305"/>
      <c r="P711" s="305"/>
      <c r="Q711" s="108" t="str">
        <f t="shared" si="1630"/>
        <v/>
      </c>
      <c r="S711" s="17" t="str">
        <f t="shared" ref="S711" si="1735">IF(A707="","",A707)</f>
        <v/>
      </c>
      <c r="U711" s="266" t="str">
        <f t="shared" ref="U711" si="1736">CONCATENATE(C711,"_",D711)</f>
        <v>Wiederaufnahmen der Belieferung nach Aussetzung des Netzzugangsvertrages (1)_Haushalte</v>
      </c>
    </row>
    <row r="712" spans="1:21" x14ac:dyDescent="0.2">
      <c r="A712" s="493"/>
      <c r="B712" s="495"/>
      <c r="C712" s="496"/>
      <c r="D712" s="148" t="s">
        <v>97</v>
      </c>
      <c r="E712" s="305"/>
      <c r="F712" s="305"/>
      <c r="G712" s="305"/>
      <c r="H712" s="305"/>
      <c r="I712" s="305"/>
      <c r="J712" s="305"/>
      <c r="K712" s="305"/>
      <c r="L712" s="305"/>
      <c r="M712" s="305"/>
      <c r="N712" s="305"/>
      <c r="O712" s="305"/>
      <c r="P712" s="305"/>
      <c r="Q712" s="304" t="str">
        <f t="shared" si="1630"/>
        <v/>
      </c>
      <c r="S712" s="17" t="str">
        <f t="shared" ref="S712" si="1737">IF(A707="","",A707)</f>
        <v/>
      </c>
      <c r="U712" s="266" t="str">
        <f t="shared" ref="U712" si="1738">CONCATENATE(C711,"_",D712)</f>
        <v>Wiederaufnahmen der Belieferung nach Aussetzung des Netzzugangsvertrages (1)_Nicht-Haushalte</v>
      </c>
    </row>
    <row r="713" spans="1:21" x14ac:dyDescent="0.2">
      <c r="A713" s="493"/>
      <c r="B713" s="495"/>
      <c r="C713" s="498" t="s">
        <v>1075</v>
      </c>
      <c r="D713" s="147" t="s">
        <v>96</v>
      </c>
      <c r="E713" s="305"/>
      <c r="F713" s="305"/>
      <c r="G713" s="305"/>
      <c r="H713" s="305"/>
      <c r="I713" s="305"/>
      <c r="J713" s="305"/>
      <c r="K713" s="305"/>
      <c r="L713" s="305"/>
      <c r="M713" s="305"/>
      <c r="N713" s="305"/>
      <c r="O713" s="305"/>
      <c r="P713" s="305"/>
      <c r="Q713" s="304" t="str">
        <f t="shared" si="1630"/>
        <v/>
      </c>
      <c r="S713" s="17" t="str">
        <f t="shared" ref="S713" si="1739">IF(A707="","",A707)</f>
        <v/>
      </c>
      <c r="U713" s="266" t="str">
        <f t="shared" ref="U713" si="1740">CONCATENATE(C713,"_",D713)</f>
        <v>letzte Mahnungen mit eingeschriebenen Brief (2)_Haushalte</v>
      </c>
    </row>
    <row r="714" spans="1:21" ht="12.75" customHeight="1" x14ac:dyDescent="0.2">
      <c r="A714" s="493"/>
      <c r="B714" s="495"/>
      <c r="C714" s="499"/>
      <c r="D714" s="148" t="s">
        <v>97</v>
      </c>
      <c r="E714" s="104"/>
      <c r="F714" s="104"/>
      <c r="G714" s="104"/>
      <c r="H714" s="104"/>
      <c r="I714" s="104"/>
      <c r="J714" s="104"/>
      <c r="K714" s="104"/>
      <c r="L714" s="104"/>
      <c r="M714" s="104"/>
      <c r="N714" s="104"/>
      <c r="O714" s="104"/>
      <c r="P714" s="104"/>
      <c r="Q714" s="73" t="str">
        <f t="shared" si="1630"/>
        <v/>
      </c>
      <c r="S714" s="17" t="str">
        <f t="shared" ref="S714" si="1741">IF(A707="","",A707)</f>
        <v/>
      </c>
      <c r="U714" s="266" t="str">
        <f t="shared" ref="U714" si="1742">CONCATENATE(C713,"_",D714)</f>
        <v>letzte Mahnungen mit eingeschriebenen Brief (2)_Nicht-Haushalte</v>
      </c>
    </row>
    <row r="715" spans="1:21" ht="12.75" customHeight="1" x14ac:dyDescent="0.2">
      <c r="A715" s="492"/>
      <c r="B715" s="494" t="str">
        <f>IF(A715="","",IFERROR(VLOOKUP(A715,L!$M$11:$N$120,2,FALSE),"Eingabeart wurde geändert"))</f>
        <v/>
      </c>
      <c r="C715" s="428" t="s">
        <v>1073</v>
      </c>
      <c r="D715" s="147" t="s">
        <v>96</v>
      </c>
      <c r="E715" s="103"/>
      <c r="F715" s="103"/>
      <c r="G715" s="103"/>
      <c r="H715" s="103"/>
      <c r="I715" s="103"/>
      <c r="J715" s="103"/>
      <c r="K715" s="103"/>
      <c r="L715" s="103"/>
      <c r="M715" s="103"/>
      <c r="N715" s="103"/>
      <c r="O715" s="103"/>
      <c r="P715" s="103"/>
      <c r="Q715" s="72" t="str">
        <f t="shared" si="1630"/>
        <v/>
      </c>
      <c r="S715" s="17" t="str">
        <f t="shared" ref="S715" si="1743">IF(A715="","",A715)</f>
        <v/>
      </c>
      <c r="U715" s="266" t="str">
        <f t="shared" ref="U715" si="1744">CONCATENATE(C715,"_",D715)</f>
        <v>Abschaltungen wegen Verletzungen vertraglicher Pflichten nach Aussetzung der Vertragsabwicklung (1)_Haushalte</v>
      </c>
    </row>
    <row r="716" spans="1:21" x14ac:dyDescent="0.2">
      <c r="A716" s="493"/>
      <c r="B716" s="495"/>
      <c r="C716" s="496"/>
      <c r="D716" s="148" t="s">
        <v>97</v>
      </c>
      <c r="E716" s="350"/>
      <c r="F716" s="350"/>
      <c r="G716" s="350"/>
      <c r="H716" s="350"/>
      <c r="I716" s="350"/>
      <c r="J716" s="350"/>
      <c r="K716" s="350"/>
      <c r="L716" s="350"/>
      <c r="M716" s="350"/>
      <c r="N716" s="350"/>
      <c r="O716" s="350"/>
      <c r="P716" s="350"/>
      <c r="Q716" s="264" t="str">
        <f t="shared" si="1630"/>
        <v/>
      </c>
      <c r="S716" s="17" t="str">
        <f t="shared" ref="S716" si="1745">IF(A715="","",A715)</f>
        <v/>
      </c>
      <c r="U716" s="266" t="str">
        <f t="shared" ref="U716" si="1746">CONCATENATE(C715,"_",D716)</f>
        <v>Abschaltungen wegen Verletzungen vertraglicher Pflichten nach Aussetzung der Vertragsabwicklung (1)_Nicht-Haushalte</v>
      </c>
    </row>
    <row r="717" spans="1:21" ht="12.75" customHeight="1" x14ac:dyDescent="0.2">
      <c r="A717" s="493"/>
      <c r="B717" s="495"/>
      <c r="C717" s="497" t="s">
        <v>1074</v>
      </c>
      <c r="D717" s="147" t="s">
        <v>96</v>
      </c>
      <c r="E717" s="130"/>
      <c r="F717" s="130"/>
      <c r="G717" s="130"/>
      <c r="H717" s="130"/>
      <c r="I717" s="130"/>
      <c r="J717" s="130"/>
      <c r="K717" s="130"/>
      <c r="L717" s="130"/>
      <c r="M717" s="130"/>
      <c r="N717" s="130"/>
      <c r="O717" s="130"/>
      <c r="P717" s="130"/>
      <c r="Q717" s="108" t="str">
        <f t="shared" si="1630"/>
        <v/>
      </c>
      <c r="S717" s="17" t="str">
        <f t="shared" ref="S717" si="1747">IF(A715="","",A715)</f>
        <v/>
      </c>
      <c r="U717" s="266" t="str">
        <f t="shared" ref="U717" si="1748">CONCATENATE(C717,"_",D717)</f>
        <v>Abschaltungen wegen Verletzungen vertraglicher Pflichten nach Vertragsauflösung (1)_Haushalte</v>
      </c>
    </row>
    <row r="718" spans="1:21" x14ac:dyDescent="0.2">
      <c r="A718" s="493"/>
      <c r="B718" s="495"/>
      <c r="C718" s="496"/>
      <c r="D718" s="148" t="s">
        <v>97</v>
      </c>
      <c r="E718" s="305"/>
      <c r="F718" s="305"/>
      <c r="G718" s="305"/>
      <c r="H718" s="305"/>
      <c r="I718" s="305"/>
      <c r="J718" s="305"/>
      <c r="K718" s="305"/>
      <c r="L718" s="305"/>
      <c r="M718" s="305"/>
      <c r="N718" s="305"/>
      <c r="O718" s="305"/>
      <c r="P718" s="305"/>
      <c r="Q718" s="108" t="str">
        <f t="shared" si="1630"/>
        <v/>
      </c>
      <c r="S718" s="17" t="str">
        <f t="shared" ref="S718" si="1749">IF(A715="","",A715)</f>
        <v/>
      </c>
      <c r="U718" s="266" t="str">
        <f t="shared" ref="U718" si="1750">CONCATENATE(C717,"_",D718)</f>
        <v>Abschaltungen wegen Verletzungen vertraglicher Pflichten nach Vertragsauflösung (1)_Nicht-Haushalte</v>
      </c>
    </row>
    <row r="719" spans="1:21" ht="12.75" customHeight="1" x14ac:dyDescent="0.2">
      <c r="A719" s="493"/>
      <c r="B719" s="495"/>
      <c r="C719" s="497" t="s">
        <v>1082</v>
      </c>
      <c r="D719" s="147" t="s">
        <v>96</v>
      </c>
      <c r="E719" s="305"/>
      <c r="F719" s="305"/>
      <c r="G719" s="305"/>
      <c r="H719" s="305"/>
      <c r="I719" s="305"/>
      <c r="J719" s="305"/>
      <c r="K719" s="305"/>
      <c r="L719" s="305"/>
      <c r="M719" s="305"/>
      <c r="N719" s="305"/>
      <c r="O719" s="305"/>
      <c r="P719" s="305"/>
      <c r="Q719" s="108" t="str">
        <f t="shared" si="1630"/>
        <v/>
      </c>
      <c r="S719" s="17" t="str">
        <f t="shared" ref="S719" si="1751">IF(A715="","",A715)</f>
        <v/>
      </c>
      <c r="U719" s="266" t="str">
        <f t="shared" ref="U719" si="1752">CONCATENATE(C719,"_",D719)</f>
        <v>Wiederaufnahmen der Belieferung nach Aussetzung des Netzzugangsvertrages (1)_Haushalte</v>
      </c>
    </row>
    <row r="720" spans="1:21" x14ac:dyDescent="0.2">
      <c r="A720" s="493"/>
      <c r="B720" s="495"/>
      <c r="C720" s="496"/>
      <c r="D720" s="148" t="s">
        <v>97</v>
      </c>
      <c r="E720" s="305"/>
      <c r="F720" s="305"/>
      <c r="G720" s="305"/>
      <c r="H720" s="305"/>
      <c r="I720" s="305"/>
      <c r="J720" s="305"/>
      <c r="K720" s="305"/>
      <c r="L720" s="305"/>
      <c r="M720" s="305"/>
      <c r="N720" s="305"/>
      <c r="O720" s="305"/>
      <c r="P720" s="305"/>
      <c r="Q720" s="304" t="str">
        <f t="shared" si="1630"/>
        <v/>
      </c>
      <c r="S720" s="17" t="str">
        <f t="shared" ref="S720" si="1753">IF(A715="","",A715)</f>
        <v/>
      </c>
      <c r="U720" s="266" t="str">
        <f t="shared" ref="U720" si="1754">CONCATENATE(C719,"_",D720)</f>
        <v>Wiederaufnahmen der Belieferung nach Aussetzung des Netzzugangsvertrages (1)_Nicht-Haushalte</v>
      </c>
    </row>
    <row r="721" spans="1:21" x14ac:dyDescent="0.2">
      <c r="A721" s="493"/>
      <c r="B721" s="495"/>
      <c r="C721" s="498" t="s">
        <v>1075</v>
      </c>
      <c r="D721" s="147" t="s">
        <v>96</v>
      </c>
      <c r="E721" s="305"/>
      <c r="F721" s="305"/>
      <c r="G721" s="305"/>
      <c r="H721" s="305"/>
      <c r="I721" s="305"/>
      <c r="J721" s="305"/>
      <c r="K721" s="305"/>
      <c r="L721" s="305"/>
      <c r="M721" s="305"/>
      <c r="N721" s="305"/>
      <c r="O721" s="305"/>
      <c r="P721" s="305"/>
      <c r="Q721" s="304" t="str">
        <f t="shared" si="1630"/>
        <v/>
      </c>
      <c r="S721" s="17" t="str">
        <f t="shared" ref="S721" si="1755">IF(A715="","",A715)</f>
        <v/>
      </c>
      <c r="U721" s="266" t="str">
        <f t="shared" ref="U721" si="1756">CONCATENATE(C721,"_",D721)</f>
        <v>letzte Mahnungen mit eingeschriebenen Brief (2)_Haushalte</v>
      </c>
    </row>
    <row r="722" spans="1:21" ht="12.75" customHeight="1" x14ac:dyDescent="0.2">
      <c r="A722" s="493"/>
      <c r="B722" s="495"/>
      <c r="C722" s="499"/>
      <c r="D722" s="148" t="s">
        <v>97</v>
      </c>
      <c r="E722" s="104"/>
      <c r="F722" s="104"/>
      <c r="G722" s="104"/>
      <c r="H722" s="104"/>
      <c r="I722" s="104"/>
      <c r="J722" s="104"/>
      <c r="K722" s="104"/>
      <c r="L722" s="104"/>
      <c r="M722" s="104"/>
      <c r="N722" s="104"/>
      <c r="O722" s="104"/>
      <c r="P722" s="104"/>
      <c r="Q722" s="73" t="str">
        <f t="shared" si="1630"/>
        <v/>
      </c>
      <c r="S722" s="17" t="str">
        <f t="shared" ref="S722" si="1757">IF(A715="","",A715)</f>
        <v/>
      </c>
      <c r="U722" s="266" t="str">
        <f t="shared" ref="U722" si="1758">CONCATENATE(C721,"_",D722)</f>
        <v>letzte Mahnungen mit eingeschriebenen Brief (2)_Nicht-Haushalte</v>
      </c>
    </row>
    <row r="723" spans="1:21" ht="12.75" customHeight="1" x14ac:dyDescent="0.2">
      <c r="A723" s="492"/>
      <c r="B723" s="494" t="str">
        <f>IF(A723="","",IFERROR(VLOOKUP(A723,L!$M$11:$N$120,2,FALSE),"Eingabeart wurde geändert"))</f>
        <v/>
      </c>
      <c r="C723" s="428" t="s">
        <v>1073</v>
      </c>
      <c r="D723" s="147" t="s">
        <v>96</v>
      </c>
      <c r="E723" s="103"/>
      <c r="F723" s="103"/>
      <c r="G723" s="103"/>
      <c r="H723" s="103"/>
      <c r="I723" s="103"/>
      <c r="J723" s="103"/>
      <c r="K723" s="103"/>
      <c r="L723" s="103"/>
      <c r="M723" s="103"/>
      <c r="N723" s="103"/>
      <c r="O723" s="103"/>
      <c r="P723" s="103"/>
      <c r="Q723" s="72" t="str">
        <f t="shared" ref="Q723:Q786" si="1759">IF(SUM(E723:P723)&gt;0,SUM(E723:P723),"")</f>
        <v/>
      </c>
      <c r="S723" s="17" t="str">
        <f t="shared" ref="S723" si="1760">IF(A723="","",A723)</f>
        <v/>
      </c>
      <c r="U723" s="266" t="str">
        <f t="shared" ref="U723" si="1761">CONCATENATE(C723,"_",D723)</f>
        <v>Abschaltungen wegen Verletzungen vertraglicher Pflichten nach Aussetzung der Vertragsabwicklung (1)_Haushalte</v>
      </c>
    </row>
    <row r="724" spans="1:21" x14ac:dyDescent="0.2">
      <c r="A724" s="493"/>
      <c r="B724" s="495"/>
      <c r="C724" s="496"/>
      <c r="D724" s="148" t="s">
        <v>97</v>
      </c>
      <c r="E724" s="350"/>
      <c r="F724" s="350"/>
      <c r="G724" s="350"/>
      <c r="H724" s="350"/>
      <c r="I724" s="350"/>
      <c r="J724" s="350"/>
      <c r="K724" s="350"/>
      <c r="L724" s="350"/>
      <c r="M724" s="350"/>
      <c r="N724" s="350"/>
      <c r="O724" s="350"/>
      <c r="P724" s="350"/>
      <c r="Q724" s="264" t="str">
        <f t="shared" si="1759"/>
        <v/>
      </c>
      <c r="S724" s="17" t="str">
        <f t="shared" ref="S724" si="1762">IF(A723="","",A723)</f>
        <v/>
      </c>
      <c r="U724" s="266" t="str">
        <f t="shared" ref="U724" si="1763">CONCATENATE(C723,"_",D724)</f>
        <v>Abschaltungen wegen Verletzungen vertraglicher Pflichten nach Aussetzung der Vertragsabwicklung (1)_Nicht-Haushalte</v>
      </c>
    </row>
    <row r="725" spans="1:21" ht="12.75" customHeight="1" x14ac:dyDescent="0.2">
      <c r="A725" s="493"/>
      <c r="B725" s="495"/>
      <c r="C725" s="497" t="s">
        <v>1074</v>
      </c>
      <c r="D725" s="147" t="s">
        <v>96</v>
      </c>
      <c r="E725" s="130"/>
      <c r="F725" s="130"/>
      <c r="G725" s="130"/>
      <c r="H725" s="130"/>
      <c r="I725" s="130"/>
      <c r="J725" s="130"/>
      <c r="K725" s="130"/>
      <c r="L725" s="130"/>
      <c r="M725" s="130"/>
      <c r="N725" s="130"/>
      <c r="O725" s="130"/>
      <c r="P725" s="130"/>
      <c r="Q725" s="108" t="str">
        <f t="shared" si="1759"/>
        <v/>
      </c>
      <c r="S725" s="17" t="str">
        <f t="shared" ref="S725" si="1764">IF(A723="","",A723)</f>
        <v/>
      </c>
      <c r="U725" s="266" t="str">
        <f t="shared" ref="U725" si="1765">CONCATENATE(C725,"_",D725)</f>
        <v>Abschaltungen wegen Verletzungen vertraglicher Pflichten nach Vertragsauflösung (1)_Haushalte</v>
      </c>
    </row>
    <row r="726" spans="1:21" x14ac:dyDescent="0.2">
      <c r="A726" s="493"/>
      <c r="B726" s="495"/>
      <c r="C726" s="496"/>
      <c r="D726" s="148" t="s">
        <v>97</v>
      </c>
      <c r="E726" s="305"/>
      <c r="F726" s="305"/>
      <c r="G726" s="305"/>
      <c r="H726" s="305"/>
      <c r="I726" s="305"/>
      <c r="J726" s="305"/>
      <c r="K726" s="305"/>
      <c r="L726" s="305"/>
      <c r="M726" s="305"/>
      <c r="N726" s="305"/>
      <c r="O726" s="305"/>
      <c r="P726" s="305"/>
      <c r="Q726" s="108" t="str">
        <f t="shared" si="1759"/>
        <v/>
      </c>
      <c r="S726" s="17" t="str">
        <f t="shared" ref="S726" si="1766">IF(A723="","",A723)</f>
        <v/>
      </c>
      <c r="U726" s="266" t="str">
        <f t="shared" ref="U726" si="1767">CONCATENATE(C725,"_",D726)</f>
        <v>Abschaltungen wegen Verletzungen vertraglicher Pflichten nach Vertragsauflösung (1)_Nicht-Haushalte</v>
      </c>
    </row>
    <row r="727" spans="1:21" ht="12.75" customHeight="1" x14ac:dyDescent="0.2">
      <c r="A727" s="493"/>
      <c r="B727" s="495"/>
      <c r="C727" s="497" t="s">
        <v>1082</v>
      </c>
      <c r="D727" s="147" t="s">
        <v>96</v>
      </c>
      <c r="E727" s="305"/>
      <c r="F727" s="305"/>
      <c r="G727" s="305"/>
      <c r="H727" s="305"/>
      <c r="I727" s="305"/>
      <c r="J727" s="305"/>
      <c r="K727" s="305"/>
      <c r="L727" s="305"/>
      <c r="M727" s="305"/>
      <c r="N727" s="305"/>
      <c r="O727" s="305"/>
      <c r="P727" s="305"/>
      <c r="Q727" s="108" t="str">
        <f t="shared" si="1759"/>
        <v/>
      </c>
      <c r="S727" s="17" t="str">
        <f t="shared" ref="S727" si="1768">IF(A723="","",A723)</f>
        <v/>
      </c>
      <c r="U727" s="266" t="str">
        <f t="shared" ref="U727" si="1769">CONCATENATE(C727,"_",D727)</f>
        <v>Wiederaufnahmen der Belieferung nach Aussetzung des Netzzugangsvertrages (1)_Haushalte</v>
      </c>
    </row>
    <row r="728" spans="1:21" x14ac:dyDescent="0.2">
      <c r="A728" s="493"/>
      <c r="B728" s="495"/>
      <c r="C728" s="496"/>
      <c r="D728" s="148" t="s">
        <v>97</v>
      </c>
      <c r="E728" s="305"/>
      <c r="F728" s="305"/>
      <c r="G728" s="305"/>
      <c r="H728" s="305"/>
      <c r="I728" s="305"/>
      <c r="J728" s="305"/>
      <c r="K728" s="305"/>
      <c r="L728" s="305"/>
      <c r="M728" s="305"/>
      <c r="N728" s="305"/>
      <c r="O728" s="305"/>
      <c r="P728" s="305"/>
      <c r="Q728" s="304" t="str">
        <f t="shared" si="1759"/>
        <v/>
      </c>
      <c r="S728" s="17" t="str">
        <f t="shared" ref="S728" si="1770">IF(A723="","",A723)</f>
        <v/>
      </c>
      <c r="U728" s="266" t="str">
        <f t="shared" ref="U728" si="1771">CONCATENATE(C727,"_",D728)</f>
        <v>Wiederaufnahmen der Belieferung nach Aussetzung des Netzzugangsvertrages (1)_Nicht-Haushalte</v>
      </c>
    </row>
    <row r="729" spans="1:21" x14ac:dyDescent="0.2">
      <c r="A729" s="493"/>
      <c r="B729" s="495"/>
      <c r="C729" s="498" t="s">
        <v>1075</v>
      </c>
      <c r="D729" s="147" t="s">
        <v>96</v>
      </c>
      <c r="E729" s="305"/>
      <c r="F729" s="305"/>
      <c r="G729" s="305"/>
      <c r="H729" s="305"/>
      <c r="I729" s="305"/>
      <c r="J729" s="305"/>
      <c r="K729" s="305"/>
      <c r="L729" s="305"/>
      <c r="M729" s="305"/>
      <c r="N729" s="305"/>
      <c r="O729" s="305"/>
      <c r="P729" s="305"/>
      <c r="Q729" s="304" t="str">
        <f t="shared" si="1759"/>
        <v/>
      </c>
      <c r="S729" s="17" t="str">
        <f t="shared" ref="S729" si="1772">IF(A723="","",A723)</f>
        <v/>
      </c>
      <c r="U729" s="266" t="str">
        <f t="shared" ref="U729" si="1773">CONCATENATE(C729,"_",D729)</f>
        <v>letzte Mahnungen mit eingeschriebenen Brief (2)_Haushalte</v>
      </c>
    </row>
    <row r="730" spans="1:21" ht="12.75" customHeight="1" x14ac:dyDescent="0.2">
      <c r="A730" s="493"/>
      <c r="B730" s="495"/>
      <c r="C730" s="499"/>
      <c r="D730" s="148" t="s">
        <v>97</v>
      </c>
      <c r="E730" s="104"/>
      <c r="F730" s="104"/>
      <c r="G730" s="104"/>
      <c r="H730" s="104"/>
      <c r="I730" s="104"/>
      <c r="J730" s="104"/>
      <c r="K730" s="104"/>
      <c r="L730" s="104"/>
      <c r="M730" s="104"/>
      <c r="N730" s="104"/>
      <c r="O730" s="104"/>
      <c r="P730" s="104"/>
      <c r="Q730" s="73" t="str">
        <f t="shared" si="1759"/>
        <v/>
      </c>
      <c r="S730" s="17" t="str">
        <f t="shared" ref="S730" si="1774">IF(A723="","",A723)</f>
        <v/>
      </c>
      <c r="U730" s="266" t="str">
        <f t="shared" ref="U730" si="1775">CONCATENATE(C729,"_",D730)</f>
        <v>letzte Mahnungen mit eingeschriebenen Brief (2)_Nicht-Haushalte</v>
      </c>
    </row>
    <row r="731" spans="1:21" ht="12.75" customHeight="1" x14ac:dyDescent="0.2">
      <c r="A731" s="492"/>
      <c r="B731" s="494" t="str">
        <f>IF(A731="","",IFERROR(VLOOKUP(A731,L!$M$11:$N$120,2,FALSE),"Eingabeart wurde geändert"))</f>
        <v/>
      </c>
      <c r="C731" s="428" t="s">
        <v>1073</v>
      </c>
      <c r="D731" s="147" t="s">
        <v>96</v>
      </c>
      <c r="E731" s="103"/>
      <c r="F731" s="103"/>
      <c r="G731" s="103"/>
      <c r="H731" s="103"/>
      <c r="I731" s="103"/>
      <c r="J731" s="103"/>
      <c r="K731" s="103"/>
      <c r="L731" s="103"/>
      <c r="M731" s="103"/>
      <c r="N731" s="103"/>
      <c r="O731" s="103"/>
      <c r="P731" s="103"/>
      <c r="Q731" s="72" t="str">
        <f t="shared" si="1759"/>
        <v/>
      </c>
      <c r="S731" s="17" t="str">
        <f t="shared" ref="S731" si="1776">IF(A731="","",A731)</f>
        <v/>
      </c>
      <c r="U731" s="266" t="str">
        <f t="shared" ref="U731" si="1777">CONCATENATE(C731,"_",D731)</f>
        <v>Abschaltungen wegen Verletzungen vertraglicher Pflichten nach Aussetzung der Vertragsabwicklung (1)_Haushalte</v>
      </c>
    </row>
    <row r="732" spans="1:21" x14ac:dyDescent="0.2">
      <c r="A732" s="493"/>
      <c r="B732" s="495"/>
      <c r="C732" s="496"/>
      <c r="D732" s="148" t="s">
        <v>97</v>
      </c>
      <c r="E732" s="350"/>
      <c r="F732" s="350"/>
      <c r="G732" s="350"/>
      <c r="H732" s="350"/>
      <c r="I732" s="350"/>
      <c r="J732" s="350"/>
      <c r="K732" s="350"/>
      <c r="L732" s="350"/>
      <c r="M732" s="350"/>
      <c r="N732" s="350"/>
      <c r="O732" s="350"/>
      <c r="P732" s="350"/>
      <c r="Q732" s="264" t="str">
        <f t="shared" si="1759"/>
        <v/>
      </c>
      <c r="S732" s="17" t="str">
        <f t="shared" ref="S732" si="1778">IF(A731="","",A731)</f>
        <v/>
      </c>
      <c r="U732" s="266" t="str">
        <f t="shared" ref="U732" si="1779">CONCATENATE(C731,"_",D732)</f>
        <v>Abschaltungen wegen Verletzungen vertraglicher Pflichten nach Aussetzung der Vertragsabwicklung (1)_Nicht-Haushalte</v>
      </c>
    </row>
    <row r="733" spans="1:21" ht="12.75" customHeight="1" x14ac:dyDescent="0.2">
      <c r="A733" s="493"/>
      <c r="B733" s="495"/>
      <c r="C733" s="497" t="s">
        <v>1074</v>
      </c>
      <c r="D733" s="147" t="s">
        <v>96</v>
      </c>
      <c r="E733" s="130"/>
      <c r="F733" s="130"/>
      <c r="G733" s="130"/>
      <c r="H733" s="130"/>
      <c r="I733" s="130"/>
      <c r="J733" s="130"/>
      <c r="K733" s="130"/>
      <c r="L733" s="130"/>
      <c r="M733" s="130"/>
      <c r="N733" s="130"/>
      <c r="O733" s="130"/>
      <c r="P733" s="130"/>
      <c r="Q733" s="108" t="str">
        <f t="shared" si="1759"/>
        <v/>
      </c>
      <c r="S733" s="17" t="str">
        <f t="shared" ref="S733" si="1780">IF(A731="","",A731)</f>
        <v/>
      </c>
      <c r="U733" s="266" t="str">
        <f t="shared" ref="U733" si="1781">CONCATENATE(C733,"_",D733)</f>
        <v>Abschaltungen wegen Verletzungen vertraglicher Pflichten nach Vertragsauflösung (1)_Haushalte</v>
      </c>
    </row>
    <row r="734" spans="1:21" x14ac:dyDescent="0.2">
      <c r="A734" s="493"/>
      <c r="B734" s="495"/>
      <c r="C734" s="496"/>
      <c r="D734" s="148" t="s">
        <v>97</v>
      </c>
      <c r="E734" s="305"/>
      <c r="F734" s="305"/>
      <c r="G734" s="305"/>
      <c r="H734" s="305"/>
      <c r="I734" s="305"/>
      <c r="J734" s="305"/>
      <c r="K734" s="305"/>
      <c r="L734" s="305"/>
      <c r="M734" s="305"/>
      <c r="N734" s="305"/>
      <c r="O734" s="305"/>
      <c r="P734" s="305"/>
      <c r="Q734" s="108" t="str">
        <f t="shared" si="1759"/>
        <v/>
      </c>
      <c r="S734" s="17" t="str">
        <f t="shared" ref="S734" si="1782">IF(A731="","",A731)</f>
        <v/>
      </c>
      <c r="U734" s="266" t="str">
        <f t="shared" ref="U734" si="1783">CONCATENATE(C733,"_",D734)</f>
        <v>Abschaltungen wegen Verletzungen vertraglicher Pflichten nach Vertragsauflösung (1)_Nicht-Haushalte</v>
      </c>
    </row>
    <row r="735" spans="1:21" ht="12.75" customHeight="1" x14ac:dyDescent="0.2">
      <c r="A735" s="493"/>
      <c r="B735" s="495"/>
      <c r="C735" s="497" t="s">
        <v>1082</v>
      </c>
      <c r="D735" s="147" t="s">
        <v>96</v>
      </c>
      <c r="E735" s="305"/>
      <c r="F735" s="305"/>
      <c r="G735" s="305"/>
      <c r="H735" s="305"/>
      <c r="I735" s="305"/>
      <c r="J735" s="305"/>
      <c r="K735" s="305"/>
      <c r="L735" s="305"/>
      <c r="M735" s="305"/>
      <c r="N735" s="305"/>
      <c r="O735" s="305"/>
      <c r="P735" s="305"/>
      <c r="Q735" s="108" t="str">
        <f t="shared" si="1759"/>
        <v/>
      </c>
      <c r="S735" s="17" t="str">
        <f t="shared" ref="S735" si="1784">IF(A731="","",A731)</f>
        <v/>
      </c>
      <c r="U735" s="266" t="str">
        <f t="shared" ref="U735" si="1785">CONCATENATE(C735,"_",D735)</f>
        <v>Wiederaufnahmen der Belieferung nach Aussetzung des Netzzugangsvertrages (1)_Haushalte</v>
      </c>
    </row>
    <row r="736" spans="1:21" x14ac:dyDescent="0.2">
      <c r="A736" s="493"/>
      <c r="B736" s="495"/>
      <c r="C736" s="496"/>
      <c r="D736" s="148" t="s">
        <v>97</v>
      </c>
      <c r="E736" s="305"/>
      <c r="F736" s="305"/>
      <c r="G736" s="305"/>
      <c r="H736" s="305"/>
      <c r="I736" s="305"/>
      <c r="J736" s="305"/>
      <c r="K736" s="305"/>
      <c r="L736" s="305"/>
      <c r="M736" s="305"/>
      <c r="N736" s="305"/>
      <c r="O736" s="305"/>
      <c r="P736" s="305"/>
      <c r="Q736" s="304" t="str">
        <f t="shared" si="1759"/>
        <v/>
      </c>
      <c r="S736" s="17" t="str">
        <f t="shared" ref="S736" si="1786">IF(A731="","",A731)</f>
        <v/>
      </c>
      <c r="U736" s="266" t="str">
        <f t="shared" ref="U736" si="1787">CONCATENATE(C735,"_",D736)</f>
        <v>Wiederaufnahmen der Belieferung nach Aussetzung des Netzzugangsvertrages (1)_Nicht-Haushalte</v>
      </c>
    </row>
    <row r="737" spans="1:21" x14ac:dyDescent="0.2">
      <c r="A737" s="493"/>
      <c r="B737" s="495"/>
      <c r="C737" s="498" t="s">
        <v>1075</v>
      </c>
      <c r="D737" s="147" t="s">
        <v>96</v>
      </c>
      <c r="E737" s="305"/>
      <c r="F737" s="305"/>
      <c r="G737" s="305"/>
      <c r="H737" s="305"/>
      <c r="I737" s="305"/>
      <c r="J737" s="305"/>
      <c r="K737" s="305"/>
      <c r="L737" s="305"/>
      <c r="M737" s="305"/>
      <c r="N737" s="305"/>
      <c r="O737" s="305"/>
      <c r="P737" s="305"/>
      <c r="Q737" s="304" t="str">
        <f t="shared" si="1759"/>
        <v/>
      </c>
      <c r="S737" s="17" t="str">
        <f t="shared" ref="S737" si="1788">IF(A731="","",A731)</f>
        <v/>
      </c>
      <c r="U737" s="266" t="str">
        <f t="shared" ref="U737" si="1789">CONCATENATE(C737,"_",D737)</f>
        <v>letzte Mahnungen mit eingeschriebenen Brief (2)_Haushalte</v>
      </c>
    </row>
    <row r="738" spans="1:21" ht="12.75" customHeight="1" x14ac:dyDescent="0.2">
      <c r="A738" s="493"/>
      <c r="B738" s="495"/>
      <c r="C738" s="499"/>
      <c r="D738" s="148" t="s">
        <v>97</v>
      </c>
      <c r="E738" s="104"/>
      <c r="F738" s="104"/>
      <c r="G738" s="104"/>
      <c r="H738" s="104"/>
      <c r="I738" s="104"/>
      <c r="J738" s="104"/>
      <c r="K738" s="104"/>
      <c r="L738" s="104"/>
      <c r="M738" s="104"/>
      <c r="N738" s="104"/>
      <c r="O738" s="104"/>
      <c r="P738" s="104"/>
      <c r="Q738" s="73" t="str">
        <f t="shared" si="1759"/>
        <v/>
      </c>
      <c r="S738" s="17" t="str">
        <f t="shared" ref="S738" si="1790">IF(A731="","",A731)</f>
        <v/>
      </c>
      <c r="U738" s="266" t="str">
        <f t="shared" ref="U738" si="1791">CONCATENATE(C737,"_",D738)</f>
        <v>letzte Mahnungen mit eingeschriebenen Brief (2)_Nicht-Haushalte</v>
      </c>
    </row>
    <row r="739" spans="1:21" ht="12.75" customHeight="1" x14ac:dyDescent="0.2">
      <c r="A739" s="492"/>
      <c r="B739" s="494" t="str">
        <f>IF(A739="","",IFERROR(VLOOKUP(A739,L!$M$11:$N$120,2,FALSE),"Eingabeart wurde geändert"))</f>
        <v/>
      </c>
      <c r="C739" s="428" t="s">
        <v>1073</v>
      </c>
      <c r="D739" s="147" t="s">
        <v>96</v>
      </c>
      <c r="E739" s="103"/>
      <c r="F739" s="103"/>
      <c r="G739" s="103"/>
      <c r="H739" s="103"/>
      <c r="I739" s="103"/>
      <c r="J739" s="103"/>
      <c r="K739" s="103"/>
      <c r="L739" s="103"/>
      <c r="M739" s="103"/>
      <c r="N739" s="103"/>
      <c r="O739" s="103"/>
      <c r="P739" s="103"/>
      <c r="Q739" s="72" t="str">
        <f t="shared" si="1759"/>
        <v/>
      </c>
      <c r="S739" s="17" t="str">
        <f t="shared" ref="S739" si="1792">IF(A739="","",A739)</f>
        <v/>
      </c>
      <c r="U739" s="266" t="str">
        <f t="shared" ref="U739" si="1793">CONCATENATE(C739,"_",D739)</f>
        <v>Abschaltungen wegen Verletzungen vertraglicher Pflichten nach Aussetzung der Vertragsabwicklung (1)_Haushalte</v>
      </c>
    </row>
    <row r="740" spans="1:21" x14ac:dyDescent="0.2">
      <c r="A740" s="493"/>
      <c r="B740" s="495"/>
      <c r="C740" s="496"/>
      <c r="D740" s="148" t="s">
        <v>97</v>
      </c>
      <c r="E740" s="350"/>
      <c r="F740" s="350"/>
      <c r="G740" s="350"/>
      <c r="H740" s="350"/>
      <c r="I740" s="350"/>
      <c r="J740" s="350"/>
      <c r="K740" s="350"/>
      <c r="L740" s="350"/>
      <c r="M740" s="350"/>
      <c r="N740" s="350"/>
      <c r="O740" s="350"/>
      <c r="P740" s="350"/>
      <c r="Q740" s="264" t="str">
        <f t="shared" si="1759"/>
        <v/>
      </c>
      <c r="S740" s="17" t="str">
        <f t="shared" ref="S740" si="1794">IF(A739="","",A739)</f>
        <v/>
      </c>
      <c r="U740" s="266" t="str">
        <f t="shared" ref="U740" si="1795">CONCATENATE(C739,"_",D740)</f>
        <v>Abschaltungen wegen Verletzungen vertraglicher Pflichten nach Aussetzung der Vertragsabwicklung (1)_Nicht-Haushalte</v>
      </c>
    </row>
    <row r="741" spans="1:21" ht="12.75" customHeight="1" x14ac:dyDescent="0.2">
      <c r="A741" s="493"/>
      <c r="B741" s="495"/>
      <c r="C741" s="497" t="s">
        <v>1074</v>
      </c>
      <c r="D741" s="147" t="s">
        <v>96</v>
      </c>
      <c r="E741" s="130"/>
      <c r="F741" s="130"/>
      <c r="G741" s="130"/>
      <c r="H741" s="130"/>
      <c r="I741" s="130"/>
      <c r="J741" s="130"/>
      <c r="K741" s="130"/>
      <c r="L741" s="130"/>
      <c r="M741" s="130"/>
      <c r="N741" s="130"/>
      <c r="O741" s="130"/>
      <c r="P741" s="130"/>
      <c r="Q741" s="108" t="str">
        <f t="shared" si="1759"/>
        <v/>
      </c>
      <c r="S741" s="17" t="str">
        <f t="shared" ref="S741" si="1796">IF(A739="","",A739)</f>
        <v/>
      </c>
      <c r="U741" s="266" t="str">
        <f t="shared" ref="U741" si="1797">CONCATENATE(C741,"_",D741)</f>
        <v>Abschaltungen wegen Verletzungen vertraglicher Pflichten nach Vertragsauflösung (1)_Haushalte</v>
      </c>
    </row>
    <row r="742" spans="1:21" x14ac:dyDescent="0.2">
      <c r="A742" s="493"/>
      <c r="B742" s="495"/>
      <c r="C742" s="496"/>
      <c r="D742" s="148" t="s">
        <v>97</v>
      </c>
      <c r="E742" s="305"/>
      <c r="F742" s="305"/>
      <c r="G742" s="305"/>
      <c r="H742" s="305"/>
      <c r="I742" s="305"/>
      <c r="J742" s="305"/>
      <c r="K742" s="305"/>
      <c r="L742" s="305"/>
      <c r="M742" s="305"/>
      <c r="N742" s="305"/>
      <c r="O742" s="305"/>
      <c r="P742" s="305"/>
      <c r="Q742" s="108" t="str">
        <f t="shared" si="1759"/>
        <v/>
      </c>
      <c r="S742" s="17" t="str">
        <f t="shared" ref="S742" si="1798">IF(A739="","",A739)</f>
        <v/>
      </c>
      <c r="U742" s="266" t="str">
        <f t="shared" ref="U742" si="1799">CONCATENATE(C741,"_",D742)</f>
        <v>Abschaltungen wegen Verletzungen vertraglicher Pflichten nach Vertragsauflösung (1)_Nicht-Haushalte</v>
      </c>
    </row>
    <row r="743" spans="1:21" ht="12.75" customHeight="1" x14ac:dyDescent="0.2">
      <c r="A743" s="493"/>
      <c r="B743" s="495"/>
      <c r="C743" s="497" t="s">
        <v>1082</v>
      </c>
      <c r="D743" s="147" t="s">
        <v>96</v>
      </c>
      <c r="E743" s="305"/>
      <c r="F743" s="305"/>
      <c r="G743" s="305"/>
      <c r="H743" s="305"/>
      <c r="I743" s="305"/>
      <c r="J743" s="305"/>
      <c r="K743" s="305"/>
      <c r="L743" s="305"/>
      <c r="M743" s="305"/>
      <c r="N743" s="305"/>
      <c r="O743" s="305"/>
      <c r="P743" s="305"/>
      <c r="Q743" s="108" t="str">
        <f t="shared" si="1759"/>
        <v/>
      </c>
      <c r="S743" s="17" t="str">
        <f t="shared" ref="S743" si="1800">IF(A739="","",A739)</f>
        <v/>
      </c>
      <c r="U743" s="266" t="str">
        <f t="shared" ref="U743" si="1801">CONCATENATE(C743,"_",D743)</f>
        <v>Wiederaufnahmen der Belieferung nach Aussetzung des Netzzugangsvertrages (1)_Haushalte</v>
      </c>
    </row>
    <row r="744" spans="1:21" x14ac:dyDescent="0.2">
      <c r="A744" s="493"/>
      <c r="B744" s="495"/>
      <c r="C744" s="496"/>
      <c r="D744" s="148" t="s">
        <v>97</v>
      </c>
      <c r="E744" s="305"/>
      <c r="F744" s="305"/>
      <c r="G744" s="305"/>
      <c r="H744" s="305"/>
      <c r="I744" s="305"/>
      <c r="J744" s="305"/>
      <c r="K744" s="305"/>
      <c r="L744" s="305"/>
      <c r="M744" s="305"/>
      <c r="N744" s="305"/>
      <c r="O744" s="305"/>
      <c r="P744" s="305"/>
      <c r="Q744" s="304" t="str">
        <f t="shared" si="1759"/>
        <v/>
      </c>
      <c r="S744" s="17" t="str">
        <f t="shared" ref="S744" si="1802">IF(A739="","",A739)</f>
        <v/>
      </c>
      <c r="U744" s="266" t="str">
        <f t="shared" ref="U744" si="1803">CONCATENATE(C743,"_",D744)</f>
        <v>Wiederaufnahmen der Belieferung nach Aussetzung des Netzzugangsvertrages (1)_Nicht-Haushalte</v>
      </c>
    </row>
    <row r="745" spans="1:21" x14ac:dyDescent="0.2">
      <c r="A745" s="493"/>
      <c r="B745" s="495"/>
      <c r="C745" s="498" t="s">
        <v>1075</v>
      </c>
      <c r="D745" s="147" t="s">
        <v>96</v>
      </c>
      <c r="E745" s="305"/>
      <c r="F745" s="305"/>
      <c r="G745" s="305"/>
      <c r="H745" s="305"/>
      <c r="I745" s="305"/>
      <c r="J745" s="305"/>
      <c r="K745" s="305"/>
      <c r="L745" s="305"/>
      <c r="M745" s="305"/>
      <c r="N745" s="305"/>
      <c r="O745" s="305"/>
      <c r="P745" s="305"/>
      <c r="Q745" s="304" t="str">
        <f t="shared" si="1759"/>
        <v/>
      </c>
      <c r="S745" s="17" t="str">
        <f t="shared" ref="S745" si="1804">IF(A739="","",A739)</f>
        <v/>
      </c>
      <c r="U745" s="266" t="str">
        <f t="shared" ref="U745" si="1805">CONCATENATE(C745,"_",D745)</f>
        <v>letzte Mahnungen mit eingeschriebenen Brief (2)_Haushalte</v>
      </c>
    </row>
    <row r="746" spans="1:21" ht="12.75" customHeight="1" x14ac:dyDescent="0.2">
      <c r="A746" s="493"/>
      <c r="B746" s="495"/>
      <c r="C746" s="499"/>
      <c r="D746" s="148" t="s">
        <v>97</v>
      </c>
      <c r="E746" s="104"/>
      <c r="F746" s="104"/>
      <c r="G746" s="104"/>
      <c r="H746" s="104"/>
      <c r="I746" s="104"/>
      <c r="J746" s="104"/>
      <c r="K746" s="104"/>
      <c r="L746" s="104"/>
      <c r="M746" s="104"/>
      <c r="N746" s="104"/>
      <c r="O746" s="104"/>
      <c r="P746" s="104"/>
      <c r="Q746" s="73" t="str">
        <f t="shared" si="1759"/>
        <v/>
      </c>
      <c r="S746" s="17" t="str">
        <f t="shared" ref="S746" si="1806">IF(A739="","",A739)</f>
        <v/>
      </c>
      <c r="U746" s="266" t="str">
        <f t="shared" ref="U746" si="1807">CONCATENATE(C745,"_",D746)</f>
        <v>letzte Mahnungen mit eingeschriebenen Brief (2)_Nicht-Haushalte</v>
      </c>
    </row>
    <row r="747" spans="1:21" ht="12.75" customHeight="1" x14ac:dyDescent="0.2">
      <c r="A747" s="492"/>
      <c r="B747" s="494" t="str">
        <f>IF(A747="","",IFERROR(VLOOKUP(A747,L!$M$11:$N$120,2,FALSE),"Eingabeart wurde geändert"))</f>
        <v/>
      </c>
      <c r="C747" s="428" t="s">
        <v>1073</v>
      </c>
      <c r="D747" s="147" t="s">
        <v>96</v>
      </c>
      <c r="E747" s="103"/>
      <c r="F747" s="103"/>
      <c r="G747" s="103"/>
      <c r="H747" s="103"/>
      <c r="I747" s="103"/>
      <c r="J747" s="103"/>
      <c r="K747" s="103"/>
      <c r="L747" s="103"/>
      <c r="M747" s="103"/>
      <c r="N747" s="103"/>
      <c r="O747" s="103"/>
      <c r="P747" s="103"/>
      <c r="Q747" s="72" t="str">
        <f t="shared" si="1759"/>
        <v/>
      </c>
      <c r="S747" s="17" t="str">
        <f t="shared" ref="S747" si="1808">IF(A747="","",A747)</f>
        <v/>
      </c>
      <c r="U747" s="266" t="str">
        <f t="shared" ref="U747" si="1809">CONCATENATE(C747,"_",D747)</f>
        <v>Abschaltungen wegen Verletzungen vertraglicher Pflichten nach Aussetzung der Vertragsabwicklung (1)_Haushalte</v>
      </c>
    </row>
    <row r="748" spans="1:21" x14ac:dyDescent="0.2">
      <c r="A748" s="493"/>
      <c r="B748" s="495"/>
      <c r="C748" s="496"/>
      <c r="D748" s="148" t="s">
        <v>97</v>
      </c>
      <c r="E748" s="350"/>
      <c r="F748" s="350"/>
      <c r="G748" s="350"/>
      <c r="H748" s="350"/>
      <c r="I748" s="350"/>
      <c r="J748" s="350"/>
      <c r="K748" s="350"/>
      <c r="L748" s="350"/>
      <c r="M748" s="350"/>
      <c r="N748" s="350"/>
      <c r="O748" s="350"/>
      <c r="P748" s="350"/>
      <c r="Q748" s="264" t="str">
        <f t="shared" si="1759"/>
        <v/>
      </c>
      <c r="S748" s="17" t="str">
        <f t="shared" ref="S748" si="1810">IF(A747="","",A747)</f>
        <v/>
      </c>
      <c r="U748" s="266" t="str">
        <f t="shared" ref="U748" si="1811">CONCATENATE(C747,"_",D748)</f>
        <v>Abschaltungen wegen Verletzungen vertraglicher Pflichten nach Aussetzung der Vertragsabwicklung (1)_Nicht-Haushalte</v>
      </c>
    </row>
    <row r="749" spans="1:21" ht="12.75" customHeight="1" x14ac:dyDescent="0.2">
      <c r="A749" s="493"/>
      <c r="B749" s="495"/>
      <c r="C749" s="497" t="s">
        <v>1074</v>
      </c>
      <c r="D749" s="147" t="s">
        <v>96</v>
      </c>
      <c r="E749" s="130"/>
      <c r="F749" s="130"/>
      <c r="G749" s="130"/>
      <c r="H749" s="130"/>
      <c r="I749" s="130"/>
      <c r="J749" s="130"/>
      <c r="K749" s="130"/>
      <c r="L749" s="130"/>
      <c r="M749" s="130"/>
      <c r="N749" s="130"/>
      <c r="O749" s="130"/>
      <c r="P749" s="130"/>
      <c r="Q749" s="108" t="str">
        <f t="shared" si="1759"/>
        <v/>
      </c>
      <c r="S749" s="17" t="str">
        <f t="shared" ref="S749" si="1812">IF(A747="","",A747)</f>
        <v/>
      </c>
      <c r="U749" s="266" t="str">
        <f t="shared" ref="U749" si="1813">CONCATENATE(C749,"_",D749)</f>
        <v>Abschaltungen wegen Verletzungen vertraglicher Pflichten nach Vertragsauflösung (1)_Haushalte</v>
      </c>
    </row>
    <row r="750" spans="1:21" x14ac:dyDescent="0.2">
      <c r="A750" s="493"/>
      <c r="B750" s="495"/>
      <c r="C750" s="496"/>
      <c r="D750" s="148" t="s">
        <v>97</v>
      </c>
      <c r="E750" s="305"/>
      <c r="F750" s="305"/>
      <c r="G750" s="305"/>
      <c r="H750" s="305"/>
      <c r="I750" s="305"/>
      <c r="J750" s="305"/>
      <c r="K750" s="305"/>
      <c r="L750" s="305"/>
      <c r="M750" s="305"/>
      <c r="N750" s="305"/>
      <c r="O750" s="305"/>
      <c r="P750" s="305"/>
      <c r="Q750" s="108" t="str">
        <f t="shared" si="1759"/>
        <v/>
      </c>
      <c r="S750" s="17" t="str">
        <f t="shared" ref="S750" si="1814">IF(A747="","",A747)</f>
        <v/>
      </c>
      <c r="U750" s="266" t="str">
        <f t="shared" ref="U750" si="1815">CONCATENATE(C749,"_",D750)</f>
        <v>Abschaltungen wegen Verletzungen vertraglicher Pflichten nach Vertragsauflösung (1)_Nicht-Haushalte</v>
      </c>
    </row>
    <row r="751" spans="1:21" ht="12.75" customHeight="1" x14ac:dyDescent="0.2">
      <c r="A751" s="493"/>
      <c r="B751" s="495"/>
      <c r="C751" s="497" t="s">
        <v>1082</v>
      </c>
      <c r="D751" s="147" t="s">
        <v>96</v>
      </c>
      <c r="E751" s="305"/>
      <c r="F751" s="305"/>
      <c r="G751" s="305"/>
      <c r="H751" s="305"/>
      <c r="I751" s="305"/>
      <c r="J751" s="305"/>
      <c r="K751" s="305"/>
      <c r="L751" s="305"/>
      <c r="M751" s="305"/>
      <c r="N751" s="305"/>
      <c r="O751" s="305"/>
      <c r="P751" s="305"/>
      <c r="Q751" s="108" t="str">
        <f t="shared" si="1759"/>
        <v/>
      </c>
      <c r="S751" s="17" t="str">
        <f t="shared" ref="S751" si="1816">IF(A747="","",A747)</f>
        <v/>
      </c>
      <c r="U751" s="266" t="str">
        <f t="shared" ref="U751" si="1817">CONCATENATE(C751,"_",D751)</f>
        <v>Wiederaufnahmen der Belieferung nach Aussetzung des Netzzugangsvertrages (1)_Haushalte</v>
      </c>
    </row>
    <row r="752" spans="1:21" x14ac:dyDescent="0.2">
      <c r="A752" s="493"/>
      <c r="B752" s="495"/>
      <c r="C752" s="496"/>
      <c r="D752" s="148" t="s">
        <v>97</v>
      </c>
      <c r="E752" s="305"/>
      <c r="F752" s="305"/>
      <c r="G752" s="305"/>
      <c r="H752" s="305"/>
      <c r="I752" s="305"/>
      <c r="J752" s="305"/>
      <c r="K752" s="305"/>
      <c r="L752" s="305"/>
      <c r="M752" s="305"/>
      <c r="N752" s="305"/>
      <c r="O752" s="305"/>
      <c r="P752" s="305"/>
      <c r="Q752" s="304" t="str">
        <f t="shared" si="1759"/>
        <v/>
      </c>
      <c r="S752" s="17" t="str">
        <f t="shared" ref="S752" si="1818">IF(A747="","",A747)</f>
        <v/>
      </c>
      <c r="U752" s="266" t="str">
        <f t="shared" ref="U752" si="1819">CONCATENATE(C751,"_",D752)</f>
        <v>Wiederaufnahmen der Belieferung nach Aussetzung des Netzzugangsvertrages (1)_Nicht-Haushalte</v>
      </c>
    </row>
    <row r="753" spans="1:21" x14ac:dyDescent="0.2">
      <c r="A753" s="493"/>
      <c r="B753" s="495"/>
      <c r="C753" s="498" t="s">
        <v>1075</v>
      </c>
      <c r="D753" s="147" t="s">
        <v>96</v>
      </c>
      <c r="E753" s="305"/>
      <c r="F753" s="305"/>
      <c r="G753" s="305"/>
      <c r="H753" s="305"/>
      <c r="I753" s="305"/>
      <c r="J753" s="305"/>
      <c r="K753" s="305"/>
      <c r="L753" s="305"/>
      <c r="M753" s="305"/>
      <c r="N753" s="305"/>
      <c r="O753" s="305"/>
      <c r="P753" s="305"/>
      <c r="Q753" s="304" t="str">
        <f t="shared" si="1759"/>
        <v/>
      </c>
      <c r="S753" s="17" t="str">
        <f t="shared" ref="S753" si="1820">IF(A747="","",A747)</f>
        <v/>
      </c>
      <c r="U753" s="266" t="str">
        <f t="shared" ref="U753" si="1821">CONCATENATE(C753,"_",D753)</f>
        <v>letzte Mahnungen mit eingeschriebenen Brief (2)_Haushalte</v>
      </c>
    </row>
    <row r="754" spans="1:21" ht="12.75" customHeight="1" x14ac:dyDescent="0.2">
      <c r="A754" s="493"/>
      <c r="B754" s="495"/>
      <c r="C754" s="499"/>
      <c r="D754" s="148" t="s">
        <v>97</v>
      </c>
      <c r="E754" s="104"/>
      <c r="F754" s="104"/>
      <c r="G754" s="104"/>
      <c r="H754" s="104"/>
      <c r="I754" s="104"/>
      <c r="J754" s="104"/>
      <c r="K754" s="104"/>
      <c r="L754" s="104"/>
      <c r="M754" s="104"/>
      <c r="N754" s="104"/>
      <c r="O754" s="104"/>
      <c r="P754" s="104"/>
      <c r="Q754" s="73" t="str">
        <f t="shared" si="1759"/>
        <v/>
      </c>
      <c r="S754" s="17" t="str">
        <f t="shared" ref="S754" si="1822">IF(A747="","",A747)</f>
        <v/>
      </c>
      <c r="U754" s="266" t="str">
        <f t="shared" ref="U754" si="1823">CONCATENATE(C753,"_",D754)</f>
        <v>letzte Mahnungen mit eingeschriebenen Brief (2)_Nicht-Haushalte</v>
      </c>
    </row>
    <row r="755" spans="1:21" ht="12.75" customHeight="1" x14ac:dyDescent="0.2">
      <c r="A755" s="492"/>
      <c r="B755" s="494" t="str">
        <f>IF(A755="","",IFERROR(VLOOKUP(A755,L!$M$11:$N$120,2,FALSE),"Eingabeart wurde geändert"))</f>
        <v/>
      </c>
      <c r="C755" s="428" t="s">
        <v>1073</v>
      </c>
      <c r="D755" s="147" t="s">
        <v>96</v>
      </c>
      <c r="E755" s="103"/>
      <c r="F755" s="103"/>
      <c r="G755" s="103"/>
      <c r="H755" s="103"/>
      <c r="I755" s="103"/>
      <c r="J755" s="103"/>
      <c r="K755" s="103"/>
      <c r="L755" s="103"/>
      <c r="M755" s="103"/>
      <c r="N755" s="103"/>
      <c r="O755" s="103"/>
      <c r="P755" s="103"/>
      <c r="Q755" s="72" t="str">
        <f t="shared" si="1759"/>
        <v/>
      </c>
      <c r="S755" s="17" t="str">
        <f t="shared" ref="S755" si="1824">IF(A755="","",A755)</f>
        <v/>
      </c>
      <c r="U755" s="266" t="str">
        <f t="shared" ref="U755" si="1825">CONCATENATE(C755,"_",D755)</f>
        <v>Abschaltungen wegen Verletzungen vertraglicher Pflichten nach Aussetzung der Vertragsabwicklung (1)_Haushalte</v>
      </c>
    </row>
    <row r="756" spans="1:21" x14ac:dyDescent="0.2">
      <c r="A756" s="493"/>
      <c r="B756" s="495"/>
      <c r="C756" s="496"/>
      <c r="D756" s="148" t="s">
        <v>97</v>
      </c>
      <c r="E756" s="350"/>
      <c r="F756" s="350"/>
      <c r="G756" s="350"/>
      <c r="H756" s="350"/>
      <c r="I756" s="350"/>
      <c r="J756" s="350"/>
      <c r="K756" s="350"/>
      <c r="L756" s="350"/>
      <c r="M756" s="350"/>
      <c r="N756" s="350"/>
      <c r="O756" s="350"/>
      <c r="P756" s="350"/>
      <c r="Q756" s="264" t="str">
        <f t="shared" si="1759"/>
        <v/>
      </c>
      <c r="S756" s="17" t="str">
        <f t="shared" ref="S756" si="1826">IF(A755="","",A755)</f>
        <v/>
      </c>
      <c r="U756" s="266" t="str">
        <f t="shared" ref="U756" si="1827">CONCATENATE(C755,"_",D756)</f>
        <v>Abschaltungen wegen Verletzungen vertraglicher Pflichten nach Aussetzung der Vertragsabwicklung (1)_Nicht-Haushalte</v>
      </c>
    </row>
    <row r="757" spans="1:21" ht="12.75" customHeight="1" x14ac:dyDescent="0.2">
      <c r="A757" s="493"/>
      <c r="B757" s="495"/>
      <c r="C757" s="497" t="s">
        <v>1074</v>
      </c>
      <c r="D757" s="147" t="s">
        <v>96</v>
      </c>
      <c r="E757" s="130"/>
      <c r="F757" s="130"/>
      <c r="G757" s="130"/>
      <c r="H757" s="130"/>
      <c r="I757" s="130"/>
      <c r="J757" s="130"/>
      <c r="K757" s="130"/>
      <c r="L757" s="130"/>
      <c r="M757" s="130"/>
      <c r="N757" s="130"/>
      <c r="O757" s="130"/>
      <c r="P757" s="130"/>
      <c r="Q757" s="108" t="str">
        <f t="shared" si="1759"/>
        <v/>
      </c>
      <c r="S757" s="17" t="str">
        <f t="shared" ref="S757" si="1828">IF(A755="","",A755)</f>
        <v/>
      </c>
      <c r="U757" s="266" t="str">
        <f t="shared" ref="U757" si="1829">CONCATENATE(C757,"_",D757)</f>
        <v>Abschaltungen wegen Verletzungen vertraglicher Pflichten nach Vertragsauflösung (1)_Haushalte</v>
      </c>
    </row>
    <row r="758" spans="1:21" x14ac:dyDescent="0.2">
      <c r="A758" s="493"/>
      <c r="B758" s="495"/>
      <c r="C758" s="496"/>
      <c r="D758" s="148" t="s">
        <v>97</v>
      </c>
      <c r="E758" s="305"/>
      <c r="F758" s="305"/>
      <c r="G758" s="305"/>
      <c r="H758" s="305"/>
      <c r="I758" s="305"/>
      <c r="J758" s="305"/>
      <c r="K758" s="305"/>
      <c r="L758" s="305"/>
      <c r="M758" s="305"/>
      <c r="N758" s="305"/>
      <c r="O758" s="305"/>
      <c r="P758" s="305"/>
      <c r="Q758" s="108" t="str">
        <f t="shared" si="1759"/>
        <v/>
      </c>
      <c r="S758" s="17" t="str">
        <f t="shared" ref="S758" si="1830">IF(A755="","",A755)</f>
        <v/>
      </c>
      <c r="U758" s="266" t="str">
        <f t="shared" ref="U758" si="1831">CONCATENATE(C757,"_",D758)</f>
        <v>Abschaltungen wegen Verletzungen vertraglicher Pflichten nach Vertragsauflösung (1)_Nicht-Haushalte</v>
      </c>
    </row>
    <row r="759" spans="1:21" ht="12.75" customHeight="1" x14ac:dyDescent="0.2">
      <c r="A759" s="493"/>
      <c r="B759" s="495"/>
      <c r="C759" s="497" t="s">
        <v>1082</v>
      </c>
      <c r="D759" s="147" t="s">
        <v>96</v>
      </c>
      <c r="E759" s="305"/>
      <c r="F759" s="305"/>
      <c r="G759" s="305"/>
      <c r="H759" s="305"/>
      <c r="I759" s="305"/>
      <c r="J759" s="305"/>
      <c r="K759" s="305"/>
      <c r="L759" s="305"/>
      <c r="M759" s="305"/>
      <c r="N759" s="305"/>
      <c r="O759" s="305"/>
      <c r="P759" s="305"/>
      <c r="Q759" s="108" t="str">
        <f t="shared" si="1759"/>
        <v/>
      </c>
      <c r="S759" s="17" t="str">
        <f t="shared" ref="S759" si="1832">IF(A755="","",A755)</f>
        <v/>
      </c>
      <c r="U759" s="266" t="str">
        <f t="shared" ref="U759" si="1833">CONCATENATE(C759,"_",D759)</f>
        <v>Wiederaufnahmen der Belieferung nach Aussetzung des Netzzugangsvertrages (1)_Haushalte</v>
      </c>
    </row>
    <row r="760" spans="1:21" x14ac:dyDescent="0.2">
      <c r="A760" s="493"/>
      <c r="B760" s="495"/>
      <c r="C760" s="496"/>
      <c r="D760" s="148" t="s">
        <v>97</v>
      </c>
      <c r="E760" s="305"/>
      <c r="F760" s="305"/>
      <c r="G760" s="305"/>
      <c r="H760" s="305"/>
      <c r="I760" s="305"/>
      <c r="J760" s="305"/>
      <c r="K760" s="305"/>
      <c r="L760" s="305"/>
      <c r="M760" s="305"/>
      <c r="N760" s="305"/>
      <c r="O760" s="305"/>
      <c r="P760" s="305"/>
      <c r="Q760" s="304" t="str">
        <f t="shared" si="1759"/>
        <v/>
      </c>
      <c r="S760" s="17" t="str">
        <f t="shared" ref="S760" si="1834">IF(A755="","",A755)</f>
        <v/>
      </c>
      <c r="U760" s="266" t="str">
        <f t="shared" ref="U760" si="1835">CONCATENATE(C759,"_",D760)</f>
        <v>Wiederaufnahmen der Belieferung nach Aussetzung des Netzzugangsvertrages (1)_Nicht-Haushalte</v>
      </c>
    </row>
    <row r="761" spans="1:21" x14ac:dyDescent="0.2">
      <c r="A761" s="493"/>
      <c r="B761" s="495"/>
      <c r="C761" s="498" t="s">
        <v>1075</v>
      </c>
      <c r="D761" s="147" t="s">
        <v>96</v>
      </c>
      <c r="E761" s="305"/>
      <c r="F761" s="305"/>
      <c r="G761" s="305"/>
      <c r="H761" s="305"/>
      <c r="I761" s="305"/>
      <c r="J761" s="305"/>
      <c r="K761" s="305"/>
      <c r="L761" s="305"/>
      <c r="M761" s="305"/>
      <c r="N761" s="305"/>
      <c r="O761" s="305"/>
      <c r="P761" s="305"/>
      <c r="Q761" s="304" t="str">
        <f t="shared" si="1759"/>
        <v/>
      </c>
      <c r="S761" s="17" t="str">
        <f t="shared" ref="S761" si="1836">IF(A755="","",A755)</f>
        <v/>
      </c>
      <c r="U761" s="266" t="str">
        <f t="shared" ref="U761" si="1837">CONCATENATE(C761,"_",D761)</f>
        <v>letzte Mahnungen mit eingeschriebenen Brief (2)_Haushalte</v>
      </c>
    </row>
    <row r="762" spans="1:21" ht="12.75" customHeight="1" x14ac:dyDescent="0.2">
      <c r="A762" s="493"/>
      <c r="B762" s="495"/>
      <c r="C762" s="499"/>
      <c r="D762" s="148" t="s">
        <v>97</v>
      </c>
      <c r="E762" s="104"/>
      <c r="F762" s="104"/>
      <c r="G762" s="104"/>
      <c r="H762" s="104"/>
      <c r="I762" s="104"/>
      <c r="J762" s="104"/>
      <c r="K762" s="104"/>
      <c r="L762" s="104"/>
      <c r="M762" s="104"/>
      <c r="N762" s="104"/>
      <c r="O762" s="104"/>
      <c r="P762" s="104"/>
      <c r="Q762" s="73" t="str">
        <f t="shared" si="1759"/>
        <v/>
      </c>
      <c r="S762" s="17" t="str">
        <f t="shared" ref="S762" si="1838">IF(A755="","",A755)</f>
        <v/>
      </c>
      <c r="U762" s="266" t="str">
        <f t="shared" ref="U762" si="1839">CONCATENATE(C761,"_",D762)</f>
        <v>letzte Mahnungen mit eingeschriebenen Brief (2)_Nicht-Haushalte</v>
      </c>
    </row>
    <row r="763" spans="1:21" ht="12.75" customHeight="1" x14ac:dyDescent="0.2">
      <c r="A763" s="492"/>
      <c r="B763" s="494" t="str">
        <f>IF(A763="","",IFERROR(VLOOKUP(A763,L!$M$11:$N$120,2,FALSE),"Eingabeart wurde geändert"))</f>
        <v/>
      </c>
      <c r="C763" s="428" t="s">
        <v>1073</v>
      </c>
      <c r="D763" s="147" t="s">
        <v>96</v>
      </c>
      <c r="E763" s="103"/>
      <c r="F763" s="103"/>
      <c r="G763" s="103"/>
      <c r="H763" s="103"/>
      <c r="I763" s="103"/>
      <c r="J763" s="103"/>
      <c r="K763" s="103"/>
      <c r="L763" s="103"/>
      <c r="M763" s="103"/>
      <c r="N763" s="103"/>
      <c r="O763" s="103"/>
      <c r="P763" s="103"/>
      <c r="Q763" s="72" t="str">
        <f t="shared" si="1759"/>
        <v/>
      </c>
      <c r="S763" s="17" t="str">
        <f t="shared" ref="S763" si="1840">IF(A763="","",A763)</f>
        <v/>
      </c>
      <c r="U763" s="266" t="str">
        <f t="shared" ref="U763" si="1841">CONCATENATE(C763,"_",D763)</f>
        <v>Abschaltungen wegen Verletzungen vertraglicher Pflichten nach Aussetzung der Vertragsabwicklung (1)_Haushalte</v>
      </c>
    </row>
    <row r="764" spans="1:21" x14ac:dyDescent="0.2">
      <c r="A764" s="493"/>
      <c r="B764" s="495"/>
      <c r="C764" s="496"/>
      <c r="D764" s="148" t="s">
        <v>97</v>
      </c>
      <c r="E764" s="350"/>
      <c r="F764" s="350"/>
      <c r="G764" s="350"/>
      <c r="H764" s="350"/>
      <c r="I764" s="350"/>
      <c r="J764" s="350"/>
      <c r="K764" s="350"/>
      <c r="L764" s="350"/>
      <c r="M764" s="350"/>
      <c r="N764" s="350"/>
      <c r="O764" s="350"/>
      <c r="P764" s="350"/>
      <c r="Q764" s="264" t="str">
        <f t="shared" si="1759"/>
        <v/>
      </c>
      <c r="S764" s="17" t="str">
        <f t="shared" ref="S764" si="1842">IF(A763="","",A763)</f>
        <v/>
      </c>
      <c r="U764" s="266" t="str">
        <f t="shared" ref="U764" si="1843">CONCATENATE(C763,"_",D764)</f>
        <v>Abschaltungen wegen Verletzungen vertraglicher Pflichten nach Aussetzung der Vertragsabwicklung (1)_Nicht-Haushalte</v>
      </c>
    </row>
    <row r="765" spans="1:21" ht="12.75" customHeight="1" x14ac:dyDescent="0.2">
      <c r="A765" s="493"/>
      <c r="B765" s="495"/>
      <c r="C765" s="497" t="s">
        <v>1074</v>
      </c>
      <c r="D765" s="147" t="s">
        <v>96</v>
      </c>
      <c r="E765" s="130"/>
      <c r="F765" s="130"/>
      <c r="G765" s="130"/>
      <c r="H765" s="130"/>
      <c r="I765" s="130"/>
      <c r="J765" s="130"/>
      <c r="K765" s="130"/>
      <c r="L765" s="130"/>
      <c r="M765" s="130"/>
      <c r="N765" s="130"/>
      <c r="O765" s="130"/>
      <c r="P765" s="130"/>
      <c r="Q765" s="108" t="str">
        <f t="shared" si="1759"/>
        <v/>
      </c>
      <c r="S765" s="17" t="str">
        <f t="shared" ref="S765" si="1844">IF(A763="","",A763)</f>
        <v/>
      </c>
      <c r="U765" s="266" t="str">
        <f t="shared" ref="U765" si="1845">CONCATENATE(C765,"_",D765)</f>
        <v>Abschaltungen wegen Verletzungen vertraglicher Pflichten nach Vertragsauflösung (1)_Haushalte</v>
      </c>
    </row>
    <row r="766" spans="1:21" x14ac:dyDescent="0.2">
      <c r="A766" s="493"/>
      <c r="B766" s="495"/>
      <c r="C766" s="496"/>
      <c r="D766" s="148" t="s">
        <v>97</v>
      </c>
      <c r="E766" s="305"/>
      <c r="F766" s="305"/>
      <c r="G766" s="305"/>
      <c r="H766" s="305"/>
      <c r="I766" s="305"/>
      <c r="J766" s="305"/>
      <c r="K766" s="305"/>
      <c r="L766" s="305"/>
      <c r="M766" s="305"/>
      <c r="N766" s="305"/>
      <c r="O766" s="305"/>
      <c r="P766" s="305"/>
      <c r="Q766" s="108" t="str">
        <f t="shared" si="1759"/>
        <v/>
      </c>
      <c r="S766" s="17" t="str">
        <f t="shared" ref="S766" si="1846">IF(A763="","",A763)</f>
        <v/>
      </c>
      <c r="U766" s="266" t="str">
        <f t="shared" ref="U766" si="1847">CONCATENATE(C765,"_",D766)</f>
        <v>Abschaltungen wegen Verletzungen vertraglicher Pflichten nach Vertragsauflösung (1)_Nicht-Haushalte</v>
      </c>
    </row>
    <row r="767" spans="1:21" ht="12.75" customHeight="1" x14ac:dyDescent="0.2">
      <c r="A767" s="493"/>
      <c r="B767" s="495"/>
      <c r="C767" s="497" t="s">
        <v>1082</v>
      </c>
      <c r="D767" s="147" t="s">
        <v>96</v>
      </c>
      <c r="E767" s="305"/>
      <c r="F767" s="305"/>
      <c r="G767" s="305"/>
      <c r="H767" s="305"/>
      <c r="I767" s="305"/>
      <c r="J767" s="305"/>
      <c r="K767" s="305"/>
      <c r="L767" s="305"/>
      <c r="M767" s="305"/>
      <c r="N767" s="305"/>
      <c r="O767" s="305"/>
      <c r="P767" s="305"/>
      <c r="Q767" s="108" t="str">
        <f t="shared" si="1759"/>
        <v/>
      </c>
      <c r="S767" s="17" t="str">
        <f t="shared" ref="S767" si="1848">IF(A763="","",A763)</f>
        <v/>
      </c>
      <c r="U767" s="266" t="str">
        <f t="shared" ref="U767" si="1849">CONCATENATE(C767,"_",D767)</f>
        <v>Wiederaufnahmen der Belieferung nach Aussetzung des Netzzugangsvertrages (1)_Haushalte</v>
      </c>
    </row>
    <row r="768" spans="1:21" x14ac:dyDescent="0.2">
      <c r="A768" s="493"/>
      <c r="B768" s="495"/>
      <c r="C768" s="496"/>
      <c r="D768" s="148" t="s">
        <v>97</v>
      </c>
      <c r="E768" s="305"/>
      <c r="F768" s="305"/>
      <c r="G768" s="305"/>
      <c r="H768" s="305"/>
      <c r="I768" s="305"/>
      <c r="J768" s="305"/>
      <c r="K768" s="305"/>
      <c r="L768" s="305"/>
      <c r="M768" s="305"/>
      <c r="N768" s="305"/>
      <c r="O768" s="305"/>
      <c r="P768" s="305"/>
      <c r="Q768" s="304" t="str">
        <f t="shared" si="1759"/>
        <v/>
      </c>
      <c r="S768" s="17" t="str">
        <f t="shared" ref="S768" si="1850">IF(A763="","",A763)</f>
        <v/>
      </c>
      <c r="U768" s="266" t="str">
        <f t="shared" ref="U768" si="1851">CONCATENATE(C767,"_",D768)</f>
        <v>Wiederaufnahmen der Belieferung nach Aussetzung des Netzzugangsvertrages (1)_Nicht-Haushalte</v>
      </c>
    </row>
    <row r="769" spans="1:21" x14ac:dyDescent="0.2">
      <c r="A769" s="493"/>
      <c r="B769" s="495"/>
      <c r="C769" s="498" t="s">
        <v>1075</v>
      </c>
      <c r="D769" s="147" t="s">
        <v>96</v>
      </c>
      <c r="E769" s="305"/>
      <c r="F769" s="305"/>
      <c r="G769" s="305"/>
      <c r="H769" s="305"/>
      <c r="I769" s="305"/>
      <c r="J769" s="305"/>
      <c r="K769" s="305"/>
      <c r="L769" s="305"/>
      <c r="M769" s="305"/>
      <c r="N769" s="305"/>
      <c r="O769" s="305"/>
      <c r="P769" s="305"/>
      <c r="Q769" s="304" t="str">
        <f t="shared" si="1759"/>
        <v/>
      </c>
      <c r="S769" s="17" t="str">
        <f t="shared" ref="S769" si="1852">IF(A763="","",A763)</f>
        <v/>
      </c>
      <c r="U769" s="266" t="str">
        <f t="shared" ref="U769" si="1853">CONCATENATE(C769,"_",D769)</f>
        <v>letzte Mahnungen mit eingeschriebenen Brief (2)_Haushalte</v>
      </c>
    </row>
    <row r="770" spans="1:21" ht="12.75" customHeight="1" x14ac:dyDescent="0.2">
      <c r="A770" s="493"/>
      <c r="B770" s="495"/>
      <c r="C770" s="499"/>
      <c r="D770" s="148" t="s">
        <v>97</v>
      </c>
      <c r="E770" s="104"/>
      <c r="F770" s="104"/>
      <c r="G770" s="104"/>
      <c r="H770" s="104"/>
      <c r="I770" s="104"/>
      <c r="J770" s="104"/>
      <c r="K770" s="104"/>
      <c r="L770" s="104"/>
      <c r="M770" s="104"/>
      <c r="N770" s="104"/>
      <c r="O770" s="104"/>
      <c r="P770" s="104"/>
      <c r="Q770" s="73" t="str">
        <f t="shared" si="1759"/>
        <v/>
      </c>
      <c r="S770" s="17" t="str">
        <f t="shared" ref="S770" si="1854">IF(A763="","",A763)</f>
        <v/>
      </c>
      <c r="U770" s="266" t="str">
        <f t="shared" ref="U770" si="1855">CONCATENATE(C769,"_",D770)</f>
        <v>letzte Mahnungen mit eingeschriebenen Brief (2)_Nicht-Haushalte</v>
      </c>
    </row>
    <row r="771" spans="1:21" ht="12.75" customHeight="1" x14ac:dyDescent="0.2">
      <c r="A771" s="492"/>
      <c r="B771" s="494" t="str">
        <f>IF(A771="","",IFERROR(VLOOKUP(A771,L!$M$11:$N$120,2,FALSE),"Eingabeart wurde geändert"))</f>
        <v/>
      </c>
      <c r="C771" s="428" t="s">
        <v>1073</v>
      </c>
      <c r="D771" s="147" t="s">
        <v>96</v>
      </c>
      <c r="E771" s="103"/>
      <c r="F771" s="103"/>
      <c r="G771" s="103"/>
      <c r="H771" s="103"/>
      <c r="I771" s="103"/>
      <c r="J771" s="103"/>
      <c r="K771" s="103"/>
      <c r="L771" s="103"/>
      <c r="M771" s="103"/>
      <c r="N771" s="103"/>
      <c r="O771" s="103"/>
      <c r="P771" s="103"/>
      <c r="Q771" s="72" t="str">
        <f t="shared" si="1759"/>
        <v/>
      </c>
      <c r="S771" s="17" t="str">
        <f t="shared" ref="S771" si="1856">IF(A771="","",A771)</f>
        <v/>
      </c>
      <c r="U771" s="266" t="str">
        <f t="shared" ref="U771" si="1857">CONCATENATE(C771,"_",D771)</f>
        <v>Abschaltungen wegen Verletzungen vertraglicher Pflichten nach Aussetzung der Vertragsabwicklung (1)_Haushalte</v>
      </c>
    </row>
    <row r="772" spans="1:21" x14ac:dyDescent="0.2">
      <c r="A772" s="493"/>
      <c r="B772" s="495"/>
      <c r="C772" s="496"/>
      <c r="D772" s="148" t="s">
        <v>97</v>
      </c>
      <c r="E772" s="350"/>
      <c r="F772" s="350"/>
      <c r="G772" s="350"/>
      <c r="H772" s="350"/>
      <c r="I772" s="350"/>
      <c r="J772" s="350"/>
      <c r="K772" s="350"/>
      <c r="L772" s="350"/>
      <c r="M772" s="350"/>
      <c r="N772" s="350"/>
      <c r="O772" s="350"/>
      <c r="P772" s="350"/>
      <c r="Q772" s="264" t="str">
        <f t="shared" si="1759"/>
        <v/>
      </c>
      <c r="S772" s="17" t="str">
        <f t="shared" ref="S772" si="1858">IF(A771="","",A771)</f>
        <v/>
      </c>
      <c r="U772" s="266" t="str">
        <f t="shared" ref="U772" si="1859">CONCATENATE(C771,"_",D772)</f>
        <v>Abschaltungen wegen Verletzungen vertraglicher Pflichten nach Aussetzung der Vertragsabwicklung (1)_Nicht-Haushalte</v>
      </c>
    </row>
    <row r="773" spans="1:21" ht="12.75" customHeight="1" x14ac:dyDescent="0.2">
      <c r="A773" s="493"/>
      <c r="B773" s="495"/>
      <c r="C773" s="497" t="s">
        <v>1074</v>
      </c>
      <c r="D773" s="147" t="s">
        <v>96</v>
      </c>
      <c r="E773" s="130"/>
      <c r="F773" s="130"/>
      <c r="G773" s="130"/>
      <c r="H773" s="130"/>
      <c r="I773" s="130"/>
      <c r="J773" s="130"/>
      <c r="K773" s="130"/>
      <c r="L773" s="130"/>
      <c r="M773" s="130"/>
      <c r="N773" s="130"/>
      <c r="O773" s="130"/>
      <c r="P773" s="130"/>
      <c r="Q773" s="108" t="str">
        <f t="shared" si="1759"/>
        <v/>
      </c>
      <c r="S773" s="17" t="str">
        <f t="shared" ref="S773" si="1860">IF(A771="","",A771)</f>
        <v/>
      </c>
      <c r="U773" s="266" t="str">
        <f t="shared" ref="U773" si="1861">CONCATENATE(C773,"_",D773)</f>
        <v>Abschaltungen wegen Verletzungen vertraglicher Pflichten nach Vertragsauflösung (1)_Haushalte</v>
      </c>
    </row>
    <row r="774" spans="1:21" x14ac:dyDescent="0.2">
      <c r="A774" s="493"/>
      <c r="B774" s="495"/>
      <c r="C774" s="496"/>
      <c r="D774" s="148" t="s">
        <v>97</v>
      </c>
      <c r="E774" s="305"/>
      <c r="F774" s="305"/>
      <c r="G774" s="305"/>
      <c r="H774" s="305"/>
      <c r="I774" s="305"/>
      <c r="J774" s="305"/>
      <c r="K774" s="305"/>
      <c r="L774" s="305"/>
      <c r="M774" s="305"/>
      <c r="N774" s="305"/>
      <c r="O774" s="305"/>
      <c r="P774" s="305"/>
      <c r="Q774" s="108" t="str">
        <f t="shared" si="1759"/>
        <v/>
      </c>
      <c r="S774" s="17" t="str">
        <f t="shared" ref="S774" si="1862">IF(A771="","",A771)</f>
        <v/>
      </c>
      <c r="U774" s="266" t="str">
        <f t="shared" ref="U774" si="1863">CONCATENATE(C773,"_",D774)</f>
        <v>Abschaltungen wegen Verletzungen vertraglicher Pflichten nach Vertragsauflösung (1)_Nicht-Haushalte</v>
      </c>
    </row>
    <row r="775" spans="1:21" ht="12.75" customHeight="1" x14ac:dyDescent="0.2">
      <c r="A775" s="493"/>
      <c r="B775" s="495"/>
      <c r="C775" s="497" t="s">
        <v>1082</v>
      </c>
      <c r="D775" s="147" t="s">
        <v>96</v>
      </c>
      <c r="E775" s="305"/>
      <c r="F775" s="305"/>
      <c r="G775" s="305"/>
      <c r="H775" s="305"/>
      <c r="I775" s="305"/>
      <c r="J775" s="305"/>
      <c r="K775" s="305"/>
      <c r="L775" s="305"/>
      <c r="M775" s="305"/>
      <c r="N775" s="305"/>
      <c r="O775" s="305"/>
      <c r="P775" s="305"/>
      <c r="Q775" s="108" t="str">
        <f t="shared" si="1759"/>
        <v/>
      </c>
      <c r="S775" s="17" t="str">
        <f t="shared" ref="S775" si="1864">IF(A771="","",A771)</f>
        <v/>
      </c>
      <c r="U775" s="266" t="str">
        <f t="shared" ref="U775" si="1865">CONCATENATE(C775,"_",D775)</f>
        <v>Wiederaufnahmen der Belieferung nach Aussetzung des Netzzugangsvertrages (1)_Haushalte</v>
      </c>
    </row>
    <row r="776" spans="1:21" x14ac:dyDescent="0.2">
      <c r="A776" s="493"/>
      <c r="B776" s="495"/>
      <c r="C776" s="496"/>
      <c r="D776" s="148" t="s">
        <v>97</v>
      </c>
      <c r="E776" s="305"/>
      <c r="F776" s="305"/>
      <c r="G776" s="305"/>
      <c r="H776" s="305"/>
      <c r="I776" s="305"/>
      <c r="J776" s="305"/>
      <c r="K776" s="305"/>
      <c r="L776" s="305"/>
      <c r="M776" s="305"/>
      <c r="N776" s="305"/>
      <c r="O776" s="305"/>
      <c r="P776" s="305"/>
      <c r="Q776" s="304" t="str">
        <f t="shared" si="1759"/>
        <v/>
      </c>
      <c r="S776" s="17" t="str">
        <f t="shared" ref="S776" si="1866">IF(A771="","",A771)</f>
        <v/>
      </c>
      <c r="U776" s="266" t="str">
        <f t="shared" ref="U776" si="1867">CONCATENATE(C775,"_",D776)</f>
        <v>Wiederaufnahmen der Belieferung nach Aussetzung des Netzzugangsvertrages (1)_Nicht-Haushalte</v>
      </c>
    </row>
    <row r="777" spans="1:21" x14ac:dyDescent="0.2">
      <c r="A777" s="493"/>
      <c r="B777" s="495"/>
      <c r="C777" s="498" t="s">
        <v>1075</v>
      </c>
      <c r="D777" s="147" t="s">
        <v>96</v>
      </c>
      <c r="E777" s="305"/>
      <c r="F777" s="305"/>
      <c r="G777" s="305"/>
      <c r="H777" s="305"/>
      <c r="I777" s="305"/>
      <c r="J777" s="305"/>
      <c r="K777" s="305"/>
      <c r="L777" s="305"/>
      <c r="M777" s="305"/>
      <c r="N777" s="305"/>
      <c r="O777" s="305"/>
      <c r="P777" s="305"/>
      <c r="Q777" s="304" t="str">
        <f t="shared" si="1759"/>
        <v/>
      </c>
      <c r="S777" s="17" t="str">
        <f t="shared" ref="S777" si="1868">IF(A771="","",A771)</f>
        <v/>
      </c>
      <c r="U777" s="266" t="str">
        <f t="shared" ref="U777" si="1869">CONCATENATE(C777,"_",D777)</f>
        <v>letzte Mahnungen mit eingeschriebenen Brief (2)_Haushalte</v>
      </c>
    </row>
    <row r="778" spans="1:21" ht="12.75" customHeight="1" x14ac:dyDescent="0.2">
      <c r="A778" s="493"/>
      <c r="B778" s="495"/>
      <c r="C778" s="499"/>
      <c r="D778" s="148" t="s">
        <v>97</v>
      </c>
      <c r="E778" s="104"/>
      <c r="F778" s="104"/>
      <c r="G778" s="104"/>
      <c r="H778" s="104"/>
      <c r="I778" s="104"/>
      <c r="J778" s="104"/>
      <c r="K778" s="104"/>
      <c r="L778" s="104"/>
      <c r="M778" s="104"/>
      <c r="N778" s="104"/>
      <c r="O778" s="104"/>
      <c r="P778" s="104"/>
      <c r="Q778" s="73" t="str">
        <f t="shared" si="1759"/>
        <v/>
      </c>
      <c r="S778" s="17" t="str">
        <f t="shared" ref="S778" si="1870">IF(A771="","",A771)</f>
        <v/>
      </c>
      <c r="U778" s="266" t="str">
        <f t="shared" ref="U778" si="1871">CONCATENATE(C777,"_",D778)</f>
        <v>letzte Mahnungen mit eingeschriebenen Brief (2)_Nicht-Haushalte</v>
      </c>
    </row>
    <row r="779" spans="1:21" ht="12.75" customHeight="1" x14ac:dyDescent="0.2">
      <c r="A779" s="492"/>
      <c r="B779" s="494" t="str">
        <f>IF(A779="","",IFERROR(VLOOKUP(A779,L!$M$11:$N$120,2,FALSE),"Eingabeart wurde geändert"))</f>
        <v/>
      </c>
      <c r="C779" s="428" t="s">
        <v>1073</v>
      </c>
      <c r="D779" s="147" t="s">
        <v>96</v>
      </c>
      <c r="E779" s="103"/>
      <c r="F779" s="103"/>
      <c r="G779" s="103"/>
      <c r="H779" s="103"/>
      <c r="I779" s="103"/>
      <c r="J779" s="103"/>
      <c r="K779" s="103"/>
      <c r="L779" s="103"/>
      <c r="M779" s="103"/>
      <c r="N779" s="103"/>
      <c r="O779" s="103"/>
      <c r="P779" s="103"/>
      <c r="Q779" s="72" t="str">
        <f t="shared" si="1759"/>
        <v/>
      </c>
      <c r="S779" s="17" t="str">
        <f t="shared" ref="S779" si="1872">IF(A779="","",A779)</f>
        <v/>
      </c>
      <c r="U779" s="266" t="str">
        <f t="shared" ref="U779" si="1873">CONCATENATE(C779,"_",D779)</f>
        <v>Abschaltungen wegen Verletzungen vertraglicher Pflichten nach Aussetzung der Vertragsabwicklung (1)_Haushalte</v>
      </c>
    </row>
    <row r="780" spans="1:21" x14ac:dyDescent="0.2">
      <c r="A780" s="493"/>
      <c r="B780" s="495"/>
      <c r="C780" s="496"/>
      <c r="D780" s="148" t="s">
        <v>97</v>
      </c>
      <c r="E780" s="350"/>
      <c r="F780" s="350"/>
      <c r="G780" s="350"/>
      <c r="H780" s="350"/>
      <c r="I780" s="350"/>
      <c r="J780" s="350"/>
      <c r="K780" s="350"/>
      <c r="L780" s="350"/>
      <c r="M780" s="350"/>
      <c r="N780" s="350"/>
      <c r="O780" s="350"/>
      <c r="P780" s="350"/>
      <c r="Q780" s="264" t="str">
        <f t="shared" si="1759"/>
        <v/>
      </c>
      <c r="S780" s="17" t="str">
        <f t="shared" ref="S780" si="1874">IF(A779="","",A779)</f>
        <v/>
      </c>
      <c r="U780" s="266" t="str">
        <f t="shared" ref="U780" si="1875">CONCATENATE(C779,"_",D780)</f>
        <v>Abschaltungen wegen Verletzungen vertraglicher Pflichten nach Aussetzung der Vertragsabwicklung (1)_Nicht-Haushalte</v>
      </c>
    </row>
    <row r="781" spans="1:21" ht="12.75" customHeight="1" x14ac:dyDescent="0.2">
      <c r="A781" s="493"/>
      <c r="B781" s="495"/>
      <c r="C781" s="497" t="s">
        <v>1074</v>
      </c>
      <c r="D781" s="147" t="s">
        <v>96</v>
      </c>
      <c r="E781" s="130"/>
      <c r="F781" s="130"/>
      <c r="G781" s="130"/>
      <c r="H781" s="130"/>
      <c r="I781" s="130"/>
      <c r="J781" s="130"/>
      <c r="K781" s="130"/>
      <c r="L781" s="130"/>
      <c r="M781" s="130"/>
      <c r="N781" s="130"/>
      <c r="O781" s="130"/>
      <c r="P781" s="130"/>
      <c r="Q781" s="108" t="str">
        <f t="shared" si="1759"/>
        <v/>
      </c>
      <c r="S781" s="17" t="str">
        <f t="shared" ref="S781" si="1876">IF(A779="","",A779)</f>
        <v/>
      </c>
      <c r="U781" s="266" t="str">
        <f t="shared" ref="U781" si="1877">CONCATENATE(C781,"_",D781)</f>
        <v>Abschaltungen wegen Verletzungen vertraglicher Pflichten nach Vertragsauflösung (1)_Haushalte</v>
      </c>
    </row>
    <row r="782" spans="1:21" x14ac:dyDescent="0.2">
      <c r="A782" s="493"/>
      <c r="B782" s="495"/>
      <c r="C782" s="496"/>
      <c r="D782" s="148" t="s">
        <v>97</v>
      </c>
      <c r="E782" s="305"/>
      <c r="F782" s="305"/>
      <c r="G782" s="305"/>
      <c r="H782" s="305"/>
      <c r="I782" s="305"/>
      <c r="J782" s="305"/>
      <c r="K782" s="305"/>
      <c r="L782" s="305"/>
      <c r="M782" s="305"/>
      <c r="N782" s="305"/>
      <c r="O782" s="305"/>
      <c r="P782" s="305"/>
      <c r="Q782" s="108" t="str">
        <f t="shared" si="1759"/>
        <v/>
      </c>
      <c r="S782" s="17" t="str">
        <f t="shared" ref="S782" si="1878">IF(A779="","",A779)</f>
        <v/>
      </c>
      <c r="U782" s="266" t="str">
        <f t="shared" ref="U782" si="1879">CONCATENATE(C781,"_",D782)</f>
        <v>Abschaltungen wegen Verletzungen vertraglicher Pflichten nach Vertragsauflösung (1)_Nicht-Haushalte</v>
      </c>
    </row>
    <row r="783" spans="1:21" ht="12.75" customHeight="1" x14ac:dyDescent="0.2">
      <c r="A783" s="493"/>
      <c r="B783" s="495"/>
      <c r="C783" s="497" t="s">
        <v>1082</v>
      </c>
      <c r="D783" s="147" t="s">
        <v>96</v>
      </c>
      <c r="E783" s="305"/>
      <c r="F783" s="305"/>
      <c r="G783" s="305"/>
      <c r="H783" s="305"/>
      <c r="I783" s="305"/>
      <c r="J783" s="305"/>
      <c r="K783" s="305"/>
      <c r="L783" s="305"/>
      <c r="M783" s="305"/>
      <c r="N783" s="305"/>
      <c r="O783" s="305"/>
      <c r="P783" s="305"/>
      <c r="Q783" s="108" t="str">
        <f t="shared" si="1759"/>
        <v/>
      </c>
      <c r="S783" s="17" t="str">
        <f t="shared" ref="S783" si="1880">IF(A779="","",A779)</f>
        <v/>
      </c>
      <c r="U783" s="266" t="str">
        <f t="shared" ref="U783" si="1881">CONCATENATE(C783,"_",D783)</f>
        <v>Wiederaufnahmen der Belieferung nach Aussetzung des Netzzugangsvertrages (1)_Haushalte</v>
      </c>
    </row>
    <row r="784" spans="1:21" x14ac:dyDescent="0.2">
      <c r="A784" s="493"/>
      <c r="B784" s="495"/>
      <c r="C784" s="496"/>
      <c r="D784" s="148" t="s">
        <v>97</v>
      </c>
      <c r="E784" s="305"/>
      <c r="F784" s="305"/>
      <c r="G784" s="305"/>
      <c r="H784" s="305"/>
      <c r="I784" s="305"/>
      <c r="J784" s="305"/>
      <c r="K784" s="305"/>
      <c r="L784" s="305"/>
      <c r="M784" s="305"/>
      <c r="N784" s="305"/>
      <c r="O784" s="305"/>
      <c r="P784" s="305"/>
      <c r="Q784" s="304" t="str">
        <f t="shared" si="1759"/>
        <v/>
      </c>
      <c r="S784" s="17" t="str">
        <f t="shared" ref="S784" si="1882">IF(A779="","",A779)</f>
        <v/>
      </c>
      <c r="U784" s="266" t="str">
        <f t="shared" ref="U784" si="1883">CONCATENATE(C783,"_",D784)</f>
        <v>Wiederaufnahmen der Belieferung nach Aussetzung des Netzzugangsvertrages (1)_Nicht-Haushalte</v>
      </c>
    </row>
    <row r="785" spans="1:21" x14ac:dyDescent="0.2">
      <c r="A785" s="493"/>
      <c r="B785" s="495"/>
      <c r="C785" s="498" t="s">
        <v>1075</v>
      </c>
      <c r="D785" s="147" t="s">
        <v>96</v>
      </c>
      <c r="E785" s="305"/>
      <c r="F785" s="305"/>
      <c r="G785" s="305"/>
      <c r="H785" s="305"/>
      <c r="I785" s="305"/>
      <c r="J785" s="305"/>
      <c r="K785" s="305"/>
      <c r="L785" s="305"/>
      <c r="M785" s="305"/>
      <c r="N785" s="305"/>
      <c r="O785" s="305"/>
      <c r="P785" s="305"/>
      <c r="Q785" s="304" t="str">
        <f t="shared" si="1759"/>
        <v/>
      </c>
      <c r="S785" s="17" t="str">
        <f t="shared" ref="S785" si="1884">IF(A779="","",A779)</f>
        <v/>
      </c>
      <c r="U785" s="266" t="str">
        <f t="shared" ref="U785" si="1885">CONCATENATE(C785,"_",D785)</f>
        <v>letzte Mahnungen mit eingeschriebenen Brief (2)_Haushalte</v>
      </c>
    </row>
    <row r="786" spans="1:21" ht="12.75" customHeight="1" x14ac:dyDescent="0.2">
      <c r="A786" s="493"/>
      <c r="B786" s="495"/>
      <c r="C786" s="499"/>
      <c r="D786" s="148" t="s">
        <v>97</v>
      </c>
      <c r="E786" s="104"/>
      <c r="F786" s="104"/>
      <c r="G786" s="104"/>
      <c r="H786" s="104"/>
      <c r="I786" s="104"/>
      <c r="J786" s="104"/>
      <c r="K786" s="104"/>
      <c r="L786" s="104"/>
      <c r="M786" s="104"/>
      <c r="N786" s="104"/>
      <c r="O786" s="104"/>
      <c r="P786" s="104"/>
      <c r="Q786" s="73" t="str">
        <f t="shared" si="1759"/>
        <v/>
      </c>
      <c r="S786" s="17" t="str">
        <f t="shared" ref="S786" si="1886">IF(A779="","",A779)</f>
        <v/>
      </c>
      <c r="U786" s="266" t="str">
        <f t="shared" ref="U786" si="1887">CONCATENATE(C785,"_",D786)</f>
        <v>letzte Mahnungen mit eingeschriebenen Brief (2)_Nicht-Haushalte</v>
      </c>
    </row>
    <row r="787" spans="1:21" ht="12.75" customHeight="1" x14ac:dyDescent="0.2">
      <c r="A787" s="492"/>
      <c r="B787" s="494" t="str">
        <f>IF(A787="","",IFERROR(VLOOKUP(A787,L!$M$11:$N$120,2,FALSE),"Eingabeart wurde geändert"))</f>
        <v/>
      </c>
      <c r="C787" s="428" t="s">
        <v>1073</v>
      </c>
      <c r="D787" s="147" t="s">
        <v>96</v>
      </c>
      <c r="E787" s="103"/>
      <c r="F787" s="103"/>
      <c r="G787" s="103"/>
      <c r="H787" s="103"/>
      <c r="I787" s="103"/>
      <c r="J787" s="103"/>
      <c r="K787" s="103"/>
      <c r="L787" s="103"/>
      <c r="M787" s="103"/>
      <c r="N787" s="103"/>
      <c r="O787" s="103"/>
      <c r="P787" s="103"/>
      <c r="Q787" s="72" t="str">
        <f t="shared" ref="Q787:Q826" si="1888">IF(SUM(E787:P787)&gt;0,SUM(E787:P787),"")</f>
        <v/>
      </c>
      <c r="S787" s="17" t="str">
        <f t="shared" ref="S787" si="1889">IF(A787="","",A787)</f>
        <v/>
      </c>
      <c r="U787" s="266" t="str">
        <f t="shared" ref="U787" si="1890">CONCATENATE(C787,"_",D787)</f>
        <v>Abschaltungen wegen Verletzungen vertraglicher Pflichten nach Aussetzung der Vertragsabwicklung (1)_Haushalte</v>
      </c>
    </row>
    <row r="788" spans="1:21" x14ac:dyDescent="0.2">
      <c r="A788" s="493"/>
      <c r="B788" s="495"/>
      <c r="C788" s="496"/>
      <c r="D788" s="148" t="s">
        <v>97</v>
      </c>
      <c r="E788" s="350"/>
      <c r="F788" s="350"/>
      <c r="G788" s="350"/>
      <c r="H788" s="350"/>
      <c r="I788" s="350"/>
      <c r="J788" s="350"/>
      <c r="K788" s="350"/>
      <c r="L788" s="350"/>
      <c r="M788" s="350"/>
      <c r="N788" s="350"/>
      <c r="O788" s="350"/>
      <c r="P788" s="350"/>
      <c r="Q788" s="264" t="str">
        <f t="shared" si="1888"/>
        <v/>
      </c>
      <c r="S788" s="17" t="str">
        <f t="shared" ref="S788" si="1891">IF(A787="","",A787)</f>
        <v/>
      </c>
      <c r="U788" s="266" t="str">
        <f t="shared" ref="U788" si="1892">CONCATENATE(C787,"_",D788)</f>
        <v>Abschaltungen wegen Verletzungen vertraglicher Pflichten nach Aussetzung der Vertragsabwicklung (1)_Nicht-Haushalte</v>
      </c>
    </row>
    <row r="789" spans="1:21" ht="12.75" customHeight="1" x14ac:dyDescent="0.2">
      <c r="A789" s="493"/>
      <c r="B789" s="495"/>
      <c r="C789" s="497" t="s">
        <v>1074</v>
      </c>
      <c r="D789" s="147" t="s">
        <v>96</v>
      </c>
      <c r="E789" s="130"/>
      <c r="F789" s="130"/>
      <c r="G789" s="130"/>
      <c r="H789" s="130"/>
      <c r="I789" s="130"/>
      <c r="J789" s="130"/>
      <c r="K789" s="130"/>
      <c r="L789" s="130"/>
      <c r="M789" s="130"/>
      <c r="N789" s="130"/>
      <c r="O789" s="130"/>
      <c r="P789" s="130"/>
      <c r="Q789" s="108" t="str">
        <f t="shared" si="1888"/>
        <v/>
      </c>
      <c r="S789" s="17" t="str">
        <f t="shared" ref="S789" si="1893">IF(A787="","",A787)</f>
        <v/>
      </c>
      <c r="U789" s="266" t="str">
        <f t="shared" ref="U789" si="1894">CONCATENATE(C789,"_",D789)</f>
        <v>Abschaltungen wegen Verletzungen vertraglicher Pflichten nach Vertragsauflösung (1)_Haushalte</v>
      </c>
    </row>
    <row r="790" spans="1:21" x14ac:dyDescent="0.2">
      <c r="A790" s="493"/>
      <c r="B790" s="495"/>
      <c r="C790" s="496"/>
      <c r="D790" s="148" t="s">
        <v>97</v>
      </c>
      <c r="E790" s="305"/>
      <c r="F790" s="305"/>
      <c r="G790" s="305"/>
      <c r="H790" s="305"/>
      <c r="I790" s="305"/>
      <c r="J790" s="305"/>
      <c r="K790" s="305"/>
      <c r="L790" s="305"/>
      <c r="M790" s="305"/>
      <c r="N790" s="305"/>
      <c r="O790" s="305"/>
      <c r="P790" s="305"/>
      <c r="Q790" s="108" t="str">
        <f t="shared" si="1888"/>
        <v/>
      </c>
      <c r="S790" s="17" t="str">
        <f t="shared" ref="S790" si="1895">IF(A787="","",A787)</f>
        <v/>
      </c>
      <c r="U790" s="266" t="str">
        <f t="shared" ref="U790" si="1896">CONCATENATE(C789,"_",D790)</f>
        <v>Abschaltungen wegen Verletzungen vertraglicher Pflichten nach Vertragsauflösung (1)_Nicht-Haushalte</v>
      </c>
    </row>
    <row r="791" spans="1:21" ht="12.75" customHeight="1" x14ac:dyDescent="0.2">
      <c r="A791" s="493"/>
      <c r="B791" s="495"/>
      <c r="C791" s="497" t="s">
        <v>1082</v>
      </c>
      <c r="D791" s="147" t="s">
        <v>96</v>
      </c>
      <c r="E791" s="305"/>
      <c r="F791" s="305"/>
      <c r="G791" s="305"/>
      <c r="H791" s="305"/>
      <c r="I791" s="305"/>
      <c r="J791" s="305"/>
      <c r="K791" s="305"/>
      <c r="L791" s="305"/>
      <c r="M791" s="305"/>
      <c r="N791" s="305"/>
      <c r="O791" s="305"/>
      <c r="P791" s="305"/>
      <c r="Q791" s="108" t="str">
        <f t="shared" si="1888"/>
        <v/>
      </c>
      <c r="S791" s="17" t="str">
        <f t="shared" ref="S791" si="1897">IF(A787="","",A787)</f>
        <v/>
      </c>
      <c r="U791" s="266" t="str">
        <f t="shared" ref="U791" si="1898">CONCATENATE(C791,"_",D791)</f>
        <v>Wiederaufnahmen der Belieferung nach Aussetzung des Netzzugangsvertrages (1)_Haushalte</v>
      </c>
    </row>
    <row r="792" spans="1:21" x14ac:dyDescent="0.2">
      <c r="A792" s="493"/>
      <c r="B792" s="495"/>
      <c r="C792" s="496"/>
      <c r="D792" s="148" t="s">
        <v>97</v>
      </c>
      <c r="E792" s="305"/>
      <c r="F792" s="305"/>
      <c r="G792" s="305"/>
      <c r="H792" s="305"/>
      <c r="I792" s="305"/>
      <c r="J792" s="305"/>
      <c r="K792" s="305"/>
      <c r="L792" s="305"/>
      <c r="M792" s="305"/>
      <c r="N792" s="305"/>
      <c r="O792" s="305"/>
      <c r="P792" s="305"/>
      <c r="Q792" s="304" t="str">
        <f t="shared" si="1888"/>
        <v/>
      </c>
      <c r="S792" s="17" t="str">
        <f t="shared" ref="S792" si="1899">IF(A787="","",A787)</f>
        <v/>
      </c>
      <c r="U792" s="266" t="str">
        <f t="shared" ref="U792" si="1900">CONCATENATE(C791,"_",D792)</f>
        <v>Wiederaufnahmen der Belieferung nach Aussetzung des Netzzugangsvertrages (1)_Nicht-Haushalte</v>
      </c>
    </row>
    <row r="793" spans="1:21" x14ac:dyDescent="0.2">
      <c r="A793" s="493"/>
      <c r="B793" s="495"/>
      <c r="C793" s="498" t="s">
        <v>1075</v>
      </c>
      <c r="D793" s="147" t="s">
        <v>96</v>
      </c>
      <c r="E793" s="305"/>
      <c r="F793" s="305"/>
      <c r="G793" s="305"/>
      <c r="H793" s="305"/>
      <c r="I793" s="305"/>
      <c r="J793" s="305"/>
      <c r="K793" s="305"/>
      <c r="L793" s="305"/>
      <c r="M793" s="305"/>
      <c r="N793" s="305"/>
      <c r="O793" s="305"/>
      <c r="P793" s="305"/>
      <c r="Q793" s="304" t="str">
        <f t="shared" si="1888"/>
        <v/>
      </c>
      <c r="S793" s="17" t="str">
        <f t="shared" ref="S793" si="1901">IF(A787="","",A787)</f>
        <v/>
      </c>
      <c r="U793" s="266" t="str">
        <f t="shared" ref="U793" si="1902">CONCATENATE(C793,"_",D793)</f>
        <v>letzte Mahnungen mit eingeschriebenen Brief (2)_Haushalte</v>
      </c>
    </row>
    <row r="794" spans="1:21" ht="12.75" customHeight="1" x14ac:dyDescent="0.2">
      <c r="A794" s="493"/>
      <c r="B794" s="495"/>
      <c r="C794" s="499"/>
      <c r="D794" s="148" t="s">
        <v>97</v>
      </c>
      <c r="E794" s="104"/>
      <c r="F794" s="104"/>
      <c r="G794" s="104"/>
      <c r="H794" s="104"/>
      <c r="I794" s="104"/>
      <c r="J794" s="104"/>
      <c r="K794" s="104"/>
      <c r="L794" s="104"/>
      <c r="M794" s="104"/>
      <c r="N794" s="104"/>
      <c r="O794" s="104"/>
      <c r="P794" s="104"/>
      <c r="Q794" s="73" t="str">
        <f t="shared" si="1888"/>
        <v/>
      </c>
      <c r="S794" s="17" t="str">
        <f t="shared" ref="S794" si="1903">IF(A787="","",A787)</f>
        <v/>
      </c>
      <c r="U794" s="266" t="str">
        <f t="shared" ref="U794" si="1904">CONCATENATE(C793,"_",D794)</f>
        <v>letzte Mahnungen mit eingeschriebenen Brief (2)_Nicht-Haushalte</v>
      </c>
    </row>
    <row r="795" spans="1:21" ht="12.75" customHeight="1" x14ac:dyDescent="0.2">
      <c r="A795" s="492"/>
      <c r="B795" s="494" t="str">
        <f>IF(A795="","",IFERROR(VLOOKUP(A795,L!$M$11:$N$120,2,FALSE),"Eingabeart wurde geändert"))</f>
        <v/>
      </c>
      <c r="C795" s="428" t="s">
        <v>1073</v>
      </c>
      <c r="D795" s="147" t="s">
        <v>96</v>
      </c>
      <c r="E795" s="103"/>
      <c r="F795" s="103"/>
      <c r="G795" s="103"/>
      <c r="H795" s="103"/>
      <c r="I795" s="103"/>
      <c r="J795" s="103"/>
      <c r="K795" s="103"/>
      <c r="L795" s="103"/>
      <c r="M795" s="103"/>
      <c r="N795" s="103"/>
      <c r="O795" s="103"/>
      <c r="P795" s="103"/>
      <c r="Q795" s="72" t="str">
        <f t="shared" si="1888"/>
        <v/>
      </c>
      <c r="S795" s="17" t="str">
        <f t="shared" ref="S795" si="1905">IF(A795="","",A795)</f>
        <v/>
      </c>
      <c r="U795" s="266" t="str">
        <f t="shared" ref="U795" si="1906">CONCATENATE(C795,"_",D795)</f>
        <v>Abschaltungen wegen Verletzungen vertraglicher Pflichten nach Aussetzung der Vertragsabwicklung (1)_Haushalte</v>
      </c>
    </row>
    <row r="796" spans="1:21" x14ac:dyDescent="0.2">
      <c r="A796" s="493"/>
      <c r="B796" s="495"/>
      <c r="C796" s="496"/>
      <c r="D796" s="148" t="s">
        <v>97</v>
      </c>
      <c r="E796" s="350"/>
      <c r="F796" s="350"/>
      <c r="G796" s="350"/>
      <c r="H796" s="350"/>
      <c r="I796" s="350"/>
      <c r="J796" s="350"/>
      <c r="K796" s="350"/>
      <c r="L796" s="350"/>
      <c r="M796" s="350"/>
      <c r="N796" s="350"/>
      <c r="O796" s="350"/>
      <c r="P796" s="350"/>
      <c r="Q796" s="264" t="str">
        <f t="shared" si="1888"/>
        <v/>
      </c>
      <c r="S796" s="17" t="str">
        <f t="shared" ref="S796" si="1907">IF(A795="","",A795)</f>
        <v/>
      </c>
      <c r="U796" s="266" t="str">
        <f t="shared" ref="U796" si="1908">CONCATENATE(C795,"_",D796)</f>
        <v>Abschaltungen wegen Verletzungen vertraglicher Pflichten nach Aussetzung der Vertragsabwicklung (1)_Nicht-Haushalte</v>
      </c>
    </row>
    <row r="797" spans="1:21" ht="12.75" customHeight="1" x14ac:dyDescent="0.2">
      <c r="A797" s="493"/>
      <c r="B797" s="495"/>
      <c r="C797" s="497" t="s">
        <v>1074</v>
      </c>
      <c r="D797" s="147" t="s">
        <v>96</v>
      </c>
      <c r="E797" s="130"/>
      <c r="F797" s="130"/>
      <c r="G797" s="130"/>
      <c r="H797" s="130"/>
      <c r="I797" s="130"/>
      <c r="J797" s="130"/>
      <c r="K797" s="130"/>
      <c r="L797" s="130"/>
      <c r="M797" s="130"/>
      <c r="N797" s="130"/>
      <c r="O797" s="130"/>
      <c r="P797" s="130"/>
      <c r="Q797" s="108" t="str">
        <f t="shared" si="1888"/>
        <v/>
      </c>
      <c r="S797" s="17" t="str">
        <f t="shared" ref="S797" si="1909">IF(A795="","",A795)</f>
        <v/>
      </c>
      <c r="U797" s="266" t="str">
        <f t="shared" ref="U797" si="1910">CONCATENATE(C797,"_",D797)</f>
        <v>Abschaltungen wegen Verletzungen vertraglicher Pflichten nach Vertragsauflösung (1)_Haushalte</v>
      </c>
    </row>
    <row r="798" spans="1:21" x14ac:dyDescent="0.2">
      <c r="A798" s="493"/>
      <c r="B798" s="495"/>
      <c r="C798" s="496"/>
      <c r="D798" s="148" t="s">
        <v>97</v>
      </c>
      <c r="E798" s="305"/>
      <c r="F798" s="305"/>
      <c r="G798" s="305"/>
      <c r="H798" s="305"/>
      <c r="I798" s="305"/>
      <c r="J798" s="305"/>
      <c r="K798" s="305"/>
      <c r="L798" s="305"/>
      <c r="M798" s="305"/>
      <c r="N798" s="305"/>
      <c r="O798" s="305"/>
      <c r="P798" s="305"/>
      <c r="Q798" s="108" t="str">
        <f t="shared" si="1888"/>
        <v/>
      </c>
      <c r="S798" s="17" t="str">
        <f t="shared" ref="S798" si="1911">IF(A795="","",A795)</f>
        <v/>
      </c>
      <c r="U798" s="266" t="str">
        <f t="shared" ref="U798" si="1912">CONCATENATE(C797,"_",D798)</f>
        <v>Abschaltungen wegen Verletzungen vertraglicher Pflichten nach Vertragsauflösung (1)_Nicht-Haushalte</v>
      </c>
    </row>
    <row r="799" spans="1:21" ht="12.75" customHeight="1" x14ac:dyDescent="0.2">
      <c r="A799" s="493"/>
      <c r="B799" s="495"/>
      <c r="C799" s="497" t="s">
        <v>1082</v>
      </c>
      <c r="D799" s="147" t="s">
        <v>96</v>
      </c>
      <c r="E799" s="305"/>
      <c r="F799" s="305"/>
      <c r="G799" s="305"/>
      <c r="H799" s="305"/>
      <c r="I799" s="305"/>
      <c r="J799" s="305"/>
      <c r="K799" s="305"/>
      <c r="L799" s="305"/>
      <c r="M799" s="305"/>
      <c r="N799" s="305"/>
      <c r="O799" s="305"/>
      <c r="P799" s="305"/>
      <c r="Q799" s="108" t="str">
        <f t="shared" si="1888"/>
        <v/>
      </c>
      <c r="S799" s="17" t="str">
        <f t="shared" ref="S799" si="1913">IF(A795="","",A795)</f>
        <v/>
      </c>
      <c r="U799" s="266" t="str">
        <f t="shared" ref="U799" si="1914">CONCATENATE(C799,"_",D799)</f>
        <v>Wiederaufnahmen der Belieferung nach Aussetzung des Netzzugangsvertrages (1)_Haushalte</v>
      </c>
    </row>
    <row r="800" spans="1:21" x14ac:dyDescent="0.2">
      <c r="A800" s="493"/>
      <c r="B800" s="495"/>
      <c r="C800" s="496"/>
      <c r="D800" s="148" t="s">
        <v>97</v>
      </c>
      <c r="E800" s="305"/>
      <c r="F800" s="305"/>
      <c r="G800" s="305"/>
      <c r="H800" s="305"/>
      <c r="I800" s="305"/>
      <c r="J800" s="305"/>
      <c r="K800" s="305"/>
      <c r="L800" s="305"/>
      <c r="M800" s="305"/>
      <c r="N800" s="305"/>
      <c r="O800" s="305"/>
      <c r="P800" s="305"/>
      <c r="Q800" s="304" t="str">
        <f t="shared" si="1888"/>
        <v/>
      </c>
      <c r="S800" s="17" t="str">
        <f t="shared" ref="S800" si="1915">IF(A795="","",A795)</f>
        <v/>
      </c>
      <c r="U800" s="266" t="str">
        <f t="shared" ref="U800" si="1916">CONCATENATE(C799,"_",D800)</f>
        <v>Wiederaufnahmen der Belieferung nach Aussetzung des Netzzugangsvertrages (1)_Nicht-Haushalte</v>
      </c>
    </row>
    <row r="801" spans="1:21" x14ac:dyDescent="0.2">
      <c r="A801" s="493"/>
      <c r="B801" s="495"/>
      <c r="C801" s="498" t="s">
        <v>1075</v>
      </c>
      <c r="D801" s="147" t="s">
        <v>96</v>
      </c>
      <c r="E801" s="305"/>
      <c r="F801" s="305"/>
      <c r="G801" s="305"/>
      <c r="H801" s="305"/>
      <c r="I801" s="305"/>
      <c r="J801" s="305"/>
      <c r="K801" s="305"/>
      <c r="L801" s="305"/>
      <c r="M801" s="305"/>
      <c r="N801" s="305"/>
      <c r="O801" s="305"/>
      <c r="P801" s="305"/>
      <c r="Q801" s="304" t="str">
        <f t="shared" si="1888"/>
        <v/>
      </c>
      <c r="S801" s="17" t="str">
        <f t="shared" ref="S801" si="1917">IF(A795="","",A795)</f>
        <v/>
      </c>
      <c r="U801" s="266" t="str">
        <f t="shared" ref="U801" si="1918">CONCATENATE(C801,"_",D801)</f>
        <v>letzte Mahnungen mit eingeschriebenen Brief (2)_Haushalte</v>
      </c>
    </row>
    <row r="802" spans="1:21" ht="12.75" customHeight="1" x14ac:dyDescent="0.2">
      <c r="A802" s="493"/>
      <c r="B802" s="495"/>
      <c r="C802" s="499"/>
      <c r="D802" s="148" t="s">
        <v>97</v>
      </c>
      <c r="E802" s="104"/>
      <c r="F802" s="104"/>
      <c r="G802" s="104"/>
      <c r="H802" s="104"/>
      <c r="I802" s="104"/>
      <c r="J802" s="104"/>
      <c r="K802" s="104"/>
      <c r="L802" s="104"/>
      <c r="M802" s="104"/>
      <c r="N802" s="104"/>
      <c r="O802" s="104"/>
      <c r="P802" s="104"/>
      <c r="Q802" s="73" t="str">
        <f t="shared" si="1888"/>
        <v/>
      </c>
      <c r="S802" s="17" t="str">
        <f t="shared" ref="S802" si="1919">IF(A795="","",A795)</f>
        <v/>
      </c>
      <c r="U802" s="266" t="str">
        <f t="shared" ref="U802" si="1920">CONCATENATE(C801,"_",D802)</f>
        <v>letzte Mahnungen mit eingeschriebenen Brief (2)_Nicht-Haushalte</v>
      </c>
    </row>
    <row r="803" spans="1:21" ht="12.75" customHeight="1" x14ac:dyDescent="0.2">
      <c r="A803" s="492"/>
      <c r="B803" s="494" t="str">
        <f>IF(A803="","",IFERROR(VLOOKUP(A803,L!$M$11:$N$120,2,FALSE),"Eingabeart wurde geändert"))</f>
        <v/>
      </c>
      <c r="C803" s="428" t="s">
        <v>1073</v>
      </c>
      <c r="D803" s="147" t="s">
        <v>96</v>
      </c>
      <c r="E803" s="103"/>
      <c r="F803" s="103"/>
      <c r="G803" s="103"/>
      <c r="H803" s="103"/>
      <c r="I803" s="103"/>
      <c r="J803" s="103"/>
      <c r="K803" s="103"/>
      <c r="L803" s="103"/>
      <c r="M803" s="103"/>
      <c r="N803" s="103"/>
      <c r="O803" s="103"/>
      <c r="P803" s="103"/>
      <c r="Q803" s="72" t="str">
        <f t="shared" si="1888"/>
        <v/>
      </c>
      <c r="S803" s="17" t="str">
        <f t="shared" ref="S803" si="1921">IF(A803="","",A803)</f>
        <v/>
      </c>
      <c r="U803" s="266" t="str">
        <f t="shared" ref="U803" si="1922">CONCATENATE(C803,"_",D803)</f>
        <v>Abschaltungen wegen Verletzungen vertraglicher Pflichten nach Aussetzung der Vertragsabwicklung (1)_Haushalte</v>
      </c>
    </row>
    <row r="804" spans="1:21" x14ac:dyDescent="0.2">
      <c r="A804" s="493"/>
      <c r="B804" s="495"/>
      <c r="C804" s="496"/>
      <c r="D804" s="148" t="s">
        <v>97</v>
      </c>
      <c r="E804" s="350"/>
      <c r="F804" s="350"/>
      <c r="G804" s="350"/>
      <c r="H804" s="350"/>
      <c r="I804" s="350"/>
      <c r="J804" s="350"/>
      <c r="K804" s="350"/>
      <c r="L804" s="350"/>
      <c r="M804" s="350"/>
      <c r="N804" s="350"/>
      <c r="O804" s="350"/>
      <c r="P804" s="350"/>
      <c r="Q804" s="264" t="str">
        <f t="shared" si="1888"/>
        <v/>
      </c>
      <c r="S804" s="17" t="str">
        <f t="shared" ref="S804" si="1923">IF(A803="","",A803)</f>
        <v/>
      </c>
      <c r="U804" s="266" t="str">
        <f t="shared" ref="U804" si="1924">CONCATENATE(C803,"_",D804)</f>
        <v>Abschaltungen wegen Verletzungen vertraglicher Pflichten nach Aussetzung der Vertragsabwicklung (1)_Nicht-Haushalte</v>
      </c>
    </row>
    <row r="805" spans="1:21" ht="12.75" customHeight="1" x14ac:dyDescent="0.2">
      <c r="A805" s="493"/>
      <c r="B805" s="495"/>
      <c r="C805" s="497" t="s">
        <v>1074</v>
      </c>
      <c r="D805" s="147" t="s">
        <v>96</v>
      </c>
      <c r="E805" s="130"/>
      <c r="F805" s="130"/>
      <c r="G805" s="130"/>
      <c r="H805" s="130"/>
      <c r="I805" s="130"/>
      <c r="J805" s="130"/>
      <c r="K805" s="130"/>
      <c r="L805" s="130"/>
      <c r="M805" s="130"/>
      <c r="N805" s="130"/>
      <c r="O805" s="130"/>
      <c r="P805" s="130"/>
      <c r="Q805" s="108" t="str">
        <f t="shared" si="1888"/>
        <v/>
      </c>
      <c r="S805" s="17" t="str">
        <f t="shared" ref="S805" si="1925">IF(A803="","",A803)</f>
        <v/>
      </c>
      <c r="U805" s="266" t="str">
        <f t="shared" ref="U805" si="1926">CONCATENATE(C805,"_",D805)</f>
        <v>Abschaltungen wegen Verletzungen vertraglicher Pflichten nach Vertragsauflösung (1)_Haushalte</v>
      </c>
    </row>
    <row r="806" spans="1:21" x14ac:dyDescent="0.2">
      <c r="A806" s="493"/>
      <c r="B806" s="495"/>
      <c r="C806" s="496"/>
      <c r="D806" s="148" t="s">
        <v>97</v>
      </c>
      <c r="E806" s="305"/>
      <c r="F806" s="305"/>
      <c r="G806" s="305"/>
      <c r="H806" s="305"/>
      <c r="I806" s="305"/>
      <c r="J806" s="305"/>
      <c r="K806" s="305"/>
      <c r="L806" s="305"/>
      <c r="M806" s="305"/>
      <c r="N806" s="305"/>
      <c r="O806" s="305"/>
      <c r="P806" s="305"/>
      <c r="Q806" s="108" t="str">
        <f t="shared" si="1888"/>
        <v/>
      </c>
      <c r="S806" s="17" t="str">
        <f t="shared" ref="S806" si="1927">IF(A803="","",A803)</f>
        <v/>
      </c>
      <c r="U806" s="266" t="str">
        <f t="shared" ref="U806" si="1928">CONCATENATE(C805,"_",D806)</f>
        <v>Abschaltungen wegen Verletzungen vertraglicher Pflichten nach Vertragsauflösung (1)_Nicht-Haushalte</v>
      </c>
    </row>
    <row r="807" spans="1:21" ht="12.75" customHeight="1" x14ac:dyDescent="0.2">
      <c r="A807" s="493"/>
      <c r="B807" s="495"/>
      <c r="C807" s="497" t="s">
        <v>1082</v>
      </c>
      <c r="D807" s="147" t="s">
        <v>96</v>
      </c>
      <c r="E807" s="305"/>
      <c r="F807" s="305"/>
      <c r="G807" s="305"/>
      <c r="H807" s="305"/>
      <c r="I807" s="305"/>
      <c r="J807" s="305"/>
      <c r="K807" s="305"/>
      <c r="L807" s="305"/>
      <c r="M807" s="305"/>
      <c r="N807" s="305"/>
      <c r="O807" s="305"/>
      <c r="P807" s="305"/>
      <c r="Q807" s="108" t="str">
        <f t="shared" si="1888"/>
        <v/>
      </c>
      <c r="S807" s="17" t="str">
        <f t="shared" ref="S807" si="1929">IF(A803="","",A803)</f>
        <v/>
      </c>
      <c r="U807" s="266" t="str">
        <f t="shared" ref="U807" si="1930">CONCATENATE(C807,"_",D807)</f>
        <v>Wiederaufnahmen der Belieferung nach Aussetzung des Netzzugangsvertrages (1)_Haushalte</v>
      </c>
    </row>
    <row r="808" spans="1:21" x14ac:dyDescent="0.2">
      <c r="A808" s="493"/>
      <c r="B808" s="495"/>
      <c r="C808" s="496"/>
      <c r="D808" s="148" t="s">
        <v>97</v>
      </c>
      <c r="E808" s="305"/>
      <c r="F808" s="305"/>
      <c r="G808" s="305"/>
      <c r="H808" s="305"/>
      <c r="I808" s="305"/>
      <c r="J808" s="305"/>
      <c r="K808" s="305"/>
      <c r="L808" s="305"/>
      <c r="M808" s="305"/>
      <c r="N808" s="305"/>
      <c r="O808" s="305"/>
      <c r="P808" s="305"/>
      <c r="Q808" s="304" t="str">
        <f t="shared" si="1888"/>
        <v/>
      </c>
      <c r="S808" s="17" t="str">
        <f t="shared" ref="S808" si="1931">IF(A803="","",A803)</f>
        <v/>
      </c>
      <c r="U808" s="266" t="str">
        <f t="shared" ref="U808" si="1932">CONCATENATE(C807,"_",D808)</f>
        <v>Wiederaufnahmen der Belieferung nach Aussetzung des Netzzugangsvertrages (1)_Nicht-Haushalte</v>
      </c>
    </row>
    <row r="809" spans="1:21" x14ac:dyDescent="0.2">
      <c r="A809" s="493"/>
      <c r="B809" s="495"/>
      <c r="C809" s="498" t="s">
        <v>1075</v>
      </c>
      <c r="D809" s="147" t="s">
        <v>96</v>
      </c>
      <c r="E809" s="305"/>
      <c r="F809" s="305"/>
      <c r="G809" s="305"/>
      <c r="H809" s="305"/>
      <c r="I809" s="305"/>
      <c r="J809" s="305"/>
      <c r="K809" s="305"/>
      <c r="L809" s="305"/>
      <c r="M809" s="305"/>
      <c r="N809" s="305"/>
      <c r="O809" s="305"/>
      <c r="P809" s="305"/>
      <c r="Q809" s="304" t="str">
        <f t="shared" si="1888"/>
        <v/>
      </c>
      <c r="S809" s="17" t="str">
        <f t="shared" ref="S809" si="1933">IF(A803="","",A803)</f>
        <v/>
      </c>
      <c r="U809" s="266" t="str">
        <f t="shared" ref="U809" si="1934">CONCATENATE(C809,"_",D809)</f>
        <v>letzte Mahnungen mit eingeschriebenen Brief (2)_Haushalte</v>
      </c>
    </row>
    <row r="810" spans="1:21" ht="12.75" customHeight="1" x14ac:dyDescent="0.2">
      <c r="A810" s="493"/>
      <c r="B810" s="495"/>
      <c r="C810" s="499"/>
      <c r="D810" s="148" t="s">
        <v>97</v>
      </c>
      <c r="E810" s="104"/>
      <c r="F810" s="104"/>
      <c r="G810" s="104"/>
      <c r="H810" s="104"/>
      <c r="I810" s="104"/>
      <c r="J810" s="104"/>
      <c r="K810" s="104"/>
      <c r="L810" s="104"/>
      <c r="M810" s="104"/>
      <c r="N810" s="104"/>
      <c r="O810" s="104"/>
      <c r="P810" s="104"/>
      <c r="Q810" s="73" t="str">
        <f t="shared" si="1888"/>
        <v/>
      </c>
      <c r="S810" s="17" t="str">
        <f t="shared" ref="S810" si="1935">IF(A803="","",A803)</f>
        <v/>
      </c>
      <c r="U810" s="266" t="str">
        <f t="shared" ref="U810" si="1936">CONCATENATE(C809,"_",D810)</f>
        <v>letzte Mahnungen mit eingeschriebenen Brief (2)_Nicht-Haushalte</v>
      </c>
    </row>
    <row r="811" spans="1:21" ht="12.75" customHeight="1" x14ac:dyDescent="0.2">
      <c r="A811" s="492"/>
      <c r="B811" s="494" t="str">
        <f>IF(A811="","",IFERROR(VLOOKUP(A811,L!$M$11:$N$120,2,FALSE),"Eingabeart wurde geändert"))</f>
        <v/>
      </c>
      <c r="C811" s="428" t="s">
        <v>1073</v>
      </c>
      <c r="D811" s="147" t="s">
        <v>96</v>
      </c>
      <c r="E811" s="103"/>
      <c r="F811" s="103"/>
      <c r="G811" s="103"/>
      <c r="H811" s="103"/>
      <c r="I811" s="103"/>
      <c r="J811" s="103"/>
      <c r="K811" s="103"/>
      <c r="L811" s="103"/>
      <c r="M811" s="103"/>
      <c r="N811" s="103"/>
      <c r="O811" s="103"/>
      <c r="P811" s="103"/>
      <c r="Q811" s="72" t="str">
        <f t="shared" si="1888"/>
        <v/>
      </c>
      <c r="S811" s="17" t="str">
        <f t="shared" ref="S811" si="1937">IF(A811="","",A811)</f>
        <v/>
      </c>
      <c r="U811" s="266" t="str">
        <f t="shared" ref="U811" si="1938">CONCATENATE(C811,"_",D811)</f>
        <v>Abschaltungen wegen Verletzungen vertraglicher Pflichten nach Aussetzung der Vertragsabwicklung (1)_Haushalte</v>
      </c>
    </row>
    <row r="812" spans="1:21" x14ac:dyDescent="0.2">
      <c r="A812" s="493"/>
      <c r="B812" s="495"/>
      <c r="C812" s="496"/>
      <c r="D812" s="148" t="s">
        <v>97</v>
      </c>
      <c r="E812" s="350"/>
      <c r="F812" s="350"/>
      <c r="G812" s="350"/>
      <c r="H812" s="350"/>
      <c r="I812" s="350"/>
      <c r="J812" s="350"/>
      <c r="K812" s="350"/>
      <c r="L812" s="350"/>
      <c r="M812" s="350"/>
      <c r="N812" s="350"/>
      <c r="O812" s="350"/>
      <c r="P812" s="350"/>
      <c r="Q812" s="264" t="str">
        <f t="shared" si="1888"/>
        <v/>
      </c>
      <c r="S812" s="17" t="str">
        <f t="shared" ref="S812" si="1939">IF(A811="","",A811)</f>
        <v/>
      </c>
      <c r="U812" s="266" t="str">
        <f t="shared" ref="U812" si="1940">CONCATENATE(C811,"_",D812)</f>
        <v>Abschaltungen wegen Verletzungen vertraglicher Pflichten nach Aussetzung der Vertragsabwicklung (1)_Nicht-Haushalte</v>
      </c>
    </row>
    <row r="813" spans="1:21" ht="12.75" customHeight="1" x14ac:dyDescent="0.2">
      <c r="A813" s="493"/>
      <c r="B813" s="495"/>
      <c r="C813" s="497" t="s">
        <v>1074</v>
      </c>
      <c r="D813" s="147" t="s">
        <v>96</v>
      </c>
      <c r="E813" s="130"/>
      <c r="F813" s="130"/>
      <c r="G813" s="130"/>
      <c r="H813" s="130"/>
      <c r="I813" s="130"/>
      <c r="J813" s="130"/>
      <c r="K813" s="130"/>
      <c r="L813" s="130"/>
      <c r="M813" s="130"/>
      <c r="N813" s="130"/>
      <c r="O813" s="130"/>
      <c r="P813" s="130"/>
      <c r="Q813" s="108" t="str">
        <f t="shared" si="1888"/>
        <v/>
      </c>
      <c r="S813" s="17" t="str">
        <f t="shared" ref="S813" si="1941">IF(A811="","",A811)</f>
        <v/>
      </c>
      <c r="U813" s="266" t="str">
        <f t="shared" ref="U813" si="1942">CONCATENATE(C813,"_",D813)</f>
        <v>Abschaltungen wegen Verletzungen vertraglicher Pflichten nach Vertragsauflösung (1)_Haushalte</v>
      </c>
    </row>
    <row r="814" spans="1:21" x14ac:dyDescent="0.2">
      <c r="A814" s="493"/>
      <c r="B814" s="495"/>
      <c r="C814" s="496"/>
      <c r="D814" s="148" t="s">
        <v>97</v>
      </c>
      <c r="E814" s="305"/>
      <c r="F814" s="305"/>
      <c r="G814" s="305"/>
      <c r="H814" s="305"/>
      <c r="I814" s="305"/>
      <c r="J814" s="305"/>
      <c r="K814" s="305"/>
      <c r="L814" s="305"/>
      <c r="M814" s="305"/>
      <c r="N814" s="305"/>
      <c r="O814" s="305"/>
      <c r="P814" s="305"/>
      <c r="Q814" s="108" t="str">
        <f t="shared" si="1888"/>
        <v/>
      </c>
      <c r="S814" s="17" t="str">
        <f t="shared" ref="S814" si="1943">IF(A811="","",A811)</f>
        <v/>
      </c>
      <c r="U814" s="266" t="str">
        <f t="shared" ref="U814" si="1944">CONCATENATE(C813,"_",D814)</f>
        <v>Abschaltungen wegen Verletzungen vertraglicher Pflichten nach Vertragsauflösung (1)_Nicht-Haushalte</v>
      </c>
    </row>
    <row r="815" spans="1:21" ht="12.75" customHeight="1" x14ac:dyDescent="0.2">
      <c r="A815" s="493"/>
      <c r="B815" s="495"/>
      <c r="C815" s="497" t="s">
        <v>1082</v>
      </c>
      <c r="D815" s="147" t="s">
        <v>96</v>
      </c>
      <c r="E815" s="305"/>
      <c r="F815" s="305"/>
      <c r="G815" s="305"/>
      <c r="H815" s="305"/>
      <c r="I815" s="305"/>
      <c r="J815" s="305"/>
      <c r="K815" s="305"/>
      <c r="L815" s="305"/>
      <c r="M815" s="305"/>
      <c r="N815" s="305"/>
      <c r="O815" s="305"/>
      <c r="P815" s="305"/>
      <c r="Q815" s="108" t="str">
        <f t="shared" si="1888"/>
        <v/>
      </c>
      <c r="S815" s="17" t="str">
        <f t="shared" ref="S815" si="1945">IF(A811="","",A811)</f>
        <v/>
      </c>
      <c r="U815" s="266" t="str">
        <f t="shared" ref="U815" si="1946">CONCATENATE(C815,"_",D815)</f>
        <v>Wiederaufnahmen der Belieferung nach Aussetzung des Netzzugangsvertrages (1)_Haushalte</v>
      </c>
    </row>
    <row r="816" spans="1:21" x14ac:dyDescent="0.2">
      <c r="A816" s="493"/>
      <c r="B816" s="495"/>
      <c r="C816" s="496"/>
      <c r="D816" s="148" t="s">
        <v>97</v>
      </c>
      <c r="E816" s="305"/>
      <c r="F816" s="305"/>
      <c r="G816" s="305"/>
      <c r="H816" s="305"/>
      <c r="I816" s="305"/>
      <c r="J816" s="305"/>
      <c r="K816" s="305"/>
      <c r="L816" s="305"/>
      <c r="M816" s="305"/>
      <c r="N816" s="305"/>
      <c r="O816" s="305"/>
      <c r="P816" s="305"/>
      <c r="Q816" s="304" t="str">
        <f t="shared" si="1888"/>
        <v/>
      </c>
      <c r="S816" s="17" t="str">
        <f t="shared" ref="S816" si="1947">IF(A811="","",A811)</f>
        <v/>
      </c>
      <c r="U816" s="266" t="str">
        <f t="shared" ref="U816" si="1948">CONCATENATE(C815,"_",D816)</f>
        <v>Wiederaufnahmen der Belieferung nach Aussetzung des Netzzugangsvertrages (1)_Nicht-Haushalte</v>
      </c>
    </row>
    <row r="817" spans="1:21" x14ac:dyDescent="0.2">
      <c r="A817" s="493"/>
      <c r="B817" s="495"/>
      <c r="C817" s="498" t="s">
        <v>1075</v>
      </c>
      <c r="D817" s="147" t="s">
        <v>96</v>
      </c>
      <c r="E817" s="305"/>
      <c r="F817" s="305"/>
      <c r="G817" s="305"/>
      <c r="H817" s="305"/>
      <c r="I817" s="305"/>
      <c r="J817" s="305"/>
      <c r="K817" s="305"/>
      <c r="L817" s="305"/>
      <c r="M817" s="305"/>
      <c r="N817" s="305"/>
      <c r="O817" s="305"/>
      <c r="P817" s="305"/>
      <c r="Q817" s="304" t="str">
        <f t="shared" si="1888"/>
        <v/>
      </c>
      <c r="S817" s="17" t="str">
        <f t="shared" ref="S817" si="1949">IF(A811="","",A811)</f>
        <v/>
      </c>
      <c r="U817" s="266" t="str">
        <f t="shared" ref="U817" si="1950">CONCATENATE(C817,"_",D817)</f>
        <v>letzte Mahnungen mit eingeschriebenen Brief (2)_Haushalte</v>
      </c>
    </row>
    <row r="818" spans="1:21" ht="12.75" customHeight="1" x14ac:dyDescent="0.2">
      <c r="A818" s="493"/>
      <c r="B818" s="495"/>
      <c r="C818" s="499"/>
      <c r="D818" s="148" t="s">
        <v>97</v>
      </c>
      <c r="E818" s="104"/>
      <c r="F818" s="104"/>
      <c r="G818" s="104"/>
      <c r="H818" s="104"/>
      <c r="I818" s="104"/>
      <c r="J818" s="104"/>
      <c r="K818" s="104"/>
      <c r="L818" s="104"/>
      <c r="M818" s="104"/>
      <c r="N818" s="104"/>
      <c r="O818" s="104"/>
      <c r="P818" s="104"/>
      <c r="Q818" s="73" t="str">
        <f t="shared" si="1888"/>
        <v/>
      </c>
      <c r="S818" s="17" t="str">
        <f t="shared" ref="S818" si="1951">IF(A811="","",A811)</f>
        <v/>
      </c>
      <c r="U818" s="266" t="str">
        <f t="shared" ref="U818" si="1952">CONCATENATE(C817,"_",D818)</f>
        <v>letzte Mahnungen mit eingeschriebenen Brief (2)_Nicht-Haushalte</v>
      </c>
    </row>
    <row r="819" spans="1:21" ht="12.75" customHeight="1" x14ac:dyDescent="0.2">
      <c r="A819" s="492"/>
      <c r="B819" s="494" t="str">
        <f>IF(A819="","",IFERROR(VLOOKUP(A819,L!$M$11:$N$120,2,FALSE),"Eingabeart wurde geändert"))</f>
        <v/>
      </c>
      <c r="C819" s="428" t="s">
        <v>1073</v>
      </c>
      <c r="D819" s="147" t="s">
        <v>96</v>
      </c>
      <c r="E819" s="103"/>
      <c r="F819" s="103"/>
      <c r="G819" s="103"/>
      <c r="H819" s="103"/>
      <c r="I819" s="103"/>
      <c r="J819" s="103"/>
      <c r="K819" s="103"/>
      <c r="L819" s="103"/>
      <c r="M819" s="103"/>
      <c r="N819" s="103"/>
      <c r="O819" s="103"/>
      <c r="P819" s="103"/>
      <c r="Q819" s="72" t="str">
        <f t="shared" si="1888"/>
        <v/>
      </c>
      <c r="S819" s="17" t="str">
        <f t="shared" ref="S819" si="1953">IF(A819="","",A819)</f>
        <v/>
      </c>
      <c r="U819" s="266" t="str">
        <f t="shared" ref="U819" si="1954">CONCATENATE(C819,"_",D819)</f>
        <v>Abschaltungen wegen Verletzungen vertraglicher Pflichten nach Aussetzung der Vertragsabwicklung (1)_Haushalte</v>
      </c>
    </row>
    <row r="820" spans="1:21" x14ac:dyDescent="0.2">
      <c r="A820" s="493"/>
      <c r="B820" s="495"/>
      <c r="C820" s="496"/>
      <c r="D820" s="148" t="s">
        <v>97</v>
      </c>
      <c r="E820" s="350"/>
      <c r="F820" s="350"/>
      <c r="G820" s="350"/>
      <c r="H820" s="350"/>
      <c r="I820" s="350"/>
      <c r="J820" s="350"/>
      <c r="K820" s="350"/>
      <c r="L820" s="350"/>
      <c r="M820" s="350"/>
      <c r="N820" s="350"/>
      <c r="O820" s="350"/>
      <c r="P820" s="350"/>
      <c r="Q820" s="264" t="str">
        <f t="shared" si="1888"/>
        <v/>
      </c>
      <c r="S820" s="17" t="str">
        <f t="shared" ref="S820" si="1955">IF(A819="","",A819)</f>
        <v/>
      </c>
      <c r="U820" s="266" t="str">
        <f t="shared" ref="U820" si="1956">CONCATENATE(C819,"_",D820)</f>
        <v>Abschaltungen wegen Verletzungen vertraglicher Pflichten nach Aussetzung der Vertragsabwicklung (1)_Nicht-Haushalte</v>
      </c>
    </row>
    <row r="821" spans="1:21" ht="12.75" customHeight="1" x14ac:dyDescent="0.2">
      <c r="A821" s="493"/>
      <c r="B821" s="495"/>
      <c r="C821" s="497" t="s">
        <v>1074</v>
      </c>
      <c r="D821" s="147" t="s">
        <v>96</v>
      </c>
      <c r="E821" s="130"/>
      <c r="F821" s="130"/>
      <c r="G821" s="130"/>
      <c r="H821" s="130"/>
      <c r="I821" s="130"/>
      <c r="J821" s="130"/>
      <c r="K821" s="130"/>
      <c r="L821" s="130"/>
      <c r="M821" s="130"/>
      <c r="N821" s="130"/>
      <c r="O821" s="130"/>
      <c r="P821" s="130"/>
      <c r="Q821" s="108" t="str">
        <f t="shared" si="1888"/>
        <v/>
      </c>
      <c r="S821" s="17" t="str">
        <f t="shared" ref="S821" si="1957">IF(A819="","",A819)</f>
        <v/>
      </c>
      <c r="U821" s="266" t="str">
        <f t="shared" ref="U821" si="1958">CONCATENATE(C821,"_",D821)</f>
        <v>Abschaltungen wegen Verletzungen vertraglicher Pflichten nach Vertragsauflösung (1)_Haushalte</v>
      </c>
    </row>
    <row r="822" spans="1:21" x14ac:dyDescent="0.2">
      <c r="A822" s="493"/>
      <c r="B822" s="495"/>
      <c r="C822" s="496"/>
      <c r="D822" s="148" t="s">
        <v>97</v>
      </c>
      <c r="E822" s="305"/>
      <c r="F822" s="305"/>
      <c r="G822" s="305"/>
      <c r="H822" s="305"/>
      <c r="I822" s="305"/>
      <c r="J822" s="305"/>
      <c r="K822" s="305"/>
      <c r="L822" s="305"/>
      <c r="M822" s="305"/>
      <c r="N822" s="305"/>
      <c r="O822" s="305"/>
      <c r="P822" s="305"/>
      <c r="Q822" s="108" t="str">
        <f t="shared" si="1888"/>
        <v/>
      </c>
      <c r="S822" s="17" t="str">
        <f t="shared" ref="S822" si="1959">IF(A819="","",A819)</f>
        <v/>
      </c>
      <c r="U822" s="266" t="str">
        <f t="shared" ref="U822" si="1960">CONCATENATE(C821,"_",D822)</f>
        <v>Abschaltungen wegen Verletzungen vertraglicher Pflichten nach Vertragsauflösung (1)_Nicht-Haushalte</v>
      </c>
    </row>
    <row r="823" spans="1:21" ht="12.75" customHeight="1" x14ac:dyDescent="0.2">
      <c r="A823" s="493"/>
      <c r="B823" s="495"/>
      <c r="C823" s="497" t="s">
        <v>1082</v>
      </c>
      <c r="D823" s="147" t="s">
        <v>96</v>
      </c>
      <c r="E823" s="305"/>
      <c r="F823" s="305"/>
      <c r="G823" s="305"/>
      <c r="H823" s="305"/>
      <c r="I823" s="305"/>
      <c r="J823" s="305"/>
      <c r="K823" s="305"/>
      <c r="L823" s="305"/>
      <c r="M823" s="305"/>
      <c r="N823" s="305"/>
      <c r="O823" s="305"/>
      <c r="P823" s="305"/>
      <c r="Q823" s="108" t="str">
        <f t="shared" si="1888"/>
        <v/>
      </c>
      <c r="S823" s="17" t="str">
        <f t="shared" ref="S823" si="1961">IF(A819="","",A819)</f>
        <v/>
      </c>
      <c r="U823" s="266" t="str">
        <f t="shared" ref="U823" si="1962">CONCATENATE(C823,"_",D823)</f>
        <v>Wiederaufnahmen der Belieferung nach Aussetzung des Netzzugangsvertrages (1)_Haushalte</v>
      </c>
    </row>
    <row r="824" spans="1:21" x14ac:dyDescent="0.2">
      <c r="A824" s="493"/>
      <c r="B824" s="495"/>
      <c r="C824" s="496"/>
      <c r="D824" s="148" t="s">
        <v>97</v>
      </c>
      <c r="E824" s="305"/>
      <c r="F824" s="305"/>
      <c r="G824" s="305"/>
      <c r="H824" s="305"/>
      <c r="I824" s="305"/>
      <c r="J824" s="305"/>
      <c r="K824" s="305"/>
      <c r="L824" s="305"/>
      <c r="M824" s="305"/>
      <c r="N824" s="305"/>
      <c r="O824" s="305"/>
      <c r="P824" s="305"/>
      <c r="Q824" s="304" t="str">
        <f t="shared" si="1888"/>
        <v/>
      </c>
      <c r="S824" s="17" t="str">
        <f t="shared" ref="S824" si="1963">IF(A819="","",A819)</f>
        <v/>
      </c>
      <c r="U824" s="266" t="str">
        <f t="shared" ref="U824" si="1964">CONCATENATE(C823,"_",D824)</f>
        <v>Wiederaufnahmen der Belieferung nach Aussetzung des Netzzugangsvertrages (1)_Nicht-Haushalte</v>
      </c>
    </row>
    <row r="825" spans="1:21" x14ac:dyDescent="0.2">
      <c r="A825" s="493"/>
      <c r="B825" s="495"/>
      <c r="C825" s="498" t="s">
        <v>1075</v>
      </c>
      <c r="D825" s="147" t="s">
        <v>96</v>
      </c>
      <c r="E825" s="305"/>
      <c r="F825" s="305"/>
      <c r="G825" s="305"/>
      <c r="H825" s="305"/>
      <c r="I825" s="305"/>
      <c r="J825" s="305"/>
      <c r="K825" s="305"/>
      <c r="L825" s="305"/>
      <c r="M825" s="305"/>
      <c r="N825" s="305"/>
      <c r="O825" s="305"/>
      <c r="P825" s="305"/>
      <c r="Q825" s="304" t="str">
        <f t="shared" si="1888"/>
        <v/>
      </c>
      <c r="S825" s="17" t="str">
        <f t="shared" ref="S825" si="1965">IF(A819="","",A819)</f>
        <v/>
      </c>
      <c r="U825" s="266" t="str">
        <f t="shared" ref="U825" si="1966">CONCATENATE(C825,"_",D825)</f>
        <v>letzte Mahnungen mit eingeschriebenen Brief (2)_Haushalte</v>
      </c>
    </row>
    <row r="826" spans="1:21" ht="12.75" customHeight="1" x14ac:dyDescent="0.2">
      <c r="A826" s="493"/>
      <c r="B826" s="495"/>
      <c r="C826" s="499"/>
      <c r="D826" s="148" t="s">
        <v>97</v>
      </c>
      <c r="E826" s="104"/>
      <c r="F826" s="104"/>
      <c r="G826" s="104"/>
      <c r="H826" s="104"/>
      <c r="I826" s="104"/>
      <c r="J826" s="104"/>
      <c r="K826" s="104"/>
      <c r="L826" s="104"/>
      <c r="M826" s="104"/>
      <c r="N826" s="104"/>
      <c r="O826" s="104"/>
      <c r="P826" s="104"/>
      <c r="Q826" s="73" t="str">
        <f t="shared" si="1888"/>
        <v/>
      </c>
      <c r="S826" s="17" t="str">
        <f t="shared" ref="S826" si="1967">IF(A819="","",A819)</f>
        <v/>
      </c>
      <c r="U826" s="266" t="str">
        <f t="shared" ref="U826" si="1968">CONCATENATE(C825,"_",D826)</f>
        <v>letzte Mahnungen mit eingeschriebenen Brief (2)_Nicht-Haushalte</v>
      </c>
    </row>
  </sheetData>
  <sheetProtection algorithmName="SHA-512" hashValue="VjFI2P+zmyk1gZmkh1KeNTUp1YQA8kBQRsyK+WPewQlePigaR3SjPKPMINixG7fFPdPA75LCXB6hwkwl6n2JJA==" saltValue="j8QGfSO+JZ9FpDhs4RGfbw==" spinCount="100000" sheet="1" objects="1" scenarios="1" formatCells="0" formatColumns="0" formatRows="0"/>
  <mergeCells count="619">
    <mergeCell ref="A5:C5"/>
    <mergeCell ref="B6:C6"/>
    <mergeCell ref="A7:C7"/>
    <mergeCell ref="A19:A26"/>
    <mergeCell ref="B19:B26"/>
    <mergeCell ref="A27:A34"/>
    <mergeCell ref="B27:B34"/>
    <mergeCell ref="A9:C10"/>
    <mergeCell ref="A11:C12"/>
    <mergeCell ref="A13:C13"/>
    <mergeCell ref="C27:C28"/>
    <mergeCell ref="C29:C30"/>
    <mergeCell ref="C31:C32"/>
    <mergeCell ref="C33:C34"/>
    <mergeCell ref="C19:C20"/>
    <mergeCell ref="C21:C22"/>
    <mergeCell ref="C23:C24"/>
    <mergeCell ref="C25:C26"/>
    <mergeCell ref="A17:C18"/>
    <mergeCell ref="A35:A42"/>
    <mergeCell ref="B35:B42"/>
    <mergeCell ref="C35:C36"/>
    <mergeCell ref="C37:C38"/>
    <mergeCell ref="C39:C40"/>
    <mergeCell ref="C41:C42"/>
    <mergeCell ref="A43:A50"/>
    <mergeCell ref="B43:B50"/>
    <mergeCell ref="C43:C44"/>
    <mergeCell ref="C45:C46"/>
    <mergeCell ref="C47:C48"/>
    <mergeCell ref="C49:C50"/>
    <mergeCell ref="C51:C52"/>
    <mergeCell ref="C53:C54"/>
    <mergeCell ref="C55:C56"/>
    <mergeCell ref="C57:C58"/>
    <mergeCell ref="A59:A66"/>
    <mergeCell ref="B59:B66"/>
    <mergeCell ref="C59:C60"/>
    <mergeCell ref="C61:C62"/>
    <mergeCell ref="C63:C64"/>
    <mergeCell ref="C65:C66"/>
    <mergeCell ref="A51:A58"/>
    <mergeCell ref="B51:B58"/>
    <mergeCell ref="C67:C68"/>
    <mergeCell ref="C69:C70"/>
    <mergeCell ref="C71:C72"/>
    <mergeCell ref="C73:C74"/>
    <mergeCell ref="A75:A82"/>
    <mergeCell ref="B75:B82"/>
    <mergeCell ref="C75:C76"/>
    <mergeCell ref="C77:C78"/>
    <mergeCell ref="C79:C80"/>
    <mergeCell ref="C81:C82"/>
    <mergeCell ref="A67:A74"/>
    <mergeCell ref="B67:B74"/>
    <mergeCell ref="B83:B90"/>
    <mergeCell ref="C83:C84"/>
    <mergeCell ref="C85:C86"/>
    <mergeCell ref="C87:C88"/>
    <mergeCell ref="C89:C90"/>
    <mergeCell ref="A91:A98"/>
    <mergeCell ref="B91:B98"/>
    <mergeCell ref="C91:C92"/>
    <mergeCell ref="C93:C94"/>
    <mergeCell ref="C95:C96"/>
    <mergeCell ref="C97:C98"/>
    <mergeCell ref="A83:A90"/>
    <mergeCell ref="A99:A106"/>
    <mergeCell ref="B99:B106"/>
    <mergeCell ref="C99:C100"/>
    <mergeCell ref="C101:C102"/>
    <mergeCell ref="C103:C104"/>
    <mergeCell ref="C105:C106"/>
    <mergeCell ref="A107:A114"/>
    <mergeCell ref="B107:B114"/>
    <mergeCell ref="C107:C108"/>
    <mergeCell ref="C109:C110"/>
    <mergeCell ref="C111:C112"/>
    <mergeCell ref="C113:C114"/>
    <mergeCell ref="A115:A122"/>
    <mergeCell ref="B115:B122"/>
    <mergeCell ref="C115:C116"/>
    <mergeCell ref="C117:C118"/>
    <mergeCell ref="C119:C120"/>
    <mergeCell ref="C121:C122"/>
    <mergeCell ref="A123:A130"/>
    <mergeCell ref="B123:B130"/>
    <mergeCell ref="C123:C124"/>
    <mergeCell ref="C125:C126"/>
    <mergeCell ref="C127:C128"/>
    <mergeCell ref="C129:C130"/>
    <mergeCell ref="A131:A138"/>
    <mergeCell ref="B131:B138"/>
    <mergeCell ref="C131:C132"/>
    <mergeCell ref="C133:C134"/>
    <mergeCell ref="C135:C136"/>
    <mergeCell ref="C137:C138"/>
    <mergeCell ref="A139:A146"/>
    <mergeCell ref="B139:B146"/>
    <mergeCell ref="C139:C140"/>
    <mergeCell ref="C141:C142"/>
    <mergeCell ref="C143:C144"/>
    <mergeCell ref="C145:C146"/>
    <mergeCell ref="C147:C148"/>
    <mergeCell ref="C149:C150"/>
    <mergeCell ref="C151:C152"/>
    <mergeCell ref="C153:C154"/>
    <mergeCell ref="A155:A162"/>
    <mergeCell ref="B155:B162"/>
    <mergeCell ref="C155:C156"/>
    <mergeCell ref="C157:C158"/>
    <mergeCell ref="C159:C160"/>
    <mergeCell ref="C161:C162"/>
    <mergeCell ref="A147:A154"/>
    <mergeCell ref="B147:B154"/>
    <mergeCell ref="C163:C164"/>
    <mergeCell ref="C165:C166"/>
    <mergeCell ref="C167:C168"/>
    <mergeCell ref="C169:C170"/>
    <mergeCell ref="A171:A178"/>
    <mergeCell ref="B171:B178"/>
    <mergeCell ref="C171:C172"/>
    <mergeCell ref="C173:C174"/>
    <mergeCell ref="C175:C176"/>
    <mergeCell ref="C177:C178"/>
    <mergeCell ref="A163:A170"/>
    <mergeCell ref="B163:B170"/>
    <mergeCell ref="C179:C180"/>
    <mergeCell ref="C181:C182"/>
    <mergeCell ref="C183:C184"/>
    <mergeCell ref="C185:C186"/>
    <mergeCell ref="A187:A194"/>
    <mergeCell ref="B187:B194"/>
    <mergeCell ref="C187:C188"/>
    <mergeCell ref="C189:C190"/>
    <mergeCell ref="C191:C192"/>
    <mergeCell ref="C193:C194"/>
    <mergeCell ref="A179:A186"/>
    <mergeCell ref="B179:B186"/>
    <mergeCell ref="C195:C196"/>
    <mergeCell ref="C197:C198"/>
    <mergeCell ref="C199:C200"/>
    <mergeCell ref="C201:C202"/>
    <mergeCell ref="A203:A210"/>
    <mergeCell ref="B203:B210"/>
    <mergeCell ref="C203:C204"/>
    <mergeCell ref="C205:C206"/>
    <mergeCell ref="C207:C208"/>
    <mergeCell ref="C209:C210"/>
    <mergeCell ref="A195:A202"/>
    <mergeCell ref="B195:B202"/>
    <mergeCell ref="C211:C212"/>
    <mergeCell ref="C213:C214"/>
    <mergeCell ref="C215:C216"/>
    <mergeCell ref="C217:C218"/>
    <mergeCell ref="A219:A226"/>
    <mergeCell ref="B219:B226"/>
    <mergeCell ref="C219:C220"/>
    <mergeCell ref="C221:C222"/>
    <mergeCell ref="C223:C224"/>
    <mergeCell ref="C225:C226"/>
    <mergeCell ref="A211:A218"/>
    <mergeCell ref="B211:B218"/>
    <mergeCell ref="C227:C228"/>
    <mergeCell ref="C229:C230"/>
    <mergeCell ref="C231:C232"/>
    <mergeCell ref="C233:C234"/>
    <mergeCell ref="A235:A242"/>
    <mergeCell ref="B235:B242"/>
    <mergeCell ref="C235:C236"/>
    <mergeCell ref="C237:C238"/>
    <mergeCell ref="C239:C240"/>
    <mergeCell ref="C241:C242"/>
    <mergeCell ref="A227:A234"/>
    <mergeCell ref="B227:B234"/>
    <mergeCell ref="C243:C244"/>
    <mergeCell ref="C245:C246"/>
    <mergeCell ref="C247:C248"/>
    <mergeCell ref="C249:C250"/>
    <mergeCell ref="A251:A258"/>
    <mergeCell ref="B251:B258"/>
    <mergeCell ref="C251:C252"/>
    <mergeCell ref="C253:C254"/>
    <mergeCell ref="C255:C256"/>
    <mergeCell ref="C257:C258"/>
    <mergeCell ref="A243:A250"/>
    <mergeCell ref="B243:B250"/>
    <mergeCell ref="C259:C260"/>
    <mergeCell ref="C261:C262"/>
    <mergeCell ref="C263:C264"/>
    <mergeCell ref="C265:C266"/>
    <mergeCell ref="A267:A274"/>
    <mergeCell ref="B267:B274"/>
    <mergeCell ref="C267:C268"/>
    <mergeCell ref="C269:C270"/>
    <mergeCell ref="C271:C272"/>
    <mergeCell ref="C273:C274"/>
    <mergeCell ref="A259:A266"/>
    <mergeCell ref="B259:B266"/>
    <mergeCell ref="C275:C276"/>
    <mergeCell ref="C277:C278"/>
    <mergeCell ref="C279:C280"/>
    <mergeCell ref="C281:C282"/>
    <mergeCell ref="A283:A290"/>
    <mergeCell ref="B283:B290"/>
    <mergeCell ref="C283:C284"/>
    <mergeCell ref="C285:C286"/>
    <mergeCell ref="C287:C288"/>
    <mergeCell ref="C289:C290"/>
    <mergeCell ref="A275:A282"/>
    <mergeCell ref="B275:B282"/>
    <mergeCell ref="A291:A298"/>
    <mergeCell ref="B291:B298"/>
    <mergeCell ref="C291:C292"/>
    <mergeCell ref="C293:C294"/>
    <mergeCell ref="C295:C296"/>
    <mergeCell ref="C297:C298"/>
    <mergeCell ref="A299:A306"/>
    <mergeCell ref="B299:B306"/>
    <mergeCell ref="C299:C300"/>
    <mergeCell ref="C301:C302"/>
    <mergeCell ref="C303:C304"/>
    <mergeCell ref="C305:C306"/>
    <mergeCell ref="C307:C308"/>
    <mergeCell ref="C309:C310"/>
    <mergeCell ref="C311:C312"/>
    <mergeCell ref="C313:C314"/>
    <mergeCell ref="A315:A322"/>
    <mergeCell ref="B315:B322"/>
    <mergeCell ref="C315:C316"/>
    <mergeCell ref="C317:C318"/>
    <mergeCell ref="C319:C320"/>
    <mergeCell ref="C321:C322"/>
    <mergeCell ref="A307:A314"/>
    <mergeCell ref="B307:B314"/>
    <mergeCell ref="C323:C324"/>
    <mergeCell ref="C325:C326"/>
    <mergeCell ref="C327:C328"/>
    <mergeCell ref="C329:C330"/>
    <mergeCell ref="A331:A338"/>
    <mergeCell ref="B331:B338"/>
    <mergeCell ref="C331:C332"/>
    <mergeCell ref="C333:C334"/>
    <mergeCell ref="C335:C336"/>
    <mergeCell ref="C337:C338"/>
    <mergeCell ref="A323:A330"/>
    <mergeCell ref="B323:B330"/>
    <mergeCell ref="C339:C340"/>
    <mergeCell ref="C341:C342"/>
    <mergeCell ref="C343:C344"/>
    <mergeCell ref="C345:C346"/>
    <mergeCell ref="A347:A354"/>
    <mergeCell ref="B347:B354"/>
    <mergeCell ref="C347:C348"/>
    <mergeCell ref="C349:C350"/>
    <mergeCell ref="C351:C352"/>
    <mergeCell ref="C353:C354"/>
    <mergeCell ref="A339:A346"/>
    <mergeCell ref="B339:B346"/>
    <mergeCell ref="C355:C356"/>
    <mergeCell ref="C357:C358"/>
    <mergeCell ref="C359:C360"/>
    <mergeCell ref="C361:C362"/>
    <mergeCell ref="A363:A370"/>
    <mergeCell ref="B363:B370"/>
    <mergeCell ref="C363:C364"/>
    <mergeCell ref="C365:C366"/>
    <mergeCell ref="C367:C368"/>
    <mergeCell ref="C369:C370"/>
    <mergeCell ref="A355:A362"/>
    <mergeCell ref="B355:B362"/>
    <mergeCell ref="C371:C372"/>
    <mergeCell ref="C373:C374"/>
    <mergeCell ref="C375:C376"/>
    <mergeCell ref="C377:C378"/>
    <mergeCell ref="A379:A386"/>
    <mergeCell ref="B379:B386"/>
    <mergeCell ref="C379:C380"/>
    <mergeCell ref="C381:C382"/>
    <mergeCell ref="C383:C384"/>
    <mergeCell ref="C385:C386"/>
    <mergeCell ref="A371:A378"/>
    <mergeCell ref="B371:B378"/>
    <mergeCell ref="C387:C388"/>
    <mergeCell ref="C389:C390"/>
    <mergeCell ref="C391:C392"/>
    <mergeCell ref="C393:C394"/>
    <mergeCell ref="A395:A402"/>
    <mergeCell ref="B395:B402"/>
    <mergeCell ref="C395:C396"/>
    <mergeCell ref="C397:C398"/>
    <mergeCell ref="C399:C400"/>
    <mergeCell ref="C401:C402"/>
    <mergeCell ref="A387:A394"/>
    <mergeCell ref="B387:B394"/>
    <mergeCell ref="C403:C404"/>
    <mergeCell ref="C405:C406"/>
    <mergeCell ref="C407:C408"/>
    <mergeCell ref="C409:C410"/>
    <mergeCell ref="A411:A418"/>
    <mergeCell ref="B411:B418"/>
    <mergeCell ref="C411:C412"/>
    <mergeCell ref="C413:C414"/>
    <mergeCell ref="C415:C416"/>
    <mergeCell ref="C417:C418"/>
    <mergeCell ref="A403:A410"/>
    <mergeCell ref="B403:B410"/>
    <mergeCell ref="A419:A426"/>
    <mergeCell ref="B419:B426"/>
    <mergeCell ref="C419:C420"/>
    <mergeCell ref="C421:C422"/>
    <mergeCell ref="C423:C424"/>
    <mergeCell ref="C425:C426"/>
    <mergeCell ref="A427:A434"/>
    <mergeCell ref="B427:B434"/>
    <mergeCell ref="C427:C428"/>
    <mergeCell ref="C429:C430"/>
    <mergeCell ref="C431:C432"/>
    <mergeCell ref="C433:C434"/>
    <mergeCell ref="A435:A442"/>
    <mergeCell ref="B435:B442"/>
    <mergeCell ref="C435:C436"/>
    <mergeCell ref="C437:C438"/>
    <mergeCell ref="C439:C440"/>
    <mergeCell ref="C441:C442"/>
    <mergeCell ref="A443:A450"/>
    <mergeCell ref="B443:B450"/>
    <mergeCell ref="C443:C444"/>
    <mergeCell ref="C445:C446"/>
    <mergeCell ref="C447:C448"/>
    <mergeCell ref="C449:C450"/>
    <mergeCell ref="A451:A458"/>
    <mergeCell ref="B451:B458"/>
    <mergeCell ref="C451:C452"/>
    <mergeCell ref="C453:C454"/>
    <mergeCell ref="C455:C456"/>
    <mergeCell ref="C457:C458"/>
    <mergeCell ref="A459:A466"/>
    <mergeCell ref="B459:B466"/>
    <mergeCell ref="C459:C460"/>
    <mergeCell ref="C461:C462"/>
    <mergeCell ref="C463:C464"/>
    <mergeCell ref="C465:C466"/>
    <mergeCell ref="A467:A474"/>
    <mergeCell ref="B467:B474"/>
    <mergeCell ref="C467:C468"/>
    <mergeCell ref="C469:C470"/>
    <mergeCell ref="C471:C472"/>
    <mergeCell ref="C473:C474"/>
    <mergeCell ref="A475:A482"/>
    <mergeCell ref="B475:B482"/>
    <mergeCell ref="C475:C476"/>
    <mergeCell ref="C477:C478"/>
    <mergeCell ref="C479:C480"/>
    <mergeCell ref="C481:C482"/>
    <mergeCell ref="A483:A490"/>
    <mergeCell ref="B483:B490"/>
    <mergeCell ref="C483:C484"/>
    <mergeCell ref="C485:C486"/>
    <mergeCell ref="C487:C488"/>
    <mergeCell ref="C489:C490"/>
    <mergeCell ref="A491:A498"/>
    <mergeCell ref="B491:B498"/>
    <mergeCell ref="C491:C492"/>
    <mergeCell ref="C493:C494"/>
    <mergeCell ref="C495:C496"/>
    <mergeCell ref="C497:C498"/>
    <mergeCell ref="A499:A506"/>
    <mergeCell ref="B499:B506"/>
    <mergeCell ref="C499:C500"/>
    <mergeCell ref="C501:C502"/>
    <mergeCell ref="C503:C504"/>
    <mergeCell ref="C505:C506"/>
    <mergeCell ref="A507:A514"/>
    <mergeCell ref="B507:B514"/>
    <mergeCell ref="C507:C508"/>
    <mergeCell ref="C509:C510"/>
    <mergeCell ref="C511:C512"/>
    <mergeCell ref="C513:C514"/>
    <mergeCell ref="A515:A522"/>
    <mergeCell ref="B515:B522"/>
    <mergeCell ref="C515:C516"/>
    <mergeCell ref="C517:C518"/>
    <mergeCell ref="C519:C520"/>
    <mergeCell ref="C521:C522"/>
    <mergeCell ref="A523:A530"/>
    <mergeCell ref="B523:B530"/>
    <mergeCell ref="C523:C524"/>
    <mergeCell ref="C525:C526"/>
    <mergeCell ref="C527:C528"/>
    <mergeCell ref="C529:C530"/>
    <mergeCell ref="A531:A538"/>
    <mergeCell ref="B531:B538"/>
    <mergeCell ref="C531:C532"/>
    <mergeCell ref="C533:C534"/>
    <mergeCell ref="C535:C536"/>
    <mergeCell ref="C537:C538"/>
    <mergeCell ref="A539:A546"/>
    <mergeCell ref="B539:B546"/>
    <mergeCell ref="C539:C540"/>
    <mergeCell ref="C541:C542"/>
    <mergeCell ref="C543:C544"/>
    <mergeCell ref="C545:C546"/>
    <mergeCell ref="A547:A554"/>
    <mergeCell ref="B547:B554"/>
    <mergeCell ref="C547:C548"/>
    <mergeCell ref="C549:C550"/>
    <mergeCell ref="C551:C552"/>
    <mergeCell ref="C553:C554"/>
    <mergeCell ref="A555:A562"/>
    <mergeCell ref="B555:B562"/>
    <mergeCell ref="C555:C556"/>
    <mergeCell ref="C557:C558"/>
    <mergeCell ref="C559:C560"/>
    <mergeCell ref="C561:C562"/>
    <mergeCell ref="A563:A570"/>
    <mergeCell ref="B563:B570"/>
    <mergeCell ref="C563:C564"/>
    <mergeCell ref="C565:C566"/>
    <mergeCell ref="C567:C568"/>
    <mergeCell ref="C569:C570"/>
    <mergeCell ref="A571:A578"/>
    <mergeCell ref="B571:B578"/>
    <mergeCell ref="C571:C572"/>
    <mergeCell ref="C573:C574"/>
    <mergeCell ref="C575:C576"/>
    <mergeCell ref="C577:C578"/>
    <mergeCell ref="A579:A586"/>
    <mergeCell ref="B579:B586"/>
    <mergeCell ref="C579:C580"/>
    <mergeCell ref="C581:C582"/>
    <mergeCell ref="C583:C584"/>
    <mergeCell ref="C585:C586"/>
    <mergeCell ref="A587:A594"/>
    <mergeCell ref="B587:B594"/>
    <mergeCell ref="C587:C588"/>
    <mergeCell ref="C589:C590"/>
    <mergeCell ref="C591:C592"/>
    <mergeCell ref="C593:C594"/>
    <mergeCell ref="A595:A602"/>
    <mergeCell ref="B595:B602"/>
    <mergeCell ref="C595:C596"/>
    <mergeCell ref="C597:C598"/>
    <mergeCell ref="C599:C600"/>
    <mergeCell ref="C601:C602"/>
    <mergeCell ref="A603:A610"/>
    <mergeCell ref="B603:B610"/>
    <mergeCell ref="C603:C604"/>
    <mergeCell ref="C605:C606"/>
    <mergeCell ref="C607:C608"/>
    <mergeCell ref="C609:C610"/>
    <mergeCell ref="A611:A618"/>
    <mergeCell ref="B611:B618"/>
    <mergeCell ref="C611:C612"/>
    <mergeCell ref="C613:C614"/>
    <mergeCell ref="C615:C616"/>
    <mergeCell ref="C617:C618"/>
    <mergeCell ref="A619:A626"/>
    <mergeCell ref="B619:B626"/>
    <mergeCell ref="C619:C620"/>
    <mergeCell ref="C621:C622"/>
    <mergeCell ref="C623:C624"/>
    <mergeCell ref="C625:C626"/>
    <mergeCell ref="A627:A634"/>
    <mergeCell ref="B627:B634"/>
    <mergeCell ref="C627:C628"/>
    <mergeCell ref="C629:C630"/>
    <mergeCell ref="C631:C632"/>
    <mergeCell ref="C633:C634"/>
    <mergeCell ref="A635:A642"/>
    <mergeCell ref="B635:B642"/>
    <mergeCell ref="C635:C636"/>
    <mergeCell ref="C637:C638"/>
    <mergeCell ref="C639:C640"/>
    <mergeCell ref="C641:C642"/>
    <mergeCell ref="A643:A650"/>
    <mergeCell ref="B643:B650"/>
    <mergeCell ref="C643:C644"/>
    <mergeCell ref="C645:C646"/>
    <mergeCell ref="C647:C648"/>
    <mergeCell ref="C649:C650"/>
    <mergeCell ref="A651:A658"/>
    <mergeCell ref="B651:B658"/>
    <mergeCell ref="C651:C652"/>
    <mergeCell ref="C653:C654"/>
    <mergeCell ref="C655:C656"/>
    <mergeCell ref="C657:C658"/>
    <mergeCell ref="A659:A666"/>
    <mergeCell ref="B659:B666"/>
    <mergeCell ref="C659:C660"/>
    <mergeCell ref="C661:C662"/>
    <mergeCell ref="C663:C664"/>
    <mergeCell ref="C665:C666"/>
    <mergeCell ref="A667:A674"/>
    <mergeCell ref="B667:B674"/>
    <mergeCell ref="C667:C668"/>
    <mergeCell ref="C669:C670"/>
    <mergeCell ref="C671:C672"/>
    <mergeCell ref="C673:C674"/>
    <mergeCell ref="A675:A682"/>
    <mergeCell ref="B675:B682"/>
    <mergeCell ref="C675:C676"/>
    <mergeCell ref="C677:C678"/>
    <mergeCell ref="C679:C680"/>
    <mergeCell ref="C681:C682"/>
    <mergeCell ref="A683:A690"/>
    <mergeCell ref="B683:B690"/>
    <mergeCell ref="C683:C684"/>
    <mergeCell ref="C685:C686"/>
    <mergeCell ref="C687:C688"/>
    <mergeCell ref="C689:C690"/>
    <mergeCell ref="A691:A698"/>
    <mergeCell ref="B691:B698"/>
    <mergeCell ref="C691:C692"/>
    <mergeCell ref="C693:C694"/>
    <mergeCell ref="C695:C696"/>
    <mergeCell ref="C697:C698"/>
    <mergeCell ref="A699:A706"/>
    <mergeCell ref="B699:B706"/>
    <mergeCell ref="C699:C700"/>
    <mergeCell ref="C701:C702"/>
    <mergeCell ref="C703:C704"/>
    <mergeCell ref="C705:C706"/>
    <mergeCell ref="A707:A714"/>
    <mergeCell ref="B707:B714"/>
    <mergeCell ref="C707:C708"/>
    <mergeCell ref="C709:C710"/>
    <mergeCell ref="C711:C712"/>
    <mergeCell ref="C713:C714"/>
    <mergeCell ref="A715:A722"/>
    <mergeCell ref="B715:B722"/>
    <mergeCell ref="C715:C716"/>
    <mergeCell ref="C717:C718"/>
    <mergeCell ref="C719:C720"/>
    <mergeCell ref="C721:C722"/>
    <mergeCell ref="A723:A730"/>
    <mergeCell ref="B723:B730"/>
    <mergeCell ref="C723:C724"/>
    <mergeCell ref="C725:C726"/>
    <mergeCell ref="C727:C728"/>
    <mergeCell ref="C729:C730"/>
    <mergeCell ref="A731:A738"/>
    <mergeCell ref="B731:B738"/>
    <mergeCell ref="C731:C732"/>
    <mergeCell ref="C733:C734"/>
    <mergeCell ref="C735:C736"/>
    <mergeCell ref="C737:C738"/>
    <mergeCell ref="A739:A746"/>
    <mergeCell ref="B739:B746"/>
    <mergeCell ref="C739:C740"/>
    <mergeCell ref="C741:C742"/>
    <mergeCell ref="C743:C744"/>
    <mergeCell ref="C745:C746"/>
    <mergeCell ref="A747:A754"/>
    <mergeCell ref="B747:B754"/>
    <mergeCell ref="C747:C748"/>
    <mergeCell ref="C749:C750"/>
    <mergeCell ref="C751:C752"/>
    <mergeCell ref="C753:C754"/>
    <mergeCell ref="A755:A762"/>
    <mergeCell ref="B755:B762"/>
    <mergeCell ref="C755:C756"/>
    <mergeCell ref="C757:C758"/>
    <mergeCell ref="C759:C760"/>
    <mergeCell ref="C761:C762"/>
    <mergeCell ref="A763:A770"/>
    <mergeCell ref="B763:B770"/>
    <mergeCell ref="C763:C764"/>
    <mergeCell ref="C765:C766"/>
    <mergeCell ref="C767:C768"/>
    <mergeCell ref="C769:C770"/>
    <mergeCell ref="A771:A778"/>
    <mergeCell ref="B771:B778"/>
    <mergeCell ref="C771:C772"/>
    <mergeCell ref="C773:C774"/>
    <mergeCell ref="C775:C776"/>
    <mergeCell ref="C777:C778"/>
    <mergeCell ref="A779:A786"/>
    <mergeCell ref="B779:B786"/>
    <mergeCell ref="C779:C780"/>
    <mergeCell ref="C781:C782"/>
    <mergeCell ref="C783:C784"/>
    <mergeCell ref="C785:C786"/>
    <mergeCell ref="A787:A794"/>
    <mergeCell ref="B787:B794"/>
    <mergeCell ref="C787:C788"/>
    <mergeCell ref="C789:C790"/>
    <mergeCell ref="C791:C792"/>
    <mergeCell ref="C793:C794"/>
    <mergeCell ref="A795:A802"/>
    <mergeCell ref="B795:B802"/>
    <mergeCell ref="C795:C796"/>
    <mergeCell ref="C797:C798"/>
    <mergeCell ref="C799:C800"/>
    <mergeCell ref="C801:C802"/>
    <mergeCell ref="E1:O1"/>
    <mergeCell ref="E2:O2"/>
    <mergeCell ref="E3:O3"/>
    <mergeCell ref="E4:O4"/>
    <mergeCell ref="E5:O5"/>
    <mergeCell ref="E6:O6"/>
    <mergeCell ref="A819:A826"/>
    <mergeCell ref="B819:B826"/>
    <mergeCell ref="C819:C820"/>
    <mergeCell ref="C821:C822"/>
    <mergeCell ref="C823:C824"/>
    <mergeCell ref="C825:C826"/>
    <mergeCell ref="A803:A810"/>
    <mergeCell ref="B803:B810"/>
    <mergeCell ref="C803:C804"/>
    <mergeCell ref="C805:C806"/>
    <mergeCell ref="C807:C808"/>
    <mergeCell ref="C809:C810"/>
    <mergeCell ref="A811:A818"/>
    <mergeCell ref="B811:B818"/>
    <mergeCell ref="C811:C812"/>
    <mergeCell ref="C813:C814"/>
    <mergeCell ref="C815:C816"/>
    <mergeCell ref="C817:C818"/>
  </mergeCells>
  <conditionalFormatting sqref="A27:A28 A35:A36 A43:A44 A51:A52 A59:A60 A67:A68 A75:A76 A83:A84 A91:A92 A99:A100 A107:A108 A115:A116 A123:A124 A131:A132 A139:A140 A147:A148 A155:A156 A163:A164 A171:A172 A179:A180 A187:A188 A195:A196 A203:A204 A211:A212 A219:A220 A227:A228 A235:A236 A243:A244 A251:A252 A259:A260 A267:A268 A275:A276 A283:A284 A291:A292 A299:A300 A307:A308 A315:A316 A323:A324 A331:A332 A339:A340 A347:A348 A355:A356 A363:A364 A371:A372 A379:A380 A387:A388 A395:A396 A403:A404 A411:A412 A419:A420 A427:A428 A435:A436 A443:A444 A451:A452 A459:A460 A467:A468 A475:A476 A483:A484 A491:A492 A499:A500 A507:A508 A515:A516 A523:A524 A531:A532 A539:A540 A547:A548 A555:A556 A563:A564 A571:A572 A579:A580 A587:A588 A595:A596 A603:A604 A611:A612 A619:A620 A627:A628 A635:A636 A643:A644 A651:A652 A659:A660 A667:A668 A675:A676 A683:A684 A691:A692 A699:A700 A707:A708 A715:A716 A723:A724 A731:A732 A739:A740 A747:A748 A755:A756 A763:A764 A771:A772 A779:A780 A787:A788 A795:A796 A803:A804 A811:A812 A819:A820">
    <cfRule type="expression" dxfId="49" priority="1233">
      <formula>AND(A27="",SUM(S27:S34)&gt;0)</formula>
    </cfRule>
    <cfRule type="expression" dxfId="48" priority="1234">
      <formula>AND($A27="",SUM($H27:$T34)&lt;&gt;0)</formula>
    </cfRule>
  </conditionalFormatting>
  <conditionalFormatting sqref="A29:A30 A37:A38 A45:A46 A53:A54 A61:A62 A69:A70 A77:A78 A85:A86 A93:A94 A101:A102 A109:A110 A117:A118 A125:A126 A133:A134 A141:A142 A149:A150 A157:A158 A165:A166 A173:A174 A181:A182 A189:A190 A197:A198 A205:A206 A213:A214 A221:A222 A229:A230 A237:A238 A245:A246 A253:A254 A261:A262 A269:A270 A277:A278 A285:A286 A293:A294 A301:A302 A309:A310 A317:A318 A325:A326 A333:A334 A341:A342 A349:A350 A357:A358 A365:A366 A373:A374 A381:A382 A389:A390 A397:A398 A405:A406 A413:A414 A421:A422 A429:A430 A437:A438 A445:A446 A453:A454 A461:A462 A469:A470 A477:A478 A485:A486 A493:A494 A501:A502 A509:A510 A517:A518 A525:A526 A533:A534 A541:A542 A549:A550 A557:A558 A565:A566 A573:A574 A581:A582 A589:A590 A597:A598 A605:A606 A613:A614 A621:A622 A629:A630 A637:A638 A645:A646 A653:A654 A661:A662 A669:A670 A677:A678 A685:A686 A693:A694 A701:A702 A709:A710 A717:A718 A725:A726 A733:A734 A741:A742 A749:A750 A757:A758 A765:A766 A773:A774 A781:A782 A789:A790 A797:A798 A805:A806 A813:A814 A821:A822">
    <cfRule type="expression" dxfId="47" priority="1225">
      <formula>AND(A29="",SUM(S29:S35)&gt;0)</formula>
    </cfRule>
    <cfRule type="expression" dxfId="46" priority="1226">
      <formula>AND($A29="",SUM($H29:$T35)&lt;&gt;0)</formula>
    </cfRule>
  </conditionalFormatting>
  <conditionalFormatting sqref="A31:A32 A39:A40 A47:A48 A55:A56 A63:A64 A71:A72 A79:A80 A87:A88 A95:A96 A103:A104 A111:A112 A119:A120 A127:A128 A135:A136 A143:A144 A151:A152 A159:A160 A167:A168 A175:A176 A183:A184 A191:A192 A199:A200 A207:A208 A215:A216 A223:A224 A231:A232 A239:A240 A247:A248 A255:A256 A263:A264 A271:A272 A279:A280 A287:A288 A295:A296 A303:A304 A311:A312 A319:A320 A327:A328 A335:A336 A343:A344 A351:A352 A359:A360 A367:A368 A375:A376 A383:A384 A391:A392 A399:A400 A407:A408 A415:A416 A423:A424 A431:A432 A439:A440 A447:A448 A455:A456 A463:A464 A471:A472 A479:A480 A487:A488 A495:A496 A503:A504 A511:A512 A519:A520 A527:A528 A535:A536 A543:A544 A551:A552 A559:A560 A567:A568 A575:A576 A583:A584 A591:A592 A599:A600 A607:A608 A615:A616 A623:A624 A631:A632 A639:A640 A647:A648 A655:A656 A663:A664 A671:A672 A679:A680 A687:A688 A695:A696 A703:A704 A711:A712 A719:A720 A727:A728 A735:A736 A743:A744 A751:A752 A759:A760 A767:A768 A775:A776 A783:A784 A791:A792 A799:A800 A807:A808 A815:A816 A823:A824">
    <cfRule type="expression" dxfId="45" priority="1221">
      <formula>AND(A31="",SUM(S31:S36)&gt;0)</formula>
    </cfRule>
    <cfRule type="expression" dxfId="44" priority="1222">
      <formula>AND($A31="",SUM($H31:$T36)&lt;&gt;0)</formula>
    </cfRule>
  </conditionalFormatting>
  <conditionalFormatting sqref="A33 A41 A49 A57 A65 A73 A81 A89 A97 A105 A113 A121 A129 A137 A145 A153 A161 A169 A177 A185 A193 A201 A209 A217 A225 A233 A241 A249 A257 A265 A273 A281 A289 A297 A305 A313 A321 A329 A337 A345 A353 A361 A369 A377 A385 A393 A401 A409 A417 A425 A433 A441 A449 A457 A465 A473 A481 A489 A497 A505 A513 A521 A529 A537 A545 A553 A561 A569 A577 A585 A593 A601 A609 A617 A625 A633 A641 A649 A657 A665 A673 A681 A689 A697 A705 A713 A721 A729 A737 A745 A753 A761 A769 A777 A785 A793 A801 A809 A817 A825">
    <cfRule type="expression" dxfId="43" priority="1204">
      <formula>AND(A33="",SUM(S33:S37)&gt;0)</formula>
    </cfRule>
    <cfRule type="expression" dxfId="42" priority="1205">
      <formula>AND($A33="",SUM($H33:$T37)&lt;&gt;0)</formula>
    </cfRule>
  </conditionalFormatting>
  <conditionalFormatting sqref="A34 A42 A50 A58 A66 A74 A82 A90 A98 A106 A114 A122 A130 A138 A146 A154 A162 A170 A178 A186 A194 A202 A210 A218 A226 A234 A242 A250 A258 A266 A274 A282 A290 A298 A306 A314 A322 A330 A338 A346 A354 A362 A370 A378 A386 A394 A402 A410 A418 A426">
    <cfRule type="expression" dxfId="41" priority="1203">
      <formula>AND(A34="",SUM(S34:S36)&gt;0)</formula>
    </cfRule>
  </conditionalFormatting>
  <conditionalFormatting sqref="A434 A442 A450 A458 A466 A474 A482 A490 A498 A506 A514 A522 A530 A538 A546 A554 A562 A570 A578 A586 A594 A602 A610 A618 A626 A634 A642 A650 A658 A666 A674 A682 A690 A698 A706 A714 A722 A730 A738 A746 A754 A762 A770 A778 A786 A794 A802 A810 A818 A826 A34 A42 A50 A58 A66 A74 A82 A90 A98 A106 A114 A122 A130 A138 A146 A154 A162 A170 A178 A186 A194 A202 A210 A218 A226 A234 A242 A250 A258 A266 A274 A282 A290 A298 A306 A314 A322 A330 A338 A346 A354 A362 A370 A378 A386 A394 A402 A410 A418 A426">
    <cfRule type="expression" dxfId="40" priority="1202">
      <formula>AND($A34="",SUM($H34:$T36)&lt;&gt;0)</formula>
    </cfRule>
  </conditionalFormatting>
  <conditionalFormatting sqref="A434 A442 A450 A458 A466 A474 A482 A490 A498 A506">
    <cfRule type="expression" dxfId="39" priority="407">
      <formula>AND(A434="",SUM(S434:S436)&gt;0)</formula>
    </cfRule>
  </conditionalFormatting>
  <conditionalFormatting sqref="A514 A522 A530 A538 A546 A554 A562 A570 A578 A586">
    <cfRule type="expression" dxfId="38" priority="325">
      <formula>AND(A514="",SUM(S514:S516)&gt;0)</formula>
    </cfRule>
  </conditionalFormatting>
  <conditionalFormatting sqref="A594 A602 A610 A618 A626 A634 A642 A650 A658 A666">
    <cfRule type="expression" dxfId="37" priority="243">
      <formula>AND(A594="",SUM(S594:S596)&gt;0)</formula>
    </cfRule>
  </conditionalFormatting>
  <conditionalFormatting sqref="A674 A682 A690 A698 A706 A714 A722 A730 A738 A746">
    <cfRule type="expression" dxfId="36" priority="161">
      <formula>AND(A674="",SUM(S674:S676)&gt;0)</formula>
    </cfRule>
  </conditionalFormatting>
  <conditionalFormatting sqref="A754 A762 A770 A778 A786 A794 A802 A810 A818 A826">
    <cfRule type="expression" dxfId="35" priority="79">
      <formula>AND(A754="",SUM(S754:S756)&gt;0)</formula>
    </cfRule>
  </conditionalFormatting>
  <conditionalFormatting sqref="B27:B826">
    <cfRule type="expression" dxfId="34" priority="808">
      <formula>B27="Eingabeart wurde geändert"</formula>
    </cfRule>
  </conditionalFormatting>
  <conditionalFormatting sqref="P1">
    <cfRule type="expression" dxfId="33" priority="2137" stopIfTrue="1">
      <formula>AND(SUM($E$11:$P$12)=0,P1="")</formula>
    </cfRule>
  </conditionalFormatting>
  <conditionalFormatting sqref="P2">
    <cfRule type="expression" dxfId="32" priority="4">
      <formula>AND(SUM($E$13:$P$13)=0,P2="")</formula>
    </cfRule>
  </conditionalFormatting>
  <conditionalFormatting sqref="P3">
    <cfRule type="expression" dxfId="31" priority="2135" stopIfTrue="1">
      <formula>AND(SUM(Q19:Q20)=0,P3="")</formula>
    </cfRule>
  </conditionalFormatting>
  <conditionalFormatting sqref="P4">
    <cfRule type="expression" dxfId="30" priority="3">
      <formula>AND(SUM($Q$21:$Q$22)=0,P4="")</formula>
    </cfRule>
  </conditionalFormatting>
  <conditionalFormatting sqref="P5">
    <cfRule type="expression" dxfId="29" priority="2">
      <formula>AND(SUM($Q$23:$Q$24)=0,P5="")</formula>
    </cfRule>
  </conditionalFormatting>
  <conditionalFormatting sqref="P6">
    <cfRule type="expression" dxfId="28" priority="1">
      <formula>AND(SUM($Q$25:$Q$26)=0,P6="")</formula>
    </cfRule>
  </conditionalFormatting>
  <dataValidations count="2">
    <dataValidation allowBlank="1" showErrorMessage="1" sqref="D11:D13 D19:D826" xr:uid="{00000000-0002-0000-0400-000000000000}"/>
    <dataValidation type="list" allowBlank="1" showInputMessage="1" showErrorMessage="1" sqref="P1:P6" xr:uid="{F7BEFCC3-4EEA-468E-A744-8D6113DA06B0}">
      <formula1>$U$1:$U$2</formula1>
    </dataValidation>
  </dataValidations>
  <pageMargins left="0.7" right="0.7" top="0.78740157499999996" bottom="0.78740157499999996"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DBA5BD8-C776-4751-B5F6-9BBD46AE75BD}">
          <x14:formula1>
            <xm:f>L!$P$10:$P$150</xm:f>
          </x14:formula1>
          <xm:sqref>A27:A826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howOutlineSymbols="0"/>
  </sheetPr>
  <dimension ref="A1:J72"/>
  <sheetViews>
    <sheetView showGridLines="0" showOutlineSymbols="0" zoomScaleNormal="100" workbookViewId="0">
      <pane xSplit="3" ySplit="10" topLeftCell="D11" activePane="bottomRight" state="frozen"/>
      <selection activeCell="I62" sqref="I62"/>
      <selection pane="topRight" activeCell="I62" sqref="I62"/>
      <selection pane="bottomLeft" activeCell="I62" sqref="I62"/>
      <selection pane="bottomRight"/>
    </sheetView>
  </sheetViews>
  <sheetFormatPr baseColWidth="10" defaultColWidth="10.7109375" defaultRowHeight="14.25" x14ac:dyDescent="0.2"/>
  <cols>
    <col min="1" max="1" width="25.7109375" style="33" customWidth="1"/>
    <col min="2" max="2" width="14.7109375" style="33" customWidth="1"/>
    <col min="3" max="3" width="38.7109375" style="33" customWidth="1"/>
    <col min="4" max="10" width="15.7109375" style="33" customWidth="1"/>
    <col min="11" max="16384" width="10.7109375" style="33"/>
  </cols>
  <sheetData>
    <row r="1" spans="1:10" s="31" customFormat="1" ht="15.75" customHeight="1" x14ac:dyDescent="0.2">
      <c r="A1" s="8"/>
      <c r="B1" s="9"/>
      <c r="C1" s="37"/>
      <c r="D1" s="30"/>
      <c r="E1" s="30"/>
      <c r="F1" s="30"/>
      <c r="G1" s="30"/>
      <c r="H1" s="30"/>
      <c r="I1" s="30"/>
      <c r="J1" s="30"/>
    </row>
    <row r="2" spans="1:10" s="31" customFormat="1" ht="15.75" customHeight="1" x14ac:dyDescent="0.2">
      <c r="A2" s="11"/>
      <c r="B2" s="28"/>
      <c r="C2" s="30"/>
      <c r="D2" s="30"/>
      <c r="E2" s="30"/>
      <c r="F2" s="30"/>
      <c r="G2" s="30"/>
      <c r="H2" s="30"/>
      <c r="I2" s="30"/>
      <c r="J2" s="30"/>
    </row>
    <row r="3" spans="1:10" s="31" customFormat="1" ht="15.75" customHeight="1" x14ac:dyDescent="0.2">
      <c r="A3" s="8"/>
      <c r="B3" s="28"/>
      <c r="C3" s="30"/>
      <c r="F3" s="30"/>
      <c r="G3" s="30"/>
      <c r="H3" s="30"/>
      <c r="I3" s="30"/>
    </row>
    <row r="4" spans="1:10" s="31" customFormat="1" ht="15.75" customHeight="1" x14ac:dyDescent="0.2">
      <c r="A4" s="191" t="s">
        <v>0</v>
      </c>
      <c r="F4" s="38"/>
      <c r="G4" s="38"/>
      <c r="H4" s="38"/>
      <c r="I4" s="32"/>
    </row>
    <row r="5" spans="1:10" s="31" customFormat="1" ht="15.75" customHeight="1" x14ac:dyDescent="0.2">
      <c r="A5" s="134" t="str">
        <f>"Monatserhebung "&amp;U!$A$11&amp;" "&amp;U!$B$12</f>
        <v>Monatserhebung Netzbetreiber Erdgas 2024</v>
      </c>
      <c r="B5" s="135"/>
      <c r="C5" s="135"/>
      <c r="D5" s="136"/>
      <c r="F5" s="38"/>
      <c r="G5" s="38"/>
      <c r="H5" s="38"/>
    </row>
    <row r="6" spans="1:10" s="31" customFormat="1" ht="15.75" x14ac:dyDescent="0.2">
      <c r="A6" s="50" t="s">
        <v>7</v>
      </c>
      <c r="B6" s="123" t="str">
        <f>IF(U!$B$13&lt;&gt;"",U!$B$13,"")</f>
        <v/>
      </c>
      <c r="C6" s="135"/>
      <c r="D6" s="136"/>
      <c r="I6" s="38"/>
    </row>
    <row r="7" spans="1:10" s="37" customFormat="1" ht="24.75" customHeight="1" x14ac:dyDescent="0.2">
      <c r="A7" s="421" t="s">
        <v>149</v>
      </c>
      <c r="B7" s="500"/>
      <c r="C7" s="501"/>
      <c r="D7" s="529" t="s">
        <v>184</v>
      </c>
      <c r="E7" s="526" t="s">
        <v>175</v>
      </c>
      <c r="F7" s="527"/>
      <c r="G7" s="527"/>
      <c r="H7" s="527"/>
      <c r="I7" s="527"/>
      <c r="J7" s="528"/>
    </row>
    <row r="8" spans="1:10" ht="14.25" customHeight="1" x14ac:dyDescent="0.2">
      <c r="A8" s="517" t="s">
        <v>118</v>
      </c>
      <c r="B8" s="520" t="s">
        <v>215</v>
      </c>
      <c r="C8" s="521"/>
      <c r="D8" s="530"/>
      <c r="E8" s="114" t="s">
        <v>178</v>
      </c>
      <c r="F8" s="526" t="s">
        <v>176</v>
      </c>
      <c r="G8" s="527"/>
      <c r="H8" s="527"/>
      <c r="I8" s="528"/>
      <c r="J8" s="529" t="s">
        <v>148</v>
      </c>
    </row>
    <row r="9" spans="1:10" s="31" customFormat="1" ht="25.5" x14ac:dyDescent="0.2">
      <c r="A9" s="518"/>
      <c r="B9" s="522"/>
      <c r="C9" s="523"/>
      <c r="D9" s="531"/>
      <c r="E9" s="131" t="s">
        <v>179</v>
      </c>
      <c r="F9" s="113" t="s">
        <v>177</v>
      </c>
      <c r="G9" s="113" t="s">
        <v>1054</v>
      </c>
      <c r="H9" s="133" t="s">
        <v>214</v>
      </c>
      <c r="I9" s="133" t="s">
        <v>214</v>
      </c>
      <c r="J9" s="532"/>
    </row>
    <row r="10" spans="1:10" s="31" customFormat="1" ht="12.75" x14ac:dyDescent="0.2">
      <c r="A10" s="519"/>
      <c r="B10" s="524"/>
      <c r="C10" s="525"/>
      <c r="D10" s="55" t="s">
        <v>119</v>
      </c>
      <c r="E10" s="55" t="s">
        <v>119</v>
      </c>
      <c r="F10" s="55" t="s">
        <v>119</v>
      </c>
      <c r="G10" s="55" t="s">
        <v>119</v>
      </c>
      <c r="H10" s="55" t="s">
        <v>119</v>
      </c>
      <c r="I10" s="55" t="s">
        <v>119</v>
      </c>
      <c r="J10" s="55" t="s">
        <v>119</v>
      </c>
    </row>
    <row r="11" spans="1:10" ht="14.25" customHeight="1" x14ac:dyDescent="0.2">
      <c r="A11" s="517" t="s">
        <v>120</v>
      </c>
      <c r="B11" s="535" t="s">
        <v>96</v>
      </c>
      <c r="C11" s="89" t="s">
        <v>56</v>
      </c>
      <c r="D11" s="98"/>
      <c r="E11" s="98"/>
      <c r="F11" s="98"/>
      <c r="G11" s="98"/>
      <c r="H11" s="98"/>
      <c r="I11" s="98"/>
      <c r="J11" s="98"/>
    </row>
    <row r="12" spans="1:10" x14ac:dyDescent="0.2">
      <c r="A12" s="518"/>
      <c r="B12" s="536"/>
      <c r="C12" s="92" t="s">
        <v>100</v>
      </c>
      <c r="D12" s="99"/>
      <c r="E12" s="99"/>
      <c r="F12" s="99"/>
      <c r="G12" s="99"/>
      <c r="H12" s="99"/>
      <c r="I12" s="99"/>
      <c r="J12" s="99"/>
    </row>
    <row r="13" spans="1:10" x14ac:dyDescent="0.2">
      <c r="A13" s="518"/>
      <c r="B13" s="536"/>
      <c r="C13" s="95" t="s">
        <v>57</v>
      </c>
      <c r="D13" s="100"/>
      <c r="E13" s="100"/>
      <c r="F13" s="100"/>
      <c r="G13" s="100"/>
      <c r="H13" s="100"/>
      <c r="I13" s="100"/>
      <c r="J13" s="100"/>
    </row>
    <row r="14" spans="1:10" x14ac:dyDescent="0.2">
      <c r="A14" s="518"/>
      <c r="B14" s="536"/>
      <c r="C14" s="52" t="s">
        <v>55</v>
      </c>
      <c r="D14" s="101"/>
      <c r="E14" s="101"/>
      <c r="F14" s="101"/>
      <c r="G14" s="101"/>
      <c r="H14" s="101"/>
      <c r="I14" s="101"/>
      <c r="J14" s="101"/>
    </row>
    <row r="15" spans="1:10" ht="14.25" customHeight="1" x14ac:dyDescent="0.2">
      <c r="A15" s="518"/>
      <c r="B15" s="535" t="s">
        <v>97</v>
      </c>
      <c r="C15" s="89" t="s">
        <v>46</v>
      </c>
      <c r="D15" s="98"/>
      <c r="E15" s="98"/>
      <c r="F15" s="98"/>
      <c r="G15" s="98"/>
      <c r="H15" s="98"/>
      <c r="I15" s="98"/>
      <c r="J15" s="98"/>
    </row>
    <row r="16" spans="1:10" x14ac:dyDescent="0.2">
      <c r="A16" s="518"/>
      <c r="B16" s="518"/>
      <c r="C16" s="92" t="s">
        <v>101</v>
      </c>
      <c r="D16" s="99"/>
      <c r="E16" s="99"/>
      <c r="F16" s="99"/>
      <c r="G16" s="99"/>
      <c r="H16" s="99"/>
      <c r="I16" s="99"/>
      <c r="J16" s="99"/>
    </row>
    <row r="17" spans="1:10" x14ac:dyDescent="0.2">
      <c r="A17" s="518"/>
      <c r="B17" s="518"/>
      <c r="C17" s="92" t="s">
        <v>102</v>
      </c>
      <c r="D17" s="99"/>
      <c r="E17" s="99"/>
      <c r="F17" s="99"/>
      <c r="G17" s="99"/>
      <c r="H17" s="99"/>
      <c r="I17" s="99"/>
      <c r="J17" s="99"/>
    </row>
    <row r="18" spans="1:10" x14ac:dyDescent="0.2">
      <c r="A18" s="518"/>
      <c r="B18" s="518"/>
      <c r="C18" s="92" t="s">
        <v>103</v>
      </c>
      <c r="D18" s="99"/>
      <c r="E18" s="99"/>
      <c r="F18" s="99"/>
      <c r="G18" s="99"/>
      <c r="H18" s="99"/>
      <c r="I18" s="99"/>
      <c r="J18" s="99"/>
    </row>
    <row r="19" spans="1:10" x14ac:dyDescent="0.2">
      <c r="A19" s="518"/>
      <c r="B19" s="518"/>
      <c r="C19" s="92" t="s">
        <v>104</v>
      </c>
      <c r="D19" s="99"/>
      <c r="E19" s="99"/>
      <c r="F19" s="99"/>
      <c r="G19" s="99"/>
      <c r="H19" s="99"/>
      <c r="I19" s="99"/>
      <c r="J19" s="99"/>
    </row>
    <row r="20" spans="1:10" x14ac:dyDescent="0.2">
      <c r="A20" s="518"/>
      <c r="B20" s="518"/>
      <c r="C20" s="92" t="s">
        <v>105</v>
      </c>
      <c r="D20" s="99"/>
      <c r="E20" s="99"/>
      <c r="F20" s="99"/>
      <c r="G20" s="99"/>
      <c r="H20" s="99"/>
      <c r="I20" s="99"/>
      <c r="J20" s="99"/>
    </row>
    <row r="21" spans="1:10" x14ac:dyDescent="0.2">
      <c r="A21" s="518"/>
      <c r="B21" s="518"/>
      <c r="C21" s="52" t="s">
        <v>364</v>
      </c>
      <c r="D21" s="101"/>
      <c r="E21" s="101"/>
      <c r="F21" s="101"/>
      <c r="G21" s="101"/>
      <c r="H21" s="101"/>
      <c r="I21" s="101"/>
      <c r="J21" s="101"/>
    </row>
    <row r="22" spans="1:10" x14ac:dyDescent="0.2">
      <c r="A22" s="518"/>
      <c r="B22" s="518"/>
      <c r="C22" s="95" t="s">
        <v>365</v>
      </c>
      <c r="D22" s="100"/>
      <c r="E22" s="100"/>
      <c r="F22" s="100"/>
      <c r="G22" s="100"/>
      <c r="H22" s="100"/>
      <c r="I22" s="100"/>
      <c r="J22" s="100"/>
    </row>
    <row r="23" spans="1:10" x14ac:dyDescent="0.2">
      <c r="A23" s="518"/>
      <c r="B23" s="519"/>
      <c r="C23" s="53" t="s">
        <v>55</v>
      </c>
      <c r="D23" s="101"/>
      <c r="E23" s="101"/>
      <c r="F23" s="101"/>
      <c r="G23" s="101"/>
      <c r="H23" s="101"/>
      <c r="I23" s="101"/>
      <c r="J23" s="101"/>
    </row>
    <row r="24" spans="1:10" ht="14.25" customHeight="1" x14ac:dyDescent="0.2">
      <c r="A24" s="518"/>
      <c r="B24" s="535" t="s">
        <v>213</v>
      </c>
      <c r="C24" s="89" t="s">
        <v>102</v>
      </c>
      <c r="D24" s="98"/>
      <c r="E24" s="98"/>
      <c r="F24" s="98"/>
      <c r="G24" s="98"/>
      <c r="H24" s="98"/>
      <c r="I24" s="98"/>
      <c r="J24" s="98"/>
    </row>
    <row r="25" spans="1:10" x14ac:dyDescent="0.2">
      <c r="A25" s="518"/>
      <c r="B25" s="518"/>
      <c r="C25" s="92" t="s">
        <v>103</v>
      </c>
      <c r="D25" s="99"/>
      <c r="E25" s="99"/>
      <c r="F25" s="99"/>
      <c r="G25" s="99"/>
      <c r="H25" s="99"/>
      <c r="I25" s="99"/>
      <c r="J25" s="99"/>
    </row>
    <row r="26" spans="1:10" x14ac:dyDescent="0.2">
      <c r="A26" s="518"/>
      <c r="B26" s="518"/>
      <c r="C26" s="92" t="s">
        <v>104</v>
      </c>
      <c r="D26" s="99"/>
      <c r="E26" s="99"/>
      <c r="F26" s="99"/>
      <c r="G26" s="99"/>
      <c r="H26" s="99"/>
      <c r="I26" s="99"/>
      <c r="J26" s="99"/>
    </row>
    <row r="27" spans="1:10" x14ac:dyDescent="0.2">
      <c r="A27" s="518"/>
      <c r="B27" s="518"/>
      <c r="C27" s="92" t="s">
        <v>105</v>
      </c>
      <c r="D27" s="99"/>
      <c r="E27" s="99"/>
      <c r="F27" s="99"/>
      <c r="G27" s="99"/>
      <c r="H27" s="99"/>
      <c r="I27" s="99"/>
      <c r="J27" s="99"/>
    </row>
    <row r="28" spans="1:10" x14ac:dyDescent="0.2">
      <c r="A28" s="518"/>
      <c r="B28" s="518"/>
      <c r="C28" s="52" t="s">
        <v>364</v>
      </c>
      <c r="D28" s="101"/>
      <c r="E28" s="101"/>
      <c r="F28" s="101"/>
      <c r="G28" s="101"/>
      <c r="H28" s="101"/>
      <c r="I28" s="101"/>
      <c r="J28" s="101"/>
    </row>
    <row r="29" spans="1:10" ht="14.25" customHeight="1" x14ac:dyDescent="0.2">
      <c r="A29" s="518"/>
      <c r="B29" s="518"/>
      <c r="C29" s="95" t="s">
        <v>365</v>
      </c>
      <c r="D29" s="100"/>
      <c r="E29" s="100"/>
      <c r="F29" s="100"/>
      <c r="G29" s="100"/>
      <c r="H29" s="100"/>
      <c r="I29" s="100"/>
      <c r="J29" s="100"/>
    </row>
    <row r="30" spans="1:10" x14ac:dyDescent="0.2">
      <c r="A30" s="519"/>
      <c r="B30" s="519"/>
      <c r="C30" s="52" t="s">
        <v>55</v>
      </c>
      <c r="D30" s="101"/>
      <c r="E30" s="101"/>
      <c r="F30" s="101"/>
      <c r="G30" s="101"/>
      <c r="H30" s="101"/>
      <c r="I30" s="101"/>
      <c r="J30" s="101"/>
    </row>
    <row r="31" spans="1:10" x14ac:dyDescent="0.2">
      <c r="A31" s="517" t="s">
        <v>121</v>
      </c>
      <c r="B31" s="535" t="s">
        <v>96</v>
      </c>
      <c r="C31" s="89" t="s">
        <v>56</v>
      </c>
      <c r="D31" s="98"/>
      <c r="E31" s="98"/>
      <c r="F31" s="98"/>
      <c r="G31" s="98"/>
      <c r="H31" s="98"/>
      <c r="I31" s="98"/>
      <c r="J31" s="98"/>
    </row>
    <row r="32" spans="1:10" x14ac:dyDescent="0.2">
      <c r="A32" s="539"/>
      <c r="B32" s="536"/>
      <c r="C32" s="92" t="s">
        <v>100</v>
      </c>
      <c r="D32" s="99"/>
      <c r="E32" s="99"/>
      <c r="F32" s="99"/>
      <c r="G32" s="99"/>
      <c r="H32" s="99"/>
      <c r="I32" s="99"/>
      <c r="J32" s="99"/>
    </row>
    <row r="33" spans="1:10" x14ac:dyDescent="0.2">
      <c r="A33" s="539"/>
      <c r="B33" s="536"/>
      <c r="C33" s="95" t="s">
        <v>57</v>
      </c>
      <c r="D33" s="100"/>
      <c r="E33" s="100"/>
      <c r="F33" s="100"/>
      <c r="G33" s="100"/>
      <c r="H33" s="100"/>
      <c r="I33" s="100"/>
      <c r="J33" s="100"/>
    </row>
    <row r="34" spans="1:10" x14ac:dyDescent="0.2">
      <c r="A34" s="539"/>
      <c r="B34" s="536"/>
      <c r="C34" s="52" t="s">
        <v>55</v>
      </c>
      <c r="D34" s="101"/>
      <c r="E34" s="101"/>
      <c r="F34" s="101"/>
      <c r="G34" s="101"/>
      <c r="H34" s="101"/>
      <c r="I34" s="101"/>
      <c r="J34" s="101"/>
    </row>
    <row r="35" spans="1:10" x14ac:dyDescent="0.2">
      <c r="A35" s="539"/>
      <c r="B35" s="535" t="s">
        <v>97</v>
      </c>
      <c r="C35" s="89" t="s">
        <v>46</v>
      </c>
      <c r="D35" s="98"/>
      <c r="E35" s="98"/>
      <c r="F35" s="98"/>
      <c r="G35" s="98"/>
      <c r="H35" s="98"/>
      <c r="I35" s="98"/>
      <c r="J35" s="98"/>
    </row>
    <row r="36" spans="1:10" x14ac:dyDescent="0.2">
      <c r="A36" s="539"/>
      <c r="B36" s="518"/>
      <c r="C36" s="92" t="s">
        <v>101</v>
      </c>
      <c r="D36" s="99"/>
      <c r="E36" s="99"/>
      <c r="F36" s="99"/>
      <c r="G36" s="99"/>
      <c r="H36" s="99"/>
      <c r="I36" s="99"/>
      <c r="J36" s="99"/>
    </row>
    <row r="37" spans="1:10" x14ac:dyDescent="0.2">
      <c r="A37" s="539"/>
      <c r="B37" s="518"/>
      <c r="C37" s="92" t="s">
        <v>102</v>
      </c>
      <c r="D37" s="99"/>
      <c r="E37" s="99"/>
      <c r="F37" s="99"/>
      <c r="G37" s="99"/>
      <c r="H37" s="99"/>
      <c r="I37" s="99"/>
      <c r="J37" s="99"/>
    </row>
    <row r="38" spans="1:10" x14ac:dyDescent="0.2">
      <c r="A38" s="539"/>
      <c r="B38" s="518"/>
      <c r="C38" s="92" t="s">
        <v>103</v>
      </c>
      <c r="D38" s="99"/>
      <c r="E38" s="99"/>
      <c r="F38" s="99"/>
      <c r="G38" s="99"/>
      <c r="H38" s="99"/>
      <c r="I38" s="99"/>
      <c r="J38" s="99"/>
    </row>
    <row r="39" spans="1:10" x14ac:dyDescent="0.2">
      <c r="A39" s="539"/>
      <c r="B39" s="518"/>
      <c r="C39" s="92" t="s">
        <v>104</v>
      </c>
      <c r="D39" s="99"/>
      <c r="E39" s="99"/>
      <c r="F39" s="99"/>
      <c r="G39" s="99"/>
      <c r="H39" s="99"/>
      <c r="I39" s="99"/>
      <c r="J39" s="99"/>
    </row>
    <row r="40" spans="1:10" x14ac:dyDescent="0.2">
      <c r="A40" s="539"/>
      <c r="B40" s="518"/>
      <c r="C40" s="92" t="s">
        <v>105</v>
      </c>
      <c r="D40" s="99"/>
      <c r="E40" s="99"/>
      <c r="F40" s="99"/>
      <c r="G40" s="99"/>
      <c r="H40" s="99"/>
      <c r="I40" s="99"/>
      <c r="J40" s="99"/>
    </row>
    <row r="41" spans="1:10" x14ac:dyDescent="0.2">
      <c r="A41" s="539"/>
      <c r="B41" s="518"/>
      <c r="C41" s="52" t="s">
        <v>364</v>
      </c>
      <c r="D41" s="101"/>
      <c r="E41" s="101"/>
      <c r="F41" s="101"/>
      <c r="G41" s="101"/>
      <c r="H41" s="101"/>
      <c r="I41" s="101"/>
      <c r="J41" s="101"/>
    </row>
    <row r="42" spans="1:10" x14ac:dyDescent="0.2">
      <c r="A42" s="539"/>
      <c r="B42" s="518"/>
      <c r="C42" s="95" t="s">
        <v>365</v>
      </c>
      <c r="D42" s="100"/>
      <c r="E42" s="100"/>
      <c r="F42" s="100"/>
      <c r="G42" s="100"/>
      <c r="H42" s="100"/>
      <c r="I42" s="100"/>
      <c r="J42" s="100"/>
    </row>
    <row r="43" spans="1:10" x14ac:dyDescent="0.2">
      <c r="A43" s="539"/>
      <c r="B43" s="519"/>
      <c r="C43" s="53" t="s">
        <v>55</v>
      </c>
      <c r="D43" s="101"/>
      <c r="E43" s="101"/>
      <c r="F43" s="101"/>
      <c r="G43" s="101"/>
      <c r="H43" s="101"/>
      <c r="I43" s="101"/>
      <c r="J43" s="101"/>
    </row>
    <row r="44" spans="1:10" x14ac:dyDescent="0.2">
      <c r="A44" s="539"/>
      <c r="B44" s="535" t="s">
        <v>213</v>
      </c>
      <c r="C44" s="89" t="s">
        <v>102</v>
      </c>
      <c r="D44" s="98"/>
      <c r="E44" s="98"/>
      <c r="F44" s="98"/>
      <c r="G44" s="98"/>
      <c r="H44" s="98"/>
      <c r="I44" s="98"/>
      <c r="J44" s="98"/>
    </row>
    <row r="45" spans="1:10" x14ac:dyDescent="0.2">
      <c r="A45" s="539"/>
      <c r="B45" s="518"/>
      <c r="C45" s="92" t="s">
        <v>103</v>
      </c>
      <c r="D45" s="99"/>
      <c r="E45" s="99"/>
      <c r="F45" s="99"/>
      <c r="G45" s="99"/>
      <c r="H45" s="99"/>
      <c r="I45" s="99"/>
      <c r="J45" s="99"/>
    </row>
    <row r="46" spans="1:10" x14ac:dyDescent="0.2">
      <c r="A46" s="539"/>
      <c r="B46" s="518"/>
      <c r="C46" s="92" t="s">
        <v>104</v>
      </c>
      <c r="D46" s="99"/>
      <c r="E46" s="99"/>
      <c r="F46" s="99"/>
      <c r="G46" s="99"/>
      <c r="H46" s="99"/>
      <c r="I46" s="99"/>
      <c r="J46" s="99"/>
    </row>
    <row r="47" spans="1:10" x14ac:dyDescent="0.2">
      <c r="A47" s="539"/>
      <c r="B47" s="518"/>
      <c r="C47" s="92" t="s">
        <v>105</v>
      </c>
      <c r="D47" s="99"/>
      <c r="E47" s="99"/>
      <c r="F47" s="99"/>
      <c r="G47" s="99"/>
      <c r="H47" s="99"/>
      <c r="I47" s="99"/>
      <c r="J47" s="99"/>
    </row>
    <row r="48" spans="1:10" x14ac:dyDescent="0.2">
      <c r="A48" s="539"/>
      <c r="B48" s="518"/>
      <c r="C48" s="52" t="s">
        <v>364</v>
      </c>
      <c r="D48" s="101"/>
      <c r="E48" s="101"/>
      <c r="F48" s="101"/>
      <c r="G48" s="101"/>
      <c r="H48" s="101"/>
      <c r="I48" s="101"/>
      <c r="J48" s="101"/>
    </row>
    <row r="49" spans="1:10" x14ac:dyDescent="0.2">
      <c r="A49" s="539"/>
      <c r="B49" s="518"/>
      <c r="C49" s="95" t="s">
        <v>365</v>
      </c>
      <c r="D49" s="100"/>
      <c r="E49" s="100"/>
      <c r="F49" s="100"/>
      <c r="G49" s="100"/>
      <c r="H49" s="100"/>
      <c r="I49" s="100"/>
      <c r="J49" s="100"/>
    </row>
    <row r="50" spans="1:10" x14ac:dyDescent="0.2">
      <c r="A50" s="430"/>
      <c r="B50" s="519"/>
      <c r="C50" s="53" t="s">
        <v>55</v>
      </c>
      <c r="D50" s="102"/>
      <c r="E50" s="102"/>
      <c r="F50" s="102"/>
      <c r="G50" s="102"/>
      <c r="H50" s="102"/>
      <c r="I50" s="102"/>
      <c r="J50" s="102"/>
    </row>
    <row r="52" spans="1:10" x14ac:dyDescent="0.2">
      <c r="A52" s="537" t="s">
        <v>208</v>
      </c>
      <c r="B52" s="538"/>
      <c r="C52" s="538"/>
      <c r="D52" s="132"/>
      <c r="E52" s="132"/>
    </row>
    <row r="53" spans="1:10" x14ac:dyDescent="0.2">
      <c r="A53" s="538"/>
      <c r="B53" s="538"/>
      <c r="C53" s="538"/>
      <c r="D53" s="132"/>
      <c r="E53" s="132"/>
    </row>
    <row r="54" spans="1:10" x14ac:dyDescent="0.2">
      <c r="A54" s="538"/>
      <c r="B54" s="538"/>
      <c r="C54" s="538"/>
      <c r="D54" s="132"/>
      <c r="E54" s="132"/>
    </row>
    <row r="55" spans="1:10" x14ac:dyDescent="0.2">
      <c r="A55" s="538"/>
      <c r="B55" s="538"/>
      <c r="C55" s="538"/>
      <c r="D55" s="132"/>
      <c r="E55" s="132"/>
    </row>
    <row r="56" spans="1:10" x14ac:dyDescent="0.2">
      <c r="A56" s="538"/>
      <c r="B56" s="538"/>
      <c r="C56" s="538"/>
      <c r="D56" s="132"/>
      <c r="E56" s="132"/>
    </row>
    <row r="57" spans="1:10" x14ac:dyDescent="0.2">
      <c r="A57" s="538"/>
      <c r="B57" s="538"/>
      <c r="C57" s="538"/>
      <c r="D57" s="132"/>
      <c r="E57" s="132"/>
    </row>
    <row r="58" spans="1:10" x14ac:dyDescent="0.2">
      <c r="A58" s="538"/>
      <c r="B58" s="538"/>
      <c r="C58" s="538"/>
      <c r="D58" s="132"/>
      <c r="E58" s="132"/>
    </row>
    <row r="59" spans="1:10" x14ac:dyDescent="0.2">
      <c r="A59" s="537" t="s">
        <v>216</v>
      </c>
      <c r="B59" s="538"/>
      <c r="C59" s="538"/>
    </row>
    <row r="60" spans="1:10" ht="14.25" customHeight="1" x14ac:dyDescent="0.2">
      <c r="A60" s="537" t="s">
        <v>217</v>
      </c>
      <c r="B60" s="537"/>
      <c r="C60" s="537"/>
      <c r="D60" s="132"/>
      <c r="E60" s="132"/>
    </row>
    <row r="61" spans="1:10" x14ac:dyDescent="0.2">
      <c r="A61" s="537"/>
      <c r="B61" s="537"/>
      <c r="C61" s="537"/>
      <c r="D61" s="132"/>
      <c r="E61" s="132"/>
    </row>
    <row r="62" spans="1:10" x14ac:dyDescent="0.2">
      <c r="A62" s="537"/>
      <c r="B62" s="537"/>
      <c r="C62" s="537"/>
      <c r="D62" s="132"/>
      <c r="E62" s="132"/>
    </row>
    <row r="63" spans="1:10" x14ac:dyDescent="0.2">
      <c r="A63" s="537"/>
      <c r="B63" s="537"/>
      <c r="C63" s="537"/>
      <c r="D63" s="132"/>
      <c r="E63" s="132"/>
    </row>
    <row r="64" spans="1:10" x14ac:dyDescent="0.2">
      <c r="A64" s="537"/>
      <c r="B64" s="537"/>
      <c r="C64" s="537"/>
      <c r="D64" s="132"/>
      <c r="E64" s="132"/>
    </row>
    <row r="65" spans="1:5" x14ac:dyDescent="0.2">
      <c r="A65" s="537"/>
      <c r="B65" s="537"/>
      <c r="C65" s="537"/>
      <c r="D65" s="132"/>
      <c r="E65" s="132"/>
    </row>
    <row r="66" spans="1:5" x14ac:dyDescent="0.2">
      <c r="A66" s="537"/>
      <c r="B66" s="537"/>
      <c r="C66" s="537"/>
      <c r="D66" s="132"/>
      <c r="E66" s="132"/>
    </row>
    <row r="67" spans="1:5" x14ac:dyDescent="0.2">
      <c r="A67" s="537"/>
      <c r="B67" s="537"/>
      <c r="C67" s="537"/>
      <c r="D67" s="132"/>
      <c r="E67" s="132"/>
    </row>
    <row r="68" spans="1:5" x14ac:dyDescent="0.2">
      <c r="A68" s="537"/>
      <c r="B68" s="537"/>
      <c r="C68" s="537"/>
      <c r="D68" s="132"/>
      <c r="E68" s="132"/>
    </row>
    <row r="69" spans="1:5" x14ac:dyDescent="0.2">
      <c r="A69" s="537"/>
      <c r="B69" s="537"/>
      <c r="C69" s="537"/>
    </row>
    <row r="70" spans="1:5" x14ac:dyDescent="0.2">
      <c r="A70" s="537"/>
      <c r="B70" s="537"/>
      <c r="C70" s="537"/>
    </row>
    <row r="71" spans="1:5" x14ac:dyDescent="0.2">
      <c r="A71" s="533" t="s">
        <v>218</v>
      </c>
      <c r="B71" s="534"/>
      <c r="C71" s="534"/>
    </row>
    <row r="72" spans="1:5" x14ac:dyDescent="0.2">
      <c r="A72" s="534"/>
      <c r="B72" s="534"/>
      <c r="C72" s="534"/>
    </row>
  </sheetData>
  <sheetProtection algorithmName="SHA-512" hashValue="X9+QSn2OxdST6si0OW1BSyTfLUoB+py6FAShQfDvAc7JwKdP+ihH1GDt1WZsVRrAVPoXLXsSZzVgCNqO+0Z8qg==" saltValue="8XV2er9pB/Dbwoh7BL5uZg==" spinCount="100000" sheet="1" formatCells="0" formatColumns="0" formatRows="0"/>
  <mergeCells count="19">
    <mergeCell ref="A71:C72"/>
    <mergeCell ref="A11:A30"/>
    <mergeCell ref="B24:B30"/>
    <mergeCell ref="B11:B14"/>
    <mergeCell ref="B15:B23"/>
    <mergeCell ref="A60:C70"/>
    <mergeCell ref="A52:C58"/>
    <mergeCell ref="A59:C59"/>
    <mergeCell ref="A31:A50"/>
    <mergeCell ref="B31:B34"/>
    <mergeCell ref="B35:B43"/>
    <mergeCell ref="B44:B50"/>
    <mergeCell ref="A7:C7"/>
    <mergeCell ref="A8:A10"/>
    <mergeCell ref="B8:C10"/>
    <mergeCell ref="E7:J7"/>
    <mergeCell ref="D7:D9"/>
    <mergeCell ref="F8:I8"/>
    <mergeCell ref="J8:J9"/>
  </mergeCells>
  <conditionalFormatting sqref="D14">
    <cfRule type="expression" dxfId="27" priority="83">
      <formula>AND(SUM(D$11:D$13)&gt;0,D$14="")</formula>
    </cfRule>
  </conditionalFormatting>
  <conditionalFormatting sqref="D11:J13">
    <cfRule type="expression" dxfId="26" priority="11">
      <formula>AND(SUM(D$11:D$13)=0,D$14&gt;0)</formula>
    </cfRule>
  </conditionalFormatting>
  <conditionalFormatting sqref="D15:J22">
    <cfRule type="expression" dxfId="25" priority="70">
      <formula>AND(SUM(D$15:D$22)=0,D$23&gt;0)</formula>
    </cfRule>
  </conditionalFormatting>
  <conditionalFormatting sqref="D17:J23 D37:J43">
    <cfRule type="expression" dxfId="24" priority="1">
      <formula>AND(SUM(D17)=0,D24&gt;0)</formula>
    </cfRule>
  </conditionalFormatting>
  <conditionalFormatting sqref="D23:J23">
    <cfRule type="expression" dxfId="23" priority="71">
      <formula>AND(SUM(D$15:D$22)&gt;0,D$23="")</formula>
    </cfRule>
  </conditionalFormatting>
  <conditionalFormatting sqref="D24:J29">
    <cfRule type="expression" dxfId="22" priority="58">
      <formula>AND(SUM(D$24:D$29)=0,D$30&gt;0)</formula>
    </cfRule>
  </conditionalFormatting>
  <conditionalFormatting sqref="D30:J30">
    <cfRule type="expression" dxfId="21" priority="59">
      <formula>AND(SUM(D$24:D$29)&gt;0,D$30="")</formula>
    </cfRule>
  </conditionalFormatting>
  <conditionalFormatting sqref="D31:J33">
    <cfRule type="expression" dxfId="20" priority="46">
      <formula>AND(SUM(D$31:D$33)=0,D$34&gt;0)</formula>
    </cfRule>
  </conditionalFormatting>
  <conditionalFormatting sqref="D34:J34">
    <cfRule type="expression" dxfId="19" priority="47">
      <formula>AND(SUM(D$31:D$33)&gt;0,D$34="")</formula>
    </cfRule>
  </conditionalFormatting>
  <conditionalFormatting sqref="D35:J42">
    <cfRule type="expression" dxfId="18" priority="34">
      <formula>AND(SUM(D$35:D$42)=0,D$43&gt;0)</formula>
    </cfRule>
  </conditionalFormatting>
  <conditionalFormatting sqref="D43:J43">
    <cfRule type="expression" dxfId="17" priority="35">
      <formula>AND(SUM($D$35:$D$42)&gt;0,$D$43="")</formula>
    </cfRule>
  </conditionalFormatting>
  <conditionalFormatting sqref="D44:J49">
    <cfRule type="expression" dxfId="16" priority="22">
      <formula>AND(SUM(D$44:D$49)=0,D$50&gt;0)</formula>
    </cfRule>
  </conditionalFormatting>
  <conditionalFormatting sqref="D50:J50">
    <cfRule type="expression" dxfId="15" priority="23">
      <formula>AND(SUM(D$44:D$49)&gt;0,D$50="")</formula>
    </cfRule>
  </conditionalFormatting>
  <conditionalFormatting sqref="E14:J14">
    <cfRule type="expression" dxfId="14" priority="8">
      <formula>AND(SUM(E$11:E$13)&gt;0,E$14="")</formula>
    </cfRule>
  </conditionalFormatting>
  <pageMargins left="0.19685039370078741" right="0.19685039370078741" top="0.98425196850393704" bottom="0.98425196850393704" header="0.51181102362204722" footer="0.51181102362204722"/>
  <pageSetup paperSize="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howOutlineSymbols="0"/>
    <pageSetUpPr fitToPage="1"/>
  </sheetPr>
  <dimension ref="A1:W50"/>
  <sheetViews>
    <sheetView showGridLines="0" showOutlineSymbols="0" zoomScaleNormal="100" workbookViewId="0">
      <pane xSplit="2" ySplit="10" topLeftCell="C11" activePane="bottomRight" state="frozen"/>
      <selection activeCell="I62" sqref="I62"/>
      <selection pane="topRight" activeCell="I62" sqref="I62"/>
      <selection pane="bottomLeft" activeCell="I62" sqref="I62"/>
      <selection pane="bottomRight"/>
    </sheetView>
  </sheetViews>
  <sheetFormatPr baseColWidth="10" defaultColWidth="10.7109375" defaultRowHeight="12.75" x14ac:dyDescent="0.2"/>
  <cols>
    <col min="1" max="1" width="30.7109375" style="9" customWidth="1"/>
    <col min="2" max="2" width="40.7109375" style="9" customWidth="1"/>
    <col min="3" max="3" width="14.7109375" style="9" customWidth="1"/>
    <col min="4" max="4" width="10.7109375" style="9" customWidth="1"/>
    <col min="5" max="5" width="14.7109375" style="9" customWidth="1"/>
    <col min="6" max="14" width="10.7109375" style="9" customWidth="1"/>
    <col min="15" max="16" width="10.7109375" style="106"/>
    <col min="17" max="17" width="11.28515625" style="187" bestFit="1" customWidth="1"/>
    <col min="18" max="18" width="14.7109375" style="187" bestFit="1" customWidth="1"/>
    <col min="19" max="20" width="10.7109375" style="106"/>
    <col min="21" max="16384" width="10.7109375" style="9"/>
  </cols>
  <sheetData>
    <row r="1" spans="1:23" s="11" customFormat="1" ht="15.75" customHeight="1" x14ac:dyDescent="0.2">
      <c r="A1" s="8"/>
      <c r="B1" s="9"/>
      <c r="O1" s="120"/>
      <c r="P1" s="120"/>
      <c r="Q1" s="78"/>
      <c r="R1" s="78"/>
      <c r="S1" s="120"/>
      <c r="T1" s="120"/>
    </row>
    <row r="2" spans="1:23" s="11" customFormat="1" ht="15.75" customHeight="1" x14ac:dyDescent="0.2">
      <c r="B2" s="28"/>
      <c r="J2" s="121"/>
      <c r="K2" s="121"/>
      <c r="L2" s="121"/>
      <c r="O2" s="120"/>
      <c r="P2" s="120"/>
      <c r="Q2" s="78"/>
      <c r="R2" s="78"/>
      <c r="S2" s="120"/>
      <c r="T2" s="120"/>
    </row>
    <row r="3" spans="1:23" s="11" customFormat="1" ht="15.75" customHeight="1" x14ac:dyDescent="0.2">
      <c r="A3" s="8"/>
      <c r="B3" s="28"/>
      <c r="C3" s="121"/>
      <c r="D3" s="121"/>
      <c r="E3" s="121"/>
      <c r="F3" s="121"/>
      <c r="G3" s="121"/>
      <c r="H3" s="121"/>
      <c r="I3" s="121"/>
      <c r="J3" s="121"/>
      <c r="K3" s="121"/>
      <c r="L3" s="121"/>
      <c r="M3" s="121"/>
      <c r="N3" s="121"/>
      <c r="O3" s="120"/>
      <c r="P3" s="120"/>
      <c r="Q3" s="78"/>
      <c r="R3" s="78"/>
      <c r="S3" s="120"/>
      <c r="T3" s="120"/>
    </row>
    <row r="4" spans="1:23" s="11" customFormat="1" ht="15.75" customHeight="1" x14ac:dyDescent="0.2">
      <c r="A4" s="189" t="s">
        <v>0</v>
      </c>
      <c r="C4" s="121"/>
      <c r="D4" s="121"/>
      <c r="E4" s="121"/>
      <c r="F4" s="121"/>
      <c r="G4" s="121"/>
      <c r="H4" s="121"/>
      <c r="I4" s="121"/>
      <c r="J4" s="121"/>
      <c r="K4" s="121"/>
      <c r="L4" s="121"/>
      <c r="M4" s="121"/>
      <c r="N4" s="121"/>
      <c r="O4" s="120"/>
      <c r="P4" s="120"/>
      <c r="Q4" s="78"/>
      <c r="R4" s="78"/>
      <c r="S4" s="120"/>
      <c r="T4" s="120"/>
    </row>
    <row r="5" spans="1:23" s="11" customFormat="1" ht="15.75" customHeight="1" x14ac:dyDescent="0.2">
      <c r="A5" s="123" t="str">
        <f>"Jahreserhebung "&amp;U!A11&amp;" "&amp;U!B12</f>
        <v>Jahreserhebung Netzbetreiber Erdgas 2024</v>
      </c>
      <c r="B5" s="125"/>
      <c r="C5" s="125"/>
      <c r="D5" s="124"/>
      <c r="E5" s="121"/>
      <c r="F5" s="121"/>
      <c r="G5" s="121"/>
      <c r="H5" s="121"/>
      <c r="I5" s="121"/>
      <c r="J5" s="121"/>
      <c r="K5" s="121"/>
      <c r="L5" s="121"/>
      <c r="M5" s="121"/>
      <c r="N5" s="121"/>
      <c r="O5" s="120"/>
      <c r="P5" s="120"/>
      <c r="Q5" s="78"/>
      <c r="R5" s="78"/>
      <c r="S5" s="120"/>
      <c r="T5" s="120"/>
    </row>
    <row r="6" spans="1:23" s="11" customFormat="1" ht="15.75" x14ac:dyDescent="0.2">
      <c r="A6" s="50" t="s">
        <v>7</v>
      </c>
      <c r="B6" s="123" t="str">
        <f>IF(U!$B$13&lt;&gt;"",U!$B$13,"")</f>
        <v/>
      </c>
      <c r="C6" s="125"/>
      <c r="D6" s="124"/>
      <c r="E6" s="109"/>
      <c r="F6" s="109"/>
      <c r="G6" s="109"/>
      <c r="H6" s="109"/>
      <c r="I6" s="109"/>
      <c r="J6" s="109"/>
      <c r="K6" s="109"/>
      <c r="L6" s="109"/>
      <c r="M6" s="109"/>
      <c r="N6" s="109"/>
      <c r="O6" s="120"/>
      <c r="P6" s="120"/>
      <c r="Q6" s="78"/>
      <c r="R6" s="78"/>
      <c r="S6" s="120"/>
      <c r="T6" s="120"/>
    </row>
    <row r="7" spans="1:23" ht="15.75" x14ac:dyDescent="0.2">
      <c r="A7" s="413" t="s">
        <v>88</v>
      </c>
      <c r="B7" s="415"/>
      <c r="C7" s="554" t="s">
        <v>363</v>
      </c>
      <c r="D7" s="554" t="s">
        <v>172</v>
      </c>
      <c r="E7" s="554" t="s">
        <v>155</v>
      </c>
      <c r="F7" s="558" t="s">
        <v>153</v>
      </c>
      <c r="G7" s="559"/>
      <c r="H7" s="559"/>
      <c r="I7" s="559"/>
      <c r="J7" s="559"/>
      <c r="K7" s="559"/>
      <c r="L7" s="559"/>
      <c r="M7" s="559"/>
      <c r="N7" s="559"/>
      <c r="Q7" s="78"/>
      <c r="R7" s="78"/>
    </row>
    <row r="8" spans="1:23" ht="25.5" customHeight="1" x14ac:dyDescent="0.2">
      <c r="A8" s="556" t="s">
        <v>150</v>
      </c>
      <c r="B8" s="556" t="s">
        <v>151</v>
      </c>
      <c r="C8" s="562"/>
      <c r="D8" s="562"/>
      <c r="E8" s="562"/>
      <c r="F8" s="554" t="s">
        <v>173</v>
      </c>
      <c r="G8" s="554" t="s">
        <v>124</v>
      </c>
      <c r="H8" s="554" t="s">
        <v>122</v>
      </c>
      <c r="I8" s="554" t="s">
        <v>123</v>
      </c>
      <c r="J8" s="554" t="s">
        <v>117</v>
      </c>
      <c r="K8" s="554" t="s">
        <v>152</v>
      </c>
      <c r="L8" s="558" t="s">
        <v>198</v>
      </c>
      <c r="M8" s="560"/>
      <c r="N8" s="561"/>
      <c r="Q8" s="78"/>
      <c r="R8" s="78"/>
    </row>
    <row r="9" spans="1:23" ht="76.5" customHeight="1" x14ac:dyDescent="0.2">
      <c r="A9" s="557"/>
      <c r="B9" s="557"/>
      <c r="C9" s="563"/>
      <c r="D9" s="563"/>
      <c r="E9" s="563"/>
      <c r="F9" s="555"/>
      <c r="G9" s="555"/>
      <c r="H9" s="555"/>
      <c r="I9" s="555"/>
      <c r="J9" s="555"/>
      <c r="K9" s="555"/>
      <c r="L9" s="54" t="s">
        <v>130</v>
      </c>
      <c r="M9" s="54" t="s">
        <v>157</v>
      </c>
      <c r="N9" s="54" t="s">
        <v>129</v>
      </c>
      <c r="Q9" s="78" t="s">
        <v>194</v>
      </c>
      <c r="R9" s="78" t="s">
        <v>194</v>
      </c>
    </row>
    <row r="10" spans="1:23" x14ac:dyDescent="0.2">
      <c r="A10" s="426"/>
      <c r="B10" s="426"/>
      <c r="C10" s="105" t="s">
        <v>4</v>
      </c>
      <c r="D10" s="105" t="s">
        <v>137</v>
      </c>
      <c r="E10" s="105" t="s">
        <v>156</v>
      </c>
      <c r="F10" s="54" t="s">
        <v>137</v>
      </c>
      <c r="G10" s="54" t="s">
        <v>137</v>
      </c>
      <c r="H10" s="54" t="s">
        <v>137</v>
      </c>
      <c r="I10" s="54" t="s">
        <v>137</v>
      </c>
      <c r="J10" s="54" t="s">
        <v>137</v>
      </c>
      <c r="K10" s="54" t="s">
        <v>137</v>
      </c>
      <c r="L10" s="54" t="s">
        <v>137</v>
      </c>
      <c r="M10" s="54" t="s">
        <v>137</v>
      </c>
      <c r="N10" s="54" t="s">
        <v>137</v>
      </c>
      <c r="Q10" s="137"/>
      <c r="R10" s="137"/>
    </row>
    <row r="11" spans="1:23" ht="12.75" customHeight="1" x14ac:dyDescent="0.2">
      <c r="A11" s="535" t="s">
        <v>96</v>
      </c>
      <c r="B11" s="63" t="s">
        <v>56</v>
      </c>
      <c r="C11" s="173"/>
      <c r="D11" s="60"/>
      <c r="E11" s="179" t="str">
        <f>IF(OR(SUM(C11)=0,SUM(D11)=0),"",C11/D11)</f>
        <v/>
      </c>
      <c r="F11" s="60"/>
      <c r="G11" s="60"/>
      <c r="H11" s="60"/>
      <c r="I11" s="60"/>
      <c r="J11" s="60"/>
      <c r="K11" s="72" t="str">
        <f>MM_Wechsel!Q11</f>
        <v/>
      </c>
      <c r="L11" s="540"/>
      <c r="M11" s="540"/>
      <c r="N11" s="551"/>
      <c r="O11" s="106" t="str">
        <f>IF(D11&gt;F11,"Die Anzahl der Endverbraucher ist kleiner als die Anzahl der Zählpunkte.","")</f>
        <v/>
      </c>
      <c r="Q11" s="138">
        <v>0</v>
      </c>
      <c r="R11" s="138">
        <v>5.6</v>
      </c>
    </row>
    <row r="12" spans="1:23" ht="12.75" customHeight="1" x14ac:dyDescent="0.2">
      <c r="A12" s="518"/>
      <c r="B12" s="64" t="s">
        <v>100</v>
      </c>
      <c r="C12" s="174"/>
      <c r="D12" s="61"/>
      <c r="E12" s="180" t="str">
        <f t="shared" ref="E12:E39" si="0">IF(OR(SUM(C12)=0,SUM(D12)=0),"",C12/D12)</f>
        <v/>
      </c>
      <c r="F12" s="61"/>
      <c r="G12" s="61"/>
      <c r="H12" s="61"/>
      <c r="I12" s="61"/>
      <c r="J12" s="61"/>
      <c r="K12" s="108" t="str">
        <f>MM_Wechsel!Q12</f>
        <v/>
      </c>
      <c r="L12" s="541"/>
      <c r="M12" s="541"/>
      <c r="N12" s="552"/>
      <c r="O12" s="106" t="str">
        <f t="shared" ref="O12:O13" si="1">IF(D12&gt;F12,"Die Anzahl der Endverbraucher ist kleiner als die Anzahl der Zählpunkte.","")</f>
        <v/>
      </c>
      <c r="V12" s="138">
        <v>5.6</v>
      </c>
      <c r="W12" s="138">
        <v>55.6</v>
      </c>
    </row>
    <row r="13" spans="1:23" ht="12.75" customHeight="1" x14ac:dyDescent="0.2">
      <c r="A13" s="518"/>
      <c r="B13" s="65" t="s">
        <v>57</v>
      </c>
      <c r="C13" s="175"/>
      <c r="D13" s="62"/>
      <c r="E13" s="181" t="str">
        <f t="shared" si="0"/>
        <v/>
      </c>
      <c r="F13" s="62"/>
      <c r="G13" s="62"/>
      <c r="H13" s="62"/>
      <c r="I13" s="62"/>
      <c r="J13" s="62"/>
      <c r="K13" s="73" t="str">
        <f>MM_Wechsel!Q13</f>
        <v/>
      </c>
      <c r="L13" s="542"/>
      <c r="M13" s="542"/>
      <c r="N13" s="553"/>
      <c r="O13" s="106" t="str">
        <f t="shared" si="1"/>
        <v/>
      </c>
      <c r="V13" s="138">
        <v>55.6</v>
      </c>
      <c r="W13" s="137">
        <v>111111111</v>
      </c>
    </row>
    <row r="14" spans="1:23" x14ac:dyDescent="0.2">
      <c r="A14" s="519"/>
      <c r="B14" s="52" t="s">
        <v>55</v>
      </c>
      <c r="C14" s="176" t="str">
        <f>IF(SUM(C11:C13)&gt;0,SUM(C11:C13),"")</f>
        <v/>
      </c>
      <c r="D14" s="107" t="str">
        <f t="shared" ref="D14:N14" si="2">IF(SUM(D11:D13)&gt;0,SUM(D11:D13),"")</f>
        <v/>
      </c>
      <c r="E14" s="176" t="str">
        <f t="shared" si="0"/>
        <v/>
      </c>
      <c r="F14" s="107" t="str">
        <f t="shared" si="2"/>
        <v/>
      </c>
      <c r="G14" s="107" t="str">
        <f t="shared" si="2"/>
        <v/>
      </c>
      <c r="H14" s="107" t="str">
        <f t="shared" si="2"/>
        <v/>
      </c>
      <c r="I14" s="107" t="str">
        <f t="shared" si="2"/>
        <v/>
      </c>
      <c r="J14" s="107" t="str">
        <f t="shared" si="2"/>
        <v/>
      </c>
      <c r="K14" s="107" t="str">
        <f>MM_Wechsel!Q14</f>
        <v/>
      </c>
      <c r="L14" s="107" t="str">
        <f t="shared" si="2"/>
        <v/>
      </c>
      <c r="M14" s="107" t="str">
        <f t="shared" si="2"/>
        <v/>
      </c>
      <c r="N14" s="107" t="str">
        <f t="shared" si="2"/>
        <v/>
      </c>
      <c r="V14" s="137"/>
      <c r="W14" s="137"/>
    </row>
    <row r="15" spans="1:23" ht="12.75" customHeight="1" x14ac:dyDescent="0.2">
      <c r="A15" s="535" t="s">
        <v>97</v>
      </c>
      <c r="B15" s="63" t="s">
        <v>46</v>
      </c>
      <c r="C15" s="173"/>
      <c r="D15" s="60"/>
      <c r="E15" s="179" t="str">
        <f t="shared" si="0"/>
        <v/>
      </c>
      <c r="F15" s="60"/>
      <c r="G15" s="60"/>
      <c r="H15" s="60"/>
      <c r="I15" s="60"/>
      <c r="J15" s="60"/>
      <c r="K15" s="72" t="str">
        <f>MM_Wechsel!Q15</f>
        <v/>
      </c>
      <c r="L15" s="540"/>
      <c r="M15" s="540"/>
      <c r="N15" s="551"/>
      <c r="O15" s="106" t="str">
        <f t="shared" ref="O15:O22" si="3">IF(D15&gt;F15,"Die Anzahl der Endverbraucher ist kleiner als die Anzahl der Zählpunkte.","")</f>
        <v/>
      </c>
      <c r="V15" s="137">
        <v>0</v>
      </c>
      <c r="W15" s="137">
        <v>278</v>
      </c>
    </row>
    <row r="16" spans="1:23" x14ac:dyDescent="0.2">
      <c r="A16" s="518"/>
      <c r="B16" s="64" t="s">
        <v>101</v>
      </c>
      <c r="C16" s="174"/>
      <c r="D16" s="61"/>
      <c r="E16" s="180" t="str">
        <f t="shared" si="0"/>
        <v/>
      </c>
      <c r="F16" s="61"/>
      <c r="G16" s="61"/>
      <c r="H16" s="61"/>
      <c r="I16" s="61"/>
      <c r="J16" s="61"/>
      <c r="K16" s="108" t="str">
        <f>MM_Wechsel!Q16</f>
        <v/>
      </c>
      <c r="L16" s="541"/>
      <c r="M16" s="541"/>
      <c r="N16" s="552"/>
      <c r="O16" s="106" t="str">
        <f t="shared" si="3"/>
        <v/>
      </c>
      <c r="V16" s="137">
        <v>278</v>
      </c>
      <c r="W16" s="137">
        <v>400</v>
      </c>
    </row>
    <row r="17" spans="1:23" x14ac:dyDescent="0.2">
      <c r="A17" s="518"/>
      <c r="B17" s="64" t="s">
        <v>102</v>
      </c>
      <c r="C17" s="174"/>
      <c r="D17" s="61"/>
      <c r="E17" s="180" t="str">
        <f t="shared" si="0"/>
        <v/>
      </c>
      <c r="F17" s="61"/>
      <c r="G17" s="61"/>
      <c r="H17" s="61"/>
      <c r="I17" s="61"/>
      <c r="J17" s="61"/>
      <c r="K17" s="108" t="str">
        <f>MM_Wechsel!Q17</f>
        <v/>
      </c>
      <c r="L17" s="541"/>
      <c r="M17" s="541"/>
      <c r="N17" s="552"/>
      <c r="O17" s="106" t="str">
        <f t="shared" si="3"/>
        <v/>
      </c>
      <c r="V17" s="137">
        <v>400</v>
      </c>
      <c r="W17" s="137">
        <v>2778</v>
      </c>
    </row>
    <row r="18" spans="1:23" ht="12.75" customHeight="1" x14ac:dyDescent="0.2">
      <c r="A18" s="518"/>
      <c r="B18" s="64" t="s">
        <v>103</v>
      </c>
      <c r="C18" s="174"/>
      <c r="D18" s="61"/>
      <c r="E18" s="180" t="str">
        <f t="shared" si="0"/>
        <v/>
      </c>
      <c r="F18" s="61"/>
      <c r="G18" s="61"/>
      <c r="H18" s="61"/>
      <c r="I18" s="61"/>
      <c r="J18" s="61"/>
      <c r="K18" s="108" t="str">
        <f>MM_Wechsel!Q18</f>
        <v/>
      </c>
      <c r="L18" s="541"/>
      <c r="M18" s="541"/>
      <c r="N18" s="552"/>
      <c r="O18" s="106" t="str">
        <f t="shared" si="3"/>
        <v/>
      </c>
      <c r="V18" s="137">
        <v>2778</v>
      </c>
      <c r="W18" s="137">
        <v>5595</v>
      </c>
    </row>
    <row r="19" spans="1:23" ht="12.75" customHeight="1" x14ac:dyDescent="0.2">
      <c r="A19" s="518"/>
      <c r="B19" s="64" t="s">
        <v>104</v>
      </c>
      <c r="C19" s="174"/>
      <c r="D19" s="61"/>
      <c r="E19" s="180" t="str">
        <f t="shared" si="0"/>
        <v/>
      </c>
      <c r="F19" s="61"/>
      <c r="G19" s="61"/>
      <c r="H19" s="61"/>
      <c r="I19" s="61"/>
      <c r="J19" s="61"/>
      <c r="K19" s="108" t="str">
        <f>MM_Wechsel!Q19</f>
        <v/>
      </c>
      <c r="L19" s="541"/>
      <c r="M19" s="541"/>
      <c r="N19" s="552"/>
      <c r="O19" s="106" t="str">
        <f t="shared" si="3"/>
        <v/>
      </c>
      <c r="V19" s="137">
        <v>5595</v>
      </c>
      <c r="W19" s="137">
        <v>27778</v>
      </c>
    </row>
    <row r="20" spans="1:23" x14ac:dyDescent="0.2">
      <c r="A20" s="518"/>
      <c r="B20" s="64" t="s">
        <v>105</v>
      </c>
      <c r="C20" s="174"/>
      <c r="D20" s="61"/>
      <c r="E20" s="180" t="str">
        <f t="shared" si="0"/>
        <v/>
      </c>
      <c r="F20" s="61"/>
      <c r="G20" s="61"/>
      <c r="H20" s="61"/>
      <c r="I20" s="61"/>
      <c r="J20" s="61"/>
      <c r="K20" s="108" t="str">
        <f>MM_Wechsel!Q20</f>
        <v/>
      </c>
      <c r="L20" s="541"/>
      <c r="M20" s="541"/>
      <c r="N20" s="552"/>
      <c r="O20" s="106" t="str">
        <f t="shared" si="3"/>
        <v/>
      </c>
      <c r="V20" s="137">
        <v>27778</v>
      </c>
      <c r="W20" s="137">
        <v>277778</v>
      </c>
    </row>
    <row r="21" spans="1:23" x14ac:dyDescent="0.2">
      <c r="A21" s="518"/>
      <c r="B21" s="183" t="s">
        <v>364</v>
      </c>
      <c r="C21" s="184"/>
      <c r="D21" s="185"/>
      <c r="E21" s="180" t="str">
        <f t="shared" si="0"/>
        <v/>
      </c>
      <c r="F21" s="185"/>
      <c r="G21" s="185"/>
      <c r="H21" s="185"/>
      <c r="I21" s="185"/>
      <c r="J21" s="185"/>
      <c r="K21" s="108" t="str">
        <f>MM_Wechsel!Q21</f>
        <v/>
      </c>
      <c r="L21" s="541"/>
      <c r="M21" s="541"/>
      <c r="N21" s="552"/>
      <c r="O21" s="106" t="str">
        <f t="shared" si="3"/>
        <v/>
      </c>
      <c r="V21" s="137">
        <v>277778</v>
      </c>
      <c r="W21" s="137">
        <v>1111111</v>
      </c>
    </row>
    <row r="22" spans="1:23" ht="12.75" customHeight="1" x14ac:dyDescent="0.2">
      <c r="A22" s="518"/>
      <c r="B22" s="65" t="s">
        <v>365</v>
      </c>
      <c r="C22" s="175"/>
      <c r="D22" s="62"/>
      <c r="E22" s="181" t="str">
        <f t="shared" si="0"/>
        <v/>
      </c>
      <c r="F22" s="62"/>
      <c r="G22" s="62"/>
      <c r="H22" s="62"/>
      <c r="I22" s="62"/>
      <c r="J22" s="62"/>
      <c r="K22" s="73" t="str">
        <f>MM_Wechsel!Q22</f>
        <v/>
      </c>
      <c r="L22" s="542"/>
      <c r="M22" s="542"/>
      <c r="N22" s="553"/>
      <c r="O22" s="106" t="str">
        <f t="shared" si="3"/>
        <v/>
      </c>
      <c r="V22" s="137">
        <v>1111111</v>
      </c>
      <c r="W22" s="137">
        <v>111111111</v>
      </c>
    </row>
    <row r="23" spans="1:23" ht="12.75" customHeight="1" x14ac:dyDescent="0.2">
      <c r="A23" s="519"/>
      <c r="B23" s="53" t="s">
        <v>55</v>
      </c>
      <c r="C23" s="176" t="str">
        <f>IF(SUM(C15:C22)&gt;0,SUM(C15:C22),"")</f>
        <v/>
      </c>
      <c r="D23" s="107" t="str">
        <f t="shared" ref="D23:N23" si="4">IF(SUM(D15:D22)&gt;0,SUM(D15:D22),"")</f>
        <v/>
      </c>
      <c r="E23" s="176" t="str">
        <f t="shared" si="0"/>
        <v/>
      </c>
      <c r="F23" s="107" t="str">
        <f t="shared" si="4"/>
        <v/>
      </c>
      <c r="G23" s="107" t="str">
        <f t="shared" si="4"/>
        <v/>
      </c>
      <c r="H23" s="107" t="str">
        <f t="shared" si="4"/>
        <v/>
      </c>
      <c r="I23" s="107" t="str">
        <f t="shared" si="4"/>
        <v/>
      </c>
      <c r="J23" s="107" t="str">
        <f t="shared" si="4"/>
        <v/>
      </c>
      <c r="K23" s="107" t="str">
        <f>MM_Wechsel!Q23</f>
        <v/>
      </c>
      <c r="L23" s="107" t="str">
        <f t="shared" si="4"/>
        <v/>
      </c>
      <c r="M23" s="107" t="str">
        <f t="shared" si="4"/>
        <v/>
      </c>
      <c r="N23" s="107" t="str">
        <f t="shared" si="4"/>
        <v/>
      </c>
      <c r="V23" s="137"/>
      <c r="W23" s="137"/>
    </row>
    <row r="24" spans="1:23" ht="12.75" customHeight="1" x14ac:dyDescent="0.2">
      <c r="A24" s="535" t="s">
        <v>162</v>
      </c>
      <c r="B24" s="63" t="s">
        <v>102</v>
      </c>
      <c r="C24" s="173"/>
      <c r="D24" s="60"/>
      <c r="E24" s="179" t="str">
        <f t="shared" si="0"/>
        <v/>
      </c>
      <c r="F24" s="60"/>
      <c r="G24" s="545"/>
      <c r="H24" s="546"/>
      <c r="I24" s="546"/>
      <c r="J24" s="546"/>
      <c r="K24" s="546"/>
      <c r="L24" s="546"/>
      <c r="M24" s="546"/>
      <c r="N24" s="547"/>
      <c r="O24" s="106" t="str">
        <f t="shared" ref="O24:O39" si="5">IF(D24&gt;F24,"Die Anzahl der Endverbraucher ist kleiner als die Anzahl der Zählpunkte.","")</f>
        <v/>
      </c>
      <c r="Q24" s="137"/>
      <c r="R24" s="137"/>
    </row>
    <row r="25" spans="1:23" ht="12.75" customHeight="1" x14ac:dyDescent="0.2">
      <c r="A25" s="518"/>
      <c r="B25" s="64" t="s">
        <v>103</v>
      </c>
      <c r="C25" s="174"/>
      <c r="D25" s="61"/>
      <c r="E25" s="180" t="str">
        <f t="shared" si="0"/>
        <v/>
      </c>
      <c r="F25" s="61"/>
      <c r="G25" s="548"/>
      <c r="H25" s="549"/>
      <c r="I25" s="549"/>
      <c r="J25" s="549"/>
      <c r="K25" s="549"/>
      <c r="L25" s="549"/>
      <c r="M25" s="549"/>
      <c r="N25" s="550"/>
      <c r="O25" s="106" t="str">
        <f t="shared" si="5"/>
        <v/>
      </c>
      <c r="Q25" s="78"/>
      <c r="R25" s="78"/>
    </row>
    <row r="26" spans="1:23" ht="12.75" customHeight="1" x14ac:dyDescent="0.2">
      <c r="A26" s="518"/>
      <c r="B26" s="64" t="s">
        <v>104</v>
      </c>
      <c r="C26" s="174"/>
      <c r="D26" s="61"/>
      <c r="E26" s="180" t="str">
        <f t="shared" si="0"/>
        <v/>
      </c>
      <c r="F26" s="61"/>
      <c r="G26" s="548"/>
      <c r="H26" s="549"/>
      <c r="I26" s="549"/>
      <c r="J26" s="549"/>
      <c r="K26" s="549"/>
      <c r="L26" s="549"/>
      <c r="M26" s="549"/>
      <c r="N26" s="550"/>
      <c r="O26" s="106" t="str">
        <f t="shared" si="5"/>
        <v/>
      </c>
      <c r="Q26" s="78"/>
      <c r="R26" s="78"/>
    </row>
    <row r="27" spans="1:23" ht="12.75" customHeight="1" x14ac:dyDescent="0.2">
      <c r="A27" s="518"/>
      <c r="B27" s="64" t="s">
        <v>105</v>
      </c>
      <c r="C27" s="174"/>
      <c r="D27" s="61"/>
      <c r="E27" s="180" t="str">
        <f t="shared" si="0"/>
        <v/>
      </c>
      <c r="F27" s="61"/>
      <c r="G27" s="548"/>
      <c r="H27" s="549"/>
      <c r="I27" s="549"/>
      <c r="J27" s="549"/>
      <c r="K27" s="549"/>
      <c r="L27" s="549"/>
      <c r="M27" s="549"/>
      <c r="N27" s="550"/>
      <c r="O27" s="106" t="str">
        <f t="shared" si="5"/>
        <v/>
      </c>
      <c r="Q27" s="78"/>
      <c r="R27" s="78"/>
    </row>
    <row r="28" spans="1:23" ht="12.75" customHeight="1" x14ac:dyDescent="0.2">
      <c r="A28" s="518"/>
      <c r="B28" s="183" t="s">
        <v>364</v>
      </c>
      <c r="C28" s="184"/>
      <c r="D28" s="185"/>
      <c r="E28" s="186"/>
      <c r="F28" s="185"/>
      <c r="G28" s="548"/>
      <c r="H28" s="549"/>
      <c r="I28" s="549"/>
      <c r="J28" s="549"/>
      <c r="K28" s="549"/>
      <c r="L28" s="549"/>
      <c r="M28" s="549"/>
      <c r="N28" s="550"/>
      <c r="O28" s="106" t="str">
        <f t="shared" si="5"/>
        <v/>
      </c>
      <c r="Q28" s="78"/>
      <c r="R28" s="78"/>
    </row>
    <row r="29" spans="1:23" ht="12.75" customHeight="1" x14ac:dyDescent="0.2">
      <c r="A29" s="518"/>
      <c r="B29" s="65" t="s">
        <v>365</v>
      </c>
      <c r="C29" s="175"/>
      <c r="D29" s="62"/>
      <c r="E29" s="181" t="str">
        <f t="shared" si="0"/>
        <v/>
      </c>
      <c r="F29" s="62"/>
      <c r="G29" s="548"/>
      <c r="H29" s="549"/>
      <c r="I29" s="549"/>
      <c r="J29" s="549"/>
      <c r="K29" s="549"/>
      <c r="L29" s="549"/>
      <c r="M29" s="549"/>
      <c r="N29" s="550"/>
      <c r="O29" s="106" t="str">
        <f t="shared" si="5"/>
        <v/>
      </c>
      <c r="Q29" s="78"/>
      <c r="R29" s="78"/>
    </row>
    <row r="30" spans="1:23" ht="12.75" customHeight="1" x14ac:dyDescent="0.2">
      <c r="A30" s="519"/>
      <c r="B30" s="52" t="s">
        <v>55</v>
      </c>
      <c r="C30" s="176" t="str">
        <f>IF(SUM(C24:C29)&gt;0,SUM(C24:C29),"")</f>
        <v/>
      </c>
      <c r="D30" s="107" t="str">
        <f>IF(SUM(D24:D29)&gt;0,SUM(D24:D29),"")</f>
        <v/>
      </c>
      <c r="E30" s="176" t="str">
        <f t="shared" si="0"/>
        <v/>
      </c>
      <c r="F30" s="107" t="str">
        <f>IF(SUM(F24:F29)&gt;0,SUM(F24:F29),"")</f>
        <v/>
      </c>
      <c r="G30" s="548"/>
      <c r="H30" s="549"/>
      <c r="I30" s="549"/>
      <c r="J30" s="549"/>
      <c r="K30" s="549"/>
      <c r="L30" s="549"/>
      <c r="M30" s="549"/>
      <c r="N30" s="550"/>
      <c r="Q30" s="78"/>
      <c r="R30" s="78"/>
    </row>
    <row r="31" spans="1:23" x14ac:dyDescent="0.2">
      <c r="A31" s="428" t="s">
        <v>107</v>
      </c>
      <c r="B31" s="57" t="s">
        <v>108</v>
      </c>
      <c r="C31" s="173"/>
      <c r="D31" s="60"/>
      <c r="E31" s="179" t="str">
        <f t="shared" si="0"/>
        <v/>
      </c>
      <c r="F31" s="60"/>
      <c r="G31" s="548"/>
      <c r="H31" s="549"/>
      <c r="I31" s="549"/>
      <c r="J31" s="549"/>
      <c r="K31" s="549"/>
      <c r="L31" s="549"/>
      <c r="M31" s="549"/>
      <c r="N31" s="550"/>
      <c r="O31" s="106" t="str">
        <f t="shared" si="5"/>
        <v/>
      </c>
      <c r="Q31" s="78"/>
      <c r="R31" s="78"/>
    </row>
    <row r="32" spans="1:23" x14ac:dyDescent="0.2">
      <c r="A32" s="429"/>
      <c r="B32" s="59" t="s">
        <v>109</v>
      </c>
      <c r="C32" s="174"/>
      <c r="D32" s="61"/>
      <c r="E32" s="180" t="str">
        <f t="shared" si="0"/>
        <v/>
      </c>
      <c r="F32" s="61"/>
      <c r="G32" s="548"/>
      <c r="H32" s="549"/>
      <c r="I32" s="549"/>
      <c r="J32" s="549"/>
      <c r="K32" s="549"/>
      <c r="L32" s="549"/>
      <c r="M32" s="549"/>
      <c r="N32" s="550"/>
      <c r="O32" s="106" t="str">
        <f t="shared" si="5"/>
        <v/>
      </c>
      <c r="Q32" s="78"/>
      <c r="R32" s="78"/>
    </row>
    <row r="33" spans="1:18" x14ac:dyDescent="0.2">
      <c r="A33" s="429"/>
      <c r="B33" s="59" t="s">
        <v>110</v>
      </c>
      <c r="C33" s="174"/>
      <c r="D33" s="61"/>
      <c r="E33" s="180" t="str">
        <f t="shared" si="0"/>
        <v/>
      </c>
      <c r="F33" s="61"/>
      <c r="G33" s="548"/>
      <c r="H33" s="549"/>
      <c r="I33" s="549"/>
      <c r="J33" s="549"/>
      <c r="K33" s="549"/>
      <c r="L33" s="549"/>
      <c r="M33" s="549"/>
      <c r="N33" s="550"/>
      <c r="O33" s="106" t="str">
        <f t="shared" si="5"/>
        <v/>
      </c>
      <c r="Q33" s="78"/>
      <c r="R33" s="78"/>
    </row>
    <row r="34" spans="1:18" x14ac:dyDescent="0.2">
      <c r="A34" s="429"/>
      <c r="B34" s="59" t="s">
        <v>111</v>
      </c>
      <c r="C34" s="174"/>
      <c r="D34" s="61"/>
      <c r="E34" s="180" t="str">
        <f t="shared" si="0"/>
        <v/>
      </c>
      <c r="F34" s="61"/>
      <c r="G34" s="548"/>
      <c r="H34" s="549"/>
      <c r="I34" s="549"/>
      <c r="J34" s="549"/>
      <c r="K34" s="549"/>
      <c r="L34" s="549"/>
      <c r="M34" s="549"/>
      <c r="N34" s="550"/>
      <c r="O34" s="106" t="str">
        <f t="shared" si="5"/>
        <v/>
      </c>
      <c r="Q34" s="78"/>
      <c r="R34" s="78"/>
    </row>
    <row r="35" spans="1:18" x14ac:dyDescent="0.2">
      <c r="A35" s="429"/>
      <c r="B35" s="59" t="s">
        <v>112</v>
      </c>
      <c r="C35" s="174"/>
      <c r="D35" s="61"/>
      <c r="E35" s="180" t="str">
        <f t="shared" si="0"/>
        <v/>
      </c>
      <c r="F35" s="61"/>
      <c r="G35" s="548"/>
      <c r="H35" s="549"/>
      <c r="I35" s="549"/>
      <c r="J35" s="549"/>
      <c r="K35" s="549"/>
      <c r="L35" s="549"/>
      <c r="M35" s="549"/>
      <c r="N35" s="550"/>
      <c r="O35" s="106" t="str">
        <f t="shared" si="5"/>
        <v/>
      </c>
    </row>
    <row r="36" spans="1:18" x14ac:dyDescent="0.2">
      <c r="A36" s="429"/>
      <c r="B36" s="59" t="s">
        <v>113</v>
      </c>
      <c r="C36" s="174"/>
      <c r="D36" s="61"/>
      <c r="E36" s="180" t="str">
        <f t="shared" si="0"/>
        <v/>
      </c>
      <c r="F36" s="61"/>
      <c r="G36" s="548"/>
      <c r="H36" s="549"/>
      <c r="I36" s="549"/>
      <c r="J36" s="549"/>
      <c r="K36" s="549"/>
      <c r="L36" s="549"/>
      <c r="M36" s="549"/>
      <c r="N36" s="550"/>
      <c r="O36" s="106" t="str">
        <f t="shared" si="5"/>
        <v/>
      </c>
    </row>
    <row r="37" spans="1:18" x14ac:dyDescent="0.2">
      <c r="A37" s="429"/>
      <c r="B37" s="59" t="s">
        <v>114</v>
      </c>
      <c r="C37" s="174"/>
      <c r="D37" s="61"/>
      <c r="E37" s="180" t="str">
        <f t="shared" si="0"/>
        <v/>
      </c>
      <c r="F37" s="61"/>
      <c r="G37" s="548"/>
      <c r="H37" s="549"/>
      <c r="I37" s="549"/>
      <c r="J37" s="549"/>
      <c r="K37" s="549"/>
      <c r="L37" s="549"/>
      <c r="M37" s="549"/>
      <c r="N37" s="550"/>
      <c r="O37" s="106" t="str">
        <f t="shared" si="5"/>
        <v/>
      </c>
    </row>
    <row r="38" spans="1:18" x14ac:dyDescent="0.2">
      <c r="A38" s="429"/>
      <c r="B38" s="59" t="s">
        <v>115</v>
      </c>
      <c r="C38" s="174"/>
      <c r="D38" s="61"/>
      <c r="E38" s="180" t="str">
        <f t="shared" si="0"/>
        <v/>
      </c>
      <c r="F38" s="61"/>
      <c r="G38" s="548"/>
      <c r="H38" s="549"/>
      <c r="I38" s="549"/>
      <c r="J38" s="549"/>
      <c r="K38" s="549"/>
      <c r="L38" s="549"/>
      <c r="M38" s="549"/>
      <c r="N38" s="550"/>
      <c r="O38" s="106" t="str">
        <f t="shared" si="5"/>
        <v/>
      </c>
    </row>
    <row r="39" spans="1:18" x14ac:dyDescent="0.2">
      <c r="A39" s="435"/>
      <c r="B39" s="58" t="s">
        <v>116</v>
      </c>
      <c r="C39" s="175"/>
      <c r="D39" s="62"/>
      <c r="E39" s="181" t="str">
        <f t="shared" si="0"/>
        <v/>
      </c>
      <c r="F39" s="62"/>
      <c r="G39" s="548"/>
      <c r="H39" s="549"/>
      <c r="I39" s="549"/>
      <c r="J39" s="549"/>
      <c r="K39" s="549"/>
      <c r="L39" s="549"/>
      <c r="M39" s="549"/>
      <c r="N39" s="550"/>
      <c r="O39" s="106" t="str">
        <f t="shared" si="5"/>
        <v/>
      </c>
    </row>
    <row r="40" spans="1:18" x14ac:dyDescent="0.2">
      <c r="A40" s="543" t="s">
        <v>174</v>
      </c>
      <c r="B40" s="53" t="s">
        <v>80</v>
      </c>
      <c r="C40" s="176" t="str">
        <f>IF(SUM(C14,C23)&gt;0,SUM(SUM(C14,C23)),"")</f>
        <v/>
      </c>
      <c r="D40" s="107" t="str">
        <f t="shared" ref="D40:N40" si="6">IF(SUM(D14,D23)&gt;0,SUM(SUM(D14,D23)),"")</f>
        <v/>
      </c>
      <c r="E40" s="176" t="str">
        <f t="shared" si="6"/>
        <v/>
      </c>
      <c r="F40" s="107" t="str">
        <f t="shared" si="6"/>
        <v/>
      </c>
      <c r="G40" s="107" t="str">
        <f t="shared" si="6"/>
        <v/>
      </c>
      <c r="H40" s="107" t="str">
        <f t="shared" si="6"/>
        <v/>
      </c>
      <c r="I40" s="107" t="str">
        <f t="shared" si="6"/>
        <v/>
      </c>
      <c r="J40" s="107" t="str">
        <f>IF(SUM(J14,J23)&gt;0,SUM(SUM(J14,J23)),"")</f>
        <v/>
      </c>
      <c r="K40" s="107" t="str">
        <f t="shared" si="6"/>
        <v/>
      </c>
      <c r="L40" s="107" t="str">
        <f t="shared" si="6"/>
        <v/>
      </c>
      <c r="M40" s="107" t="str">
        <f t="shared" si="6"/>
        <v/>
      </c>
      <c r="N40" s="107" t="str">
        <f t="shared" si="6"/>
        <v/>
      </c>
    </row>
    <row r="41" spans="1:18" x14ac:dyDescent="0.2">
      <c r="A41" s="544"/>
      <c r="B41" s="53" t="s">
        <v>195</v>
      </c>
      <c r="C41" s="176" t="str">
        <f>MM_Bil!O11</f>
        <v/>
      </c>
      <c r="D41" s="116"/>
      <c r="E41" s="116"/>
      <c r="F41" s="116"/>
      <c r="G41" s="116"/>
      <c r="H41" s="116"/>
      <c r="I41" s="116"/>
      <c r="J41" s="116"/>
      <c r="K41" s="116"/>
      <c r="L41" s="116"/>
      <c r="M41" s="116"/>
      <c r="N41" s="116"/>
    </row>
    <row r="42" spans="1:18" x14ac:dyDescent="0.2">
      <c r="B42" s="122" t="str">
        <f>IF(C42&lt;&gt;"","Kontrolle: ","")</f>
        <v/>
      </c>
      <c r="C42" s="106" t="str">
        <f>IF(SUM(C40:D40,F40)&lt;&gt;SUM(C31:D39,F31:F39),"Summe Bundesland &lt;&gt; Summe Haushalt und Nicht-Haushalte","")</f>
        <v/>
      </c>
    </row>
    <row r="43" spans="1:18" x14ac:dyDescent="0.2">
      <c r="A43" s="47" t="s">
        <v>211</v>
      </c>
    </row>
    <row r="45" spans="1:18" x14ac:dyDescent="0.2">
      <c r="Q45" s="78"/>
      <c r="R45" s="78"/>
    </row>
    <row r="46" spans="1:18" x14ac:dyDescent="0.2">
      <c r="Q46" s="78"/>
      <c r="R46" s="78"/>
    </row>
    <row r="47" spans="1:18" x14ac:dyDescent="0.2">
      <c r="Q47" s="78"/>
      <c r="R47" s="78"/>
    </row>
    <row r="48" spans="1:18" x14ac:dyDescent="0.2">
      <c r="Q48" s="78"/>
      <c r="R48" s="78"/>
    </row>
    <row r="49" spans="17:18" x14ac:dyDescent="0.2">
      <c r="Q49" s="78"/>
      <c r="R49" s="78"/>
    </row>
    <row r="50" spans="17:18" x14ac:dyDescent="0.2">
      <c r="Q50" s="78"/>
      <c r="R50" s="78"/>
    </row>
  </sheetData>
  <sheetProtection algorithmName="SHA-512" hashValue="AVPY3BzC8oU/hguXd6Er8YD98ruiaHU1ETLkDhHaCkoNP0C+u2cbsodpZjkgPKxwGe9IQKWeHC7T5I1Ff95UTA==" saltValue="3vYsirQ2IkupEMD2BYnueQ==" spinCount="100000" sheet="1" objects="1" scenarios="1" formatCells="0" formatColumns="0" formatRows="0"/>
  <mergeCells count="26">
    <mergeCell ref="A7:B7"/>
    <mergeCell ref="F8:F9"/>
    <mergeCell ref="G8:G9"/>
    <mergeCell ref="H8:H9"/>
    <mergeCell ref="A8:A10"/>
    <mergeCell ref="F7:N7"/>
    <mergeCell ref="L8:N8"/>
    <mergeCell ref="C7:C9"/>
    <mergeCell ref="D7:D9"/>
    <mergeCell ref="E7:E9"/>
    <mergeCell ref="I8:I9"/>
    <mergeCell ref="J8:J9"/>
    <mergeCell ref="B8:B10"/>
    <mergeCell ref="K8:K9"/>
    <mergeCell ref="L11:L13"/>
    <mergeCell ref="A31:A39"/>
    <mergeCell ref="A40:A41"/>
    <mergeCell ref="G24:N39"/>
    <mergeCell ref="L15:L22"/>
    <mergeCell ref="M15:M22"/>
    <mergeCell ref="N15:N22"/>
    <mergeCell ref="A15:A23"/>
    <mergeCell ref="A24:A30"/>
    <mergeCell ref="M11:M13"/>
    <mergeCell ref="N11:N13"/>
    <mergeCell ref="A11:A14"/>
  </mergeCells>
  <conditionalFormatting sqref="C11:D13 F11:F13 C15:D22 F15:F22 C24:D39 F24:F39">
    <cfRule type="expression" dxfId="13" priority="3">
      <formula>AND(SUM(C11)=0,SUM($C11:$F11)&lt;&gt;0)</formula>
    </cfRule>
  </conditionalFormatting>
  <conditionalFormatting sqref="E11">
    <cfRule type="expression" dxfId="12" priority="4">
      <formula>AND(SUM(E11)&lt;&gt;0,OR(E11&lt;Q11,E11&gt;=R11))</formula>
    </cfRule>
  </conditionalFormatting>
  <conditionalFormatting sqref="E12:E13 E15:E22">
    <cfRule type="expression" dxfId="11" priority="407">
      <formula>AND(SUM(E12)&lt;&gt;0,OR(E12&lt;V12,E12&gt;=W12))</formula>
    </cfRule>
  </conditionalFormatting>
  <pageMargins left="0.46" right="0.49" top="0.984251969" bottom="0.76" header="0.4921259845" footer="0.4921259845"/>
  <pageSetup paperSize="9" scale="71"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15</vt:i4>
      </vt:variant>
    </vt:vector>
  </HeadingPairs>
  <TitlesOfParts>
    <vt:vector size="15" baseType="lpstr">
      <vt:lpstr>U</vt:lpstr>
      <vt:lpstr>MM_LPZ</vt:lpstr>
      <vt:lpstr>MM_Bil</vt:lpstr>
      <vt:lpstr>MM_SpImp</vt:lpstr>
      <vt:lpstr>MM_Wechsel</vt:lpstr>
      <vt:lpstr>MM_AB</vt:lpstr>
      <vt:lpstr>MM_Kons</vt:lpstr>
      <vt:lpstr>HH_Preis</vt:lpstr>
      <vt:lpstr>JJ_MWhZP</vt:lpstr>
      <vt:lpstr>JJ_ZPLf</vt:lpstr>
      <vt:lpstr>JJ_Re_Dauer</vt:lpstr>
      <vt:lpstr>JJ_Net</vt:lpstr>
      <vt:lpstr>JJ_Net_GKP</vt:lpstr>
      <vt:lpstr>L</vt:lpstr>
      <vt:lpstr>OENACE_Abteilungen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2013-12-18T13:07:42Z</dcterms:created>
  <dcterms:modified xsi:type="dcterms:W3CDTF">2023-12-05T07:49:47Z</dcterms:modified>
</cp:coreProperties>
</file>