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DieseArbeitsmappe"/>
  <xr:revisionPtr revIDLastSave="0" documentId="13_ncr:1_{3E4707BF-1F5D-47FF-863E-60477BC0D74A}" xr6:coauthVersionLast="47" xr6:coauthVersionMax="47" xr10:uidLastSave="{00000000-0000-0000-0000-000000000000}"/>
  <bookViews>
    <workbookView xWindow="-120" yWindow="-120" windowWidth="51840" windowHeight="21240" tabRatio="863" activeTab="2" xr2:uid="{00000000-000D-0000-FFFF-FFFF00000000}"/>
  </bookViews>
  <sheets>
    <sheet name="U" sheetId="6" r:id="rId1"/>
    <sheet name="MM_LPZ_mit_Oenace KW" sheetId="62" r:id="rId2"/>
    <sheet name="MM_Bil" sheetId="11" r:id="rId3"/>
    <sheet name="MM_SpImp" sheetId="47" r:id="rId4"/>
    <sheet name="MM_Wechsel" sheetId="41" r:id="rId5"/>
    <sheet name="MM_AMa" sheetId="42" r:id="rId6"/>
    <sheet name="HH_Preis" sheetId="46" r:id="rId7"/>
    <sheet name="JJ_MWhZP" sheetId="26" r:id="rId8"/>
    <sheet name="JJ_ZPLf" sheetId="50" r:id="rId9"/>
    <sheet name="JJ_Re" sheetId="49" r:id="rId10"/>
    <sheet name="JJ_Dauer" sheetId="51" r:id="rId11"/>
    <sheet name="JJ_Net" sheetId="31" r:id="rId12"/>
    <sheet name="JJ_Net_GKP" sheetId="32" r:id="rId13"/>
    <sheet name="L" sheetId="8" r:id="rId14"/>
    <sheet name="OENACE_Abteilungen" sheetId="59" r:id="rId15"/>
  </sheets>
  <calcPr calcId="191029"/>
  <extLst>
    <ext xmlns:x14="http://schemas.microsoft.com/office/spreadsheetml/2009/9/main" uri="{79F54976-1DA5-4618-B147-4CDE4B953A38}">
      <x14:workbookPr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1" l="1"/>
  <c r="D30" i="11"/>
  <c r="E30" i="11"/>
  <c r="F30" i="11"/>
  <c r="G30" i="11"/>
  <c r="H30" i="11"/>
  <c r="I30" i="11"/>
  <c r="K30" i="11"/>
  <c r="L30" i="11"/>
  <c r="M30" i="11"/>
  <c r="N30" i="11"/>
  <c r="C30" i="11"/>
  <c r="O33" i="11"/>
  <c r="JA109" i="62"/>
  <c r="IZ109" i="62"/>
  <c r="IY109" i="62"/>
  <c r="IX109" i="62"/>
  <c r="IW109" i="62"/>
  <c r="IV109" i="62"/>
  <c r="IU109" i="62"/>
  <c r="IT109" i="62"/>
  <c r="IS109" i="62"/>
  <c r="IR109" i="62"/>
  <c r="IQ109" i="62"/>
  <c r="IP109" i="62"/>
  <c r="IO109" i="62"/>
  <c r="IN109" i="62"/>
  <c r="IM109" i="62"/>
  <c r="IL109" i="62"/>
  <c r="IK109" i="62"/>
  <c r="IJ109" i="62"/>
  <c r="II109" i="62"/>
  <c r="IH109" i="62"/>
  <c r="IG109" i="62"/>
  <c r="IF109" i="62"/>
  <c r="IE109" i="62"/>
  <c r="ID109" i="62"/>
  <c r="IC109" i="62"/>
  <c r="IB109" i="62"/>
  <c r="IA109" i="62"/>
  <c r="HZ109" i="62"/>
  <c r="HY109" i="62"/>
  <c r="HX109" i="62"/>
  <c r="HW109" i="62"/>
  <c r="HV109" i="62"/>
  <c r="HU109" i="62"/>
  <c r="HT109" i="62"/>
  <c r="HS109" i="62"/>
  <c r="HR109" i="62"/>
  <c r="HQ109" i="62"/>
  <c r="HP109" i="62"/>
  <c r="HO109" i="62"/>
  <c r="HN109" i="62"/>
  <c r="HM109" i="62"/>
  <c r="HL109" i="62"/>
  <c r="HK109" i="62"/>
  <c r="HJ109" i="62"/>
  <c r="HI109" i="62"/>
  <c r="HH109" i="62"/>
  <c r="HG109" i="62"/>
  <c r="HF109" i="62"/>
  <c r="HE109" i="62"/>
  <c r="HD109" i="62"/>
  <c r="HC109" i="62"/>
  <c r="HB109" i="62"/>
  <c r="HA109" i="62"/>
  <c r="GZ109" i="62"/>
  <c r="GY109" i="62"/>
  <c r="GX109" i="62"/>
  <c r="GW109" i="62"/>
  <c r="GV109" i="62"/>
  <c r="GU109" i="62"/>
  <c r="GT109" i="62"/>
  <c r="GS109" i="62"/>
  <c r="GR109" i="62"/>
  <c r="GQ109" i="62"/>
  <c r="GP109" i="62"/>
  <c r="GO109" i="62"/>
  <c r="GN109" i="62"/>
  <c r="GM109" i="62"/>
  <c r="GL109" i="62"/>
  <c r="GK109" i="62"/>
  <c r="GJ109" i="62"/>
  <c r="GI109" i="62"/>
  <c r="GH109" i="62"/>
  <c r="GG109" i="62"/>
  <c r="GF109" i="62"/>
  <c r="GE109" i="62"/>
  <c r="GD109" i="62"/>
  <c r="GC109" i="62"/>
  <c r="GB109" i="62"/>
  <c r="GA109" i="62"/>
  <c r="FZ109" i="62"/>
  <c r="FY109" i="62"/>
  <c r="FX109" i="62"/>
  <c r="FW109" i="62"/>
  <c r="FV109" i="62"/>
  <c r="FU109" i="62"/>
  <c r="FT109" i="62"/>
  <c r="FS109" i="62"/>
  <c r="FR109" i="62"/>
  <c r="FQ109" i="62"/>
  <c r="FP109" i="62"/>
  <c r="FO109" i="62"/>
  <c r="FN109" i="62"/>
  <c r="FM109" i="62"/>
  <c r="FL109" i="62"/>
  <c r="FK109" i="62"/>
  <c r="FJ109" i="62"/>
  <c r="FI109" i="62"/>
  <c r="FH109" i="62"/>
  <c r="FG109" i="62"/>
  <c r="FF109" i="62"/>
  <c r="FE109" i="62"/>
  <c r="FD109" i="62"/>
  <c r="FC109" i="62"/>
  <c r="FB109" i="62"/>
  <c r="FA109" i="62"/>
  <c r="EZ109" i="62"/>
  <c r="EY109" i="62"/>
  <c r="EX109" i="62"/>
  <c r="EW109" i="62"/>
  <c r="EV109" i="62"/>
  <c r="EU109" i="62"/>
  <c r="ET109" i="62"/>
  <c r="ES109" i="62"/>
  <c r="ER109" i="62"/>
  <c r="EQ109" i="62"/>
  <c r="EP109" i="62"/>
  <c r="EO109" i="62"/>
  <c r="EN109" i="62"/>
  <c r="EM109" i="62"/>
  <c r="EL109" i="62"/>
  <c r="EK109" i="62"/>
  <c r="EJ109" i="62"/>
  <c r="EI109" i="62"/>
  <c r="EH109" i="62"/>
  <c r="EG109" i="62"/>
  <c r="EF109" i="62"/>
  <c r="EE109" i="62"/>
  <c r="ED109" i="62"/>
  <c r="EC109" i="62"/>
  <c r="EB109" i="62"/>
  <c r="EA109" i="62"/>
  <c r="DZ109" i="62"/>
  <c r="DY109" i="62"/>
  <c r="DX109" i="62"/>
  <c r="DW109" i="62"/>
  <c r="DV109" i="62"/>
  <c r="DU109" i="62"/>
  <c r="DT109" i="62"/>
  <c r="DS109" i="62"/>
  <c r="DR109" i="62"/>
  <c r="DQ109" i="62"/>
  <c r="DP109" i="62"/>
  <c r="DO109" i="62"/>
  <c r="DN109" i="62"/>
  <c r="DM109" i="62"/>
  <c r="DL109" i="62"/>
  <c r="DK109" i="62"/>
  <c r="DJ109" i="62"/>
  <c r="DI109" i="62"/>
  <c r="DH109" i="62"/>
  <c r="DG109" i="62"/>
  <c r="DF109" i="62"/>
  <c r="DE109" i="62"/>
  <c r="DD109" i="62"/>
  <c r="DC109" i="62"/>
  <c r="DB109" i="62"/>
  <c r="DA109" i="62"/>
  <c r="CZ109" i="62"/>
  <c r="CY109" i="62"/>
  <c r="CX109" i="62"/>
  <c r="CW109" i="62"/>
  <c r="CV109" i="62"/>
  <c r="CU109" i="62"/>
  <c r="CT109" i="62"/>
  <c r="CS109" i="62"/>
  <c r="CR109" i="62"/>
  <c r="CQ109" i="62"/>
  <c r="CP109" i="62"/>
  <c r="CO109" i="62"/>
  <c r="CN109" i="62"/>
  <c r="CM109" i="62"/>
  <c r="CL109" i="62"/>
  <c r="CK109" i="62"/>
  <c r="CJ109" i="62"/>
  <c r="CI109" i="62"/>
  <c r="CH109" i="62"/>
  <c r="CG109" i="62"/>
  <c r="CF109" i="62"/>
  <c r="CE109" i="62"/>
  <c r="CD109" i="62"/>
  <c r="CC109" i="62"/>
  <c r="CB109" i="62"/>
  <c r="CA109" i="62"/>
  <c r="BZ109" i="62"/>
  <c r="BY109" i="62"/>
  <c r="BX109" i="62"/>
  <c r="BW109" i="62"/>
  <c r="BV109" i="62"/>
  <c r="BU109" i="62"/>
  <c r="BT109" i="62"/>
  <c r="BS109" i="62"/>
  <c r="BR109" i="62"/>
  <c r="BQ109" i="62"/>
  <c r="BP109" i="62"/>
  <c r="BO109" i="62"/>
  <c r="BN109" i="62"/>
  <c r="BM109" i="62"/>
  <c r="BL109" i="62"/>
  <c r="BK109" i="62"/>
  <c r="BJ109" i="62"/>
  <c r="BI109" i="62"/>
  <c r="BH109" i="62"/>
  <c r="BG109" i="62"/>
  <c r="BF109" i="62"/>
  <c r="BE109" i="62"/>
  <c r="BD109" i="62"/>
  <c r="BC109" i="62"/>
  <c r="BB109" i="62"/>
  <c r="BA109" i="62"/>
  <c r="AZ109" i="62"/>
  <c r="AY109" i="62"/>
  <c r="AX109" i="62"/>
  <c r="AW109" i="62"/>
  <c r="AV109" i="62"/>
  <c r="AU109" i="62"/>
  <c r="AT109" i="62"/>
  <c r="AS109" i="62"/>
  <c r="AR109" i="62"/>
  <c r="AQ109" i="62"/>
  <c r="AP109" i="62"/>
  <c r="AO109" i="62"/>
  <c r="AN109" i="62"/>
  <c r="AM109" i="62"/>
  <c r="AL109" i="62"/>
  <c r="AK109" i="62"/>
  <c r="AJ109" i="62"/>
  <c r="AI109" i="62"/>
  <c r="AH109" i="62"/>
  <c r="AG109" i="62"/>
  <c r="AF109" i="62"/>
  <c r="AE109" i="62"/>
  <c r="AD109" i="62"/>
  <c r="AC109" i="62"/>
  <c r="AB109" i="62"/>
  <c r="AA109" i="62"/>
  <c r="Z109" i="62"/>
  <c r="Y109" i="62"/>
  <c r="X109" i="62"/>
  <c r="W109" i="62"/>
  <c r="V109" i="62"/>
  <c r="U109" i="62"/>
  <c r="T109" i="62"/>
  <c r="S109" i="62"/>
  <c r="R109" i="62"/>
  <c r="Q109" i="62"/>
  <c r="P109" i="62"/>
  <c r="O109" i="62"/>
  <c r="N109" i="62"/>
  <c r="M109" i="62"/>
  <c r="L109" i="62"/>
  <c r="J11" i="62" l="1"/>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106" i="62" l="1"/>
  <c r="E103" i="62"/>
  <c r="F103" i="62"/>
  <c r="G103" i="62"/>
  <c r="H103" i="62"/>
  <c r="I103" i="62"/>
  <c r="D103" i="62"/>
  <c r="J107" i="62"/>
  <c r="A3" i="62" l="1"/>
  <c r="B4" i="62"/>
  <c r="JA107" i="62"/>
  <c r="IZ107" i="62"/>
  <c r="IY107" i="62"/>
  <c r="IX107" i="62"/>
  <c r="IW107" i="62"/>
  <c r="IV107" i="62"/>
  <c r="IU107" i="62"/>
  <c r="IT107" i="62"/>
  <c r="IS107" i="62"/>
  <c r="IR107" i="62"/>
  <c r="IQ107" i="62"/>
  <c r="IP107" i="62"/>
  <c r="IO107" i="62"/>
  <c r="IN107" i="62"/>
  <c r="IM107" i="62"/>
  <c r="IL107" i="62"/>
  <c r="IK107" i="62"/>
  <c r="IJ107" i="62"/>
  <c r="II107" i="62"/>
  <c r="IH107" i="62"/>
  <c r="IG107" i="62"/>
  <c r="IF107" i="62"/>
  <c r="IE107" i="62"/>
  <c r="ID107" i="62"/>
  <c r="IC107" i="62"/>
  <c r="IB107" i="62"/>
  <c r="IA107" i="62"/>
  <c r="HZ107" i="62"/>
  <c r="HY107" i="62"/>
  <c r="HX107" i="62"/>
  <c r="HW107" i="62"/>
  <c r="HV107" i="62"/>
  <c r="HU107" i="62"/>
  <c r="HT107" i="62"/>
  <c r="HS107" i="62"/>
  <c r="HR107" i="62"/>
  <c r="HQ107" i="62"/>
  <c r="HP107" i="62"/>
  <c r="HO107" i="62"/>
  <c r="HN107" i="62"/>
  <c r="HM107" i="62"/>
  <c r="HL107" i="62"/>
  <c r="HK107" i="62"/>
  <c r="HJ107" i="62"/>
  <c r="HI107" i="62"/>
  <c r="HH107" i="62"/>
  <c r="HG107" i="62"/>
  <c r="HF107" i="62"/>
  <c r="HE107" i="62"/>
  <c r="HD107" i="62"/>
  <c r="HC107" i="62"/>
  <c r="HB107" i="62"/>
  <c r="HA107" i="62"/>
  <c r="GZ107" i="62"/>
  <c r="GY107" i="62"/>
  <c r="GX107" i="62"/>
  <c r="GW107" i="62"/>
  <c r="GV107" i="62"/>
  <c r="GU107" i="62"/>
  <c r="GT107" i="62"/>
  <c r="GS107" i="62"/>
  <c r="GR107" i="62"/>
  <c r="GQ107" i="62"/>
  <c r="GP107" i="62"/>
  <c r="GO107" i="62"/>
  <c r="GN107" i="62"/>
  <c r="GM107" i="62"/>
  <c r="GL107" i="62"/>
  <c r="GK107" i="62"/>
  <c r="GJ107" i="62"/>
  <c r="GI107" i="62"/>
  <c r="GH107" i="62"/>
  <c r="GG107" i="62"/>
  <c r="GF107" i="62"/>
  <c r="GE107" i="62"/>
  <c r="GD107" i="62"/>
  <c r="GC107" i="62"/>
  <c r="GB107" i="62"/>
  <c r="GA107" i="62"/>
  <c r="FZ107" i="62"/>
  <c r="FY107" i="62"/>
  <c r="FX107" i="62"/>
  <c r="FW107" i="62"/>
  <c r="FV107" i="62"/>
  <c r="FU107" i="62"/>
  <c r="FT107" i="62"/>
  <c r="FS107" i="62"/>
  <c r="FR107" i="62"/>
  <c r="FQ107" i="62"/>
  <c r="FP107" i="62"/>
  <c r="FO107" i="62"/>
  <c r="FN107" i="62"/>
  <c r="FM107" i="62"/>
  <c r="FL107" i="62"/>
  <c r="FK107" i="62"/>
  <c r="FJ107" i="62"/>
  <c r="FI107" i="62"/>
  <c r="FH107" i="62"/>
  <c r="FG107" i="62"/>
  <c r="FF107" i="62"/>
  <c r="FE107" i="62"/>
  <c r="FD107" i="62"/>
  <c r="FC107" i="62"/>
  <c r="FB107" i="62"/>
  <c r="FA107" i="62"/>
  <c r="EZ107" i="62"/>
  <c r="EY107" i="62"/>
  <c r="EX107" i="62"/>
  <c r="EW107" i="62"/>
  <c r="EV107" i="62"/>
  <c r="EU107" i="62"/>
  <c r="ET107" i="62"/>
  <c r="ES107" i="62"/>
  <c r="ER107" i="62"/>
  <c r="EQ107" i="62"/>
  <c r="EP107" i="62"/>
  <c r="EO107" i="62"/>
  <c r="EN107" i="62"/>
  <c r="EM107" i="62"/>
  <c r="EL107" i="62"/>
  <c r="EK107" i="62"/>
  <c r="EJ107" i="62"/>
  <c r="EI107" i="62"/>
  <c r="EH107" i="62"/>
  <c r="EG107" i="62"/>
  <c r="EF107" i="62"/>
  <c r="EE107" i="62"/>
  <c r="ED107" i="62"/>
  <c r="EC107" i="62"/>
  <c r="EB107" i="62"/>
  <c r="EA107" i="62"/>
  <c r="DZ107" i="62"/>
  <c r="DY107" i="62"/>
  <c r="DX107" i="62"/>
  <c r="DW107" i="62"/>
  <c r="DV107" i="62"/>
  <c r="DU107" i="62"/>
  <c r="DT107" i="62"/>
  <c r="DS107" i="62"/>
  <c r="DR107" i="62"/>
  <c r="DQ107" i="62"/>
  <c r="DP107" i="62"/>
  <c r="DO107" i="62"/>
  <c r="DN107" i="62"/>
  <c r="DM107" i="62"/>
  <c r="DL107" i="62"/>
  <c r="DK107" i="62"/>
  <c r="DJ107" i="62"/>
  <c r="DI107" i="62"/>
  <c r="DH107" i="62"/>
  <c r="DG107" i="62"/>
  <c r="DF107" i="62"/>
  <c r="DE107" i="62"/>
  <c r="DD107" i="62"/>
  <c r="DC107" i="62"/>
  <c r="DB107" i="62"/>
  <c r="DA107" i="62"/>
  <c r="CZ107" i="62"/>
  <c r="CY107" i="62"/>
  <c r="CX107" i="62"/>
  <c r="CW107" i="62"/>
  <c r="CV107" i="62"/>
  <c r="CU107" i="62"/>
  <c r="CT107" i="62"/>
  <c r="CS107" i="62"/>
  <c r="CR107" i="62"/>
  <c r="CQ107" i="62"/>
  <c r="CP107" i="62"/>
  <c r="CO107" i="62"/>
  <c r="CN107" i="62"/>
  <c r="CM107" i="62"/>
  <c r="CL107" i="62"/>
  <c r="CK107" i="62"/>
  <c r="CJ107" i="62"/>
  <c r="CI107" i="62"/>
  <c r="CH107" i="62"/>
  <c r="CG107" i="62"/>
  <c r="CF107" i="62"/>
  <c r="CE107" i="62"/>
  <c r="CD107" i="62"/>
  <c r="CC107" i="62"/>
  <c r="CB107" i="62"/>
  <c r="CA107" i="62"/>
  <c r="BZ107" i="62"/>
  <c r="BY107" i="62"/>
  <c r="BX107" i="62"/>
  <c r="BW107" i="62"/>
  <c r="BV107" i="62"/>
  <c r="BU107" i="62"/>
  <c r="BT107" i="62"/>
  <c r="BS107" i="62"/>
  <c r="BR107" i="62"/>
  <c r="BQ107" i="62"/>
  <c r="BP107" i="62"/>
  <c r="BO107" i="62"/>
  <c r="BN107" i="62"/>
  <c r="BM107" i="62"/>
  <c r="BL107" i="62"/>
  <c r="BK107" i="62"/>
  <c r="BJ107" i="62"/>
  <c r="BI107" i="62"/>
  <c r="BH107" i="62"/>
  <c r="BG107" i="62"/>
  <c r="BF107" i="62"/>
  <c r="BE107" i="62"/>
  <c r="BD107" i="62"/>
  <c r="BC107" i="62"/>
  <c r="BB107" i="62"/>
  <c r="BA107" i="62"/>
  <c r="AZ107" i="62"/>
  <c r="AY107" i="62"/>
  <c r="AX107" i="62"/>
  <c r="AW107" i="62"/>
  <c r="AV107" i="62"/>
  <c r="AU107" i="62"/>
  <c r="AT107" i="62"/>
  <c r="AS107" i="62"/>
  <c r="AR107" i="62"/>
  <c r="AQ107" i="62"/>
  <c r="AP107" i="62"/>
  <c r="AO107" i="62"/>
  <c r="AN107" i="62"/>
  <c r="AM107" i="62"/>
  <c r="AL107" i="62"/>
  <c r="AK107" i="62"/>
  <c r="AJ107" i="62"/>
  <c r="AI107" i="62"/>
  <c r="AH107" i="62"/>
  <c r="AG107" i="62"/>
  <c r="AF107" i="62"/>
  <c r="AE107" i="62"/>
  <c r="AD107" i="62"/>
  <c r="AC107" i="62"/>
  <c r="AB107" i="62"/>
  <c r="AA107" i="62"/>
  <c r="Z107" i="62"/>
  <c r="Y107" i="62"/>
  <c r="X107" i="62"/>
  <c r="W107" i="62"/>
  <c r="V107" i="62"/>
  <c r="U107" i="62"/>
  <c r="T107" i="62"/>
  <c r="S107" i="62"/>
  <c r="R107" i="62"/>
  <c r="Q107" i="62"/>
  <c r="P107" i="62"/>
  <c r="O107" i="62"/>
  <c r="N107" i="62"/>
  <c r="M107" i="62"/>
  <c r="JA106" i="62"/>
  <c r="IZ106" i="62"/>
  <c r="IY106" i="62"/>
  <c r="IX106" i="62"/>
  <c r="IW106" i="62"/>
  <c r="IV106" i="62"/>
  <c r="IU106" i="62"/>
  <c r="IT106" i="62"/>
  <c r="IS106" i="62"/>
  <c r="IR106" i="62"/>
  <c r="IQ106" i="62"/>
  <c r="IP106" i="62"/>
  <c r="IO106" i="62"/>
  <c r="IN106" i="62"/>
  <c r="IM106" i="62"/>
  <c r="IL106" i="62"/>
  <c r="IK106" i="62"/>
  <c r="IJ106" i="62"/>
  <c r="II106" i="62"/>
  <c r="IH106" i="62"/>
  <c r="IG106" i="62"/>
  <c r="IF106" i="62"/>
  <c r="IE106" i="62"/>
  <c r="ID106" i="62"/>
  <c r="IC106" i="62"/>
  <c r="IB106" i="62"/>
  <c r="IA106" i="62"/>
  <c r="HZ106" i="62"/>
  <c r="HY106" i="62"/>
  <c r="HX106" i="62"/>
  <c r="HW106" i="62"/>
  <c r="HV106" i="62"/>
  <c r="HU106" i="62"/>
  <c r="HT106" i="62"/>
  <c r="HS106" i="62"/>
  <c r="HR106" i="62"/>
  <c r="HQ106" i="62"/>
  <c r="HP106" i="62"/>
  <c r="HO106" i="62"/>
  <c r="HN106" i="62"/>
  <c r="HM106" i="62"/>
  <c r="HL106" i="62"/>
  <c r="HK106" i="62"/>
  <c r="HJ106" i="62"/>
  <c r="HI106" i="62"/>
  <c r="HH106" i="62"/>
  <c r="HG106" i="62"/>
  <c r="HF106" i="62"/>
  <c r="HE106" i="62"/>
  <c r="HD106" i="62"/>
  <c r="HC106" i="62"/>
  <c r="HB106" i="62"/>
  <c r="HA106" i="62"/>
  <c r="GZ106" i="62"/>
  <c r="GY106" i="62"/>
  <c r="GX106" i="62"/>
  <c r="GW106" i="62"/>
  <c r="GV106" i="62"/>
  <c r="GU106" i="62"/>
  <c r="GT106" i="62"/>
  <c r="GS106" i="62"/>
  <c r="GR106" i="62"/>
  <c r="GQ106" i="62"/>
  <c r="GP106" i="62"/>
  <c r="GO106" i="62"/>
  <c r="GN106" i="62"/>
  <c r="GM106" i="62"/>
  <c r="GL106" i="62"/>
  <c r="GK106" i="62"/>
  <c r="GJ106" i="62"/>
  <c r="GI106" i="62"/>
  <c r="GH106" i="62"/>
  <c r="GG106" i="62"/>
  <c r="GF106" i="62"/>
  <c r="GE106" i="62"/>
  <c r="GD106" i="62"/>
  <c r="GC106" i="62"/>
  <c r="GB106" i="62"/>
  <c r="GA106" i="62"/>
  <c r="FZ106" i="62"/>
  <c r="FY106" i="62"/>
  <c r="FX106" i="62"/>
  <c r="FW106" i="62"/>
  <c r="FV106" i="62"/>
  <c r="FU106" i="62"/>
  <c r="FT106" i="62"/>
  <c r="FS106" i="62"/>
  <c r="FR106" i="62"/>
  <c r="FQ106" i="62"/>
  <c r="FP106" i="62"/>
  <c r="FO106" i="62"/>
  <c r="FN106" i="62"/>
  <c r="FM106" i="62"/>
  <c r="FL106" i="62"/>
  <c r="FK106" i="62"/>
  <c r="FJ106" i="62"/>
  <c r="FI106" i="62"/>
  <c r="FH106" i="62"/>
  <c r="FG106" i="62"/>
  <c r="FF106" i="62"/>
  <c r="FE106" i="62"/>
  <c r="FD106" i="62"/>
  <c r="FC106" i="62"/>
  <c r="FB106" i="62"/>
  <c r="FA106" i="62"/>
  <c r="EZ106" i="62"/>
  <c r="EY106" i="62"/>
  <c r="EX106" i="62"/>
  <c r="EW106" i="62"/>
  <c r="EV106" i="62"/>
  <c r="EU106" i="62"/>
  <c r="ET106" i="62"/>
  <c r="ES106" i="62"/>
  <c r="ER106" i="62"/>
  <c r="EQ106" i="62"/>
  <c r="EP106" i="62"/>
  <c r="EO106" i="62"/>
  <c r="EN106" i="62"/>
  <c r="EM106" i="62"/>
  <c r="EL106" i="62"/>
  <c r="EK106" i="62"/>
  <c r="EJ106" i="62"/>
  <c r="EI106" i="62"/>
  <c r="EH106" i="62"/>
  <c r="EG106" i="62"/>
  <c r="EF106" i="62"/>
  <c r="EE106" i="62"/>
  <c r="ED106" i="62"/>
  <c r="EC106" i="62"/>
  <c r="EB106" i="62"/>
  <c r="EA106" i="62"/>
  <c r="DZ106" i="62"/>
  <c r="DY106" i="62"/>
  <c r="DX106" i="62"/>
  <c r="DW106" i="62"/>
  <c r="DV106" i="62"/>
  <c r="DU106" i="62"/>
  <c r="DT106" i="62"/>
  <c r="DS106" i="62"/>
  <c r="DR106" i="62"/>
  <c r="DQ106" i="62"/>
  <c r="DP106" i="62"/>
  <c r="DO106" i="62"/>
  <c r="DN106" i="62"/>
  <c r="DM106" i="62"/>
  <c r="DL106" i="62"/>
  <c r="DK106" i="62"/>
  <c r="DJ106" i="62"/>
  <c r="DI106" i="62"/>
  <c r="DH106" i="62"/>
  <c r="DG106" i="62"/>
  <c r="DF106" i="62"/>
  <c r="DE106" i="62"/>
  <c r="DD106" i="62"/>
  <c r="DC106" i="62"/>
  <c r="DB106" i="62"/>
  <c r="DA106" i="62"/>
  <c r="CZ106" i="62"/>
  <c r="CY106" i="62"/>
  <c r="CX106" i="62"/>
  <c r="CW106" i="62"/>
  <c r="CV106" i="62"/>
  <c r="CU106" i="62"/>
  <c r="CT106" i="62"/>
  <c r="CS106" i="62"/>
  <c r="CR106" i="62"/>
  <c r="CQ106" i="62"/>
  <c r="CP106" i="62"/>
  <c r="CO106" i="62"/>
  <c r="CN106" i="62"/>
  <c r="CM106" i="62"/>
  <c r="CL106" i="62"/>
  <c r="CK106" i="62"/>
  <c r="CJ106" i="62"/>
  <c r="CI106" i="62"/>
  <c r="CH106" i="62"/>
  <c r="CG106" i="62"/>
  <c r="CF106" i="62"/>
  <c r="CE106" i="62"/>
  <c r="CD106" i="62"/>
  <c r="CC106" i="62"/>
  <c r="CB106" i="62"/>
  <c r="CA106" i="62"/>
  <c r="BZ106" i="62"/>
  <c r="BY106" i="62"/>
  <c r="BX106" i="62"/>
  <c r="BW106" i="62"/>
  <c r="BV106" i="62"/>
  <c r="BU106" i="62"/>
  <c r="BT106" i="62"/>
  <c r="BS106" i="62"/>
  <c r="BR106" i="62"/>
  <c r="BQ106" i="62"/>
  <c r="BP106" i="62"/>
  <c r="BO106" i="62"/>
  <c r="BN106" i="62"/>
  <c r="BM106" i="62"/>
  <c r="BL106" i="62"/>
  <c r="BK106" i="62"/>
  <c r="BJ106" i="62"/>
  <c r="BI106" i="62"/>
  <c r="BH106" i="62"/>
  <c r="BG106" i="62"/>
  <c r="BF106" i="62"/>
  <c r="BE106" i="62"/>
  <c r="BD106" i="62"/>
  <c r="BC106" i="62"/>
  <c r="BB106" i="62"/>
  <c r="BA106" i="62"/>
  <c r="AZ106" i="62"/>
  <c r="AY106" i="62"/>
  <c r="AX106" i="62"/>
  <c r="AW106" i="62"/>
  <c r="AV106" i="62"/>
  <c r="AU106" i="62"/>
  <c r="AT106" i="62"/>
  <c r="AS106" i="62"/>
  <c r="AR106" i="62"/>
  <c r="AQ106" i="62"/>
  <c r="AP106" i="62"/>
  <c r="AO106" i="62"/>
  <c r="AN106" i="62"/>
  <c r="AM106" i="62"/>
  <c r="AL106" i="62"/>
  <c r="AK106" i="62"/>
  <c r="AJ106" i="62"/>
  <c r="AI106" i="62"/>
  <c r="AH106" i="62"/>
  <c r="AG106" i="62"/>
  <c r="AF106" i="62"/>
  <c r="AE106" i="62"/>
  <c r="AD106" i="62"/>
  <c r="AC106" i="62"/>
  <c r="AB106" i="62"/>
  <c r="AA106" i="62"/>
  <c r="Z106" i="62"/>
  <c r="Y106" i="62"/>
  <c r="X106" i="62"/>
  <c r="W106" i="62"/>
  <c r="V106" i="62"/>
  <c r="U106" i="62"/>
  <c r="T106" i="62"/>
  <c r="S106" i="62"/>
  <c r="R106" i="62"/>
  <c r="Q106" i="62"/>
  <c r="P106" i="62"/>
  <c r="O106" i="62"/>
  <c r="N106" i="62"/>
  <c r="M106" i="62"/>
  <c r="JA103" i="62"/>
  <c r="IZ103" i="62"/>
  <c r="IY103" i="62"/>
  <c r="IX103" i="62"/>
  <c r="IW103" i="62"/>
  <c r="IV103" i="62"/>
  <c r="IU103" i="62"/>
  <c r="IT103" i="62"/>
  <c r="IS103" i="62"/>
  <c r="IR103" i="62"/>
  <c r="IQ103" i="62"/>
  <c r="IP103" i="62"/>
  <c r="IO103" i="62"/>
  <c r="IN103" i="62"/>
  <c r="IM103" i="62"/>
  <c r="IL103" i="62"/>
  <c r="IK103" i="62"/>
  <c r="IJ103" i="62"/>
  <c r="II103" i="62"/>
  <c r="IH103" i="62"/>
  <c r="IG103" i="62"/>
  <c r="IF103" i="62"/>
  <c r="IE103" i="62"/>
  <c r="ID103" i="62"/>
  <c r="IC103" i="62"/>
  <c r="IB103" i="62"/>
  <c r="IA103" i="62"/>
  <c r="HZ103" i="62"/>
  <c r="HY103" i="62"/>
  <c r="HX103" i="62"/>
  <c r="HW103" i="62"/>
  <c r="HV103" i="62"/>
  <c r="HU103" i="62"/>
  <c r="HT103" i="62"/>
  <c r="HS103" i="62"/>
  <c r="HR103" i="62"/>
  <c r="HQ103" i="62"/>
  <c r="HP103" i="62"/>
  <c r="HO103" i="62"/>
  <c r="HN103" i="62"/>
  <c r="HM103" i="62"/>
  <c r="HL103" i="62"/>
  <c r="HK103" i="62"/>
  <c r="HJ103" i="62"/>
  <c r="HI103" i="62"/>
  <c r="HH103" i="62"/>
  <c r="HG103" i="62"/>
  <c r="HF103" i="62"/>
  <c r="HE103" i="62"/>
  <c r="HD103" i="62"/>
  <c r="HC103" i="62"/>
  <c r="HB103" i="62"/>
  <c r="HA103" i="62"/>
  <c r="GZ103" i="62"/>
  <c r="GY103" i="62"/>
  <c r="GX103" i="62"/>
  <c r="GW103" i="62"/>
  <c r="GV103" i="62"/>
  <c r="GU103" i="62"/>
  <c r="GT103" i="62"/>
  <c r="GS103" i="62"/>
  <c r="GR103" i="62"/>
  <c r="GQ103" i="62"/>
  <c r="GP103" i="62"/>
  <c r="GO103" i="62"/>
  <c r="GN103" i="62"/>
  <c r="GM103" i="62"/>
  <c r="GL103" i="62"/>
  <c r="GK103" i="62"/>
  <c r="GJ103" i="62"/>
  <c r="GI103" i="62"/>
  <c r="GH103" i="62"/>
  <c r="GG103" i="62"/>
  <c r="GF103" i="62"/>
  <c r="GE103" i="62"/>
  <c r="GD103" i="62"/>
  <c r="GC103" i="62"/>
  <c r="GB103" i="62"/>
  <c r="GA103" i="62"/>
  <c r="FZ103" i="62"/>
  <c r="FY103" i="62"/>
  <c r="FX103" i="62"/>
  <c r="FW103" i="62"/>
  <c r="FV103" i="62"/>
  <c r="FU103" i="62"/>
  <c r="FT103" i="62"/>
  <c r="FS103" i="62"/>
  <c r="FR103" i="62"/>
  <c r="FQ103" i="62"/>
  <c r="FP103" i="62"/>
  <c r="FO103" i="62"/>
  <c r="FN103" i="62"/>
  <c r="FM103" i="62"/>
  <c r="FL103" i="62"/>
  <c r="FK103" i="62"/>
  <c r="FJ103" i="62"/>
  <c r="FI103" i="62"/>
  <c r="FH103" i="62"/>
  <c r="FG103" i="62"/>
  <c r="FF103" i="62"/>
  <c r="FE103" i="62"/>
  <c r="FD103" i="62"/>
  <c r="FC103" i="62"/>
  <c r="FB103" i="62"/>
  <c r="FA103" i="62"/>
  <c r="EZ103" i="62"/>
  <c r="EY103" i="62"/>
  <c r="EX103" i="62"/>
  <c r="EW103" i="62"/>
  <c r="EV103" i="62"/>
  <c r="EU103" i="62"/>
  <c r="ET103" i="62"/>
  <c r="ES103" i="62"/>
  <c r="ER103" i="62"/>
  <c r="EQ103" i="62"/>
  <c r="EP103" i="62"/>
  <c r="EO103" i="62"/>
  <c r="EN103" i="62"/>
  <c r="EM103" i="62"/>
  <c r="EL103" i="62"/>
  <c r="EK103" i="62"/>
  <c r="EJ103" i="62"/>
  <c r="EI103" i="62"/>
  <c r="EH103" i="62"/>
  <c r="EG103" i="62"/>
  <c r="EF103" i="62"/>
  <c r="EE103" i="62"/>
  <c r="ED103" i="62"/>
  <c r="EC103" i="62"/>
  <c r="EB103" i="62"/>
  <c r="EA103" i="62"/>
  <c r="DZ103" i="62"/>
  <c r="DY103" i="62"/>
  <c r="DX103" i="62"/>
  <c r="DW103" i="62"/>
  <c r="DV103" i="62"/>
  <c r="DU103" i="62"/>
  <c r="DT103" i="62"/>
  <c r="DS103" i="62"/>
  <c r="DR103" i="62"/>
  <c r="DQ103" i="62"/>
  <c r="DP103" i="62"/>
  <c r="DO103" i="62"/>
  <c r="DN103" i="62"/>
  <c r="DM103" i="62"/>
  <c r="DL103" i="62"/>
  <c r="DK103" i="62"/>
  <c r="DJ103" i="62"/>
  <c r="DI103" i="62"/>
  <c r="DH103" i="62"/>
  <c r="DG103" i="62"/>
  <c r="DF103" i="62"/>
  <c r="DE103" i="62"/>
  <c r="DD103" i="62"/>
  <c r="DC103" i="62"/>
  <c r="DB103" i="62"/>
  <c r="DA103" i="62"/>
  <c r="CZ103" i="62"/>
  <c r="CY103" i="62"/>
  <c r="CX103" i="62"/>
  <c r="CW103" i="62"/>
  <c r="CV103" i="62"/>
  <c r="CU103" i="62"/>
  <c r="CT103" i="62"/>
  <c r="CS103" i="62"/>
  <c r="CR103" i="62"/>
  <c r="CQ103" i="62"/>
  <c r="CP103" i="62"/>
  <c r="CO103" i="62"/>
  <c r="CN103" i="62"/>
  <c r="CM103" i="62"/>
  <c r="CL103" i="62"/>
  <c r="CK103" i="62"/>
  <c r="CJ103" i="62"/>
  <c r="CI103" i="62"/>
  <c r="CH103" i="62"/>
  <c r="CG103" i="62"/>
  <c r="CF103" i="62"/>
  <c r="CE103" i="62"/>
  <c r="CD103" i="62"/>
  <c r="CC103" i="62"/>
  <c r="CB103" i="62"/>
  <c r="CA103" i="62"/>
  <c r="BZ103" i="62"/>
  <c r="BY103" i="62"/>
  <c r="BX103" i="62"/>
  <c r="BW103" i="62"/>
  <c r="BV103" i="62"/>
  <c r="BU103" i="62"/>
  <c r="BT103" i="62"/>
  <c r="BS103" i="62"/>
  <c r="BR103" i="62"/>
  <c r="BQ103" i="62"/>
  <c r="BP103" i="62"/>
  <c r="BO103" i="62"/>
  <c r="BN103" i="62"/>
  <c r="BM103" i="62"/>
  <c r="BL103" i="62"/>
  <c r="BK103" i="62"/>
  <c r="BJ103" i="62"/>
  <c r="BI103" i="62"/>
  <c r="BH103" i="62"/>
  <c r="BG103" i="62"/>
  <c r="BF103" i="62"/>
  <c r="BE103" i="62"/>
  <c r="BD103" i="62"/>
  <c r="BC103" i="62"/>
  <c r="BB103" i="62"/>
  <c r="BA103" i="62"/>
  <c r="AZ103" i="62"/>
  <c r="AY103" i="62"/>
  <c r="AX103" i="62"/>
  <c r="AW103" i="62"/>
  <c r="AV103" i="62"/>
  <c r="AU103" i="62"/>
  <c r="AT103" i="62"/>
  <c r="AS103" i="62"/>
  <c r="AR103" i="62"/>
  <c r="AQ103" i="62"/>
  <c r="AP103" i="62"/>
  <c r="AO103" i="62"/>
  <c r="AN103" i="62"/>
  <c r="AM103" i="62"/>
  <c r="AL103" i="62"/>
  <c r="AK103" i="62"/>
  <c r="AJ103" i="62"/>
  <c r="AI103" i="62"/>
  <c r="AH103" i="62"/>
  <c r="AG103" i="62"/>
  <c r="AF103" i="62"/>
  <c r="AE103" i="62"/>
  <c r="AD103" i="62"/>
  <c r="AC103" i="62"/>
  <c r="AB103" i="62"/>
  <c r="AA103" i="62"/>
  <c r="Z103" i="62"/>
  <c r="Y103" i="62"/>
  <c r="X103" i="62"/>
  <c r="W103" i="62"/>
  <c r="V103" i="62"/>
  <c r="U103" i="62"/>
  <c r="T103" i="62"/>
  <c r="S103" i="62"/>
  <c r="R103" i="62"/>
  <c r="Q103" i="62"/>
  <c r="P103" i="62"/>
  <c r="O103" i="62"/>
  <c r="N103" i="62"/>
  <c r="M103" i="62"/>
  <c r="L107" i="62"/>
  <c r="L106" i="62"/>
  <c r="L103" i="62"/>
  <c r="K62" i="62"/>
  <c r="K61" i="62"/>
  <c r="K60" i="62"/>
  <c r="K59" i="62"/>
  <c r="K58" i="62"/>
  <c r="K57" i="62"/>
  <c r="K56" i="62"/>
  <c r="K55" i="62"/>
  <c r="K54" i="62"/>
  <c r="K53" i="62"/>
  <c r="K52" i="62"/>
  <c r="K51" i="62"/>
  <c r="K50" i="62"/>
  <c r="K49" i="62"/>
  <c r="K48" i="62"/>
  <c r="K47" i="62"/>
  <c r="K46" i="62"/>
  <c r="K45" i="62"/>
  <c r="K44" i="62"/>
  <c r="K43" i="62"/>
  <c r="K42" i="62"/>
  <c r="K41" i="62"/>
  <c r="K40" i="62"/>
  <c r="K39" i="62"/>
  <c r="K38" i="62"/>
  <c r="K37" i="62"/>
  <c r="K36" i="62"/>
  <c r="K35" i="62"/>
  <c r="K34" i="62"/>
  <c r="K33" i="62"/>
  <c r="K32" i="62"/>
  <c r="K31" i="62"/>
  <c r="K30" i="62"/>
  <c r="K29" i="62"/>
  <c r="K28" i="62"/>
  <c r="K27" i="62"/>
  <c r="K26" i="62"/>
  <c r="K25" i="62"/>
  <c r="K24" i="62"/>
  <c r="K23" i="62"/>
  <c r="K22" i="62"/>
  <c r="K21" i="62"/>
  <c r="K20" i="62"/>
  <c r="K19" i="62"/>
  <c r="K18" i="62"/>
  <c r="K17" i="62"/>
  <c r="K16" i="62"/>
  <c r="K15" i="62"/>
  <c r="K14" i="62"/>
  <c r="K13" i="62"/>
  <c r="K12" i="62"/>
  <c r="K11" i="62"/>
  <c r="JH9" i="62"/>
  <c r="JH10" i="62" s="1"/>
  <c r="JN10" i="62" s="1"/>
  <c r="JG9" i="62"/>
  <c r="JG10" i="62" s="1"/>
  <c r="JF9" i="62"/>
  <c r="JF10" i="62" s="1"/>
  <c r="JL10" i="62" s="1"/>
  <c r="JE9" i="62"/>
  <c r="JE10" i="62" s="1"/>
  <c r="JD9" i="62"/>
  <c r="JD10" i="62" s="1"/>
  <c r="JJ10" i="62" s="1"/>
  <c r="JC9" i="62"/>
  <c r="JC10" i="62" s="1"/>
  <c r="O32" i="11"/>
  <c r="O31" i="11"/>
  <c r="O30" i="11"/>
  <c r="J103" i="62" l="1"/>
  <c r="J9" i="62"/>
  <c r="JC5" i="62"/>
  <c r="JD5" i="62"/>
  <c r="JE5" i="62"/>
  <c r="JF5" i="62"/>
  <c r="JG5" i="62"/>
  <c r="JH5" i="62"/>
  <c r="JD30" i="62"/>
  <c r="JJ30" i="62" s="1"/>
  <c r="JD21" i="62"/>
  <c r="JJ21" i="62" s="1"/>
  <c r="JD33" i="62"/>
  <c r="JJ33" i="62" s="1"/>
  <c r="JD18" i="62"/>
  <c r="JJ18" i="62" s="1"/>
  <c r="JH21" i="62"/>
  <c r="JN21" i="62" s="1"/>
  <c r="JH13" i="62"/>
  <c r="JN13" i="62" s="1"/>
  <c r="JF18" i="62"/>
  <c r="JL18" i="62" s="1"/>
  <c r="JF26" i="62"/>
  <c r="JL26" i="62" s="1"/>
  <c r="JD41" i="62"/>
  <c r="JJ41" i="62" s="1"/>
  <c r="JD24" i="62"/>
  <c r="JJ24" i="62" s="1"/>
  <c r="JH11" i="62"/>
  <c r="JN11" i="62" s="1"/>
  <c r="JD11" i="62"/>
  <c r="JJ11" i="62" s="1"/>
  <c r="JD53" i="62"/>
  <c r="JJ53" i="62" s="1"/>
  <c r="JD19" i="62"/>
  <c r="JJ19" i="62" s="1"/>
  <c r="JF32" i="62"/>
  <c r="JL32" i="62" s="1"/>
  <c r="JH22" i="62"/>
  <c r="JN22" i="62" s="1"/>
  <c r="JF16" i="62"/>
  <c r="JL16" i="62" s="1"/>
  <c r="JD23" i="62"/>
  <c r="JJ23" i="62" s="1"/>
  <c r="JH28" i="62"/>
  <c r="JN28" i="62" s="1"/>
  <c r="JH43" i="62"/>
  <c r="JN43" i="62" s="1"/>
  <c r="JD51" i="62"/>
  <c r="JJ51" i="62" s="1"/>
  <c r="JG14" i="62"/>
  <c r="JM14" i="62" s="1"/>
  <c r="JF52" i="62"/>
  <c r="JL52" i="62" s="1"/>
  <c r="JE17" i="62"/>
  <c r="JK17" i="62" s="1"/>
  <c r="JF19" i="62"/>
  <c r="JL19" i="62" s="1"/>
  <c r="JH16" i="62"/>
  <c r="JN16" i="62" s="1"/>
  <c r="JH31" i="62"/>
  <c r="JN31" i="62" s="1"/>
  <c r="JD13" i="62"/>
  <c r="JJ13" i="62" s="1"/>
  <c r="JE20" i="62"/>
  <c r="JK20" i="62" s="1"/>
  <c r="JH33" i="62"/>
  <c r="JN33" i="62" s="1"/>
  <c r="JE55" i="62"/>
  <c r="JK55" i="62" s="1"/>
  <c r="JD15" i="62"/>
  <c r="JJ15" i="62" s="1"/>
  <c r="JF13" i="62"/>
  <c r="JL13" i="62" s="1"/>
  <c r="JD29" i="62"/>
  <c r="JJ29" i="62" s="1"/>
  <c r="JH55" i="62"/>
  <c r="JN55" i="62" s="1"/>
  <c r="JE27" i="62"/>
  <c r="JK27" i="62" s="1"/>
  <c r="JC61" i="62"/>
  <c r="JI61" i="62" s="1"/>
  <c r="JC55" i="62"/>
  <c r="JI55" i="62" s="1"/>
  <c r="JC49" i="62"/>
  <c r="JI49" i="62" s="1"/>
  <c r="JC43" i="62"/>
  <c r="JI43" i="62" s="1"/>
  <c r="JC60" i="62"/>
  <c r="JI60" i="62" s="1"/>
  <c r="JC54" i="62"/>
  <c r="JI54" i="62" s="1"/>
  <c r="JC48" i="62"/>
  <c r="JI48" i="62" s="1"/>
  <c r="JC42" i="62"/>
  <c r="JI42" i="62" s="1"/>
  <c r="JC36" i="62"/>
  <c r="JI36" i="62" s="1"/>
  <c r="JC30" i="62"/>
  <c r="JI30" i="62" s="1"/>
  <c r="JC24" i="62"/>
  <c r="JI24" i="62" s="1"/>
  <c r="JC59" i="62"/>
  <c r="JI59" i="62" s="1"/>
  <c r="JC53" i="62"/>
  <c r="JI53" i="62" s="1"/>
  <c r="JC47" i="62"/>
  <c r="JI47" i="62" s="1"/>
  <c r="JC41" i="62"/>
  <c r="JI41" i="62" s="1"/>
  <c r="JC35" i="62"/>
  <c r="JI35" i="62" s="1"/>
  <c r="JC29" i="62"/>
  <c r="JI29" i="62" s="1"/>
  <c r="JC23" i="62"/>
  <c r="JI23" i="62" s="1"/>
  <c r="JC17" i="62"/>
  <c r="JI17" i="62" s="1"/>
  <c r="JC19" i="62"/>
  <c r="JI19" i="62" s="1"/>
  <c r="JC18" i="62"/>
  <c r="JI18" i="62" s="1"/>
  <c r="JC27" i="62"/>
  <c r="JI27" i="62" s="1"/>
  <c r="JC20" i="62"/>
  <c r="JI20" i="62" s="1"/>
  <c r="JC16" i="62"/>
  <c r="JI16" i="62" s="1"/>
  <c r="JC57" i="62"/>
  <c r="JI57" i="62" s="1"/>
  <c r="JC31" i="62"/>
  <c r="JI31" i="62" s="1"/>
  <c r="JC58" i="62"/>
  <c r="JI58" i="62" s="1"/>
  <c r="JC46" i="62"/>
  <c r="JI46" i="62" s="1"/>
  <c r="JC33" i="62"/>
  <c r="JI33" i="62" s="1"/>
  <c r="JC21" i="62"/>
  <c r="JI21" i="62" s="1"/>
  <c r="JC15" i="62"/>
  <c r="JI15" i="62" s="1"/>
  <c r="JI10" i="62"/>
  <c r="JC14" i="62"/>
  <c r="JI14" i="62" s="1"/>
  <c r="JC51" i="62"/>
  <c r="JI51" i="62" s="1"/>
  <c r="JC39" i="62"/>
  <c r="JI39" i="62" s="1"/>
  <c r="JC28" i="62"/>
  <c r="JI28" i="62" s="1"/>
  <c r="JC22" i="62"/>
  <c r="JI22" i="62" s="1"/>
  <c r="JC56" i="62"/>
  <c r="JI56" i="62" s="1"/>
  <c r="JC44" i="62"/>
  <c r="JI44" i="62" s="1"/>
  <c r="JC13" i="62"/>
  <c r="JI13" i="62" s="1"/>
  <c r="JC12" i="62"/>
  <c r="JI12" i="62" s="1"/>
  <c r="JC25" i="62"/>
  <c r="JI25" i="62" s="1"/>
  <c r="JC37" i="62"/>
  <c r="JI37" i="62" s="1"/>
  <c r="JC34" i="62"/>
  <c r="JI34" i="62" s="1"/>
  <c r="JC11" i="62"/>
  <c r="JI11" i="62" s="1"/>
  <c r="JC52" i="62"/>
  <c r="JI52" i="62" s="1"/>
  <c r="JC40" i="62"/>
  <c r="JI40" i="62" s="1"/>
  <c r="JC45" i="62"/>
  <c r="JI45" i="62" s="1"/>
  <c r="JC62" i="62"/>
  <c r="JI62" i="62" s="1"/>
  <c r="JC50" i="62"/>
  <c r="JI50" i="62" s="1"/>
  <c r="JC38" i="62"/>
  <c r="JI38" i="62" s="1"/>
  <c r="JE60" i="62"/>
  <c r="JK60" i="62" s="1"/>
  <c r="JE54" i="62"/>
  <c r="JK54" i="62" s="1"/>
  <c r="JE48" i="62"/>
  <c r="JK48" i="62" s="1"/>
  <c r="JE42" i="62"/>
  <c r="JK42" i="62" s="1"/>
  <c r="JE59" i="62"/>
  <c r="JK59" i="62" s="1"/>
  <c r="JE53" i="62"/>
  <c r="JK53" i="62" s="1"/>
  <c r="JE47" i="62"/>
  <c r="JK47" i="62" s="1"/>
  <c r="JE41" i="62"/>
  <c r="JK41" i="62" s="1"/>
  <c r="JE35" i="62"/>
  <c r="JK35" i="62" s="1"/>
  <c r="JE29" i="62"/>
  <c r="JK29" i="62" s="1"/>
  <c r="JE23" i="62"/>
  <c r="JK23" i="62" s="1"/>
  <c r="JE58" i="62"/>
  <c r="JK58" i="62" s="1"/>
  <c r="JE52" i="62"/>
  <c r="JK52" i="62" s="1"/>
  <c r="JE46" i="62"/>
  <c r="JK46" i="62" s="1"/>
  <c r="JE40" i="62"/>
  <c r="JK40" i="62" s="1"/>
  <c r="JE34" i="62"/>
  <c r="JK34" i="62" s="1"/>
  <c r="JE28" i="62"/>
  <c r="JK28" i="62" s="1"/>
  <c r="JE22" i="62"/>
  <c r="JK22" i="62" s="1"/>
  <c r="JE33" i="62"/>
  <c r="JK33" i="62" s="1"/>
  <c r="JE21" i="62"/>
  <c r="JK21" i="62" s="1"/>
  <c r="JE16" i="62"/>
  <c r="JK16" i="62" s="1"/>
  <c r="JE15" i="62"/>
  <c r="JK15" i="62" s="1"/>
  <c r="JK10" i="62"/>
  <c r="JE51" i="62"/>
  <c r="JK51" i="62" s="1"/>
  <c r="JE62" i="62"/>
  <c r="JK62" i="62" s="1"/>
  <c r="JE39" i="62"/>
  <c r="JK39" i="62" s="1"/>
  <c r="JE14" i="62"/>
  <c r="JK14" i="62" s="1"/>
  <c r="JE38" i="62"/>
  <c r="JK38" i="62" s="1"/>
  <c r="JE36" i="62"/>
  <c r="JK36" i="62" s="1"/>
  <c r="JE13" i="62"/>
  <c r="JK13" i="62" s="1"/>
  <c r="JE44" i="62"/>
  <c r="JK44" i="62" s="1"/>
  <c r="JE56" i="62"/>
  <c r="JK56" i="62" s="1"/>
  <c r="JE12" i="62"/>
  <c r="JK12" i="62" s="1"/>
  <c r="JE11" i="62"/>
  <c r="JK11" i="62" s="1"/>
  <c r="JE61" i="62"/>
  <c r="JK61" i="62" s="1"/>
  <c r="JE49" i="62"/>
  <c r="JK49" i="62" s="1"/>
  <c r="JE37" i="62"/>
  <c r="JK37" i="62" s="1"/>
  <c r="JE30" i="62"/>
  <c r="JK30" i="62" s="1"/>
  <c r="JE24" i="62"/>
  <c r="JK24" i="62" s="1"/>
  <c r="JE57" i="62"/>
  <c r="JK57" i="62" s="1"/>
  <c r="JE45" i="62"/>
  <c r="JK45" i="62" s="1"/>
  <c r="JE31" i="62"/>
  <c r="JK31" i="62" s="1"/>
  <c r="JE25" i="62"/>
  <c r="JK25" i="62" s="1"/>
  <c r="JE50" i="62"/>
  <c r="JK50" i="62" s="1"/>
  <c r="JE32" i="62"/>
  <c r="JK32" i="62" s="1"/>
  <c r="JE26" i="62"/>
  <c r="JK26" i="62" s="1"/>
  <c r="JE19" i="62"/>
  <c r="JK19" i="62" s="1"/>
  <c r="JE18" i="62"/>
  <c r="JK18" i="62" s="1"/>
  <c r="JC32" i="62"/>
  <c r="JI32" i="62" s="1"/>
  <c r="JG59" i="62"/>
  <c r="JM59" i="62" s="1"/>
  <c r="JG53" i="62"/>
  <c r="JM53" i="62" s="1"/>
  <c r="JG47" i="62"/>
  <c r="JM47" i="62" s="1"/>
  <c r="JG41" i="62"/>
  <c r="JM41" i="62" s="1"/>
  <c r="JG58" i="62"/>
  <c r="JM58" i="62" s="1"/>
  <c r="JG52" i="62"/>
  <c r="JM52" i="62" s="1"/>
  <c r="JG46" i="62"/>
  <c r="JM46" i="62" s="1"/>
  <c r="JG40" i="62"/>
  <c r="JM40" i="62" s="1"/>
  <c r="JG34" i="62"/>
  <c r="JM34" i="62" s="1"/>
  <c r="JG28" i="62"/>
  <c r="JM28" i="62" s="1"/>
  <c r="JG22" i="62"/>
  <c r="JM22" i="62" s="1"/>
  <c r="JG57" i="62"/>
  <c r="JM57" i="62" s="1"/>
  <c r="JG51" i="62"/>
  <c r="JM51" i="62" s="1"/>
  <c r="JG45" i="62"/>
  <c r="JM45" i="62" s="1"/>
  <c r="JG39" i="62"/>
  <c r="JM39" i="62" s="1"/>
  <c r="JG33" i="62"/>
  <c r="JM33" i="62" s="1"/>
  <c r="JG27" i="62"/>
  <c r="JM27" i="62" s="1"/>
  <c r="JG21" i="62"/>
  <c r="JM21" i="62" s="1"/>
  <c r="JG60" i="62"/>
  <c r="JM60" i="62" s="1"/>
  <c r="JG48" i="62"/>
  <c r="JM48" i="62" s="1"/>
  <c r="JG13" i="62"/>
  <c r="JM13" i="62" s="1"/>
  <c r="JG44" i="62"/>
  <c r="JM44" i="62" s="1"/>
  <c r="JG12" i="62"/>
  <c r="JM12" i="62" s="1"/>
  <c r="JG56" i="62"/>
  <c r="JM56" i="62" s="1"/>
  <c r="JG36" i="62"/>
  <c r="JM36" i="62" s="1"/>
  <c r="JG11" i="62"/>
  <c r="JM11" i="62" s="1"/>
  <c r="JG23" i="62"/>
  <c r="JM23" i="62" s="1"/>
  <c r="JG29" i="62"/>
  <c r="JM29" i="62" s="1"/>
  <c r="JG61" i="62"/>
  <c r="JM61" i="62" s="1"/>
  <c r="JG49" i="62"/>
  <c r="JM49" i="62" s="1"/>
  <c r="JG37" i="62"/>
  <c r="JM37" i="62" s="1"/>
  <c r="JG30" i="62"/>
  <c r="JM30" i="62" s="1"/>
  <c r="JG24" i="62"/>
  <c r="JM24" i="62" s="1"/>
  <c r="JG54" i="62"/>
  <c r="JM54" i="62" s="1"/>
  <c r="JG42" i="62"/>
  <c r="JM42" i="62" s="1"/>
  <c r="JG31" i="62"/>
  <c r="JM31" i="62" s="1"/>
  <c r="JG25" i="62"/>
  <c r="JM25" i="62" s="1"/>
  <c r="JG20" i="62"/>
  <c r="JM20" i="62" s="1"/>
  <c r="JG62" i="62"/>
  <c r="JM62" i="62" s="1"/>
  <c r="JG50" i="62"/>
  <c r="JM50" i="62" s="1"/>
  <c r="JG38" i="62"/>
  <c r="JM38" i="62" s="1"/>
  <c r="JG32" i="62"/>
  <c r="JM32" i="62" s="1"/>
  <c r="JG26" i="62"/>
  <c r="JM26" i="62" s="1"/>
  <c r="JG19" i="62"/>
  <c r="JM19" i="62" s="1"/>
  <c r="JG18" i="62"/>
  <c r="JM18" i="62" s="1"/>
  <c r="JG35" i="62"/>
  <c r="JM35" i="62" s="1"/>
  <c r="JG17" i="62"/>
  <c r="JM17" i="62" s="1"/>
  <c r="JG55" i="62"/>
  <c r="JM55" i="62" s="1"/>
  <c r="JG43" i="62"/>
  <c r="JM43" i="62" s="1"/>
  <c r="JG16" i="62"/>
  <c r="JM16" i="62" s="1"/>
  <c r="JM10" i="62"/>
  <c r="JG15" i="62"/>
  <c r="JM15" i="62" s="1"/>
  <c r="JC26" i="62"/>
  <c r="JI26" i="62" s="1"/>
  <c r="JE43" i="62"/>
  <c r="JK43" i="62" s="1"/>
  <c r="JH15" i="62"/>
  <c r="JN15" i="62" s="1"/>
  <c r="JF17" i="62"/>
  <c r="JL17" i="62" s="1"/>
  <c r="JF20" i="62"/>
  <c r="JL20" i="62" s="1"/>
  <c r="JH27" i="62"/>
  <c r="JN27" i="62" s="1"/>
  <c r="JD35" i="62"/>
  <c r="JJ35" i="62" s="1"/>
  <c r="JH17" i="62"/>
  <c r="JN17" i="62" s="1"/>
  <c r="JD25" i="62"/>
  <c r="JJ25" i="62" s="1"/>
  <c r="JD31" i="62"/>
  <c r="JJ31" i="62" s="1"/>
  <c r="JF38" i="62"/>
  <c r="JL38" i="62" s="1"/>
  <c r="JD45" i="62"/>
  <c r="JJ45" i="62" s="1"/>
  <c r="JF50" i="62"/>
  <c r="JL50" i="62" s="1"/>
  <c r="JD57" i="62"/>
  <c r="JJ57" i="62" s="1"/>
  <c r="JF62" i="62"/>
  <c r="JL62" i="62" s="1"/>
  <c r="JH18" i="62"/>
  <c r="JN18" i="62" s="1"/>
  <c r="JH19" i="62"/>
  <c r="JN19" i="62" s="1"/>
  <c r="JF40" i="62"/>
  <c r="JL40" i="62" s="1"/>
  <c r="JD47" i="62"/>
  <c r="JJ47" i="62" s="1"/>
  <c r="JD59" i="62"/>
  <c r="JJ59" i="62" s="1"/>
  <c r="JH45" i="62"/>
  <c r="JN45" i="62" s="1"/>
  <c r="JH57" i="62"/>
  <c r="JN57" i="62" s="1"/>
  <c r="JF60" i="62"/>
  <c r="JL60" i="62" s="1"/>
  <c r="JF54" i="62"/>
  <c r="JL54" i="62" s="1"/>
  <c r="JF48" i="62"/>
  <c r="JL48" i="62" s="1"/>
  <c r="JF42" i="62"/>
  <c r="JL42" i="62" s="1"/>
  <c r="JF36" i="62"/>
  <c r="JL36" i="62" s="1"/>
  <c r="JF59" i="62"/>
  <c r="JL59" i="62" s="1"/>
  <c r="JF53" i="62"/>
  <c r="JL53" i="62" s="1"/>
  <c r="JF47" i="62"/>
  <c r="JL47" i="62" s="1"/>
  <c r="JF41" i="62"/>
  <c r="JL41" i="62" s="1"/>
  <c r="JF35" i="62"/>
  <c r="JL35" i="62" s="1"/>
  <c r="JF57" i="62"/>
  <c r="JL57" i="62" s="1"/>
  <c r="JF51" i="62"/>
  <c r="JL51" i="62" s="1"/>
  <c r="JF45" i="62"/>
  <c r="JL45" i="62" s="1"/>
  <c r="JF39" i="62"/>
  <c r="JL39" i="62" s="1"/>
  <c r="JF33" i="62"/>
  <c r="JL33" i="62" s="1"/>
  <c r="JF27" i="62"/>
  <c r="JL27" i="62" s="1"/>
  <c r="JF21" i="62"/>
  <c r="JL21" i="62" s="1"/>
  <c r="JF15" i="62"/>
  <c r="JL15" i="62" s="1"/>
  <c r="JF61" i="62"/>
  <c r="JL61" i="62" s="1"/>
  <c r="JF55" i="62"/>
  <c r="JL55" i="62" s="1"/>
  <c r="JF49" i="62"/>
  <c r="JL49" i="62" s="1"/>
  <c r="JF43" i="62"/>
  <c r="JL43" i="62" s="1"/>
  <c r="JF37" i="62"/>
  <c r="JL37" i="62" s="1"/>
  <c r="JF31" i="62"/>
  <c r="JL31" i="62" s="1"/>
  <c r="JF25" i="62"/>
  <c r="JL25" i="62" s="1"/>
  <c r="JF24" i="62"/>
  <c r="JL24" i="62" s="1"/>
  <c r="JH25" i="62"/>
  <c r="JN25" i="62" s="1"/>
  <c r="JF30" i="62"/>
  <c r="JL30" i="62" s="1"/>
  <c r="JF34" i="62"/>
  <c r="JL34" i="62" s="1"/>
  <c r="JD12" i="62"/>
  <c r="JF23" i="62"/>
  <c r="JL23" i="62" s="1"/>
  <c r="JF29" i="62"/>
  <c r="JL29" i="62" s="1"/>
  <c r="JH59" i="62"/>
  <c r="JN59" i="62" s="1"/>
  <c r="JH53" i="62"/>
  <c r="JN53" i="62" s="1"/>
  <c r="JH47" i="62"/>
  <c r="JN47" i="62" s="1"/>
  <c r="JH41" i="62"/>
  <c r="JN41" i="62" s="1"/>
  <c r="JH35" i="62"/>
  <c r="JN35" i="62" s="1"/>
  <c r="JH58" i="62"/>
  <c r="JN58" i="62" s="1"/>
  <c r="JH52" i="62"/>
  <c r="JN52" i="62" s="1"/>
  <c r="JH46" i="62"/>
  <c r="JN46" i="62" s="1"/>
  <c r="JH40" i="62"/>
  <c r="JN40" i="62" s="1"/>
  <c r="JH34" i="62"/>
  <c r="JN34" i="62" s="1"/>
  <c r="JH62" i="62"/>
  <c r="JN62" i="62" s="1"/>
  <c r="JH56" i="62"/>
  <c r="JN56" i="62" s="1"/>
  <c r="JH50" i="62"/>
  <c r="JN50" i="62" s="1"/>
  <c r="JH44" i="62"/>
  <c r="JN44" i="62" s="1"/>
  <c r="JH38" i="62"/>
  <c r="JN38" i="62" s="1"/>
  <c r="JH32" i="62"/>
  <c r="JN32" i="62" s="1"/>
  <c r="JH26" i="62"/>
  <c r="JN26" i="62" s="1"/>
  <c r="JH20" i="62"/>
  <c r="JN20" i="62" s="1"/>
  <c r="JH14" i="62"/>
  <c r="JN14" i="62" s="1"/>
  <c r="JH60" i="62"/>
  <c r="JN60" i="62" s="1"/>
  <c r="JH54" i="62"/>
  <c r="JN54" i="62" s="1"/>
  <c r="JH48" i="62"/>
  <c r="JN48" i="62" s="1"/>
  <c r="JH42" i="62"/>
  <c r="JN42" i="62" s="1"/>
  <c r="JH36" i="62"/>
  <c r="JN36" i="62" s="1"/>
  <c r="JH30" i="62"/>
  <c r="JN30" i="62" s="1"/>
  <c r="JH24" i="62"/>
  <c r="JN24" i="62" s="1"/>
  <c r="JF11" i="62"/>
  <c r="JH37" i="62"/>
  <c r="JN37" i="62" s="1"/>
  <c r="JH49" i="62"/>
  <c r="JN49" i="62" s="1"/>
  <c r="JH61" i="62"/>
  <c r="JN61" i="62" s="1"/>
  <c r="JF12" i="62"/>
  <c r="JL12" i="62" s="1"/>
  <c r="JD14" i="62"/>
  <c r="JJ14" i="62" s="1"/>
  <c r="JF22" i="62"/>
  <c r="JL22" i="62" s="1"/>
  <c r="JH23" i="62"/>
  <c r="JN23" i="62" s="1"/>
  <c r="JF28" i="62"/>
  <c r="JL28" i="62" s="1"/>
  <c r="JH29" i="62"/>
  <c r="JN29" i="62" s="1"/>
  <c r="JD39" i="62"/>
  <c r="JJ39" i="62" s="1"/>
  <c r="JF44" i="62"/>
  <c r="JL44" i="62" s="1"/>
  <c r="JF56" i="62"/>
  <c r="JL56" i="62" s="1"/>
  <c r="JF58" i="62"/>
  <c r="JL58" i="62" s="1"/>
  <c r="JF46" i="62"/>
  <c r="JL46" i="62" s="1"/>
  <c r="JD61" i="62"/>
  <c r="JJ61" i="62" s="1"/>
  <c r="JD55" i="62"/>
  <c r="JJ55" i="62" s="1"/>
  <c r="JD49" i="62"/>
  <c r="JJ49" i="62" s="1"/>
  <c r="JD43" i="62"/>
  <c r="JJ43" i="62" s="1"/>
  <c r="JD37" i="62"/>
  <c r="JJ37" i="62" s="1"/>
  <c r="JD60" i="62"/>
  <c r="JJ60" i="62" s="1"/>
  <c r="JD54" i="62"/>
  <c r="JJ54" i="62" s="1"/>
  <c r="JD48" i="62"/>
  <c r="JJ48" i="62" s="1"/>
  <c r="JD42" i="62"/>
  <c r="JJ42" i="62" s="1"/>
  <c r="JD36" i="62"/>
  <c r="JJ36" i="62" s="1"/>
  <c r="JD58" i="62"/>
  <c r="JJ58" i="62" s="1"/>
  <c r="JD52" i="62"/>
  <c r="JJ52" i="62" s="1"/>
  <c r="JD46" i="62"/>
  <c r="JJ46" i="62" s="1"/>
  <c r="JD40" i="62"/>
  <c r="JJ40" i="62" s="1"/>
  <c r="JD34" i="62"/>
  <c r="JJ34" i="62" s="1"/>
  <c r="JD28" i="62"/>
  <c r="JJ28" i="62" s="1"/>
  <c r="JD22" i="62"/>
  <c r="JJ22" i="62" s="1"/>
  <c r="JD16" i="62"/>
  <c r="JJ16" i="62" s="1"/>
  <c r="JD62" i="62"/>
  <c r="JJ62" i="62" s="1"/>
  <c r="JD56" i="62"/>
  <c r="JJ56" i="62" s="1"/>
  <c r="JD50" i="62"/>
  <c r="JJ50" i="62" s="1"/>
  <c r="JD44" i="62"/>
  <c r="JJ44" i="62" s="1"/>
  <c r="JD38" i="62"/>
  <c r="JJ38" i="62" s="1"/>
  <c r="JD32" i="62"/>
  <c r="JJ32" i="62" s="1"/>
  <c r="JD26" i="62"/>
  <c r="JJ26" i="62" s="1"/>
  <c r="JH12" i="62"/>
  <c r="JF14" i="62"/>
  <c r="JL14" i="62" s="1"/>
  <c r="JD17" i="62"/>
  <c r="JJ17" i="62" s="1"/>
  <c r="JD20" i="62"/>
  <c r="JJ20" i="62" s="1"/>
  <c r="JD27" i="62"/>
  <c r="JJ27" i="62" s="1"/>
  <c r="JH39" i="62"/>
  <c r="JN39" i="62" s="1"/>
  <c r="JH51" i="62"/>
  <c r="JN51" i="62" s="1"/>
  <c r="K9" i="62" l="1"/>
  <c r="JC8" i="62"/>
  <c r="JI8" i="62"/>
  <c r="D8" i="62" s="1"/>
  <c r="JD8" i="62"/>
  <c r="JJ12" i="62"/>
  <c r="JJ8" i="62" s="1"/>
  <c r="E8" i="62" s="1"/>
  <c r="JG8" i="62"/>
  <c r="JE8" i="62"/>
  <c r="JM8" i="62"/>
  <c r="H8" i="62" s="1"/>
  <c r="JK8" i="62"/>
  <c r="F8" i="62" s="1"/>
  <c r="JN12" i="62"/>
  <c r="JN8" i="62" s="1"/>
  <c r="I8" i="62" s="1"/>
  <c r="JH8" i="62"/>
  <c r="JL11" i="62"/>
  <c r="JL8" i="62" s="1"/>
  <c r="G8" i="62" s="1"/>
  <c r="JF8" i="62"/>
  <c r="O32" i="41"/>
  <c r="R35" i="41"/>
  <c r="A14" i="50" s="1"/>
  <c r="J14" i="50" s="1"/>
  <c r="R36" i="41"/>
  <c r="R37" i="41"/>
  <c r="A15" i="50" s="1"/>
  <c r="R38" i="41"/>
  <c r="R39" i="41"/>
  <c r="A16" i="50" s="1"/>
  <c r="R40" i="41"/>
  <c r="R41" i="41"/>
  <c r="A17" i="50" s="1"/>
  <c r="R42" i="41"/>
  <c r="R43" i="41"/>
  <c r="A18" i="50" s="1"/>
  <c r="J18" i="50" s="1"/>
  <c r="R44" i="41"/>
  <c r="R45" i="41"/>
  <c r="A19" i="50" s="1"/>
  <c r="R46" i="41"/>
  <c r="R47" i="41"/>
  <c r="A20" i="50" s="1"/>
  <c r="R48" i="41"/>
  <c r="R49" i="41"/>
  <c r="A21" i="50" s="1"/>
  <c r="R50" i="41"/>
  <c r="R51" i="41"/>
  <c r="A22" i="50" s="1"/>
  <c r="J22" i="50" s="1"/>
  <c r="R52" i="41"/>
  <c r="R53" i="41"/>
  <c r="A23" i="50" s="1"/>
  <c r="R54" i="41"/>
  <c r="R55" i="41"/>
  <c r="A24" i="50" s="1"/>
  <c r="R56" i="41"/>
  <c r="R57" i="41"/>
  <c r="A25" i="50" s="1"/>
  <c r="R58" i="41"/>
  <c r="R59" i="41"/>
  <c r="A26" i="50" s="1"/>
  <c r="J26" i="50" s="1"/>
  <c r="R60" i="41"/>
  <c r="R61" i="41"/>
  <c r="A27" i="50" s="1"/>
  <c r="R62" i="41"/>
  <c r="R63" i="41"/>
  <c r="A28" i="50" s="1"/>
  <c r="R64" i="41"/>
  <c r="R65" i="41"/>
  <c r="A29" i="50" s="1"/>
  <c r="R66" i="41"/>
  <c r="R67" i="41"/>
  <c r="A30" i="50" s="1"/>
  <c r="J30" i="50" s="1"/>
  <c r="R68" i="41"/>
  <c r="R69" i="41"/>
  <c r="A31" i="50" s="1"/>
  <c r="R70" i="41"/>
  <c r="R71" i="41"/>
  <c r="A32" i="50" s="1"/>
  <c r="R72" i="41"/>
  <c r="R73" i="41"/>
  <c r="A33" i="50" s="1"/>
  <c r="R74" i="41"/>
  <c r="R75" i="41"/>
  <c r="A34" i="50" s="1"/>
  <c r="J34" i="50" s="1"/>
  <c r="R76" i="41"/>
  <c r="R77" i="41"/>
  <c r="A35" i="50" s="1"/>
  <c r="R78" i="41"/>
  <c r="R79" i="41"/>
  <c r="A36" i="50" s="1"/>
  <c r="R80" i="41"/>
  <c r="R81" i="41"/>
  <c r="A37" i="50" s="1"/>
  <c r="R82" i="41"/>
  <c r="R83" i="41"/>
  <c r="A38" i="50" s="1"/>
  <c r="J38" i="50" s="1"/>
  <c r="R84" i="41"/>
  <c r="R85" i="41"/>
  <c r="A39" i="50" s="1"/>
  <c r="R86" i="41"/>
  <c r="R87" i="41"/>
  <c r="A40" i="50" s="1"/>
  <c r="R88" i="41"/>
  <c r="R89" i="41"/>
  <c r="A41" i="50" s="1"/>
  <c r="R90" i="41"/>
  <c r="R91" i="41"/>
  <c r="A42" i="50" s="1"/>
  <c r="J42" i="50" s="1"/>
  <c r="R92" i="41"/>
  <c r="R93" i="41"/>
  <c r="A43" i="50" s="1"/>
  <c r="R94" i="41"/>
  <c r="R95" i="41"/>
  <c r="A44" i="50" s="1"/>
  <c r="R96" i="41"/>
  <c r="R97" i="41"/>
  <c r="A45" i="50" s="1"/>
  <c r="R98" i="41"/>
  <c r="R99" i="41"/>
  <c r="A46" i="50" s="1"/>
  <c r="J46" i="50" s="1"/>
  <c r="R100" i="41"/>
  <c r="R101" i="41"/>
  <c r="A47" i="50" s="1"/>
  <c r="R102" i="41"/>
  <c r="R103" i="41"/>
  <c r="A48" i="50" s="1"/>
  <c r="R104" i="41"/>
  <c r="R105" i="41"/>
  <c r="A49" i="50" s="1"/>
  <c r="R106" i="41"/>
  <c r="R107" i="41"/>
  <c r="A50" i="50" s="1"/>
  <c r="J50" i="50" s="1"/>
  <c r="R108" i="41"/>
  <c r="R109" i="41"/>
  <c r="A51" i="50" s="1"/>
  <c r="B51" i="50" s="1"/>
  <c r="R110" i="41"/>
  <c r="R111" i="41"/>
  <c r="A52" i="50" s="1"/>
  <c r="R112" i="41"/>
  <c r="R113" i="41"/>
  <c r="A53" i="50" s="1"/>
  <c r="R114" i="41"/>
  <c r="S114" i="41" s="1"/>
  <c r="R115" i="41"/>
  <c r="A54" i="50" s="1"/>
  <c r="J54" i="50" s="1"/>
  <c r="R116" i="41"/>
  <c r="S116" i="41" s="1"/>
  <c r="R117" i="41"/>
  <c r="A55" i="50" s="1"/>
  <c r="R118" i="41"/>
  <c r="S118" i="41" s="1"/>
  <c r="R119" i="41"/>
  <c r="A56" i="50" s="1"/>
  <c r="R120" i="41"/>
  <c r="S120" i="41" s="1"/>
  <c r="R121" i="41"/>
  <c r="A57" i="50" s="1"/>
  <c r="R122" i="41"/>
  <c r="S122" i="41" s="1"/>
  <c r="R123" i="41"/>
  <c r="A58" i="50" s="1"/>
  <c r="J58" i="50" s="1"/>
  <c r="R124" i="41"/>
  <c r="S124" i="41" s="1"/>
  <c r="R125" i="41"/>
  <c r="A59" i="50" s="1"/>
  <c r="R126" i="41"/>
  <c r="S126" i="41" s="1"/>
  <c r="R127" i="41"/>
  <c r="A60" i="50" s="1"/>
  <c r="R128" i="41"/>
  <c r="S128" i="41" s="1"/>
  <c r="R129" i="41"/>
  <c r="A61" i="50" s="1"/>
  <c r="R130" i="41"/>
  <c r="S130" i="41" s="1"/>
  <c r="R131" i="41"/>
  <c r="A62" i="50" s="1"/>
  <c r="J62" i="50" s="1"/>
  <c r="R132" i="41"/>
  <c r="S132" i="41" s="1"/>
  <c r="R133" i="41"/>
  <c r="A63" i="50" s="1"/>
  <c r="J63" i="50" s="1"/>
  <c r="R134" i="41"/>
  <c r="S134" i="41" s="1"/>
  <c r="R135" i="41"/>
  <c r="A64" i="50" s="1"/>
  <c r="R136" i="41"/>
  <c r="S136" i="41" s="1"/>
  <c r="R137" i="41"/>
  <c r="A65" i="50" s="1"/>
  <c r="R138" i="41"/>
  <c r="S138" i="41" s="1"/>
  <c r="R139" i="41"/>
  <c r="A66" i="50" s="1"/>
  <c r="J66" i="50" s="1"/>
  <c r="R140" i="41"/>
  <c r="S140" i="41" s="1"/>
  <c r="R141" i="41"/>
  <c r="A67" i="50" s="1"/>
  <c r="R142" i="41"/>
  <c r="S142" i="41" s="1"/>
  <c r="R143" i="41"/>
  <c r="A68" i="50" s="1"/>
  <c r="R144" i="41"/>
  <c r="S144" i="41" s="1"/>
  <c r="R145" i="41"/>
  <c r="A69" i="50" s="1"/>
  <c r="R146" i="41"/>
  <c r="S146" i="41" s="1"/>
  <c r="R147" i="41"/>
  <c r="A70" i="50" s="1"/>
  <c r="J70" i="50" s="1"/>
  <c r="R148" i="41"/>
  <c r="S148" i="41" s="1"/>
  <c r="R149" i="41"/>
  <c r="A71" i="50" s="1"/>
  <c r="R150" i="41"/>
  <c r="S150" i="41" s="1"/>
  <c r="R151" i="41"/>
  <c r="A72" i="50" s="1"/>
  <c r="R152" i="41"/>
  <c r="S152" i="41" s="1"/>
  <c r="R153" i="41"/>
  <c r="A73" i="50" s="1"/>
  <c r="R154" i="41"/>
  <c r="S154" i="41" s="1"/>
  <c r="R155" i="41"/>
  <c r="A74" i="50" s="1"/>
  <c r="J74" i="50" s="1"/>
  <c r="R156" i="41"/>
  <c r="S156" i="41" s="1"/>
  <c r="R157" i="41"/>
  <c r="A75" i="50" s="1"/>
  <c r="R158" i="41"/>
  <c r="S158" i="41" s="1"/>
  <c r="R159" i="41"/>
  <c r="A76" i="50" s="1"/>
  <c r="R160" i="41"/>
  <c r="S160" i="41" s="1"/>
  <c r="R161" i="41"/>
  <c r="A77" i="50" s="1"/>
  <c r="R162" i="41"/>
  <c r="S162" i="41" s="1"/>
  <c r="R163" i="41"/>
  <c r="A78" i="50" s="1"/>
  <c r="J78" i="50" s="1"/>
  <c r="R164" i="41"/>
  <c r="S164" i="41" s="1"/>
  <c r="R165" i="41"/>
  <c r="A79" i="50" s="1"/>
  <c r="R166" i="41"/>
  <c r="S166" i="41" s="1"/>
  <c r="R167" i="41"/>
  <c r="A80" i="50" s="1"/>
  <c r="R168" i="41"/>
  <c r="S168" i="41" s="1"/>
  <c r="R169" i="41"/>
  <c r="A81" i="50" s="1"/>
  <c r="R170" i="41"/>
  <c r="S170" i="41" s="1"/>
  <c r="R171" i="41"/>
  <c r="A82" i="50" s="1"/>
  <c r="J82" i="50" s="1"/>
  <c r="R172" i="41"/>
  <c r="S172" i="41" s="1"/>
  <c r="R173" i="41"/>
  <c r="A83" i="50" s="1"/>
  <c r="R174" i="41"/>
  <c r="S174" i="41" s="1"/>
  <c r="R175" i="41"/>
  <c r="A84" i="50" s="1"/>
  <c r="R176" i="41"/>
  <c r="S176" i="41" s="1"/>
  <c r="R177" i="41"/>
  <c r="S177" i="41" s="1"/>
  <c r="R178" i="41"/>
  <c r="S178" i="41" s="1"/>
  <c r="R179" i="41"/>
  <c r="A85" i="50" s="1"/>
  <c r="R180" i="41"/>
  <c r="S180" i="41" s="1"/>
  <c r="R181" i="41"/>
  <c r="A86" i="50" s="1"/>
  <c r="J86" i="50" s="1"/>
  <c r="R182" i="41"/>
  <c r="S182" i="41" s="1"/>
  <c r="R183" i="41"/>
  <c r="A87" i="50" s="1"/>
  <c r="R184" i="41"/>
  <c r="S184" i="41" s="1"/>
  <c r="R185" i="41"/>
  <c r="A88" i="50" s="1"/>
  <c r="R186" i="41"/>
  <c r="S186" i="41" s="1"/>
  <c r="R187" i="41"/>
  <c r="A89" i="50" s="1"/>
  <c r="R188" i="41"/>
  <c r="S188" i="41" s="1"/>
  <c r="R189" i="41"/>
  <c r="A90" i="50" s="1"/>
  <c r="J90" i="50" s="1"/>
  <c r="R190" i="41"/>
  <c r="S190" i="41" s="1"/>
  <c r="R191" i="41"/>
  <c r="A91" i="50" s="1"/>
  <c r="R192" i="41"/>
  <c r="S192" i="41" s="1"/>
  <c r="R193" i="41"/>
  <c r="A92" i="50" s="1"/>
  <c r="R194" i="41"/>
  <c r="S194" i="41" s="1"/>
  <c r="R195" i="41"/>
  <c r="A93" i="50" s="1"/>
  <c r="R196" i="41"/>
  <c r="S196" i="41" s="1"/>
  <c r="R197" i="41"/>
  <c r="A94" i="50" s="1"/>
  <c r="J94" i="50" s="1"/>
  <c r="R198" i="41"/>
  <c r="S198" i="41" s="1"/>
  <c r="R199" i="41"/>
  <c r="A95" i="50" s="1"/>
  <c r="J95" i="50" s="1"/>
  <c r="R200" i="41"/>
  <c r="S200" i="41" s="1"/>
  <c r="R201" i="41"/>
  <c r="A96" i="50" s="1"/>
  <c r="R202" i="41"/>
  <c r="S202" i="41" s="1"/>
  <c r="R203" i="41"/>
  <c r="A97" i="50" s="1"/>
  <c r="R204" i="41"/>
  <c r="S204" i="41" s="1"/>
  <c r="R205" i="41"/>
  <c r="A98" i="50" s="1"/>
  <c r="J98" i="50" s="1"/>
  <c r="R206" i="41"/>
  <c r="S206" i="41" s="1"/>
  <c r="R207" i="41"/>
  <c r="A99" i="50" s="1"/>
  <c r="R208" i="41"/>
  <c r="S208" i="41" s="1"/>
  <c r="R209" i="41"/>
  <c r="A100" i="50" s="1"/>
  <c r="R210" i="41"/>
  <c r="S210" i="41" s="1"/>
  <c r="R211" i="41"/>
  <c r="A101" i="50" s="1"/>
  <c r="R212" i="41"/>
  <c r="S212" i="41" s="1"/>
  <c r="R213" i="41"/>
  <c r="A102" i="50" s="1"/>
  <c r="J102" i="50" s="1"/>
  <c r="R214" i="41"/>
  <c r="S214" i="41" s="1"/>
  <c r="R215" i="41"/>
  <c r="A103" i="50" s="1"/>
  <c r="R216" i="41"/>
  <c r="S216" i="41" s="1"/>
  <c r="R217" i="41"/>
  <c r="A104" i="50" s="1"/>
  <c r="R218" i="41"/>
  <c r="S218" i="41" s="1"/>
  <c r="R219" i="41"/>
  <c r="A105" i="50" s="1"/>
  <c r="R220" i="41"/>
  <c r="S220" i="41" s="1"/>
  <c r="R221" i="41"/>
  <c r="A106" i="50" s="1"/>
  <c r="J106" i="50" s="1"/>
  <c r="R222" i="41"/>
  <c r="S222" i="41" s="1"/>
  <c r="R223" i="41"/>
  <c r="A107" i="50" s="1"/>
  <c r="B107" i="50" s="1"/>
  <c r="R224" i="41"/>
  <c r="S224" i="41" s="1"/>
  <c r="R225" i="41"/>
  <c r="A108" i="50" s="1"/>
  <c r="R226" i="41"/>
  <c r="S226" i="41" s="1"/>
  <c r="R227" i="41"/>
  <c r="A109" i="50" s="1"/>
  <c r="R228" i="41"/>
  <c r="S228" i="41" s="1"/>
  <c r="R229" i="41"/>
  <c r="A110" i="50" s="1"/>
  <c r="J110" i="50" s="1"/>
  <c r="R230" i="41"/>
  <c r="S230" i="41" s="1"/>
  <c r="R231" i="41"/>
  <c r="A111" i="50" s="1"/>
  <c r="R232" i="41"/>
  <c r="S232" i="41" s="1"/>
  <c r="R233" i="41"/>
  <c r="A112" i="50" s="1"/>
  <c r="R234" i="41"/>
  <c r="S234" i="41" s="1"/>
  <c r="R235" i="41"/>
  <c r="A113" i="50" s="1"/>
  <c r="R236" i="41"/>
  <c r="S236" i="41" s="1"/>
  <c r="R237" i="41"/>
  <c r="A114" i="50" s="1"/>
  <c r="J114" i="50" s="1"/>
  <c r="R238" i="41"/>
  <c r="S238" i="41" s="1"/>
  <c r="R239" i="41"/>
  <c r="A115" i="50" s="1"/>
  <c r="R240" i="41"/>
  <c r="S240" i="41" s="1"/>
  <c r="R241" i="41"/>
  <c r="A116" i="50" s="1"/>
  <c r="R242" i="41"/>
  <c r="S242" i="41" s="1"/>
  <c r="R243" i="41"/>
  <c r="A117" i="50" s="1"/>
  <c r="R244" i="41"/>
  <c r="S244" i="41" s="1"/>
  <c r="R245" i="41"/>
  <c r="A118" i="50" s="1"/>
  <c r="J118" i="50" s="1"/>
  <c r="R246" i="41"/>
  <c r="S246" i="41" s="1"/>
  <c r="R247" i="41"/>
  <c r="A119" i="50" s="1"/>
  <c r="R248" i="41"/>
  <c r="S248" i="41" s="1"/>
  <c r="R249" i="41"/>
  <c r="A120" i="50" s="1"/>
  <c r="R250" i="41"/>
  <c r="S250" i="41" s="1"/>
  <c r="R251" i="41"/>
  <c r="A121" i="50" s="1"/>
  <c r="R252" i="41"/>
  <c r="S252" i="41" s="1"/>
  <c r="R253" i="41"/>
  <c r="A122" i="50" s="1"/>
  <c r="J122" i="50" s="1"/>
  <c r="R254" i="41"/>
  <c r="S254" i="41" s="1"/>
  <c r="R255" i="41"/>
  <c r="A123" i="50" s="1"/>
  <c r="B123" i="50" s="1"/>
  <c r="R256" i="41"/>
  <c r="S256" i="41" s="1"/>
  <c r="R257" i="41"/>
  <c r="A124" i="50" s="1"/>
  <c r="R258" i="41"/>
  <c r="S258" i="41" s="1"/>
  <c r="R259" i="41"/>
  <c r="A125" i="50" s="1"/>
  <c r="R260" i="41"/>
  <c r="S260" i="41" s="1"/>
  <c r="R261" i="41"/>
  <c r="A126" i="50" s="1"/>
  <c r="J126" i="50" s="1"/>
  <c r="R262" i="41"/>
  <c r="R263" i="41"/>
  <c r="A127" i="50" s="1"/>
  <c r="J127" i="50" s="1"/>
  <c r="R264" i="41"/>
  <c r="R265" i="41"/>
  <c r="A128" i="50" s="1"/>
  <c r="R266" i="41"/>
  <c r="R267" i="41"/>
  <c r="A129" i="50" s="1"/>
  <c r="R268" i="41"/>
  <c r="R269" i="41"/>
  <c r="A130" i="50" s="1"/>
  <c r="J130" i="50" s="1"/>
  <c r="R270" i="41"/>
  <c r="R271" i="41"/>
  <c r="A131" i="50" s="1"/>
  <c r="R272" i="41"/>
  <c r="R273" i="41"/>
  <c r="A132" i="50" s="1"/>
  <c r="R274" i="41"/>
  <c r="R275" i="41"/>
  <c r="A133" i="50" s="1"/>
  <c r="R276" i="41"/>
  <c r="R277" i="41"/>
  <c r="A134" i="50" s="1"/>
  <c r="J134" i="50" s="1"/>
  <c r="R278" i="41"/>
  <c r="R279" i="41"/>
  <c r="A135" i="50" s="1"/>
  <c r="R280" i="41"/>
  <c r="R281" i="41"/>
  <c r="A136" i="50" s="1"/>
  <c r="R282" i="41"/>
  <c r="R283" i="41"/>
  <c r="A137" i="50" s="1"/>
  <c r="R284" i="41"/>
  <c r="R285" i="41"/>
  <c r="A138" i="50" s="1"/>
  <c r="J138" i="50" s="1"/>
  <c r="R286" i="41"/>
  <c r="R287" i="41"/>
  <c r="A139" i="50" s="1"/>
  <c r="B139" i="50" s="1"/>
  <c r="R288" i="41"/>
  <c r="R289" i="41"/>
  <c r="A140" i="50" s="1"/>
  <c r="R290" i="41"/>
  <c r="R291" i="41"/>
  <c r="A141" i="50" s="1"/>
  <c r="R292" i="41"/>
  <c r="R293" i="41"/>
  <c r="A142" i="50" s="1"/>
  <c r="R294" i="41"/>
  <c r="R295" i="41"/>
  <c r="A143" i="50" s="1"/>
  <c r="J143" i="50" s="1"/>
  <c r="R296" i="41"/>
  <c r="R297" i="41"/>
  <c r="A144" i="50" s="1"/>
  <c r="R298" i="41"/>
  <c r="R299" i="41"/>
  <c r="R300" i="41"/>
  <c r="P272" i="41"/>
  <c r="P271" i="41"/>
  <c r="B271" i="41"/>
  <c r="P270" i="41"/>
  <c r="P269" i="41"/>
  <c r="B269" i="41"/>
  <c r="P268" i="41"/>
  <c r="P267" i="41"/>
  <c r="B267" i="41"/>
  <c r="P266" i="41"/>
  <c r="P265" i="41"/>
  <c r="B265" i="41"/>
  <c r="P264" i="41"/>
  <c r="P263" i="41"/>
  <c r="B263" i="41"/>
  <c r="P262" i="41"/>
  <c r="P261" i="41"/>
  <c r="B261" i="41"/>
  <c r="P260" i="41"/>
  <c r="P259" i="41"/>
  <c r="B259" i="41"/>
  <c r="P258" i="41"/>
  <c r="P257" i="41"/>
  <c r="B257" i="41"/>
  <c r="P256" i="41"/>
  <c r="P255" i="41"/>
  <c r="B255" i="41"/>
  <c r="P254" i="41"/>
  <c r="P253" i="41"/>
  <c r="B253" i="41"/>
  <c r="P252" i="41"/>
  <c r="P251" i="41"/>
  <c r="B251" i="41"/>
  <c r="P250" i="41"/>
  <c r="P249" i="41"/>
  <c r="B249" i="41"/>
  <c r="P248" i="41"/>
  <c r="P247" i="41"/>
  <c r="B247" i="41"/>
  <c r="P246" i="41"/>
  <c r="P245" i="41"/>
  <c r="B245" i="41"/>
  <c r="P244" i="41"/>
  <c r="P243" i="41"/>
  <c r="B243" i="41"/>
  <c r="P242" i="41"/>
  <c r="P241" i="41"/>
  <c r="B241" i="41"/>
  <c r="P240" i="41"/>
  <c r="P239" i="41"/>
  <c r="B239" i="41"/>
  <c r="P238" i="41"/>
  <c r="P237" i="41"/>
  <c r="B237" i="41"/>
  <c r="P236" i="41"/>
  <c r="P235" i="41"/>
  <c r="B235" i="41"/>
  <c r="P234" i="41"/>
  <c r="P233" i="41"/>
  <c r="B233" i="41"/>
  <c r="P232" i="41"/>
  <c r="P231" i="41"/>
  <c r="B231" i="41"/>
  <c r="P230" i="41"/>
  <c r="P229" i="41"/>
  <c r="B229" i="41"/>
  <c r="P228" i="41"/>
  <c r="P227" i="41"/>
  <c r="B227" i="41"/>
  <c r="P226" i="41"/>
  <c r="P225" i="41"/>
  <c r="B225" i="41"/>
  <c r="P224" i="41"/>
  <c r="P223" i="41"/>
  <c r="B223" i="41"/>
  <c r="P222" i="41"/>
  <c r="P221" i="41"/>
  <c r="B221" i="41"/>
  <c r="P220" i="41"/>
  <c r="P219" i="41"/>
  <c r="B219" i="41"/>
  <c r="P218" i="41"/>
  <c r="P217" i="41"/>
  <c r="B217" i="41"/>
  <c r="P216" i="41"/>
  <c r="P215" i="41"/>
  <c r="B215" i="41"/>
  <c r="P214" i="41"/>
  <c r="P213" i="41"/>
  <c r="B213" i="41"/>
  <c r="P212" i="41"/>
  <c r="P211" i="41"/>
  <c r="B211" i="41"/>
  <c r="P210" i="41"/>
  <c r="P209" i="41"/>
  <c r="B209" i="41"/>
  <c r="P208" i="41"/>
  <c r="P207" i="41"/>
  <c r="B207" i="41"/>
  <c r="P206" i="41"/>
  <c r="P205" i="41"/>
  <c r="B205" i="41"/>
  <c r="P204" i="41"/>
  <c r="P203" i="41"/>
  <c r="B203" i="41"/>
  <c r="P202" i="41"/>
  <c r="P201" i="41"/>
  <c r="B201" i="41"/>
  <c r="P200" i="41"/>
  <c r="P199" i="41"/>
  <c r="B199" i="41"/>
  <c r="P198" i="41"/>
  <c r="P197" i="41"/>
  <c r="B197" i="41"/>
  <c r="P196" i="41"/>
  <c r="P195" i="41"/>
  <c r="B195" i="41"/>
  <c r="P194" i="41"/>
  <c r="P193" i="41"/>
  <c r="B193" i="41"/>
  <c r="P192" i="41"/>
  <c r="P191" i="41"/>
  <c r="B191" i="41"/>
  <c r="P190" i="41"/>
  <c r="P189" i="41"/>
  <c r="B189" i="41"/>
  <c r="P188" i="41"/>
  <c r="P187" i="41"/>
  <c r="B187" i="41"/>
  <c r="P186" i="41"/>
  <c r="P185" i="41"/>
  <c r="B185" i="41"/>
  <c r="P184" i="41"/>
  <c r="P183" i="41"/>
  <c r="B183" i="41"/>
  <c r="P182" i="41"/>
  <c r="P181" i="41"/>
  <c r="B181" i="41"/>
  <c r="P180" i="41"/>
  <c r="P179" i="41"/>
  <c r="B179" i="41"/>
  <c r="P178" i="41"/>
  <c r="P177" i="41"/>
  <c r="B177" i="41"/>
  <c r="P176" i="41"/>
  <c r="P175" i="41"/>
  <c r="B175" i="41"/>
  <c r="P174" i="41"/>
  <c r="P173" i="41"/>
  <c r="B173" i="41"/>
  <c r="P172" i="41"/>
  <c r="P171" i="41"/>
  <c r="B171" i="41"/>
  <c r="P170" i="41"/>
  <c r="P169" i="41"/>
  <c r="B169" i="41"/>
  <c r="P168" i="41"/>
  <c r="P167" i="41"/>
  <c r="B167" i="41"/>
  <c r="P166" i="41"/>
  <c r="P165" i="41"/>
  <c r="B165" i="41"/>
  <c r="P164" i="41"/>
  <c r="P163" i="41"/>
  <c r="B163" i="41"/>
  <c r="P162" i="41"/>
  <c r="P161" i="41"/>
  <c r="B161" i="41"/>
  <c r="P160" i="41"/>
  <c r="P159" i="41"/>
  <c r="B159" i="41"/>
  <c r="P158" i="41"/>
  <c r="P157" i="41"/>
  <c r="B157" i="41"/>
  <c r="P156" i="41"/>
  <c r="P155" i="41"/>
  <c r="B155" i="41"/>
  <c r="P154" i="41"/>
  <c r="P153" i="41"/>
  <c r="B153" i="41"/>
  <c r="P152" i="41"/>
  <c r="P151" i="41"/>
  <c r="B151" i="41"/>
  <c r="P150" i="41"/>
  <c r="P149" i="41"/>
  <c r="B149" i="41"/>
  <c r="P148" i="41"/>
  <c r="P147" i="41"/>
  <c r="B147" i="41"/>
  <c r="P146" i="41"/>
  <c r="P145" i="41"/>
  <c r="B145" i="41"/>
  <c r="P144" i="41"/>
  <c r="P143" i="41"/>
  <c r="B143" i="41"/>
  <c r="P142" i="41"/>
  <c r="P141" i="41"/>
  <c r="B141" i="41"/>
  <c r="P140" i="41"/>
  <c r="P139" i="41"/>
  <c r="B139" i="41"/>
  <c r="P138" i="41"/>
  <c r="P137" i="41"/>
  <c r="B137" i="41"/>
  <c r="P136" i="41"/>
  <c r="P135" i="41"/>
  <c r="B135" i="41"/>
  <c r="P134" i="41"/>
  <c r="P133" i="41"/>
  <c r="B133" i="41"/>
  <c r="P132" i="41"/>
  <c r="P131" i="41"/>
  <c r="B131" i="41"/>
  <c r="P130" i="41"/>
  <c r="P129" i="41"/>
  <c r="B129" i="41"/>
  <c r="P128" i="41"/>
  <c r="P127" i="41"/>
  <c r="B127" i="41"/>
  <c r="P126" i="41"/>
  <c r="P125" i="41"/>
  <c r="B125" i="41"/>
  <c r="P124" i="41"/>
  <c r="P123" i="41"/>
  <c r="B123" i="41"/>
  <c r="P122" i="41"/>
  <c r="P121" i="41"/>
  <c r="B121" i="41"/>
  <c r="P120" i="41"/>
  <c r="P119" i="41"/>
  <c r="B119" i="41"/>
  <c r="P118" i="41"/>
  <c r="P117" i="41"/>
  <c r="B117" i="41"/>
  <c r="P116" i="41"/>
  <c r="P115" i="41"/>
  <c r="B115" i="41"/>
  <c r="P114" i="41"/>
  <c r="P113" i="41"/>
  <c r="B113" i="41"/>
  <c r="R34" i="41"/>
  <c r="S257" i="41" l="1"/>
  <c r="S253" i="41"/>
  <c r="S249" i="41"/>
  <c r="S245" i="41"/>
  <c r="S241" i="41"/>
  <c r="S237" i="41"/>
  <c r="S233" i="41"/>
  <c r="S229" i="41"/>
  <c r="S225" i="41"/>
  <c r="S221" i="41"/>
  <c r="S217" i="41"/>
  <c r="S213" i="41"/>
  <c r="S209" i="41"/>
  <c r="S205" i="41"/>
  <c r="S201" i="41"/>
  <c r="S197" i="41"/>
  <c r="S193" i="41"/>
  <c r="S189" i="41"/>
  <c r="S185" i="41"/>
  <c r="S181" i="41"/>
  <c r="S173" i="41"/>
  <c r="S169" i="41"/>
  <c r="S165" i="41"/>
  <c r="S161" i="41"/>
  <c r="S157" i="41"/>
  <c r="S153" i="41"/>
  <c r="S149" i="41"/>
  <c r="S145" i="41"/>
  <c r="S141" i="41"/>
  <c r="S137" i="41"/>
  <c r="S133" i="41"/>
  <c r="S129" i="41"/>
  <c r="S125" i="41"/>
  <c r="S121" i="41"/>
  <c r="S117" i="41"/>
  <c r="S113" i="41"/>
  <c r="B26" i="50"/>
  <c r="B42" i="50"/>
  <c r="B58" i="50"/>
  <c r="K26" i="50"/>
  <c r="K42" i="50"/>
  <c r="K58" i="50"/>
  <c r="K74" i="50"/>
  <c r="K90" i="50"/>
  <c r="K106" i="50"/>
  <c r="K122" i="50"/>
  <c r="K138" i="50"/>
  <c r="B74" i="50"/>
  <c r="B90" i="50"/>
  <c r="B106" i="50"/>
  <c r="B122" i="50"/>
  <c r="B138" i="50"/>
  <c r="J144" i="50"/>
  <c r="K144" i="50"/>
  <c r="B144" i="50"/>
  <c r="J142" i="50"/>
  <c r="K142" i="50"/>
  <c r="B142" i="50"/>
  <c r="J140" i="50"/>
  <c r="K140" i="50"/>
  <c r="B140" i="50"/>
  <c r="J136" i="50"/>
  <c r="K136" i="50"/>
  <c r="B136" i="50"/>
  <c r="J132" i="50"/>
  <c r="K132" i="50"/>
  <c r="B132" i="50"/>
  <c r="K128" i="50"/>
  <c r="B128" i="50"/>
  <c r="J128" i="50"/>
  <c r="J124" i="50"/>
  <c r="K124" i="50"/>
  <c r="B124" i="50"/>
  <c r="J120" i="50"/>
  <c r="K120" i="50"/>
  <c r="B120" i="50"/>
  <c r="J116" i="50"/>
  <c r="K116" i="50"/>
  <c r="B116" i="50"/>
  <c r="K112" i="50"/>
  <c r="B112" i="50"/>
  <c r="J112" i="50"/>
  <c r="B108" i="50"/>
  <c r="J108" i="50"/>
  <c r="K108" i="50"/>
  <c r="J104" i="50"/>
  <c r="K104" i="50"/>
  <c r="B104" i="50"/>
  <c r="J100" i="50"/>
  <c r="K100" i="50"/>
  <c r="B100" i="50"/>
  <c r="K96" i="50"/>
  <c r="B96" i="50"/>
  <c r="J96" i="50"/>
  <c r="J92" i="50"/>
  <c r="B92" i="50"/>
  <c r="K92" i="50"/>
  <c r="B88" i="50"/>
  <c r="J88" i="50"/>
  <c r="K88" i="50"/>
  <c r="K83" i="50"/>
  <c r="B83" i="50"/>
  <c r="J83" i="50"/>
  <c r="J81" i="50"/>
  <c r="K81" i="50"/>
  <c r="B81" i="50"/>
  <c r="B79" i="50"/>
  <c r="K79" i="50"/>
  <c r="J77" i="50"/>
  <c r="K77" i="50"/>
  <c r="B77" i="50"/>
  <c r="K75" i="50"/>
  <c r="J75" i="50"/>
  <c r="K73" i="50"/>
  <c r="B73" i="50"/>
  <c r="J73" i="50"/>
  <c r="J71" i="50"/>
  <c r="K71" i="50"/>
  <c r="B71" i="50"/>
  <c r="B69" i="50"/>
  <c r="J69" i="50"/>
  <c r="K69" i="50"/>
  <c r="K67" i="50"/>
  <c r="B67" i="50"/>
  <c r="J67" i="50"/>
  <c r="J65" i="50"/>
  <c r="B65" i="50"/>
  <c r="K65" i="50"/>
  <c r="B63" i="50"/>
  <c r="K63" i="50"/>
  <c r="J61" i="50"/>
  <c r="K61" i="50"/>
  <c r="B61" i="50"/>
  <c r="K59" i="50"/>
  <c r="J59" i="50"/>
  <c r="K57" i="50"/>
  <c r="J57" i="50"/>
  <c r="B57" i="50"/>
  <c r="B55" i="50"/>
  <c r="K55" i="50"/>
  <c r="J53" i="50"/>
  <c r="K53" i="50"/>
  <c r="B53" i="50"/>
  <c r="K51" i="50"/>
  <c r="J51" i="50"/>
  <c r="J49" i="50"/>
  <c r="K49" i="50"/>
  <c r="B49" i="50"/>
  <c r="J47" i="50"/>
  <c r="K47" i="50"/>
  <c r="B47" i="50"/>
  <c r="J45" i="50"/>
  <c r="K45" i="50"/>
  <c r="B45" i="50"/>
  <c r="K43" i="50"/>
  <c r="J43" i="50"/>
  <c r="B43" i="50"/>
  <c r="K41" i="50"/>
  <c r="J41" i="50"/>
  <c r="B41" i="50"/>
  <c r="B39" i="50"/>
  <c r="K39" i="50"/>
  <c r="J37" i="50"/>
  <c r="K37" i="50"/>
  <c r="B37" i="50"/>
  <c r="K35" i="50"/>
  <c r="J35" i="50"/>
  <c r="J33" i="50"/>
  <c r="K33" i="50"/>
  <c r="B33" i="50"/>
  <c r="J31" i="50"/>
  <c r="K31" i="50"/>
  <c r="B31" i="50"/>
  <c r="J29" i="50"/>
  <c r="K29" i="50"/>
  <c r="B29" i="50"/>
  <c r="K27" i="50"/>
  <c r="J27" i="50"/>
  <c r="B27" i="50"/>
  <c r="K25" i="50"/>
  <c r="J25" i="50"/>
  <c r="B25" i="50"/>
  <c r="B23" i="50"/>
  <c r="K23" i="50"/>
  <c r="J21" i="50"/>
  <c r="B21" i="50"/>
  <c r="K21" i="50"/>
  <c r="K19" i="50"/>
  <c r="J19" i="50"/>
  <c r="J17" i="50"/>
  <c r="K17" i="50"/>
  <c r="B17" i="50"/>
  <c r="J15" i="50"/>
  <c r="K15" i="50"/>
  <c r="B15" i="50"/>
  <c r="B14" i="50"/>
  <c r="B30" i="50"/>
  <c r="B46" i="50"/>
  <c r="K14" i="50"/>
  <c r="K30" i="50"/>
  <c r="K46" i="50"/>
  <c r="K62" i="50"/>
  <c r="K78" i="50"/>
  <c r="K94" i="50"/>
  <c r="K110" i="50"/>
  <c r="K126" i="50"/>
  <c r="B62" i="50"/>
  <c r="B78" i="50"/>
  <c r="B94" i="50"/>
  <c r="B110" i="50"/>
  <c r="B126" i="50"/>
  <c r="J23" i="50"/>
  <c r="J79" i="50"/>
  <c r="B59" i="50"/>
  <c r="S259" i="41"/>
  <c r="S255" i="41"/>
  <c r="S251" i="41"/>
  <c r="S247" i="41"/>
  <c r="S243" i="41"/>
  <c r="S239" i="41"/>
  <c r="S235" i="41"/>
  <c r="S231" i="41"/>
  <c r="S227" i="41"/>
  <c r="S223" i="41"/>
  <c r="S219" i="41"/>
  <c r="S215" i="41"/>
  <c r="S211" i="41"/>
  <c r="S207" i="41"/>
  <c r="S203" i="41"/>
  <c r="S199" i="41"/>
  <c r="S195" i="41"/>
  <c r="S191" i="41"/>
  <c r="S187" i="41"/>
  <c r="S183" i="41"/>
  <c r="S179" i="41"/>
  <c r="S175" i="41"/>
  <c r="S171" i="41"/>
  <c r="S167" i="41"/>
  <c r="S163" i="41"/>
  <c r="S159" i="41"/>
  <c r="S155" i="41"/>
  <c r="S151" i="41"/>
  <c r="S147" i="41"/>
  <c r="S143" i="41"/>
  <c r="S139" i="41"/>
  <c r="S135" i="41"/>
  <c r="S131" i="41"/>
  <c r="S127" i="41"/>
  <c r="S123" i="41"/>
  <c r="S119" i="41"/>
  <c r="S115" i="41"/>
  <c r="B18" i="50"/>
  <c r="B34" i="50"/>
  <c r="B50" i="50"/>
  <c r="K18" i="50"/>
  <c r="K34" i="50"/>
  <c r="K50" i="50"/>
  <c r="K66" i="50"/>
  <c r="K82" i="50"/>
  <c r="K98" i="50"/>
  <c r="K114" i="50"/>
  <c r="K130" i="50"/>
  <c r="B66" i="50"/>
  <c r="B82" i="50"/>
  <c r="B98" i="50"/>
  <c r="B114" i="50"/>
  <c r="B130" i="50"/>
  <c r="B19" i="50"/>
  <c r="J39" i="50"/>
  <c r="B75" i="50"/>
  <c r="K143" i="50"/>
  <c r="A145" i="50"/>
  <c r="K141" i="50"/>
  <c r="B141" i="50"/>
  <c r="J141" i="50"/>
  <c r="K139" i="50"/>
  <c r="J139" i="50"/>
  <c r="K137" i="50"/>
  <c r="J137" i="50"/>
  <c r="B137" i="50"/>
  <c r="J135" i="50"/>
  <c r="K135" i="50"/>
  <c r="B135" i="50"/>
  <c r="J133" i="50"/>
  <c r="B133" i="50"/>
  <c r="K133" i="50"/>
  <c r="K131" i="50"/>
  <c r="J131" i="50"/>
  <c r="B131" i="50"/>
  <c r="J129" i="50"/>
  <c r="K129" i="50"/>
  <c r="B129" i="50"/>
  <c r="B127" i="50"/>
  <c r="K127" i="50"/>
  <c r="J125" i="50"/>
  <c r="K125" i="50"/>
  <c r="B125" i="50"/>
  <c r="K123" i="50"/>
  <c r="J123" i="50"/>
  <c r="K121" i="50"/>
  <c r="J121" i="50"/>
  <c r="B121" i="50"/>
  <c r="J119" i="50"/>
  <c r="K119" i="50"/>
  <c r="B119" i="50"/>
  <c r="J117" i="50"/>
  <c r="B117" i="50"/>
  <c r="K117" i="50"/>
  <c r="K115" i="50"/>
  <c r="B115" i="50"/>
  <c r="J115" i="50"/>
  <c r="J113" i="50"/>
  <c r="K113" i="50"/>
  <c r="B113" i="50"/>
  <c r="B111" i="50"/>
  <c r="K111" i="50"/>
  <c r="J109" i="50"/>
  <c r="K109" i="50"/>
  <c r="B109" i="50"/>
  <c r="K107" i="50"/>
  <c r="J107" i="50"/>
  <c r="K105" i="50"/>
  <c r="J105" i="50"/>
  <c r="B105" i="50"/>
  <c r="J103" i="50"/>
  <c r="K103" i="50"/>
  <c r="B103" i="50"/>
  <c r="B101" i="50"/>
  <c r="J101" i="50"/>
  <c r="K101" i="50"/>
  <c r="K99" i="50"/>
  <c r="B99" i="50"/>
  <c r="J99" i="50"/>
  <c r="J97" i="50"/>
  <c r="B97" i="50"/>
  <c r="K97" i="50"/>
  <c r="B95" i="50"/>
  <c r="K95" i="50"/>
  <c r="J93" i="50"/>
  <c r="K93" i="50"/>
  <c r="B93" i="50"/>
  <c r="K91" i="50"/>
  <c r="J91" i="50"/>
  <c r="K89" i="50"/>
  <c r="B89" i="50"/>
  <c r="J89" i="50"/>
  <c r="J87" i="50"/>
  <c r="K87" i="50"/>
  <c r="B87" i="50"/>
  <c r="J85" i="50"/>
  <c r="B85" i="50"/>
  <c r="K85" i="50"/>
  <c r="J84" i="50"/>
  <c r="K84" i="50"/>
  <c r="B84" i="50"/>
  <c r="K80" i="50"/>
  <c r="B80" i="50"/>
  <c r="J80" i="50"/>
  <c r="B76" i="50"/>
  <c r="J76" i="50"/>
  <c r="K76" i="50"/>
  <c r="J72" i="50"/>
  <c r="K72" i="50"/>
  <c r="B72" i="50"/>
  <c r="J68" i="50"/>
  <c r="K68" i="50"/>
  <c r="B68" i="50"/>
  <c r="K64" i="50"/>
  <c r="B64" i="50"/>
  <c r="J64" i="50"/>
  <c r="J60" i="50"/>
  <c r="B60" i="50"/>
  <c r="K60" i="50"/>
  <c r="J56" i="50"/>
  <c r="K56" i="50"/>
  <c r="B56" i="50"/>
  <c r="J52" i="50"/>
  <c r="K52" i="50"/>
  <c r="B52" i="50"/>
  <c r="K48" i="50"/>
  <c r="J48" i="50"/>
  <c r="B48" i="50"/>
  <c r="J44" i="50"/>
  <c r="K44" i="50"/>
  <c r="B44" i="50"/>
  <c r="J40" i="50"/>
  <c r="K40" i="50"/>
  <c r="B40" i="50"/>
  <c r="J36" i="50"/>
  <c r="K36" i="50"/>
  <c r="B36" i="50"/>
  <c r="K32" i="50"/>
  <c r="B32" i="50"/>
  <c r="J32" i="50"/>
  <c r="J28" i="50"/>
  <c r="K28" i="50"/>
  <c r="B28" i="50"/>
  <c r="J24" i="50"/>
  <c r="K24" i="50"/>
  <c r="B24" i="50"/>
  <c r="J20" i="50"/>
  <c r="K20" i="50"/>
  <c r="B20" i="50"/>
  <c r="K16" i="50"/>
  <c r="J16" i="50"/>
  <c r="B16" i="50"/>
  <c r="B22" i="50"/>
  <c r="B38" i="50"/>
  <c r="B54" i="50"/>
  <c r="K22" i="50"/>
  <c r="K38" i="50"/>
  <c r="K54" i="50"/>
  <c r="K70" i="50"/>
  <c r="K86" i="50"/>
  <c r="K102" i="50"/>
  <c r="K118" i="50"/>
  <c r="K134" i="50"/>
  <c r="B70" i="50"/>
  <c r="B86" i="50"/>
  <c r="B102" i="50"/>
  <c r="B118" i="50"/>
  <c r="B134" i="50"/>
  <c r="B35" i="50"/>
  <c r="J55" i="50"/>
  <c r="J111" i="50"/>
  <c r="B91" i="50"/>
  <c r="B143" i="50"/>
  <c r="B26" i="42"/>
  <c r="B31" i="41"/>
  <c r="D9" i="47"/>
  <c r="K145" i="50" l="1"/>
  <c r="J145" i="50"/>
  <c r="B145" i="50"/>
  <c r="E8" i="32"/>
  <c r="E27" i="42" l="1"/>
  <c r="F27" i="42"/>
  <c r="G27" i="42"/>
  <c r="H27" i="42"/>
  <c r="I27" i="42"/>
  <c r="J27" i="42"/>
  <c r="K27" i="42"/>
  <c r="L27" i="42"/>
  <c r="M27" i="42"/>
  <c r="N27" i="42"/>
  <c r="O27" i="42"/>
  <c r="E26" i="42"/>
  <c r="F26" i="42"/>
  <c r="G26" i="42"/>
  <c r="H26" i="42"/>
  <c r="I26" i="42"/>
  <c r="J26" i="42"/>
  <c r="K26" i="42"/>
  <c r="L26" i="42"/>
  <c r="M26" i="42"/>
  <c r="N26" i="42"/>
  <c r="O26" i="42"/>
  <c r="D26" i="42"/>
  <c r="O28" i="42"/>
  <c r="N28" i="42"/>
  <c r="M28" i="42"/>
  <c r="L28" i="42"/>
  <c r="K28" i="42"/>
  <c r="J28" i="42"/>
  <c r="I28" i="42"/>
  <c r="H28" i="42"/>
  <c r="G28" i="42"/>
  <c r="F28" i="42"/>
  <c r="E28" i="42"/>
  <c r="D28" i="42"/>
  <c r="D27" i="42"/>
  <c r="P301" i="42"/>
  <c r="P300" i="42"/>
  <c r="P299" i="42"/>
  <c r="B299" i="42"/>
  <c r="P298" i="42"/>
  <c r="P297" i="42"/>
  <c r="P296" i="42"/>
  <c r="B296" i="42"/>
  <c r="P295" i="42"/>
  <c r="P294" i="42"/>
  <c r="P293" i="42"/>
  <c r="B293" i="42"/>
  <c r="P292" i="42"/>
  <c r="P291" i="42"/>
  <c r="P290" i="42"/>
  <c r="B290" i="42"/>
  <c r="P289" i="42"/>
  <c r="P288" i="42"/>
  <c r="P287" i="42"/>
  <c r="B287" i="42"/>
  <c r="P286" i="42"/>
  <c r="P285" i="42"/>
  <c r="P284" i="42"/>
  <c r="B284" i="42"/>
  <c r="P283" i="42"/>
  <c r="P282" i="42"/>
  <c r="P281" i="42"/>
  <c r="B281" i="42"/>
  <c r="P280" i="42"/>
  <c r="P279" i="42"/>
  <c r="P278" i="42"/>
  <c r="B278" i="42"/>
  <c r="P277" i="42"/>
  <c r="P276" i="42"/>
  <c r="P275" i="42"/>
  <c r="B275" i="42"/>
  <c r="P274" i="42"/>
  <c r="P273" i="42"/>
  <c r="P272" i="42"/>
  <c r="B272" i="42"/>
  <c r="P271" i="42"/>
  <c r="P270" i="42"/>
  <c r="P269" i="42"/>
  <c r="B269" i="42"/>
  <c r="P268" i="42"/>
  <c r="P267" i="42"/>
  <c r="P266" i="42"/>
  <c r="B266" i="42"/>
  <c r="P265" i="42"/>
  <c r="P264" i="42"/>
  <c r="P263" i="42"/>
  <c r="B263" i="42"/>
  <c r="P262" i="42"/>
  <c r="P261" i="42"/>
  <c r="P260" i="42"/>
  <c r="B260" i="42"/>
  <c r="P259" i="42"/>
  <c r="P258" i="42"/>
  <c r="P257" i="42"/>
  <c r="B257" i="42"/>
  <c r="P256" i="42"/>
  <c r="P255" i="42"/>
  <c r="P254" i="42"/>
  <c r="B254" i="42"/>
  <c r="P253" i="42"/>
  <c r="P252" i="42"/>
  <c r="P251" i="42"/>
  <c r="B251" i="42"/>
  <c r="P250" i="42"/>
  <c r="P249" i="42"/>
  <c r="P248" i="42"/>
  <c r="B248" i="42"/>
  <c r="P247" i="42"/>
  <c r="P246" i="42"/>
  <c r="P245" i="42"/>
  <c r="B245" i="42"/>
  <c r="P244" i="42"/>
  <c r="P243" i="42"/>
  <c r="P242" i="42"/>
  <c r="B242" i="42"/>
  <c r="P241" i="42"/>
  <c r="P240" i="42"/>
  <c r="P239" i="42"/>
  <c r="B239" i="42"/>
  <c r="P238" i="42"/>
  <c r="P237" i="42"/>
  <c r="P236" i="42"/>
  <c r="B236" i="42"/>
  <c r="P235" i="42"/>
  <c r="P234" i="42"/>
  <c r="P233" i="42"/>
  <c r="B233" i="42"/>
  <c r="P232" i="42"/>
  <c r="P231" i="42"/>
  <c r="P230" i="42"/>
  <c r="B230" i="42"/>
  <c r="P229" i="42"/>
  <c r="P228" i="42"/>
  <c r="P227" i="42"/>
  <c r="B227" i="42"/>
  <c r="P226" i="42"/>
  <c r="P225" i="42"/>
  <c r="P224" i="42"/>
  <c r="B224" i="42"/>
  <c r="P223" i="42"/>
  <c r="P222" i="42"/>
  <c r="P221" i="42"/>
  <c r="B221" i="42"/>
  <c r="P220" i="42"/>
  <c r="P219" i="42"/>
  <c r="P218" i="42"/>
  <c r="B218" i="42"/>
  <c r="P217" i="42"/>
  <c r="P216" i="42"/>
  <c r="P215" i="42"/>
  <c r="B215" i="42"/>
  <c r="P214" i="42"/>
  <c r="P213" i="42"/>
  <c r="P212" i="42"/>
  <c r="B212" i="42"/>
  <c r="P211" i="42"/>
  <c r="P210" i="42"/>
  <c r="P209" i="42"/>
  <c r="B209" i="42"/>
  <c r="P208" i="42"/>
  <c r="P207" i="42"/>
  <c r="P206" i="42"/>
  <c r="B206" i="42"/>
  <c r="P205" i="42"/>
  <c r="P204" i="42"/>
  <c r="P203" i="42"/>
  <c r="B203" i="42"/>
  <c r="P202" i="42"/>
  <c r="P201" i="42"/>
  <c r="P200" i="42"/>
  <c r="B200" i="42"/>
  <c r="P199" i="42"/>
  <c r="P198" i="42"/>
  <c r="P197" i="42"/>
  <c r="B197" i="42"/>
  <c r="P196" i="42"/>
  <c r="P195" i="42"/>
  <c r="P194" i="42"/>
  <c r="B194" i="42"/>
  <c r="P193" i="42"/>
  <c r="P192" i="42"/>
  <c r="P191" i="42"/>
  <c r="B191" i="42"/>
  <c r="P190" i="42"/>
  <c r="P189" i="42"/>
  <c r="P188" i="42"/>
  <c r="B188" i="42"/>
  <c r="P187" i="42"/>
  <c r="P186" i="42"/>
  <c r="P185" i="42"/>
  <c r="B185" i="42"/>
  <c r="P184" i="42"/>
  <c r="P183" i="42"/>
  <c r="P182" i="42"/>
  <c r="B182" i="42"/>
  <c r="P181" i="42"/>
  <c r="P180" i="42"/>
  <c r="P179" i="42"/>
  <c r="B179" i="42"/>
  <c r="P178" i="42"/>
  <c r="P177" i="42"/>
  <c r="P176" i="42"/>
  <c r="B176" i="42"/>
  <c r="P175" i="42"/>
  <c r="P174" i="42"/>
  <c r="P173" i="42"/>
  <c r="B173" i="42"/>
  <c r="P172" i="42"/>
  <c r="P171" i="42"/>
  <c r="P170" i="42"/>
  <c r="B170" i="42"/>
  <c r="P169" i="42"/>
  <c r="P168" i="42"/>
  <c r="P167" i="42"/>
  <c r="B167" i="42"/>
  <c r="P166" i="42"/>
  <c r="P165" i="42"/>
  <c r="P164" i="42"/>
  <c r="B164" i="42"/>
  <c r="P163" i="42"/>
  <c r="P162" i="42"/>
  <c r="P161" i="42"/>
  <c r="B161" i="42"/>
  <c r="P160" i="42"/>
  <c r="P159" i="42"/>
  <c r="P158" i="42"/>
  <c r="B158" i="42"/>
  <c r="P157" i="42"/>
  <c r="P156" i="42"/>
  <c r="P155" i="42"/>
  <c r="B155" i="42"/>
  <c r="P154" i="42"/>
  <c r="P153" i="42"/>
  <c r="P152" i="42"/>
  <c r="B152" i="42"/>
  <c r="P151" i="42"/>
  <c r="P150" i="42"/>
  <c r="P149" i="42"/>
  <c r="B149" i="42"/>
  <c r="P148" i="42"/>
  <c r="P147" i="42"/>
  <c r="P146" i="42"/>
  <c r="B146" i="42"/>
  <c r="P145" i="42"/>
  <c r="P144" i="42"/>
  <c r="P143" i="42"/>
  <c r="B143" i="42"/>
  <c r="P142" i="42" l="1"/>
  <c r="P141" i="42"/>
  <c r="P140" i="42"/>
  <c r="B140" i="42"/>
  <c r="P139" i="42"/>
  <c r="P138" i="42"/>
  <c r="P137" i="42"/>
  <c r="B137" i="42"/>
  <c r="P136" i="42"/>
  <c r="P135" i="42"/>
  <c r="P134" i="42"/>
  <c r="B134" i="42"/>
  <c r="P133" i="42"/>
  <c r="P132" i="42"/>
  <c r="P131" i="42"/>
  <c r="B131" i="42"/>
  <c r="P130" i="42"/>
  <c r="P129" i="42"/>
  <c r="P128" i="42"/>
  <c r="B128" i="42"/>
  <c r="P127" i="42"/>
  <c r="P126" i="42"/>
  <c r="P125" i="42"/>
  <c r="B125" i="42"/>
  <c r="P124" i="42"/>
  <c r="P123" i="42"/>
  <c r="P122" i="42"/>
  <c r="B122" i="42"/>
  <c r="P121" i="42"/>
  <c r="P120" i="42"/>
  <c r="P119" i="42"/>
  <c r="B119" i="42"/>
  <c r="P118" i="42"/>
  <c r="P117" i="42"/>
  <c r="P116" i="42"/>
  <c r="B116" i="42"/>
  <c r="P115" i="42"/>
  <c r="P114" i="42"/>
  <c r="P113" i="42"/>
  <c r="B113" i="42"/>
  <c r="P112" i="42"/>
  <c r="P111" i="42"/>
  <c r="P110" i="42"/>
  <c r="B110" i="42"/>
  <c r="P109" i="42"/>
  <c r="P108" i="42"/>
  <c r="P107" i="42"/>
  <c r="B107" i="42"/>
  <c r="P106" i="42"/>
  <c r="P105" i="42"/>
  <c r="P104" i="42"/>
  <c r="B104" i="42"/>
  <c r="P103" i="42"/>
  <c r="P102" i="42"/>
  <c r="P101" i="42"/>
  <c r="B101" i="42"/>
  <c r="A26" i="42" l="1"/>
  <c r="A31" i="41"/>
  <c r="C9" i="47"/>
  <c r="D110" i="47" l="1"/>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E21" i="26" l="1"/>
  <c r="P21" i="41"/>
  <c r="K21" i="26" s="1"/>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Q23" i="47"/>
  <c r="Q22" i="47"/>
  <c r="Q21" i="47"/>
  <c r="Q20" i="47"/>
  <c r="Q19" i="47"/>
  <c r="Q18" i="47"/>
  <c r="Q17" i="47"/>
  <c r="Q16" i="47"/>
  <c r="Q15" i="47"/>
  <c r="Q14" i="47"/>
  <c r="Q13" i="47"/>
  <c r="Q12" i="47"/>
  <c r="F30" i="26" l="1"/>
  <c r="D30" i="26"/>
  <c r="C30" i="26"/>
  <c r="F14" i="26" l="1"/>
  <c r="B5" i="6" l="1"/>
  <c r="B4" i="6"/>
  <c r="A5" i="32" l="1"/>
  <c r="A5" i="31"/>
  <c r="A5" i="51"/>
  <c r="A5" i="49"/>
  <c r="A5" i="50"/>
  <c r="A5" i="26"/>
  <c r="A5" i="46"/>
  <c r="A5" i="42"/>
  <c r="A5" i="41"/>
  <c r="A5" i="47"/>
  <c r="A6" i="11"/>
  <c r="B6" i="49" l="1"/>
  <c r="G11" i="51" l="1"/>
  <c r="G13" i="51"/>
  <c r="G15" i="51"/>
  <c r="G17" i="51"/>
  <c r="G19" i="51"/>
  <c r="G21" i="51"/>
  <c r="G23" i="51"/>
  <c r="H34" i="51" s="1"/>
  <c r="G26" i="51"/>
  <c r="H36" i="51" s="1"/>
  <c r="G25" i="51"/>
  <c r="H32" i="51" l="1"/>
  <c r="H30" i="51"/>
  <c r="C18" i="31"/>
  <c r="N12" i="50"/>
  <c r="M12" i="50"/>
  <c r="L12" i="50"/>
  <c r="I12" i="50"/>
  <c r="H12" i="50"/>
  <c r="G12" i="50"/>
  <c r="F12" i="50"/>
  <c r="E12" i="50"/>
  <c r="D12" i="50"/>
  <c r="C12" i="50"/>
  <c r="P11" i="42"/>
  <c r="B98" i="42"/>
  <c r="B95" i="42"/>
  <c r="B92" i="42"/>
  <c r="B89" i="42"/>
  <c r="B86" i="42"/>
  <c r="B83" i="42"/>
  <c r="B80" i="42"/>
  <c r="B77" i="42"/>
  <c r="B74" i="42"/>
  <c r="B71" i="42"/>
  <c r="B68" i="42"/>
  <c r="B65" i="42"/>
  <c r="B62" i="42"/>
  <c r="B59" i="42"/>
  <c r="B56" i="42"/>
  <c r="B53" i="42"/>
  <c r="B50" i="42"/>
  <c r="B47" i="42"/>
  <c r="B44" i="42"/>
  <c r="B41" i="42"/>
  <c r="B38" i="42"/>
  <c r="B35" i="42"/>
  <c r="B32" i="42"/>
  <c r="B29" i="42"/>
  <c r="P80" i="42"/>
  <c r="P81" i="42"/>
  <c r="P82" i="42"/>
  <c r="P83" i="42"/>
  <c r="P84" i="42"/>
  <c r="P85" i="42"/>
  <c r="P86" i="42"/>
  <c r="P87" i="42"/>
  <c r="P88" i="42"/>
  <c r="P89" i="42"/>
  <c r="P90" i="42"/>
  <c r="P91" i="42"/>
  <c r="P92" i="42"/>
  <c r="P93" i="42"/>
  <c r="P94" i="42"/>
  <c r="P95" i="42"/>
  <c r="P96" i="42"/>
  <c r="P97" i="42"/>
  <c r="P98" i="42"/>
  <c r="P99" i="42"/>
  <c r="P100" i="42"/>
  <c r="O23" i="41"/>
  <c r="N23" i="41"/>
  <c r="M23" i="41"/>
  <c r="L23" i="41"/>
  <c r="K23" i="41"/>
  <c r="J23" i="41"/>
  <c r="I23" i="41"/>
  <c r="H23" i="41"/>
  <c r="G23" i="41"/>
  <c r="F23" i="41"/>
  <c r="E23" i="41"/>
  <c r="D23" i="41"/>
  <c r="O14" i="41"/>
  <c r="O24" i="41" s="1"/>
  <c r="N14" i="41"/>
  <c r="N24" i="41" s="1"/>
  <c r="M14" i="41"/>
  <c r="M24" i="41" s="1"/>
  <c r="L14" i="41"/>
  <c r="L24" i="41" s="1"/>
  <c r="K14" i="41"/>
  <c r="K24" i="41" s="1"/>
  <c r="J14" i="41"/>
  <c r="J24" i="41" s="1"/>
  <c r="I14" i="41"/>
  <c r="I24" i="41" s="1"/>
  <c r="H14" i="41"/>
  <c r="H24" i="41" s="1"/>
  <c r="G14" i="41"/>
  <c r="G24" i="41" s="1"/>
  <c r="F14" i="41"/>
  <c r="F24" i="41" s="1"/>
  <c r="E14" i="41"/>
  <c r="E24" i="41" s="1"/>
  <c r="D14" i="41"/>
  <c r="D24" i="41" s="1"/>
  <c r="G23" i="26"/>
  <c r="H23" i="26"/>
  <c r="I23" i="26"/>
  <c r="J23" i="26"/>
  <c r="L23" i="26"/>
  <c r="M23" i="26"/>
  <c r="N23" i="26"/>
  <c r="O23" i="26"/>
  <c r="P23" i="26"/>
  <c r="Q23" i="26"/>
  <c r="L14" i="26"/>
  <c r="M14" i="26"/>
  <c r="N14" i="26"/>
  <c r="O14" i="26"/>
  <c r="P14" i="26"/>
  <c r="Q14" i="26"/>
  <c r="O40" i="26" l="1"/>
  <c r="Q40" i="26"/>
  <c r="N40" i="26"/>
  <c r="M40" i="26"/>
  <c r="P40" i="26"/>
  <c r="L40" i="26"/>
  <c r="F7" i="50" l="1"/>
  <c r="P79" i="42"/>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18" i="42"/>
  <c r="P17" i="42"/>
  <c r="P16" i="42"/>
  <c r="P15" i="42"/>
  <c r="P14" i="42"/>
  <c r="P13" i="42"/>
  <c r="P12" i="42"/>
  <c r="E39" i="26"/>
  <c r="E38" i="26"/>
  <c r="E37" i="26"/>
  <c r="E36" i="26"/>
  <c r="E35" i="26"/>
  <c r="E34" i="26"/>
  <c r="E33" i="26"/>
  <c r="E32" i="26"/>
  <c r="E31" i="26"/>
  <c r="E29" i="26"/>
  <c r="E27" i="26"/>
  <c r="E26" i="26"/>
  <c r="E25" i="26"/>
  <c r="E24" i="26"/>
  <c r="E22" i="26"/>
  <c r="E20" i="26"/>
  <c r="E19" i="26"/>
  <c r="E18" i="26"/>
  <c r="E17" i="26"/>
  <c r="E16" i="26"/>
  <c r="E15" i="26"/>
  <c r="E13" i="26"/>
  <c r="E12" i="26"/>
  <c r="E11" i="26"/>
  <c r="P27" i="42" l="1"/>
  <c r="P28" i="42"/>
  <c r="P26" i="42"/>
  <c r="C23" i="42" l="1"/>
  <c r="B23" i="42" s="1"/>
  <c r="C22" i="42"/>
  <c r="B22" i="42" s="1"/>
  <c r="C21" i="42"/>
  <c r="B21" i="42" s="1"/>
  <c r="G16" i="49"/>
  <c r="G15" i="49"/>
  <c r="G14" i="49"/>
  <c r="G13" i="49"/>
  <c r="G12" i="49"/>
  <c r="G11" i="49"/>
  <c r="F23" i="26" l="1"/>
  <c r="D23" i="26"/>
  <c r="C23" i="26"/>
  <c r="J14" i="26"/>
  <c r="J40" i="26" s="1"/>
  <c r="I14" i="26"/>
  <c r="I40" i="26" s="1"/>
  <c r="H14" i="26"/>
  <c r="H40" i="26" s="1"/>
  <c r="G14" i="26"/>
  <c r="G40" i="26" s="1"/>
  <c r="D14" i="26"/>
  <c r="C14" i="26"/>
  <c r="D40" i="26" l="1"/>
  <c r="F3" i="50" s="1"/>
  <c r="C40" i="26"/>
  <c r="F2" i="50" s="1"/>
  <c r="F40" i="26"/>
  <c r="F4" i="50" s="1"/>
  <c r="E23" i="26"/>
  <c r="E14" i="26"/>
  <c r="N32" i="41"/>
  <c r="M32" i="41"/>
  <c r="L32" i="41"/>
  <c r="K32" i="41"/>
  <c r="J32" i="41"/>
  <c r="I32" i="41"/>
  <c r="H32" i="41"/>
  <c r="G32" i="41"/>
  <c r="F32" i="41"/>
  <c r="E32" i="41"/>
  <c r="O31" i="41"/>
  <c r="N31" i="41"/>
  <c r="M31" i="41"/>
  <c r="L31" i="41"/>
  <c r="K31" i="41"/>
  <c r="J31" i="41"/>
  <c r="I31" i="41"/>
  <c r="H31" i="41"/>
  <c r="G31" i="41"/>
  <c r="F31" i="41"/>
  <c r="E31" i="41"/>
  <c r="D32" i="41"/>
  <c r="D31" i="41"/>
  <c r="E40" i="26" l="1"/>
  <c r="E30" i="26"/>
  <c r="C42" i="26"/>
  <c r="B42" i="26" s="1"/>
  <c r="O29" i="11"/>
  <c r="O28" i="11"/>
  <c r="O27" i="11"/>
  <c r="O26" i="11"/>
  <c r="O25" i="11"/>
  <c r="O24" i="11"/>
  <c r="O23" i="11"/>
  <c r="O22" i="11"/>
  <c r="O21" i="11"/>
  <c r="O20" i="11"/>
  <c r="O19" i="11"/>
  <c r="O18" i="11"/>
  <c r="O17" i="11"/>
  <c r="O16" i="11"/>
  <c r="O15" i="11"/>
  <c r="O14" i="11"/>
  <c r="O13" i="11"/>
  <c r="O12" i="11"/>
  <c r="P300" i="41" l="1"/>
  <c r="P299" i="41"/>
  <c r="P298" i="41"/>
  <c r="P297" i="41"/>
  <c r="P296" i="41"/>
  <c r="P295" i="41"/>
  <c r="P294" i="41"/>
  <c r="P293" i="41"/>
  <c r="P292" i="41"/>
  <c r="P291" i="41"/>
  <c r="P290" i="41"/>
  <c r="P289" i="41"/>
  <c r="P288" i="41"/>
  <c r="P287" i="41"/>
  <c r="P286" i="41"/>
  <c r="P285" i="41"/>
  <c r="P284" i="41"/>
  <c r="P283" i="41"/>
  <c r="P282" i="41"/>
  <c r="P281" i="41"/>
  <c r="P280" i="41"/>
  <c r="P279" i="41"/>
  <c r="P278" i="41"/>
  <c r="P277" i="41"/>
  <c r="P276" i="41"/>
  <c r="P275" i="41"/>
  <c r="P274" i="41"/>
  <c r="P27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P35" i="41"/>
  <c r="E7" i="50" l="1"/>
  <c r="B7" i="11"/>
  <c r="B6" i="32"/>
  <c r="B6" i="31"/>
  <c r="B6" i="51"/>
  <c r="B6" i="50"/>
  <c r="B6" i="26"/>
  <c r="B6" i="46"/>
  <c r="B6" i="42"/>
  <c r="B6" i="41"/>
  <c r="B6" i="47"/>
  <c r="S38" i="41"/>
  <c r="S40" i="41"/>
  <c r="S42" i="41"/>
  <c r="S44" i="41"/>
  <c r="S45" i="41"/>
  <c r="S46" i="41"/>
  <c r="S48" i="41"/>
  <c r="S50" i="41"/>
  <c r="S51" i="41"/>
  <c r="S52" i="41"/>
  <c r="S53" i="41"/>
  <c r="S54" i="41"/>
  <c r="S56" i="41"/>
  <c r="S58" i="41"/>
  <c r="S59" i="41"/>
  <c r="S60" i="41"/>
  <c r="S61" i="41"/>
  <c r="S62" i="41"/>
  <c r="S64" i="41"/>
  <c r="S66" i="41"/>
  <c r="S67" i="41"/>
  <c r="S68" i="41"/>
  <c r="S70" i="41"/>
  <c r="S72" i="41"/>
  <c r="S73" i="41"/>
  <c r="S74" i="41"/>
  <c r="S75" i="41"/>
  <c r="S76" i="41"/>
  <c r="S78" i="41"/>
  <c r="S80" i="41"/>
  <c r="S82" i="41"/>
  <c r="S83" i="41"/>
  <c r="S84" i="41"/>
  <c r="S86" i="41"/>
  <c r="S88" i="41"/>
  <c r="S90" i="41"/>
  <c r="S91" i="41"/>
  <c r="S92" i="41"/>
  <c r="S94" i="41"/>
  <c r="S96" i="41"/>
  <c r="S98" i="41"/>
  <c r="S99" i="41"/>
  <c r="S100" i="41"/>
  <c r="S101" i="41"/>
  <c r="S102" i="41"/>
  <c r="S104" i="41"/>
  <c r="S106" i="41"/>
  <c r="S107" i="41"/>
  <c r="S108" i="41"/>
  <c r="S109" i="41"/>
  <c r="S110" i="41"/>
  <c r="S112" i="41"/>
  <c r="S262" i="41"/>
  <c r="S263" i="41"/>
  <c r="S264" i="41"/>
  <c r="S265" i="41"/>
  <c r="S266" i="41"/>
  <c r="S268" i="41"/>
  <c r="S270" i="41"/>
  <c r="S271" i="41"/>
  <c r="S272" i="41"/>
  <c r="S273" i="41"/>
  <c r="S274" i="41"/>
  <c r="S276" i="41"/>
  <c r="S278" i="41"/>
  <c r="S279" i="41"/>
  <c r="S280" i="41"/>
  <c r="S281" i="41"/>
  <c r="S282" i="41"/>
  <c r="S284" i="41"/>
  <c r="S286" i="41"/>
  <c r="S287" i="41"/>
  <c r="S288" i="41"/>
  <c r="S289" i="41"/>
  <c r="S290" i="41"/>
  <c r="S292" i="41"/>
  <c r="S294" i="41"/>
  <c r="S295" i="41"/>
  <c r="S296" i="41"/>
  <c r="S297" i="41"/>
  <c r="S298" i="41"/>
  <c r="S300" i="41"/>
  <c r="S36" i="41"/>
  <c r="S34" i="41"/>
  <c r="R33" i="41"/>
  <c r="A13" i="50" s="1"/>
  <c r="P34" i="41"/>
  <c r="P33" i="41"/>
  <c r="P22" i="41"/>
  <c r="P20" i="41"/>
  <c r="P19" i="41"/>
  <c r="P18" i="41"/>
  <c r="P17" i="41"/>
  <c r="P16" i="41"/>
  <c r="P15" i="41"/>
  <c r="P13" i="41"/>
  <c r="P12" i="41"/>
  <c r="P11" i="41"/>
  <c r="P30" i="41"/>
  <c r="Q61" i="47"/>
  <c r="Q11" i="47"/>
  <c r="O11" i="11"/>
  <c r="C41" i="26" s="1"/>
  <c r="B299" i="41"/>
  <c r="B297" i="41"/>
  <c r="B295" i="41"/>
  <c r="B293" i="41"/>
  <c r="B291" i="41"/>
  <c r="B289" i="41"/>
  <c r="B287" i="41"/>
  <c r="B285" i="41"/>
  <c r="B283" i="41"/>
  <c r="B281" i="41"/>
  <c r="B279" i="41"/>
  <c r="B277" i="41"/>
  <c r="B275" i="41"/>
  <c r="B273" i="41"/>
  <c r="B111" i="41"/>
  <c r="B109" i="41"/>
  <c r="B107" i="41"/>
  <c r="B105" i="41"/>
  <c r="B103" i="41"/>
  <c r="B101" i="41"/>
  <c r="B99" i="41"/>
  <c r="B97" i="41"/>
  <c r="B95" i="41"/>
  <c r="B93" i="41"/>
  <c r="B91" i="41"/>
  <c r="B89" i="41"/>
  <c r="B87" i="41"/>
  <c r="B85" i="41"/>
  <c r="B83" i="41"/>
  <c r="B81" i="41"/>
  <c r="B79" i="41"/>
  <c r="B77" i="41"/>
  <c r="B75" i="41"/>
  <c r="B73" i="41"/>
  <c r="B71" i="41"/>
  <c r="B69" i="41"/>
  <c r="B67" i="41"/>
  <c r="B65" i="41"/>
  <c r="B63" i="41"/>
  <c r="B61" i="41"/>
  <c r="B59" i="41"/>
  <c r="B57" i="41"/>
  <c r="B55" i="41"/>
  <c r="B53" i="41"/>
  <c r="B51" i="41"/>
  <c r="B49" i="41"/>
  <c r="B47" i="41"/>
  <c r="B45" i="41"/>
  <c r="B43" i="41"/>
  <c r="B41" i="41"/>
  <c r="B39" i="41"/>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1" i="8"/>
  <c r="S43" i="41" l="1"/>
  <c r="S33" i="41"/>
  <c r="P14" i="41"/>
  <c r="P24" i="41" s="1"/>
  <c r="P23" i="41"/>
  <c r="B33" i="41"/>
  <c r="B35" i="41"/>
  <c r="B37" i="41"/>
  <c r="S293" i="41"/>
  <c r="S285" i="41"/>
  <c r="S277" i="41"/>
  <c r="S269" i="41"/>
  <c r="S261" i="41"/>
  <c r="S105" i="41"/>
  <c r="S97" i="41"/>
  <c r="S93" i="41"/>
  <c r="S85" i="41"/>
  <c r="S77" i="41"/>
  <c r="S69" i="41"/>
  <c r="S57" i="41"/>
  <c r="S49" i="41"/>
  <c r="S37" i="41"/>
  <c r="S299" i="41"/>
  <c r="S291" i="41"/>
  <c r="S283" i="41"/>
  <c r="S275" i="41"/>
  <c r="S267" i="41"/>
  <c r="S111" i="41"/>
  <c r="S103" i="41"/>
  <c r="S95" i="41"/>
  <c r="S87" i="41"/>
  <c r="S79" i="41"/>
  <c r="S71" i="41"/>
  <c r="S63" i="41"/>
  <c r="S55" i="41"/>
  <c r="S47" i="41"/>
  <c r="S39" i="41"/>
  <c r="S35" i="41"/>
  <c r="S89" i="41"/>
  <c r="S81" i="41"/>
  <c r="S65" i="41"/>
  <c r="S41" i="41"/>
  <c r="E3" i="50" l="1"/>
  <c r="K13" i="50"/>
  <c r="J13" i="50"/>
  <c r="B13" i="50"/>
  <c r="E2" i="50"/>
  <c r="K22" i="26"/>
  <c r="K20" i="26"/>
  <c r="K19" i="26"/>
  <c r="K18" i="26"/>
  <c r="K17" i="26"/>
  <c r="K16" i="26"/>
  <c r="K15" i="26"/>
  <c r="K13" i="26"/>
  <c r="K12" i="26"/>
  <c r="K11" i="26"/>
  <c r="K12" i="50" l="1"/>
  <c r="J12" i="50"/>
  <c r="K23" i="26"/>
  <c r="K14" i="26"/>
  <c r="B6" i="6"/>
  <c r="K40" i="26" l="1"/>
  <c r="B8" i="50" l="1"/>
  <c r="A8" i="50"/>
  <c r="B14" i="6" l="1"/>
  <c r="IW108" i="62" l="1"/>
  <c r="IW104" i="62" s="1"/>
  <c r="IK108" i="62"/>
  <c r="IK104" i="62" s="1"/>
  <c r="HY108" i="62"/>
  <c r="HY104" i="62" s="1"/>
  <c r="HM108" i="62"/>
  <c r="HM104" i="62" s="1"/>
  <c r="HA108" i="62"/>
  <c r="HA104" i="62" s="1"/>
  <c r="GO108" i="62"/>
  <c r="GO104" i="62" s="1"/>
  <c r="GC108" i="62"/>
  <c r="GC104" i="62" s="1"/>
  <c r="FQ108" i="62"/>
  <c r="FQ104" i="62" s="1"/>
  <c r="FE108" i="62"/>
  <c r="FE104" i="62" s="1"/>
  <c r="ES108" i="62"/>
  <c r="ES104" i="62" s="1"/>
  <c r="EG108" i="62"/>
  <c r="EG104" i="62" s="1"/>
  <c r="DU108" i="62"/>
  <c r="DU104" i="62" s="1"/>
  <c r="DI108" i="62"/>
  <c r="DI104" i="62" s="1"/>
  <c r="CW108" i="62"/>
  <c r="CW104" i="62" s="1"/>
  <c r="CK108" i="62"/>
  <c r="CK104" i="62" s="1"/>
  <c r="BY108" i="62"/>
  <c r="BY104" i="62" s="1"/>
  <c r="BM108" i="62"/>
  <c r="BM104" i="62" s="1"/>
  <c r="BA108" i="62"/>
  <c r="BA104" i="62" s="1"/>
  <c r="AO108" i="62"/>
  <c r="AO104" i="62" s="1"/>
  <c r="AC108" i="62"/>
  <c r="AC104" i="62" s="1"/>
  <c r="Q108" i="62"/>
  <c r="Q104" i="62" s="1"/>
  <c r="IV108" i="62"/>
  <c r="IV104" i="62" s="1"/>
  <c r="IJ108" i="62"/>
  <c r="IJ104" i="62" s="1"/>
  <c r="HX108" i="62"/>
  <c r="HX104" i="62" s="1"/>
  <c r="HL108" i="62"/>
  <c r="HL104" i="62" s="1"/>
  <c r="GZ108" i="62"/>
  <c r="GZ104" i="62" s="1"/>
  <c r="GN108" i="62"/>
  <c r="GN104" i="62" s="1"/>
  <c r="GB108" i="62"/>
  <c r="GB104" i="62" s="1"/>
  <c r="FP108" i="62"/>
  <c r="FP104" i="62" s="1"/>
  <c r="FD108" i="62"/>
  <c r="FD104" i="62" s="1"/>
  <c r="ER108" i="62"/>
  <c r="ER104" i="62" s="1"/>
  <c r="EF108" i="62"/>
  <c r="EF104" i="62" s="1"/>
  <c r="DT108" i="62"/>
  <c r="DT104" i="62" s="1"/>
  <c r="DH108" i="62"/>
  <c r="DH104" i="62" s="1"/>
  <c r="CV108" i="62"/>
  <c r="CV104" i="62" s="1"/>
  <c r="CJ108" i="62"/>
  <c r="CJ104" i="62" s="1"/>
  <c r="BX108" i="62"/>
  <c r="BX104" i="62" s="1"/>
  <c r="BL108" i="62"/>
  <c r="BL104" i="62" s="1"/>
  <c r="AZ108" i="62"/>
  <c r="AZ104" i="62" s="1"/>
  <c r="AN108" i="62"/>
  <c r="AN104" i="62" s="1"/>
  <c r="AB108" i="62"/>
  <c r="AB104" i="62" s="1"/>
  <c r="P108" i="62"/>
  <c r="P104" i="62" s="1"/>
  <c r="BC108" i="62"/>
  <c r="BC104" i="62" s="1"/>
  <c r="IU108" i="62"/>
  <c r="IU104" i="62" s="1"/>
  <c r="II108" i="62"/>
  <c r="II104" i="62" s="1"/>
  <c r="HW108" i="62"/>
  <c r="HW104" i="62" s="1"/>
  <c r="HK108" i="62"/>
  <c r="HK104" i="62" s="1"/>
  <c r="GY108" i="62"/>
  <c r="GY104" i="62" s="1"/>
  <c r="GM108" i="62"/>
  <c r="GM104" i="62" s="1"/>
  <c r="GA108" i="62"/>
  <c r="GA104" i="62" s="1"/>
  <c r="FO108" i="62"/>
  <c r="FO104" i="62" s="1"/>
  <c r="FC108" i="62"/>
  <c r="FC104" i="62" s="1"/>
  <c r="EQ108" i="62"/>
  <c r="EQ104" i="62" s="1"/>
  <c r="EE108" i="62"/>
  <c r="EE104" i="62" s="1"/>
  <c r="DS108" i="62"/>
  <c r="DS104" i="62" s="1"/>
  <c r="DG108" i="62"/>
  <c r="DG104" i="62" s="1"/>
  <c r="CU108" i="62"/>
  <c r="CU104" i="62" s="1"/>
  <c r="CI108" i="62"/>
  <c r="CI104" i="62" s="1"/>
  <c r="BW108" i="62"/>
  <c r="BW104" i="62" s="1"/>
  <c r="BK108" i="62"/>
  <c r="BK104" i="62" s="1"/>
  <c r="AY108" i="62"/>
  <c r="AY104" i="62" s="1"/>
  <c r="AM108" i="62"/>
  <c r="AM104" i="62" s="1"/>
  <c r="AA108" i="62"/>
  <c r="AA104" i="62" s="1"/>
  <c r="O108" i="62"/>
  <c r="O104" i="62" s="1"/>
  <c r="AQ108" i="62"/>
  <c r="AQ104" i="62" s="1"/>
  <c r="IT108" i="62"/>
  <c r="IT104" i="62" s="1"/>
  <c r="IH108" i="62"/>
  <c r="IH104" i="62" s="1"/>
  <c r="HV108" i="62"/>
  <c r="HV104" i="62" s="1"/>
  <c r="HJ108" i="62"/>
  <c r="HJ104" i="62" s="1"/>
  <c r="GX108" i="62"/>
  <c r="GX104" i="62" s="1"/>
  <c r="GL108" i="62"/>
  <c r="GL104" i="62" s="1"/>
  <c r="FZ108" i="62"/>
  <c r="FZ104" i="62" s="1"/>
  <c r="FN108" i="62"/>
  <c r="FN104" i="62" s="1"/>
  <c r="FB108" i="62"/>
  <c r="FB104" i="62" s="1"/>
  <c r="EP108" i="62"/>
  <c r="EP104" i="62" s="1"/>
  <c r="ED108" i="62"/>
  <c r="ED104" i="62" s="1"/>
  <c r="DR108" i="62"/>
  <c r="DR104" i="62" s="1"/>
  <c r="DF108" i="62"/>
  <c r="DF104" i="62" s="1"/>
  <c r="CT108" i="62"/>
  <c r="CT104" i="62" s="1"/>
  <c r="CH108" i="62"/>
  <c r="CH104" i="62" s="1"/>
  <c r="BV108" i="62"/>
  <c r="BV104" i="62" s="1"/>
  <c r="BJ108" i="62"/>
  <c r="BJ104" i="62" s="1"/>
  <c r="AX108" i="62"/>
  <c r="AX104" i="62" s="1"/>
  <c r="AL108" i="62"/>
  <c r="AL104" i="62" s="1"/>
  <c r="Z108" i="62"/>
  <c r="Z104" i="62" s="1"/>
  <c r="N108" i="62"/>
  <c r="N104" i="62" s="1"/>
  <c r="IS108" i="62"/>
  <c r="IS104" i="62" s="1"/>
  <c r="IG108" i="62"/>
  <c r="IG104" i="62" s="1"/>
  <c r="HU108" i="62"/>
  <c r="HU104" i="62" s="1"/>
  <c r="HI108" i="62"/>
  <c r="HI104" i="62" s="1"/>
  <c r="GW108" i="62"/>
  <c r="GW104" i="62" s="1"/>
  <c r="GK108" i="62"/>
  <c r="GK104" i="62" s="1"/>
  <c r="FY108" i="62"/>
  <c r="FY104" i="62" s="1"/>
  <c r="FM108" i="62"/>
  <c r="FM104" i="62" s="1"/>
  <c r="FA108" i="62"/>
  <c r="FA104" i="62" s="1"/>
  <c r="EO108" i="62"/>
  <c r="EO104" i="62" s="1"/>
  <c r="EC108" i="62"/>
  <c r="EC104" i="62" s="1"/>
  <c r="DQ108" i="62"/>
  <c r="DQ104" i="62" s="1"/>
  <c r="DE108" i="62"/>
  <c r="DE104" i="62" s="1"/>
  <c r="CS108" i="62"/>
  <c r="CS104" i="62" s="1"/>
  <c r="CG108" i="62"/>
  <c r="CG104" i="62" s="1"/>
  <c r="BU108" i="62"/>
  <c r="BU104" i="62" s="1"/>
  <c r="BI108" i="62"/>
  <c r="BI104" i="62" s="1"/>
  <c r="AW108" i="62"/>
  <c r="AW104" i="62" s="1"/>
  <c r="AK108" i="62"/>
  <c r="AK104" i="62" s="1"/>
  <c r="Y108" i="62"/>
  <c r="Y104" i="62" s="1"/>
  <c r="M108" i="62"/>
  <c r="M104" i="62" s="1"/>
  <c r="IR108" i="62"/>
  <c r="IR104" i="62" s="1"/>
  <c r="IF108" i="62"/>
  <c r="IF104" i="62" s="1"/>
  <c r="HT108" i="62"/>
  <c r="HT104" i="62" s="1"/>
  <c r="HH108" i="62"/>
  <c r="HH104" i="62" s="1"/>
  <c r="GV108" i="62"/>
  <c r="GV104" i="62" s="1"/>
  <c r="GJ108" i="62"/>
  <c r="GJ104" i="62" s="1"/>
  <c r="FX108" i="62"/>
  <c r="FX104" i="62" s="1"/>
  <c r="FL108" i="62"/>
  <c r="FL104" i="62" s="1"/>
  <c r="EZ108" i="62"/>
  <c r="EZ104" i="62" s="1"/>
  <c r="EN108" i="62"/>
  <c r="EN104" i="62" s="1"/>
  <c r="EB108" i="62"/>
  <c r="EB104" i="62" s="1"/>
  <c r="DP108" i="62"/>
  <c r="DP104" i="62" s="1"/>
  <c r="DD108" i="62"/>
  <c r="DD104" i="62" s="1"/>
  <c r="CR108" i="62"/>
  <c r="CR104" i="62" s="1"/>
  <c r="CF108" i="62"/>
  <c r="CF104" i="62" s="1"/>
  <c r="BT108" i="62"/>
  <c r="BT104" i="62" s="1"/>
  <c r="BH108" i="62"/>
  <c r="BH104" i="62" s="1"/>
  <c r="AV108" i="62"/>
  <c r="AV104" i="62" s="1"/>
  <c r="AJ108" i="62"/>
  <c r="AJ104" i="62" s="1"/>
  <c r="X108" i="62"/>
  <c r="X104" i="62" s="1"/>
  <c r="HC108" i="62"/>
  <c r="HC104" i="62" s="1"/>
  <c r="IQ108" i="62"/>
  <c r="IQ104" i="62" s="1"/>
  <c r="IE108" i="62"/>
  <c r="IE104" i="62" s="1"/>
  <c r="HS108" i="62"/>
  <c r="HS104" i="62" s="1"/>
  <c r="HG108" i="62"/>
  <c r="HG104" i="62" s="1"/>
  <c r="GU108" i="62"/>
  <c r="GU104" i="62" s="1"/>
  <c r="GI108" i="62"/>
  <c r="GI104" i="62" s="1"/>
  <c r="FW108" i="62"/>
  <c r="FW104" i="62" s="1"/>
  <c r="FK108" i="62"/>
  <c r="FK104" i="62" s="1"/>
  <c r="EY108" i="62"/>
  <c r="EY104" i="62" s="1"/>
  <c r="EM108" i="62"/>
  <c r="EM104" i="62" s="1"/>
  <c r="EA108" i="62"/>
  <c r="EA104" i="62" s="1"/>
  <c r="DO108" i="62"/>
  <c r="DO104" i="62" s="1"/>
  <c r="DC108" i="62"/>
  <c r="DC104" i="62" s="1"/>
  <c r="CQ108" i="62"/>
  <c r="CQ104" i="62" s="1"/>
  <c r="CE108" i="62"/>
  <c r="CE104" i="62" s="1"/>
  <c r="BS108" i="62"/>
  <c r="BS104" i="62" s="1"/>
  <c r="BG108" i="62"/>
  <c r="BG104" i="62" s="1"/>
  <c r="AU108" i="62"/>
  <c r="AU104" i="62" s="1"/>
  <c r="AI108" i="62"/>
  <c r="AI104" i="62" s="1"/>
  <c r="W108" i="62"/>
  <c r="W104" i="62" s="1"/>
  <c r="L108" i="62"/>
  <c r="L104" i="62" s="1"/>
  <c r="HO108" i="62"/>
  <c r="HO104" i="62" s="1"/>
  <c r="S108" i="62"/>
  <c r="S104" i="62" s="1"/>
  <c r="IP108" i="62"/>
  <c r="IP104" i="62" s="1"/>
  <c r="ID108" i="62"/>
  <c r="ID104" i="62" s="1"/>
  <c r="HR108" i="62"/>
  <c r="HR104" i="62" s="1"/>
  <c r="HF108" i="62"/>
  <c r="HF104" i="62" s="1"/>
  <c r="GT108" i="62"/>
  <c r="GT104" i="62" s="1"/>
  <c r="GH108" i="62"/>
  <c r="GH104" i="62" s="1"/>
  <c r="FV108" i="62"/>
  <c r="FV104" i="62" s="1"/>
  <c r="FJ108" i="62"/>
  <c r="FJ104" i="62" s="1"/>
  <c r="EX108" i="62"/>
  <c r="EX104" i="62" s="1"/>
  <c r="EL108" i="62"/>
  <c r="EL104" i="62" s="1"/>
  <c r="DZ108" i="62"/>
  <c r="DZ104" i="62" s="1"/>
  <c r="DN108" i="62"/>
  <c r="DN104" i="62" s="1"/>
  <c r="DB108" i="62"/>
  <c r="DB104" i="62" s="1"/>
  <c r="CP108" i="62"/>
  <c r="CP104" i="62" s="1"/>
  <c r="CD108" i="62"/>
  <c r="CD104" i="62" s="1"/>
  <c r="BR108" i="62"/>
  <c r="BR104" i="62" s="1"/>
  <c r="BF108" i="62"/>
  <c r="BF104" i="62" s="1"/>
  <c r="AT108" i="62"/>
  <c r="AT104" i="62" s="1"/>
  <c r="AH108" i="62"/>
  <c r="AH104" i="62" s="1"/>
  <c r="V108" i="62"/>
  <c r="V104" i="62" s="1"/>
  <c r="GQ108" i="62"/>
  <c r="GQ104" i="62" s="1"/>
  <c r="JA108" i="62"/>
  <c r="JA104" i="62" s="1"/>
  <c r="IO108" i="62"/>
  <c r="IO104" i="62" s="1"/>
  <c r="IC108" i="62"/>
  <c r="IC104" i="62" s="1"/>
  <c r="HQ108" i="62"/>
  <c r="HQ104" i="62" s="1"/>
  <c r="HE108" i="62"/>
  <c r="HE104" i="62" s="1"/>
  <c r="GS108" i="62"/>
  <c r="GS104" i="62" s="1"/>
  <c r="GG108" i="62"/>
  <c r="GG104" i="62" s="1"/>
  <c r="FU108" i="62"/>
  <c r="FU104" i="62" s="1"/>
  <c r="FI108" i="62"/>
  <c r="FI104" i="62" s="1"/>
  <c r="EW108" i="62"/>
  <c r="EW104" i="62" s="1"/>
  <c r="EK108" i="62"/>
  <c r="EK104" i="62" s="1"/>
  <c r="DY108" i="62"/>
  <c r="DY104" i="62" s="1"/>
  <c r="DM108" i="62"/>
  <c r="DM104" i="62" s="1"/>
  <c r="DA108" i="62"/>
  <c r="DA104" i="62" s="1"/>
  <c r="CO108" i="62"/>
  <c r="CO104" i="62" s="1"/>
  <c r="CC108" i="62"/>
  <c r="CC104" i="62" s="1"/>
  <c r="BQ108" i="62"/>
  <c r="BQ104" i="62" s="1"/>
  <c r="BE108" i="62"/>
  <c r="BE104" i="62" s="1"/>
  <c r="AS108" i="62"/>
  <c r="AS104" i="62" s="1"/>
  <c r="AG108" i="62"/>
  <c r="AG104" i="62" s="1"/>
  <c r="U108" i="62"/>
  <c r="U104" i="62" s="1"/>
  <c r="CM108" i="62"/>
  <c r="CM104" i="62" s="1"/>
  <c r="IZ108" i="62"/>
  <c r="IZ104" i="62" s="1"/>
  <c r="IN108" i="62"/>
  <c r="IN104" i="62" s="1"/>
  <c r="IB108" i="62"/>
  <c r="IB104" i="62" s="1"/>
  <c r="HP108" i="62"/>
  <c r="HP104" i="62" s="1"/>
  <c r="HD108" i="62"/>
  <c r="HD104" i="62" s="1"/>
  <c r="GR108" i="62"/>
  <c r="GR104" i="62" s="1"/>
  <c r="GF108" i="62"/>
  <c r="GF104" i="62" s="1"/>
  <c r="FT108" i="62"/>
  <c r="FT104" i="62" s="1"/>
  <c r="FH108" i="62"/>
  <c r="FH104" i="62" s="1"/>
  <c r="EV108" i="62"/>
  <c r="EV104" i="62" s="1"/>
  <c r="EJ108" i="62"/>
  <c r="EJ104" i="62" s="1"/>
  <c r="DX108" i="62"/>
  <c r="DX104" i="62" s="1"/>
  <c r="DL108" i="62"/>
  <c r="DL104" i="62" s="1"/>
  <c r="CZ108" i="62"/>
  <c r="CZ104" i="62" s="1"/>
  <c r="CN108" i="62"/>
  <c r="CN104" i="62" s="1"/>
  <c r="CB108" i="62"/>
  <c r="CB104" i="62" s="1"/>
  <c r="BP108" i="62"/>
  <c r="BP104" i="62" s="1"/>
  <c r="BD108" i="62"/>
  <c r="BD104" i="62" s="1"/>
  <c r="AR108" i="62"/>
  <c r="AR104" i="62" s="1"/>
  <c r="AF108" i="62"/>
  <c r="AF104" i="62" s="1"/>
  <c r="T108" i="62"/>
  <c r="T104" i="62" s="1"/>
  <c r="IY108" i="62"/>
  <c r="IY104" i="62" s="1"/>
  <c r="IM108" i="62"/>
  <c r="IM104" i="62" s="1"/>
  <c r="IA108" i="62"/>
  <c r="IA104" i="62" s="1"/>
  <c r="GE108" i="62"/>
  <c r="GE104" i="62" s="1"/>
  <c r="FS108" i="62"/>
  <c r="FS104" i="62" s="1"/>
  <c r="FG108" i="62"/>
  <c r="FG104" i="62" s="1"/>
  <c r="EU108" i="62"/>
  <c r="EU104" i="62" s="1"/>
  <c r="EI108" i="62"/>
  <c r="EI104" i="62" s="1"/>
  <c r="DW108" i="62"/>
  <c r="DW104" i="62" s="1"/>
  <c r="DK108" i="62"/>
  <c r="DK104" i="62" s="1"/>
  <c r="CY108" i="62"/>
  <c r="CY104" i="62" s="1"/>
  <c r="CA108" i="62"/>
  <c r="CA104" i="62" s="1"/>
  <c r="AE108" i="62"/>
  <c r="AE104" i="62" s="1"/>
  <c r="IX108" i="62"/>
  <c r="IX104" i="62" s="1"/>
  <c r="IL108" i="62"/>
  <c r="IL104" i="62" s="1"/>
  <c r="HZ108" i="62"/>
  <c r="HZ104" i="62" s="1"/>
  <c r="HN108" i="62"/>
  <c r="HN104" i="62" s="1"/>
  <c r="HB108" i="62"/>
  <c r="HB104" i="62" s="1"/>
  <c r="GP108" i="62"/>
  <c r="GP104" i="62" s="1"/>
  <c r="GD108" i="62"/>
  <c r="GD104" i="62" s="1"/>
  <c r="FR108" i="62"/>
  <c r="FR104" i="62" s="1"/>
  <c r="FF108" i="62"/>
  <c r="FF104" i="62" s="1"/>
  <c r="ET108" i="62"/>
  <c r="ET104" i="62" s="1"/>
  <c r="EH108" i="62"/>
  <c r="EH104" i="62" s="1"/>
  <c r="DV108" i="62"/>
  <c r="DV104" i="62" s="1"/>
  <c r="DJ108" i="62"/>
  <c r="DJ104" i="62" s="1"/>
  <c r="CX108" i="62"/>
  <c r="CX104" i="62" s="1"/>
  <c r="CL108" i="62"/>
  <c r="CL104" i="62" s="1"/>
  <c r="BZ108" i="62"/>
  <c r="BZ104" i="62" s="1"/>
  <c r="BN108" i="62"/>
  <c r="BN104" i="62" s="1"/>
  <c r="BB108" i="62"/>
  <c r="BB104" i="62" s="1"/>
  <c r="AP108" i="62"/>
  <c r="AP104" i="62" s="1"/>
  <c r="AD108" i="62"/>
  <c r="AD104" i="62" s="1"/>
  <c r="R108" i="62"/>
  <c r="R104" i="62" s="1"/>
  <c r="BO108" i="62"/>
  <c r="BO104" i="62" s="1"/>
  <c r="C12" i="6"/>
  <c r="C13" i="6"/>
  <c r="C15" i="6"/>
  <c r="C16" i="6"/>
  <c r="C17" i="6"/>
  <c r="R105" i="62" l="1"/>
  <c r="R6" i="62" s="1"/>
  <c r="BN105" i="62"/>
  <c r="BN6" i="62" s="1"/>
  <c r="FF105" i="62"/>
  <c r="FF6" i="62" s="1"/>
  <c r="CN105" i="62"/>
  <c r="CN6" i="62" s="1"/>
  <c r="IX105" i="62"/>
  <c r="IX6" i="62" s="1"/>
  <c r="IM105" i="62"/>
  <c r="IM6" i="62" s="1"/>
  <c r="U105" i="62"/>
  <c r="U6" i="62" s="1"/>
  <c r="FI105" i="62"/>
  <c r="FI6" i="62" s="1"/>
  <c r="GH105" i="62"/>
  <c r="GH6" i="62" s="1"/>
  <c r="BG105" i="62"/>
  <c r="BG6" i="62" s="1"/>
  <c r="CR105" i="62"/>
  <c r="CR6" i="62" s="1"/>
  <c r="IF105" i="62"/>
  <c r="IF6" i="62" s="1"/>
  <c r="DV105" i="62"/>
  <c r="DV6" i="62" s="1"/>
  <c r="AE105" i="62"/>
  <c r="AE6" i="62" s="1"/>
  <c r="IY105" i="62"/>
  <c r="IY6" i="62" s="1"/>
  <c r="EV105" i="62"/>
  <c r="EV6" i="62" s="1"/>
  <c r="AG105" i="62"/>
  <c r="AG6" i="62" s="1"/>
  <c r="FU105" i="62"/>
  <c r="FU6" i="62" s="1"/>
  <c r="BF105" i="62"/>
  <c r="BF6" i="62" s="1"/>
  <c r="GT105" i="62"/>
  <c r="GT6" i="62" s="1"/>
  <c r="BS105" i="62"/>
  <c r="BS6" i="62" s="1"/>
  <c r="HG105" i="62"/>
  <c r="HG6" i="62" s="1"/>
  <c r="DD105" i="62"/>
  <c r="DD6" i="62" s="1"/>
  <c r="IR105" i="62"/>
  <c r="IR6" i="62" s="1"/>
  <c r="EO105" i="62"/>
  <c r="EO6" i="62" s="1"/>
  <c r="AL105" i="62"/>
  <c r="AL6" i="62" s="1"/>
  <c r="FZ105" i="62"/>
  <c r="FZ6" i="62" s="1"/>
  <c r="BK105" i="62"/>
  <c r="BK6" i="62" s="1"/>
  <c r="GY105" i="62"/>
  <c r="GY6" i="62" s="1"/>
  <c r="CJ105" i="62"/>
  <c r="CJ6" i="62" s="1"/>
  <c r="HX105" i="62"/>
  <c r="HX6" i="62" s="1"/>
  <c r="DU105" i="62"/>
  <c r="DU6" i="62" s="1"/>
  <c r="T105" i="62"/>
  <c r="T6" i="62" s="1"/>
  <c r="GG105" i="62"/>
  <c r="GG6" i="62" s="1"/>
  <c r="CE105" i="62"/>
  <c r="CE6" i="62" s="1"/>
  <c r="M105" i="62"/>
  <c r="M6" i="62" s="1"/>
  <c r="FA105" i="62"/>
  <c r="FA6" i="62" s="1"/>
  <c r="AX105" i="62"/>
  <c r="AX6" i="62" s="1"/>
  <c r="GL105" i="62"/>
  <c r="GL6" i="62" s="1"/>
  <c r="BW105" i="62"/>
  <c r="BW6" i="62" s="1"/>
  <c r="HK105" i="62"/>
  <c r="HK6" i="62" s="1"/>
  <c r="CV105" i="62"/>
  <c r="CV6" i="62" s="1"/>
  <c r="IJ105" i="62"/>
  <c r="IJ6" i="62" s="1"/>
  <c r="EG105" i="62"/>
  <c r="EG6" i="62" s="1"/>
  <c r="HB105" i="62"/>
  <c r="HB6" i="62" s="1"/>
  <c r="EH105" i="62"/>
  <c r="EH6" i="62" s="1"/>
  <c r="CA105" i="62"/>
  <c r="CA6" i="62" s="1"/>
  <c r="FH105" i="62"/>
  <c r="FH6" i="62" s="1"/>
  <c r="AS105" i="62"/>
  <c r="AS6" i="62" s="1"/>
  <c r="BR105" i="62"/>
  <c r="BR6" i="62" s="1"/>
  <c r="HF105" i="62"/>
  <c r="HF6" i="62" s="1"/>
  <c r="HS105" i="62"/>
  <c r="HS6" i="62" s="1"/>
  <c r="DP105" i="62"/>
  <c r="DP6" i="62" s="1"/>
  <c r="BO105" i="62"/>
  <c r="BO6" i="62" s="1"/>
  <c r="ET105" i="62"/>
  <c r="ET6" i="62" s="1"/>
  <c r="CY105" i="62"/>
  <c r="CY6" i="62" s="1"/>
  <c r="AF105" i="62"/>
  <c r="AF6" i="62" s="1"/>
  <c r="FT105" i="62"/>
  <c r="FT6" i="62" s="1"/>
  <c r="BE105" i="62"/>
  <c r="BE6" i="62" s="1"/>
  <c r="GS105" i="62"/>
  <c r="GS6" i="62" s="1"/>
  <c r="CD105" i="62"/>
  <c r="CD6" i="62" s="1"/>
  <c r="HR105" i="62"/>
  <c r="HR6" i="62" s="1"/>
  <c r="CQ105" i="62"/>
  <c r="CQ6" i="62" s="1"/>
  <c r="IE105" i="62"/>
  <c r="IE6" i="62" s="1"/>
  <c r="EB105" i="62"/>
  <c r="EB6" i="62" s="1"/>
  <c r="Y105" i="62"/>
  <c r="Y6" i="62" s="1"/>
  <c r="FM105" i="62"/>
  <c r="FM6" i="62" s="1"/>
  <c r="BJ105" i="62"/>
  <c r="BJ6" i="62" s="1"/>
  <c r="GX105" i="62"/>
  <c r="GX6" i="62" s="1"/>
  <c r="CI105" i="62"/>
  <c r="CI6" i="62" s="1"/>
  <c r="HW105" i="62"/>
  <c r="HW6" i="62" s="1"/>
  <c r="DH105" i="62"/>
  <c r="DH6" i="62" s="1"/>
  <c r="IV105" i="62"/>
  <c r="IV6" i="62" s="1"/>
  <c r="ES105" i="62"/>
  <c r="ES6" i="62" s="1"/>
  <c r="HE105" i="62"/>
  <c r="HE6" i="62" s="1"/>
  <c r="DC105" i="62"/>
  <c r="DC6" i="62" s="1"/>
  <c r="EN105" i="62"/>
  <c r="EN6" i="62" s="1"/>
  <c r="AK105" i="62"/>
  <c r="AK6" i="62" s="1"/>
  <c r="FY105" i="62"/>
  <c r="FY6" i="62" s="1"/>
  <c r="BV105" i="62"/>
  <c r="BV6" i="62" s="1"/>
  <c r="HJ105" i="62"/>
  <c r="HJ6" i="62" s="1"/>
  <c r="CU105" i="62"/>
  <c r="CU6" i="62" s="1"/>
  <c r="II105" i="62"/>
  <c r="II6" i="62" s="1"/>
  <c r="DT105" i="62"/>
  <c r="DT6" i="62" s="1"/>
  <c r="Q105" i="62"/>
  <c r="Q6" i="62" s="1"/>
  <c r="FE105" i="62"/>
  <c r="FE6" i="62" s="1"/>
  <c r="AR105" i="62"/>
  <c r="AR6" i="62" s="1"/>
  <c r="BQ105" i="62"/>
  <c r="BQ6" i="62" s="1"/>
  <c r="CP105" i="62"/>
  <c r="CP6" i="62" s="1"/>
  <c r="ID105" i="62"/>
  <c r="ID6" i="62" s="1"/>
  <c r="IQ105" i="62"/>
  <c r="IQ6" i="62" s="1"/>
  <c r="AD105" i="62"/>
  <c r="AD6" i="62" s="1"/>
  <c r="FR105" i="62"/>
  <c r="FR6" i="62" s="1"/>
  <c r="DW105" i="62"/>
  <c r="DW6" i="62" s="1"/>
  <c r="BD105" i="62"/>
  <c r="BD6" i="62" s="1"/>
  <c r="GR105" i="62"/>
  <c r="GR6" i="62" s="1"/>
  <c r="CC105" i="62"/>
  <c r="CC6" i="62" s="1"/>
  <c r="HQ105" i="62"/>
  <c r="HQ6" i="62" s="1"/>
  <c r="DB105" i="62"/>
  <c r="DB6" i="62" s="1"/>
  <c r="IP105" i="62"/>
  <c r="IP6" i="62" s="1"/>
  <c r="DO105" i="62"/>
  <c r="DO6" i="62" s="1"/>
  <c r="HC105" i="62"/>
  <c r="HC6" i="62" s="1"/>
  <c r="EZ105" i="62"/>
  <c r="EZ6" i="62" s="1"/>
  <c r="AW105" i="62"/>
  <c r="AW6" i="62" s="1"/>
  <c r="GK105" i="62"/>
  <c r="GK6" i="62" s="1"/>
  <c r="CH105" i="62"/>
  <c r="CH6" i="62" s="1"/>
  <c r="HV105" i="62"/>
  <c r="HV6" i="62" s="1"/>
  <c r="DG105" i="62"/>
  <c r="DG6" i="62" s="1"/>
  <c r="IU105" i="62"/>
  <c r="IU6" i="62" s="1"/>
  <c r="EF105" i="62"/>
  <c r="EF6" i="62" s="1"/>
  <c r="AC105" i="62"/>
  <c r="AC6" i="62" s="1"/>
  <c r="FQ105" i="62"/>
  <c r="FQ6" i="62" s="1"/>
  <c r="GF105" i="62"/>
  <c r="GF6" i="62" s="1"/>
  <c r="BP105" i="62"/>
  <c r="BP6" i="62" s="1"/>
  <c r="IC105" i="62"/>
  <c r="IC6" i="62" s="1"/>
  <c r="EA105" i="62"/>
  <c r="EA6" i="62" s="1"/>
  <c r="BI105" i="62"/>
  <c r="BI6" i="62" s="1"/>
  <c r="GW105" i="62"/>
  <c r="GW6" i="62" s="1"/>
  <c r="CT105" i="62"/>
  <c r="CT6" i="62" s="1"/>
  <c r="IH105" i="62"/>
  <c r="IH6" i="62" s="1"/>
  <c r="DS105" i="62"/>
  <c r="DS6" i="62" s="1"/>
  <c r="BC105" i="62"/>
  <c r="BC6" i="62" s="1"/>
  <c r="ER105" i="62"/>
  <c r="ER6" i="62" s="1"/>
  <c r="AO105" i="62"/>
  <c r="AO6" i="62" s="1"/>
  <c r="GC105" i="62"/>
  <c r="GC6" i="62" s="1"/>
  <c r="DK105" i="62"/>
  <c r="DK6" i="62" s="1"/>
  <c r="AP105" i="62"/>
  <c r="AP6" i="62" s="1"/>
  <c r="GD105" i="62"/>
  <c r="GD6" i="62" s="1"/>
  <c r="EI105" i="62"/>
  <c r="EI6" i="62" s="1"/>
  <c r="HD105" i="62"/>
  <c r="HD6" i="62" s="1"/>
  <c r="CO105" i="62"/>
  <c r="CO6" i="62" s="1"/>
  <c r="DN105" i="62"/>
  <c r="DN6" i="62" s="1"/>
  <c r="S105" i="62"/>
  <c r="S6" i="62" s="1"/>
  <c r="X105" i="62"/>
  <c r="X6" i="62" s="1"/>
  <c r="FL105" i="62"/>
  <c r="FL6" i="62" s="1"/>
  <c r="BB105" i="62"/>
  <c r="BB6" i="62" s="1"/>
  <c r="GP105" i="62"/>
  <c r="GP6" i="62" s="1"/>
  <c r="EU105" i="62"/>
  <c r="EU6" i="62" s="1"/>
  <c r="CB105" i="62"/>
  <c r="CB6" i="62" s="1"/>
  <c r="HP105" i="62"/>
  <c r="HP6" i="62" s="1"/>
  <c r="DA105" i="62"/>
  <c r="DA6" i="62" s="1"/>
  <c r="IO105" i="62"/>
  <c r="IO6" i="62" s="1"/>
  <c r="DZ105" i="62"/>
  <c r="DZ6" i="62" s="1"/>
  <c r="HO105" i="62"/>
  <c r="HO6" i="62" s="1"/>
  <c r="EM105" i="62"/>
  <c r="EM6" i="62" s="1"/>
  <c r="AJ105" i="62"/>
  <c r="AJ6" i="62" s="1"/>
  <c r="FX105" i="62"/>
  <c r="FX6" i="62" s="1"/>
  <c r="BU105" i="62"/>
  <c r="BU6" i="62" s="1"/>
  <c r="HI105" i="62"/>
  <c r="HI6" i="62" s="1"/>
  <c r="DF105" i="62"/>
  <c r="DF6" i="62" s="1"/>
  <c r="IT105" i="62"/>
  <c r="IT6" i="62" s="1"/>
  <c r="EE105" i="62"/>
  <c r="EE6" i="62" s="1"/>
  <c r="P105" i="62"/>
  <c r="P6" i="62" s="1"/>
  <c r="FD105" i="62"/>
  <c r="FD6" i="62" s="1"/>
  <c r="BA105" i="62"/>
  <c r="BA6" i="62" s="1"/>
  <c r="GO105" i="62"/>
  <c r="GO6" i="62" s="1"/>
  <c r="EL105" i="62"/>
  <c r="EL6" i="62" s="1"/>
  <c r="AV105" i="62"/>
  <c r="AV6" i="62" s="1"/>
  <c r="GJ105" i="62"/>
  <c r="GJ6" i="62" s="1"/>
  <c r="CG105" i="62"/>
  <c r="CG6" i="62" s="1"/>
  <c r="HU105" i="62"/>
  <c r="HU6" i="62" s="1"/>
  <c r="DR105" i="62"/>
  <c r="DR6" i="62" s="1"/>
  <c r="AQ105" i="62"/>
  <c r="AQ6" i="62" s="1"/>
  <c r="EQ105" i="62"/>
  <c r="EQ6" i="62" s="1"/>
  <c r="AB105" i="62"/>
  <c r="AB6" i="62" s="1"/>
  <c r="FP105" i="62"/>
  <c r="FP6" i="62" s="1"/>
  <c r="BM105" i="62"/>
  <c r="BM6" i="62" s="1"/>
  <c r="HA105" i="62"/>
  <c r="HA6" i="62" s="1"/>
  <c r="L105" i="62"/>
  <c r="L6" i="62" s="1"/>
  <c r="CZ105" i="62"/>
  <c r="CZ6" i="62" s="1"/>
  <c r="FK105" i="62"/>
  <c r="FK6" i="62" s="1"/>
  <c r="CS105" i="62"/>
  <c r="CS6" i="62" s="1"/>
  <c r="IG105" i="62"/>
  <c r="IG6" i="62" s="1"/>
  <c r="ED105" i="62"/>
  <c r="ED6" i="62" s="1"/>
  <c r="O105" i="62"/>
  <c r="O6" i="62" s="1"/>
  <c r="FC105" i="62"/>
  <c r="FC6" i="62" s="1"/>
  <c r="AN105" i="62"/>
  <c r="AN6" i="62" s="1"/>
  <c r="GB105" i="62"/>
  <c r="GB6" i="62" s="1"/>
  <c r="BY105" i="62"/>
  <c r="BY6" i="62" s="1"/>
  <c r="HM105" i="62"/>
  <c r="HM6" i="62" s="1"/>
  <c r="FG105" i="62"/>
  <c r="FG6" i="62" s="1"/>
  <c r="DM105" i="62"/>
  <c r="DM6" i="62" s="1"/>
  <c r="EY105" i="62"/>
  <c r="EY6" i="62" s="1"/>
  <c r="HN105" i="62"/>
  <c r="HN6" i="62" s="1"/>
  <c r="IN105" i="62"/>
  <c r="IN6" i="62" s="1"/>
  <c r="GQ105" i="62"/>
  <c r="GQ6" i="62" s="1"/>
  <c r="W105" i="62"/>
  <c r="W6" i="62" s="1"/>
  <c r="BH105" i="62"/>
  <c r="BH6" i="62" s="1"/>
  <c r="GV105" i="62"/>
  <c r="GV6" i="62" s="1"/>
  <c r="CL105" i="62"/>
  <c r="CL6" i="62" s="1"/>
  <c r="HZ105" i="62"/>
  <c r="HZ6" i="62" s="1"/>
  <c r="GE105" i="62"/>
  <c r="GE6" i="62" s="1"/>
  <c r="DL105" i="62"/>
  <c r="DL6" i="62" s="1"/>
  <c r="IZ105" i="62"/>
  <c r="IZ6" i="62" s="1"/>
  <c r="EK105" i="62"/>
  <c r="EK6" i="62" s="1"/>
  <c r="V105" i="62"/>
  <c r="V6" i="62" s="1"/>
  <c r="FJ105" i="62"/>
  <c r="FJ6" i="62" s="1"/>
  <c r="AI105" i="62"/>
  <c r="AI6" i="62" s="1"/>
  <c r="FW105" i="62"/>
  <c r="FW6" i="62" s="1"/>
  <c r="BT105" i="62"/>
  <c r="BT6" i="62" s="1"/>
  <c r="HH105" i="62"/>
  <c r="HH6" i="62" s="1"/>
  <c r="DE105" i="62"/>
  <c r="DE6" i="62" s="1"/>
  <c r="IS105" i="62"/>
  <c r="IS6" i="62" s="1"/>
  <c r="EP105" i="62"/>
  <c r="EP6" i="62" s="1"/>
  <c r="AA105" i="62"/>
  <c r="AA6" i="62" s="1"/>
  <c r="FO105" i="62"/>
  <c r="FO6" i="62" s="1"/>
  <c r="AZ105" i="62"/>
  <c r="AZ6" i="62" s="1"/>
  <c r="GN105" i="62"/>
  <c r="GN6" i="62" s="1"/>
  <c r="CK105" i="62"/>
  <c r="CK6" i="62" s="1"/>
  <c r="HY105" i="62"/>
  <c r="HY6" i="62" s="1"/>
  <c r="IB105" i="62"/>
  <c r="IB6" i="62" s="1"/>
  <c r="JA105" i="62"/>
  <c r="JA6" i="62" s="1"/>
  <c r="BZ105" i="62"/>
  <c r="BZ6" i="62" s="1"/>
  <c r="FS105" i="62"/>
  <c r="FS6" i="62" s="1"/>
  <c r="DY105" i="62"/>
  <c r="DY6" i="62" s="1"/>
  <c r="EX105" i="62"/>
  <c r="EX6" i="62" s="1"/>
  <c r="CX105" i="62"/>
  <c r="CX6" i="62" s="1"/>
  <c r="IL105" i="62"/>
  <c r="IL6" i="62" s="1"/>
  <c r="IA105" i="62"/>
  <c r="IA6" i="62" s="1"/>
  <c r="DX105" i="62"/>
  <c r="DX6" i="62" s="1"/>
  <c r="CM105" i="62"/>
  <c r="CM6" i="62" s="1"/>
  <c r="EW105" i="62"/>
  <c r="EW6" i="62" s="1"/>
  <c r="AH105" i="62"/>
  <c r="AH6" i="62" s="1"/>
  <c r="FV105" i="62"/>
  <c r="FV6" i="62" s="1"/>
  <c r="AU105" i="62"/>
  <c r="AU6" i="62" s="1"/>
  <c r="GI105" i="62"/>
  <c r="GI6" i="62" s="1"/>
  <c r="CF105" i="62"/>
  <c r="CF6" i="62" s="1"/>
  <c r="HT105" i="62"/>
  <c r="HT6" i="62" s="1"/>
  <c r="DQ105" i="62"/>
  <c r="DQ6" i="62" s="1"/>
  <c r="N105" i="62"/>
  <c r="N6" i="62" s="1"/>
  <c r="FB105" i="62"/>
  <c r="FB6" i="62" s="1"/>
  <c r="AM105" i="62"/>
  <c r="AM6" i="62" s="1"/>
  <c r="GA105" i="62"/>
  <c r="GA6" i="62" s="1"/>
  <c r="BL105" i="62"/>
  <c r="BL6" i="62" s="1"/>
  <c r="GZ105" i="62"/>
  <c r="GZ6" i="62" s="1"/>
  <c r="CW105" i="62"/>
  <c r="CW6" i="62" s="1"/>
  <c r="IK105" i="62"/>
  <c r="IK6" i="62" s="1"/>
  <c r="DJ105" i="62"/>
  <c r="DJ6" i="62" s="1"/>
  <c r="EJ105" i="62"/>
  <c r="EJ6" i="62" s="1"/>
  <c r="AT105" i="62"/>
  <c r="AT6" i="62" s="1"/>
  <c r="GU105" i="62"/>
  <c r="GU6" i="62" s="1"/>
  <c r="EC105" i="62"/>
  <c r="EC6" i="62" s="1"/>
  <c r="Z105" i="62"/>
  <c r="Z6" i="62" s="1"/>
  <c r="FN105" i="62"/>
  <c r="FN6" i="62" s="1"/>
  <c r="AY105" i="62"/>
  <c r="AY6" i="62" s="1"/>
  <c r="GM105" i="62"/>
  <c r="GM6" i="62" s="1"/>
  <c r="BX105" i="62"/>
  <c r="BX6" i="62" s="1"/>
  <c r="HL105" i="62"/>
  <c r="HL6" i="62" s="1"/>
  <c r="DI105" i="62"/>
  <c r="DI6" i="62" s="1"/>
  <c r="IW105" i="62"/>
  <c r="IW6" i="62" s="1"/>
  <c r="C14" i="6"/>
  <c r="F5" i="50"/>
  <c r="K4" i="62" l="1"/>
  <c r="K6" i="62"/>
  <c r="F6" i="50"/>
  <c r="E6" i="50" s="1"/>
  <c r="E5" i="50"/>
  <c r="E4" i="50"/>
  <c r="P32" i="41"/>
  <c r="P31" i="41"/>
  <c r="C27" i="41" l="1"/>
  <c r="B27" i="41" s="1"/>
  <c r="C28" i="41"/>
  <c r="B28" i="41" s="1"/>
</calcChain>
</file>

<file path=xl/sharedStrings.xml><?xml version="1.0" encoding="utf-8"?>
<sst xmlns="http://schemas.openxmlformats.org/spreadsheetml/2006/main" count="2487" uniqueCount="1160">
  <si>
    <t>DVR-Nr. 1069683</t>
  </si>
  <si>
    <t xml:space="preserve">Sachbearbeiter  </t>
  </si>
  <si>
    <t>Einheit</t>
  </si>
  <si>
    <t>Bilanzposition</t>
  </si>
  <si>
    <t>datenerhebung@e-control.at</t>
  </si>
  <si>
    <t>MWh</t>
  </si>
  <si>
    <t>Betreff:</t>
  </si>
  <si>
    <t>Kalenderjahr</t>
  </si>
  <si>
    <t>Unternehmen</t>
  </si>
  <si>
    <t>Telefonnummer</t>
  </si>
  <si>
    <t xml:space="preserve">E-Mail-Adresse  </t>
  </si>
  <si>
    <t>EC-Nummer</t>
  </si>
  <si>
    <t>Firmenname</t>
  </si>
  <si>
    <t>AT900159</t>
  </si>
  <si>
    <t>AT900229</t>
  </si>
  <si>
    <t>AT900249</t>
  </si>
  <si>
    <t>Energie Graz GmbH &amp; Co KG</t>
  </si>
  <si>
    <t>AT900339</t>
  </si>
  <si>
    <t>Energie Klagenfurt GmbH</t>
  </si>
  <si>
    <t>AT005039</t>
  </si>
  <si>
    <t>AT900359</t>
  </si>
  <si>
    <t>AT900109</t>
  </si>
  <si>
    <t>AT900809</t>
  </si>
  <si>
    <t>Gasnetz Veitsch</t>
  </si>
  <si>
    <t>AT900079</t>
  </si>
  <si>
    <t>AT900419</t>
  </si>
  <si>
    <t>AT900049</t>
  </si>
  <si>
    <t>AT900179</t>
  </si>
  <si>
    <t>AT900139</t>
  </si>
  <si>
    <t>Salzburg Netz GmbH</t>
  </si>
  <si>
    <t>AT900289</t>
  </si>
  <si>
    <t>Stadtwerke Leoben</t>
  </si>
  <si>
    <t>AT006049</t>
  </si>
  <si>
    <t>AT900369</t>
  </si>
  <si>
    <t>Stadtwerke Kapfenberg GmbH</t>
  </si>
  <si>
    <t>AT900499</t>
  </si>
  <si>
    <t>AT900059</t>
  </si>
  <si>
    <t>Arnoldstein</t>
  </si>
  <si>
    <t>Baumgarten</t>
  </si>
  <si>
    <t>Murfeld</t>
  </si>
  <si>
    <t>Oberkappel</t>
  </si>
  <si>
    <t>Überackern</t>
  </si>
  <si>
    <t>Mosonmagyarovar</t>
  </si>
  <si>
    <t>Ruggell</t>
  </si>
  <si>
    <t>Höchst</t>
  </si>
  <si>
    <t>Laa/Thaya</t>
  </si>
  <si>
    <t>EC-Nummer / Kennung</t>
  </si>
  <si>
    <t>bis 278 MWh/a</t>
  </si>
  <si>
    <t>TIGAS Erdgas Tirol GmbH</t>
  </si>
  <si>
    <t>Anmerkungen</t>
  </si>
  <si>
    <t>Energie Ried GmbH</t>
  </si>
  <si>
    <t>GAS CONNECT AUSTRIA GmbH</t>
  </si>
  <si>
    <t>Stadtbetriebe Steyr GmbH</t>
  </si>
  <si>
    <t>Eigenverbrauch im Fernleitungsnetz</t>
  </si>
  <si>
    <t>Eigenverbrauch im Verteilernetz</t>
  </si>
  <si>
    <t>Versorgerwechsel</t>
  </si>
  <si>
    <t>Insgesamt</t>
  </si>
  <si>
    <t>bis 5.600 kWh</t>
  </si>
  <si>
    <t>über 55.600 kWh</t>
  </si>
  <si>
    <t>AT900399</t>
  </si>
  <si>
    <t>AT006019</t>
  </si>
  <si>
    <t>AT005009</t>
  </si>
  <si>
    <t>Summe</t>
  </si>
  <si>
    <t>KNG-Kärnten Netz GmbH</t>
  </si>
  <si>
    <t>Trans Austria Gasleitung GmbH</t>
  </si>
  <si>
    <t>Energie AG Oberösterreich Trading GmbH</t>
  </si>
  <si>
    <t>EVN AG</t>
  </si>
  <si>
    <t>EVN Energievertrieb GmbH &amp; Co KG</t>
  </si>
  <si>
    <t>Gazprom Export LLC</t>
  </si>
  <si>
    <t>RWE Supply &amp; Trading GmbH</t>
  </si>
  <si>
    <t>Salzburg AG für Energie, Verkehr und Telekommunikation</t>
  </si>
  <si>
    <t>Stadtwerke Bregenz GmbH</t>
  </si>
  <si>
    <t>Petrzalka</t>
  </si>
  <si>
    <t>WINGAS GmbH</t>
  </si>
  <si>
    <t>Netz Niederösterreich GmbH</t>
  </si>
  <si>
    <t>Vorarlberger Energienetze GmbH</t>
  </si>
  <si>
    <t>Erdgas Netzbetreiber</t>
  </si>
  <si>
    <t>Abgabe an Endverbraucher</t>
  </si>
  <si>
    <t>WIENER NETZE GmbH</t>
  </si>
  <si>
    <t>Jänner</t>
  </si>
  <si>
    <t>Neuanschlüsse (Neuanlagen)</t>
  </si>
  <si>
    <t>Gesamt</t>
  </si>
  <si>
    <t>Anzahl</t>
  </si>
  <si>
    <t>Meldetermine:</t>
  </si>
  <si>
    <t>Energienetze Steiermark GmbH</t>
  </si>
  <si>
    <t>Energie Steiermark Business GmbH</t>
  </si>
  <si>
    <t>Wien Energie GmbH</t>
  </si>
  <si>
    <t>Netz Oberösterreich GmbH</t>
  </si>
  <si>
    <t>Danske Commodities A/S</t>
  </si>
  <si>
    <t>Endverbraucher</t>
  </si>
  <si>
    <t>Leitungs-
länge</t>
  </si>
  <si>
    <t>km</t>
  </si>
  <si>
    <t>Übergabekapazitäten</t>
  </si>
  <si>
    <t>Grenzkopplungspunkt /
Übergabepunkt zum Ausland</t>
  </si>
  <si>
    <t>Netzebene</t>
  </si>
  <si>
    <t>Abschaltungen und Wiederaufnahmen, Mahnungen</t>
  </si>
  <si>
    <t>Verbraucherkategorie</t>
  </si>
  <si>
    <t>Haushalte</t>
  </si>
  <si>
    <t>Nicht-Haushalte</t>
  </si>
  <si>
    <t>Zugänge</t>
  </si>
  <si>
    <t>Abgänge</t>
  </si>
  <si>
    <t>über 5.600 kWh bis 55.600 kWh</t>
  </si>
  <si>
    <t>von 278 MWh/a bis 400 MWh/a</t>
  </si>
  <si>
    <t>von 400 MWh/a bis 2.778 MWh/a</t>
  </si>
  <si>
    <t>von 2.778 MWh/a bis 5.595 MWh/a</t>
  </si>
  <si>
    <t>von 5.595 MWh/a bis 27.778 MWh/a</t>
  </si>
  <si>
    <t>von 27.778 MWh/a bis 277.778 MWh/a</t>
  </si>
  <si>
    <t>durchschnittliche Bearbeitungsdauer</t>
  </si>
  <si>
    <t>Endverbraucher insgesamt</t>
  </si>
  <si>
    <t>Burgenland</t>
  </si>
  <si>
    <t>Kärnten</t>
  </si>
  <si>
    <t>Niederösterreich</t>
  </si>
  <si>
    <t>Oberösterreich</t>
  </si>
  <si>
    <t>Salzburg</t>
  </si>
  <si>
    <t>Steiermark</t>
  </si>
  <si>
    <t>Tirol</t>
  </si>
  <si>
    <t>Vorarlberg</t>
  </si>
  <si>
    <t>Wien</t>
  </si>
  <si>
    <t>eingeleitete Versorger-wechsel</t>
  </si>
  <si>
    <t>Erhebungsperiode</t>
  </si>
  <si>
    <t>€cent/kWh</t>
  </si>
  <si>
    <t>erstes Halbjahr
(1. Jänner bis 30. Juni)</t>
  </si>
  <si>
    <t>zweites Halbjahr
(1. Juli bis 31. Dezember)</t>
  </si>
  <si>
    <t>Neuanmel-dungen bei bestehen-dem Anschluss</t>
  </si>
  <si>
    <t>Abmeldun-gen</t>
  </si>
  <si>
    <t>Neuanmel-dungen bei neuerrich-tetem Anschluss</t>
  </si>
  <si>
    <t>Wiederaufnahmen der Belieferung nach Abschaltung</t>
  </si>
  <si>
    <t>Mai</t>
  </si>
  <si>
    <t>Netzebene 3</t>
  </si>
  <si>
    <t>Netzebene 2</t>
  </si>
  <si>
    <t>(Nenn)Durchmesser</t>
  </si>
  <si>
    <t>sonstige</t>
  </si>
  <si>
    <t>aufrechte vertragliche Bindung</t>
  </si>
  <si>
    <t>Rechnungen</t>
  </si>
  <si>
    <t>bei Beendigung des Vertragsverhältnisses</t>
  </si>
  <si>
    <t>nach Vollziehung eines Versorgerwechsels</t>
  </si>
  <si>
    <t>Netzbetreiber Erdgas</t>
  </si>
  <si>
    <t>Monatswerte bis zum 20. der Folgemonats</t>
  </si>
  <si>
    <t>Jahr</t>
  </si>
  <si>
    <t>Monatswerte insgesamt</t>
  </si>
  <si>
    <t>n</t>
  </si>
  <si>
    <t xml:space="preserve">nach Aussetzung der Vertragsabwicklung </t>
  </si>
  <si>
    <t>nach Vertragsauflösung</t>
  </si>
  <si>
    <t>Februar</t>
  </si>
  <si>
    <t>März</t>
  </si>
  <si>
    <t>April</t>
  </si>
  <si>
    <t>Juni</t>
  </si>
  <si>
    <t>Juli</t>
  </si>
  <si>
    <t>August</t>
  </si>
  <si>
    <t>September</t>
  </si>
  <si>
    <t>Oktober</t>
  </si>
  <si>
    <t>November</t>
  </si>
  <si>
    <t>Dezember</t>
  </si>
  <si>
    <t>Umsatzsteuer</t>
  </si>
  <si>
    <r>
      <t>Mengengewichtete durchschnittliche Preiskomponenten</t>
    </r>
    <r>
      <rPr>
        <sz val="12"/>
        <rFont val="Arial"/>
        <family val="2"/>
      </rPr>
      <t xml:space="preserve"> (1)</t>
    </r>
  </si>
  <si>
    <t>Verbraucherkategorien</t>
  </si>
  <si>
    <t>Größenklassen, Bundesländer</t>
  </si>
  <si>
    <t>durch-geführte Versorger-wechsel</t>
  </si>
  <si>
    <t>Zählpunkte</t>
  </si>
  <si>
    <t>durchgeführte Versorgerwechsel</t>
  </si>
  <si>
    <t>MWh je End-verbraucher</t>
  </si>
  <si>
    <t>MWh / EV</t>
  </si>
  <si>
    <t>mangel-hafter Antrag</t>
  </si>
  <si>
    <t>Anzahl / Dauer</t>
  </si>
  <si>
    <t>d</t>
  </si>
  <si>
    <t>Netz-zugangs-verwei-gerungen</t>
  </si>
  <si>
    <t>Rechnungsart</t>
  </si>
  <si>
    <t>Rechnungsgrund</t>
  </si>
  <si>
    <t>verrechnungsrelevant</t>
  </si>
  <si>
    <t>technisch</t>
  </si>
  <si>
    <t>Art</t>
  </si>
  <si>
    <t>Netzbestand</t>
  </si>
  <si>
    <t>Nicht-Haushalte
... davon Kraftwerke der öffentlichen Erzeuger (1)</t>
  </si>
  <si>
    <t>über 600 mm</t>
  </si>
  <si>
    <t>von 300mm bis 600 mm</t>
  </si>
  <si>
    <t>bis 300 mm</t>
  </si>
  <si>
    <t>über 300mm bis 600 mm</t>
  </si>
  <si>
    <t>Netzebene 1
(inklusive Fernleitungen)</t>
  </si>
  <si>
    <t xml:space="preserve">Abschaltungen nach Aussetzung der Vertragsabwicklung </t>
  </si>
  <si>
    <t>Abschaltungen nach Vertragsauflösung</t>
  </si>
  <si>
    <t>durchgeführten Wartungs- und Reparaturdienste</t>
  </si>
  <si>
    <t>gesamte Bearbeitungsdauer</t>
  </si>
  <si>
    <t>h</t>
  </si>
  <si>
    <t>technische
verfügbare Kapazität
Einspeisung (Import)
in kWh/h</t>
  </si>
  <si>
    <t>technische
verfügbare Kapazität
Einspeisung (Export)
in kWh/h</t>
  </si>
  <si>
    <t>Anzahl End-verbraucher zum 31. Dezember</t>
  </si>
  <si>
    <t>Anzahl Zählpunkte zum 31. Dezember</t>
  </si>
  <si>
    <t>Kontrollsumme</t>
  </si>
  <si>
    <t>auf die Systemnutzungsentgelte erhobene Steuern, Abgaben, Gebühren, sonstigen staatlich verursachten Belastungen und Entgelte</t>
  </si>
  <si>
    <t>andere Steuern und Abgaben</t>
  </si>
  <si>
    <t xml:space="preserve">Gebrauchsabgabe </t>
  </si>
  <si>
    <t>Energieabgabe</t>
  </si>
  <si>
    <t>Erdgasabgabe</t>
  </si>
  <si>
    <t>Freilassing</t>
  </si>
  <si>
    <t>Speicher 7fields</t>
  </si>
  <si>
    <t>Speicher MAB</t>
  </si>
  <si>
    <t>grenzüberschreitende/r Speicheranlage bzw. Übergabepunkt</t>
  </si>
  <si>
    <t>Systemnutzungs-entgelte</t>
  </si>
  <si>
    <t>Hochburg/Ach</t>
  </si>
  <si>
    <t>Kiefersfelden</t>
  </si>
  <si>
    <t>Laufen/Oberndorf</t>
  </si>
  <si>
    <t>Leiblach</t>
  </si>
  <si>
    <t>Lindau</t>
  </si>
  <si>
    <t>MS Haiming</t>
  </si>
  <si>
    <t>Schärding</t>
  </si>
  <si>
    <t>Simbach</t>
  </si>
  <si>
    <t>Ingesamt</t>
  </si>
  <si>
    <t>Hilfsspalte</t>
  </si>
  <si>
    <t>Monatssumme Abgabe an Endverbraucher</t>
  </si>
  <si>
    <t>Abschaltungen wegen Verletzungen vertraglicher Pflichten (1)</t>
  </si>
  <si>
    <t>(1) bezogen auf Zählpunkte</t>
  </si>
  <si>
    <t>(2) bezogen auf Endverbraucher (Kunden)</t>
  </si>
  <si>
    <t>Wiederaufnahmen der Belieferung nach Abschaltung  nach Aussetzung der Vertragsabwicklung (1)</t>
  </si>
  <si>
    <t>letzte Mahnungen mit eingeschriebenem Brief (2)</t>
  </si>
  <si>
    <t>Kunden unter Berufung auf Grund-versorgung  zum 31. Dezember</t>
  </si>
  <si>
    <t>aktive Pre-payment-zähler 
zum 31. Dezember</t>
  </si>
  <si>
    <t>nicht erfolgreich abgeschlossene Versorgerwechsel wegen …</t>
  </si>
  <si>
    <t>Rechnungen insgesamt</t>
  </si>
  <si>
    <t>durchgeführte Versorgerwechsel (bezogen auf Zählpunkte)</t>
  </si>
  <si>
    <t>Monatsbilanz insgesamt</t>
  </si>
  <si>
    <t>Exporte (einschl. Transite)
über Grenzkopplungspunkt …</t>
  </si>
  <si>
    <t>Importe (einschl. Transite)
über Grenzkopplungspunkt …</t>
  </si>
  <si>
    <t>Einspeisung biogener Gase</t>
  </si>
  <si>
    <t xml:space="preserve">allokierte, nicht saldierte Importe </t>
  </si>
  <si>
    <t xml:space="preserve">allokierte, nicht saldierte Exporte </t>
  </si>
  <si>
    <r>
      <rPr>
        <b/>
        <sz val="10"/>
        <rFont val="Arial"/>
        <family val="2"/>
      </rPr>
      <t>Abschaltungen und Wiederaufnahmen, Mahnungen</t>
    </r>
    <r>
      <rPr>
        <sz val="10"/>
        <rFont val="Arial"/>
        <family val="2"/>
      </rPr>
      <t xml:space="preserve"> (bezogen auf Zählpunkte)</t>
    </r>
  </si>
  <si>
    <t>(1) Der anzugebende durchschnittliche Preis soll den Durchschnittserlös pro kWh der Netzbetreiber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</si>
  <si>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Rechnungen später als sechs Wochen 
an Endverbraucher</t>
  </si>
  <si>
    <t>Rechnungen später als drei Wochen 
an Versorger</t>
  </si>
  <si>
    <t>Bearbeitungsdauer (*)</t>
  </si>
  <si>
    <t>(*) Zeitraum zwischen dem Einlangen der vollständigen Informationen und dem vollständigen Abschluss des Prozesses</t>
  </si>
  <si>
    <t>(1) Kraftwerke entsprechend Anlage 1 I Z. 1 lit. e GMMO-VO 2012 von öffentlichen Erzeugern</t>
  </si>
  <si>
    <t>Kunden-
beschwerden</t>
  </si>
  <si>
    <t>Kunden-
anfragen</t>
  </si>
  <si>
    <t>... davon Kraftwerke der öffentlichen Erzeuger (4)</t>
  </si>
  <si>
    <t>andere (2)</t>
  </si>
  <si>
    <t>Verbraucherkategorien und Größenklassen (3)</t>
  </si>
  <si>
    <t>(2) Gegebenenfalls angeben.</t>
  </si>
  <si>
    <t>(3)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</si>
  <si>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(4) Kraftwerke entsprechend Anlage 1 I Z. 1 lit. e GMMO-VO 2012 von öffentlichen Erzeugern</t>
  </si>
  <si>
    <t>Unterjährige Änderung
gültig ab
TT.MM.JJJJ hh:mm</t>
  </si>
  <si>
    <t>OMV Gas Marketing &amp; Trading GmbH</t>
  </si>
  <si>
    <t>Erdgas Versorger</t>
  </si>
  <si>
    <t>Alpiq AG</t>
  </si>
  <si>
    <t>BNP Paribas</t>
  </si>
  <si>
    <t>Castleton Commodities Merchant Europe Sàrl</t>
  </si>
  <si>
    <t>EnBW Energie Baden-Württemberg AG</t>
  </si>
  <si>
    <t>Gunvor International B.V., Amsterdam, Geneva Branch</t>
  </si>
  <si>
    <t>KELAG-Kärntner Elektrizitäts-Aktiengesellschaft</t>
  </si>
  <si>
    <t>Koch Supply &amp; Trading SARL</t>
  </si>
  <si>
    <t>Mercuria Energy Trading S.A.</t>
  </si>
  <si>
    <t>NitrogenMuvek ZRT</t>
  </si>
  <si>
    <t>Vattenfall Energy Trading GmbH</t>
  </si>
  <si>
    <t>Vitol SA</t>
  </si>
  <si>
    <t>12XATEL-HANDEL-K</t>
  </si>
  <si>
    <t>12XEGL-H-------0</t>
  </si>
  <si>
    <t>12X-0000001844-P</t>
  </si>
  <si>
    <t>11XDANSKECOM---P</t>
  </si>
  <si>
    <t>12X-0000001848-D</t>
  </si>
  <si>
    <t>11XENBW-H------P</t>
  </si>
  <si>
    <t>14XENERGIEAG-BGS</t>
  </si>
  <si>
    <t>13XSTEWEAG-STEGH</t>
  </si>
  <si>
    <t>14XEVN-AG0000001</t>
  </si>
  <si>
    <t>28X0000000000128</t>
  </si>
  <si>
    <t>12X-0000001807-W</t>
  </si>
  <si>
    <t>13XKAERNTEN0000X</t>
  </si>
  <si>
    <t>21X000000001136G</t>
  </si>
  <si>
    <t>14XLINZSTROM-BG9</t>
  </si>
  <si>
    <t>12XMETSA-------C</t>
  </si>
  <si>
    <t>11XNEAS--------Q</t>
  </si>
  <si>
    <t>39X50NITRO00000P</t>
  </si>
  <si>
    <t>23X---------ECGA</t>
  </si>
  <si>
    <t>21X000000001130S</t>
  </si>
  <si>
    <t>23X----100225-1C</t>
  </si>
  <si>
    <t>21X000000001033Q</t>
  </si>
  <si>
    <t>14XSALZBURGAG-B8</t>
  </si>
  <si>
    <t>11XVE-TRADING--X</t>
  </si>
  <si>
    <t>13XVERBUND1234-P</t>
  </si>
  <si>
    <t>23XVITOLSA-----3</t>
  </si>
  <si>
    <t>25X-WIENENERGIEN</t>
  </si>
  <si>
    <t>23XWINGASGMBH--Y</t>
  </si>
  <si>
    <t>Zur eindeutigen Kennzeichnung der Versorger können der jeweilige Firmenname oder die EC-Nummer ausgewählt werden (default-mäßig ist der Firmenname eingestellt).</t>
  </si>
  <si>
    <t>Eingabeart für Speicherkunden wählen</t>
  </si>
  <si>
    <t>AT901769</t>
  </si>
  <si>
    <t>AT901859</t>
  </si>
  <si>
    <t>AT901929</t>
  </si>
  <si>
    <t>AT900599</t>
  </si>
  <si>
    <t>AT900769</t>
  </si>
  <si>
    <t>EHA Energie-Handels-Gesellschaft mbH &amp; Co. KG</t>
  </si>
  <si>
    <t>AT900969</t>
  </si>
  <si>
    <t>AT900559</t>
  </si>
  <si>
    <t>AT901179</t>
  </si>
  <si>
    <t>AT901009</t>
  </si>
  <si>
    <t>AT900519</t>
  </si>
  <si>
    <t>Energie Direct Mineralölhandelsges.m.b.H.</t>
  </si>
  <si>
    <t>AT901959</t>
  </si>
  <si>
    <t>AT900279</t>
  </si>
  <si>
    <t>AT900349</t>
  </si>
  <si>
    <t>ENERGIE RIED GmbH</t>
  </si>
  <si>
    <t>AT900529</t>
  </si>
  <si>
    <t>AT901729</t>
  </si>
  <si>
    <t>Energie Steiermark Kunden GmbH</t>
  </si>
  <si>
    <t>AT900119</t>
  </si>
  <si>
    <t>Energie Steiermark Natur GmbH</t>
  </si>
  <si>
    <t>AT901889</t>
  </si>
  <si>
    <t>ENERGIEALLIANZ Austria GmbH</t>
  </si>
  <si>
    <t>AT900699</t>
  </si>
  <si>
    <t>Energy Services Handels- und Dienstleistungs GmbH</t>
  </si>
  <si>
    <t>AT900659</t>
  </si>
  <si>
    <t>AT551079</t>
  </si>
  <si>
    <t>Erdgas Import Salzburg GmbH</t>
  </si>
  <si>
    <t>AT900619</t>
  </si>
  <si>
    <t>AT544009</t>
  </si>
  <si>
    <t>AT900439</t>
  </si>
  <si>
    <t>AT900449</t>
  </si>
  <si>
    <t>eww ag</t>
  </si>
  <si>
    <t>AT900239</t>
  </si>
  <si>
    <t>GasVersorgung Süddeutschland GmbH</t>
  </si>
  <si>
    <t>Gasversorgung Veitsch</t>
  </si>
  <si>
    <t>AT900829</t>
  </si>
  <si>
    <t>Gazprom Austria GmbH</t>
  </si>
  <si>
    <t>AT901389</t>
  </si>
  <si>
    <t>AT901299</t>
  </si>
  <si>
    <t>AT900889</t>
  </si>
  <si>
    <t>GEN-I Vienna GmbH</t>
  </si>
  <si>
    <t>AT901569</t>
  </si>
  <si>
    <t>GEOPLIN d.o.o LJUBLJANA</t>
  </si>
  <si>
    <t>AT901679</t>
  </si>
  <si>
    <t>GETEC ENERGIE AG</t>
  </si>
  <si>
    <t>AT901319</t>
  </si>
  <si>
    <t>goldgas GmbH</t>
  </si>
  <si>
    <t>AT901201</t>
  </si>
  <si>
    <t>Greenhouse Power GmbH</t>
  </si>
  <si>
    <t>AT901229</t>
  </si>
  <si>
    <t>Grünwelt Energie GmbH</t>
  </si>
  <si>
    <t>AT902009</t>
  </si>
  <si>
    <t>Gutmann GmbH</t>
  </si>
  <si>
    <t>AT901649</t>
  </si>
  <si>
    <t>AT900089</t>
  </si>
  <si>
    <t>LCG Energy GmbH</t>
  </si>
  <si>
    <t>AT901989</t>
  </si>
  <si>
    <t>LINZ GAS VERTRIEB GMBH &amp; CO KG</t>
  </si>
  <si>
    <t>AT900429</t>
  </si>
  <si>
    <t>AT900989</t>
  </si>
  <si>
    <t>MAINGAU Energie GmbH</t>
  </si>
  <si>
    <t>AT901979</t>
  </si>
  <si>
    <t>MAXENERGY Austria Handels GmbH</t>
  </si>
  <si>
    <t>AT901739</t>
  </si>
  <si>
    <t>McGas GmbH</t>
  </si>
  <si>
    <t>AT901969</t>
  </si>
  <si>
    <t>MONTANA Energie Handel AT GmbH</t>
  </si>
  <si>
    <t>AT901419</t>
  </si>
  <si>
    <t>AT900209</t>
  </si>
  <si>
    <t>oekostrom GmbH für Vertrieb, Planung und Energiedienstleistungen</t>
  </si>
  <si>
    <t>AT901999</t>
  </si>
  <si>
    <t>AT900029</t>
  </si>
  <si>
    <t>redgas GmbH</t>
  </si>
  <si>
    <t>AT901539</t>
  </si>
  <si>
    <t>AT900269</t>
  </si>
  <si>
    <t>AT901529</t>
  </si>
  <si>
    <t>AT900199</t>
  </si>
  <si>
    <t>Schlaustrom GmbH</t>
  </si>
  <si>
    <t>AT901349</t>
  </si>
  <si>
    <t>AT900509</t>
  </si>
  <si>
    <t>AT645019</t>
  </si>
  <si>
    <t>AT900389</t>
  </si>
  <si>
    <t>AT900299</t>
  </si>
  <si>
    <t>Sturm Energie GmbH</t>
  </si>
  <si>
    <t>AT901919</t>
  </si>
  <si>
    <t>SWITCH Energievertriebsgesellschaft mbH</t>
  </si>
  <si>
    <t>AT900719</t>
  </si>
  <si>
    <t>TERAWATT International Stromhandelsgesellschaft m.b.H</t>
  </si>
  <si>
    <t>AT901169</t>
  </si>
  <si>
    <t>AT541009</t>
  </si>
  <si>
    <t>TopEnergy Service GmbH</t>
  </si>
  <si>
    <t>AT901939</t>
  </si>
  <si>
    <t>Verbund AG</t>
  </si>
  <si>
    <t>AT901789</t>
  </si>
  <si>
    <t>AT901279</t>
  </si>
  <si>
    <t>AT901139</t>
  </si>
  <si>
    <t>VNG Austria GmbH</t>
  </si>
  <si>
    <t>AT901189</t>
  </si>
  <si>
    <t>voestalpine Rohstoffbeschaffungs GmbH</t>
  </si>
  <si>
    <t>AT901479</t>
  </si>
  <si>
    <t>AT642019</t>
  </si>
  <si>
    <t>AT901519</t>
  </si>
  <si>
    <t>WIEN ENERGIE Vertrieb GmbH &amp; Co KG</t>
  </si>
  <si>
    <t>AT900379</t>
  </si>
  <si>
    <t>AT900639</t>
  </si>
  <si>
    <t/>
  </si>
  <si>
    <t>TAG</t>
  </si>
  <si>
    <t>Eingabeart für Erdgas Versorger wählen</t>
  </si>
  <si>
    <t>Zur eindeutigen Kennzeichnung der Speicherkunden können der jeweilige Firmenname oder die EIC-Nummer ausgewählt werden (default-mäßig ist der Firmenname eingestellt).</t>
  </si>
  <si>
    <t>EC-Nummer /
Kennung</t>
  </si>
  <si>
    <t>EIC-Nummer /
Kennung</t>
  </si>
  <si>
    <t>Abgabe an
End-
verbraucher</t>
  </si>
  <si>
    <t>von 277.778 MWh/a bis 1.111.111 MWh/a</t>
  </si>
  <si>
    <t>über 1.111.111 MWh/a</t>
  </si>
  <si>
    <t>Bayerngas Energy GmbH</t>
  </si>
  <si>
    <t>AT902129</t>
  </si>
  <si>
    <t>ENGIE Energie GmbH</t>
  </si>
  <si>
    <t>17X100A100R0186I</t>
  </si>
  <si>
    <t>AGCS Gas Clearing and Settlement AG</t>
  </si>
  <si>
    <t>14X----AGCS-0013</t>
  </si>
  <si>
    <t>AGGM Austrian Gas Grid Management AG</t>
  </si>
  <si>
    <t>25X-AGGMAUSTRIA3</t>
  </si>
  <si>
    <t>Alpiq Energy SE</t>
  </si>
  <si>
    <t>27XALPIQ-ENERGYS</t>
  </si>
  <si>
    <t>21X0000000012744</t>
  </si>
  <si>
    <t>11XBNPPARIBAS125</t>
  </si>
  <si>
    <t>Centrex Italia S.p.A.</t>
  </si>
  <si>
    <t>25X-CENTREXITALB</t>
  </si>
  <si>
    <t>CEZ, a. s.</t>
  </si>
  <si>
    <t>11XCEZ-CZ------1</t>
  </si>
  <si>
    <t>Consorzio Toscana Energia S.p.A.</t>
  </si>
  <si>
    <t>26X00000001591-E</t>
  </si>
  <si>
    <t>Edison S.p.A.</t>
  </si>
  <si>
    <t>26X00000003791-T</t>
  </si>
  <si>
    <t>11XEHA---------R</t>
  </si>
  <si>
    <t>Electrade S.p.A.</t>
  </si>
  <si>
    <t>28XELECTRADE---R</t>
  </si>
  <si>
    <t>11XENEL-H------S</t>
  </si>
  <si>
    <t>Energi Danmark A/S</t>
  </si>
  <si>
    <t>11XDISAM-------V</t>
  </si>
  <si>
    <t>14XEAA-BILANZ00K</t>
  </si>
  <si>
    <t>Engie Global Markets</t>
  </si>
  <si>
    <t>17X100A100R0128W</t>
  </si>
  <si>
    <t>Eni SpA</t>
  </si>
  <si>
    <t>17X100A100R03017</t>
  </si>
  <si>
    <t>27X-EP-COMMO---N</t>
  </si>
  <si>
    <t>21X0000000013481</t>
  </si>
  <si>
    <t>21X-SK-A-A0A0A-N</t>
  </si>
  <si>
    <t>21X-AT-B-A0A0A-K</t>
  </si>
  <si>
    <t>21X000000001114Q</t>
  </si>
  <si>
    <t>25X-GWHGASHANDEY</t>
  </si>
  <si>
    <t>GEN-I, trgovanje in prodaja elektricne energije, d.o.o.</t>
  </si>
  <si>
    <t>11XIGET--------D</t>
  </si>
  <si>
    <t>11XGETEC-------5</t>
  </si>
  <si>
    <t>Global NRG Zrt.</t>
  </si>
  <si>
    <t>25X-GLOBALNRGZRV</t>
  </si>
  <si>
    <t>Hera Trading S.r.l.</t>
  </si>
  <si>
    <t>26X00000001201-S</t>
  </si>
  <si>
    <t>Hrvatska elektroprivreda d.d.</t>
  </si>
  <si>
    <t>31X-HEP-DD-----9</t>
  </si>
  <si>
    <t>25X-EONFLDGZTRA9</t>
  </si>
  <si>
    <t>MET International AG</t>
  </si>
  <si>
    <t>21X000000001134K</t>
  </si>
  <si>
    <t>MFGK Austria GmbH</t>
  </si>
  <si>
    <t>NOVATEK GAS &amp; POWER GmbH</t>
  </si>
  <si>
    <t>21X000000001141N</t>
  </si>
  <si>
    <t>Ompex AG</t>
  </si>
  <si>
    <t>12XOMPEX-------F</t>
  </si>
  <si>
    <t>Open Energy Platform AG</t>
  </si>
  <si>
    <t>Repower Italia S.p.A.</t>
  </si>
  <si>
    <t>12XREZIA-ITA---K</t>
  </si>
  <si>
    <t>Slovenský plynárenský priemysel, a.s.</t>
  </si>
  <si>
    <t>24X-SPP-SK-123-5</t>
  </si>
  <si>
    <t>Sorgenia Trading S.p.A.</t>
  </si>
  <si>
    <t>17X100A100I009IC</t>
  </si>
  <si>
    <t>Südwestdeutsche Stromhandels GmbH</t>
  </si>
  <si>
    <t>11XSUEDWESTSTRO8</t>
  </si>
  <si>
    <t>25X-TIGAS-ERDGAG</t>
  </si>
  <si>
    <t>Trafigura Trading (Europe) Sàrl</t>
  </si>
  <si>
    <t>12X-0000001967-3</t>
  </si>
  <si>
    <t>21X-AT-C-A0A0A-B</t>
  </si>
  <si>
    <t>Uniper Global Commodities SE</t>
  </si>
  <si>
    <t>11XEON-H-------8</t>
  </si>
  <si>
    <t>23XVNGAG-------P</t>
  </si>
  <si>
    <t>Voestalpine Rohstoffbeschaffungs GmbH</t>
  </si>
  <si>
    <t>25X-VOESTALPINEP</t>
  </si>
  <si>
    <t>13X-VKW-HANDEL-M</t>
  </si>
  <si>
    <t>Worldenergy SA</t>
  </si>
  <si>
    <t>25X-WORLDENERGYY</t>
  </si>
  <si>
    <t>Erdgas Firmenname</t>
  </si>
  <si>
    <t>Duferco Energia S.P.A.</t>
  </si>
  <si>
    <t>26X00000009701-T</t>
  </si>
  <si>
    <t>DXT Commodities SA</t>
  </si>
  <si>
    <t>ENET Energy SA</t>
  </si>
  <si>
    <t>21X000000001135I</t>
  </si>
  <si>
    <t>ENSTROGA GmbH</t>
  </si>
  <si>
    <t>14XENSTROGA----X</t>
  </si>
  <si>
    <t>Fulminant Energie GmbH</t>
  </si>
  <si>
    <t>AT902199</t>
  </si>
  <si>
    <t>Gas Natural Europe S.A.S.</t>
  </si>
  <si>
    <t>In Commodities A/S</t>
  </si>
  <si>
    <t>45X000000000043A</t>
  </si>
  <si>
    <t>KELAG Energie &amp; Wärme GmbH</t>
  </si>
  <si>
    <t>AT902209</t>
  </si>
  <si>
    <t>LINZ STROM GAS WÄRME GmbH</t>
  </si>
  <si>
    <t>MOL Commodity Trading Kft.</t>
  </si>
  <si>
    <t>23X--140211MCT-E</t>
  </si>
  <si>
    <t>PPD Global SA</t>
  </si>
  <si>
    <t>23X--171026--P-M</t>
  </si>
  <si>
    <t>RAG Austria AG</t>
  </si>
  <si>
    <t>VNG Handel &amp; Vertrieb GmbH</t>
  </si>
  <si>
    <t>WIEE Hungary Kft.</t>
  </si>
  <si>
    <t>39XWIEEHUNGARIAQ</t>
  </si>
  <si>
    <t>AT902109</t>
  </si>
  <si>
    <t>Doppler Gas GmbH</t>
  </si>
  <si>
    <t>AT902229</t>
  </si>
  <si>
    <t>Enstroga GmbH</t>
  </si>
  <si>
    <t>AT902169</t>
  </si>
  <si>
    <t>AT902099</t>
  </si>
  <si>
    <t>AT902149</t>
  </si>
  <si>
    <t>Verbund Thermal Power Gmbh &amp; Co KG</t>
  </si>
  <si>
    <t>AT902179</t>
  </si>
  <si>
    <t>AT902189</t>
  </si>
  <si>
    <t>LINZ NETZ GmbH</t>
  </si>
  <si>
    <t>Netz Burgenland GmbH</t>
  </si>
  <si>
    <t>Gas-Netz</t>
  </si>
  <si>
    <t>(*) Speicherkundeneingabeart im Blatt "L" wählbar!</t>
  </si>
  <si>
    <t>(*) Versorger Eingabeart
im Blatt "L" wählbar!</t>
  </si>
  <si>
    <t>(*) Versorger Eingabeart im Blatt "L" wählbar!</t>
  </si>
  <si>
    <t>Spotty Smart Energy Partner GmbH</t>
  </si>
  <si>
    <t>AT902279</t>
  </si>
  <si>
    <t>Stadtwerke Augsburg Energie GmbH</t>
  </si>
  <si>
    <t>AT902249</t>
  </si>
  <si>
    <t>59X-ALPHERG-0--8</t>
  </si>
  <si>
    <t>BP Commodity Supply B.V.</t>
  </si>
  <si>
    <t>52X000000000067P</t>
  </si>
  <si>
    <t>Centrica Energy Trading A/S</t>
  </si>
  <si>
    <t>EDF Trading Markets (Ireland) Limited</t>
  </si>
  <si>
    <t>47X0000000002633</t>
  </si>
  <si>
    <t>Elektrizitätswerke Reutte AG</t>
  </si>
  <si>
    <t>European Energy Pooling BVBA</t>
  </si>
  <si>
    <t>21X0000000010873</t>
  </si>
  <si>
    <t>Ezpada AG</t>
  </si>
  <si>
    <t>Freepoint Commodities B.V.</t>
  </si>
  <si>
    <t>49X000000000036L</t>
  </si>
  <si>
    <t>12X-0000002017-P</t>
  </si>
  <si>
    <t>illwerke vkw AG</t>
  </si>
  <si>
    <t>Macquarie Products (Ireland) Limited</t>
  </si>
  <si>
    <t>48X0000000002222</t>
  </si>
  <si>
    <t>NET4GAS, s.r.o.</t>
  </si>
  <si>
    <t>21X000000001304L</t>
  </si>
  <si>
    <t>Repower AG</t>
  </si>
  <si>
    <t>12XRAETIA-E-H--D</t>
  </si>
  <si>
    <t>Shell Energy Europe BV</t>
  </si>
  <si>
    <t>21X000000001032S</t>
  </si>
  <si>
    <t>Tinmar Energy SA</t>
  </si>
  <si>
    <t>30XROTINMAREN--M</t>
  </si>
  <si>
    <r>
      <rPr>
        <b/>
        <sz val="10"/>
        <rFont val="Arial"/>
        <family val="2"/>
      </rPr>
      <t>Bitte ausfüllen, wenn keine Grenzkopplungspunkte / Übergabepunkte zum Ausland</t>
    </r>
    <r>
      <rPr>
        <sz val="10"/>
        <rFont val="Arial"/>
        <family val="2"/>
      </rPr>
      <t xml:space="preserve">
(Leermeldung Grenzkopplungspunkte)</t>
    </r>
  </si>
  <si>
    <t>BC-ENERGIAKERESKEDŐ KFT.</t>
  </si>
  <si>
    <t>15X-BC-ENERGIA-A</t>
  </si>
  <si>
    <r>
      <rPr>
        <b/>
        <sz val="10"/>
        <rFont val="Arial"/>
        <family val="2"/>
      </rPr>
      <t xml:space="preserve">Bitte ausfüllen, wenn keine Kundenbeschwerden </t>
    </r>
    <r>
      <rPr>
        <sz val="10"/>
        <rFont val="Arial"/>
        <family val="2"/>
      </rPr>
      <t>(Leermeldung )</t>
    </r>
  </si>
  <si>
    <r>
      <rPr>
        <b/>
        <sz val="10"/>
        <rFont val="Arial"/>
        <family val="2"/>
      </rPr>
      <t xml:space="preserve">Bitte ausfüllen, wenn keine Kundenanfragen </t>
    </r>
    <r>
      <rPr>
        <sz val="10"/>
        <rFont val="Arial"/>
        <family val="2"/>
      </rPr>
      <t>(Leermeldung )</t>
    </r>
  </si>
  <si>
    <r>
      <rPr>
        <b/>
        <sz val="10"/>
        <rFont val="Arial"/>
        <family val="2"/>
      </rPr>
      <t xml:space="preserve">Bitte ausfüllen, wenn keine Neuanschlüsse/Neuanlagen  </t>
    </r>
    <r>
      <rPr>
        <sz val="10"/>
        <rFont val="Arial"/>
        <family val="2"/>
      </rPr>
      <t>(Leermeldung )</t>
    </r>
  </si>
  <si>
    <r>
      <rPr>
        <b/>
        <sz val="10"/>
        <rFont val="Arial"/>
        <family val="2"/>
      </rPr>
      <t xml:space="preserve">Bitte ausfüllen, wenn keine durchgeführten Wartungs- und Reperaturdienste </t>
    </r>
    <r>
      <rPr>
        <sz val="10"/>
        <rFont val="Arial"/>
        <family val="2"/>
      </rPr>
      <t>(Leermeldung )</t>
    </r>
  </si>
  <si>
    <r>
      <rPr>
        <b/>
        <sz val="10"/>
        <rFont val="Arial"/>
        <family val="2"/>
      </rPr>
      <t>Jahreserhebung</t>
    </r>
    <r>
      <rPr>
        <sz val="10"/>
        <rFont val="Arial"/>
        <family val="2"/>
      </rPr>
      <t xml:space="preserve"> (Tabellenblätter </t>
    </r>
    <r>
      <rPr>
        <b/>
        <sz val="10"/>
        <rFont val="Arial"/>
        <family val="2"/>
      </rPr>
      <t>'JJ_**'</t>
    </r>
    <r>
      <rPr>
        <sz val="10"/>
        <rFont val="Arial"/>
        <family val="2"/>
      </rPr>
      <t>)</t>
    </r>
  </si>
  <si>
    <r>
      <rPr>
        <b/>
        <sz val="10"/>
        <rFont val="Arial"/>
        <family val="2"/>
      </rPr>
      <t>Halbjahreserhebung</t>
    </r>
    <r>
      <rPr>
        <sz val="10"/>
        <rFont val="Arial"/>
        <family val="2"/>
      </rPr>
      <t xml:space="preserve"> (Tabellenblatt </t>
    </r>
    <r>
      <rPr>
        <b/>
        <sz val="10"/>
        <rFont val="Arial"/>
        <family val="2"/>
      </rPr>
      <t>'HH_Preis'</t>
    </r>
    <r>
      <rPr>
        <sz val="10"/>
        <rFont val="Arial"/>
        <family val="2"/>
      </rPr>
      <t>)</t>
    </r>
  </si>
  <si>
    <r>
      <rPr>
        <b/>
        <sz val="10"/>
        <rFont val="Arial"/>
        <family val="2"/>
      </rPr>
      <t>Monatserhebung</t>
    </r>
    <r>
      <rPr>
        <sz val="10"/>
        <rFont val="Arial"/>
        <family val="2"/>
      </rPr>
      <t xml:space="preserve"> (Tabellenblätter </t>
    </r>
    <r>
      <rPr>
        <b/>
        <sz val="10"/>
        <rFont val="Arial"/>
        <family val="2"/>
      </rPr>
      <t>'MM_**'</t>
    </r>
    <r>
      <rPr>
        <sz val="10"/>
        <rFont val="Arial"/>
        <family val="2"/>
      </rPr>
      <t>)</t>
    </r>
  </si>
  <si>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</si>
  <si>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</si>
  <si>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</si>
  <si>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</si>
  <si>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</si>
  <si>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</si>
  <si>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</si>
  <si>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</si>
  <si>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</si>
  <si>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</si>
  <si>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</si>
  <si>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</si>
  <si>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</si>
  <si>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</si>
  <si>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</si>
  <si>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</si>
  <si>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</si>
  <si>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AT902289</t>
  </si>
  <si>
    <t>IREN MERCATO SPA</t>
  </si>
  <si>
    <t>26X00000001321-F</t>
  </si>
  <si>
    <t>LITASCO SA</t>
  </si>
  <si>
    <t>59X-7-LITASCO-5Y</t>
  </si>
  <si>
    <t>MFT Energy A/S</t>
  </si>
  <si>
    <t>23X--161129-ME-L</t>
  </si>
  <si>
    <t>23X--150720-OE-1</t>
  </si>
  <si>
    <t>Stadtwerke Klagenfurt AG</t>
  </si>
  <si>
    <t>AT902299</t>
  </si>
  <si>
    <t>VERBUND Energy4Business GmbH</t>
  </si>
  <si>
    <t>24XZSE---------Z</t>
  </si>
  <si>
    <t>GETEC ENERGIE GmbH</t>
  </si>
  <si>
    <t>AT902269</t>
  </si>
  <si>
    <t>A2A S.p.A.</t>
  </si>
  <si>
    <t>Enel Global Trading S.p.A.</t>
  </si>
  <si>
    <t>ESTRA ENERGIE S.R.L.</t>
  </si>
  <si>
    <t>ETA Energy GmbH</t>
  </si>
  <si>
    <t>25X-ETAENERGYGME</t>
  </si>
  <si>
    <t>Geoplin d.o.o. Ljubljana</t>
  </si>
  <si>
    <t>MVM CEEnergy Zrt.</t>
  </si>
  <si>
    <t>Nitor Energy A/S</t>
  </si>
  <si>
    <t>45X0000000000731</t>
  </si>
  <si>
    <t>Norlys Energy Trading A/S</t>
  </si>
  <si>
    <t>45X0000000000715</t>
  </si>
  <si>
    <t>PGNiG Supply and Trading GmbH</t>
  </si>
  <si>
    <t>Scholt Energy Trading B.V.</t>
  </si>
  <si>
    <t>49X0000000000110</t>
  </si>
  <si>
    <t>Vivigas S.p.A.</t>
  </si>
  <si>
    <t>59X120304384503Y</t>
  </si>
  <si>
    <t>E.ON Energie Österreich GmbH</t>
  </si>
  <si>
    <t>Felix Energie GmbH</t>
  </si>
  <si>
    <t>AT902359</t>
  </si>
  <si>
    <t>AT902349</t>
  </si>
  <si>
    <t>THE VHP</t>
  </si>
  <si>
    <t>ETA energy GmbH</t>
  </si>
  <si>
    <t>AT902429</t>
  </si>
  <si>
    <t>KW 1</t>
  </si>
  <si>
    <t>KW 2</t>
  </si>
  <si>
    <t>KW 3</t>
  </si>
  <si>
    <t>KW 4</t>
  </si>
  <si>
    <t>KW 5</t>
  </si>
  <si>
    <t>KW 6</t>
  </si>
  <si>
    <t>KW 7</t>
  </si>
  <si>
    <t>KW 8</t>
  </si>
  <si>
    <t>KW 9</t>
  </si>
  <si>
    <t>KW 10</t>
  </si>
  <si>
    <t>KW 11</t>
  </si>
  <si>
    <t>KW 12</t>
  </si>
  <si>
    <t>KW 13</t>
  </si>
  <si>
    <t>KW 14</t>
  </si>
  <si>
    <t>KW 15</t>
  </si>
  <si>
    <t>KW 16</t>
  </si>
  <si>
    <t>KW 17</t>
  </si>
  <si>
    <t>KW 18</t>
  </si>
  <si>
    <t>KW 19</t>
  </si>
  <si>
    <t>KW 20</t>
  </si>
  <si>
    <t>KW 21</t>
  </si>
  <si>
    <t>KW 22</t>
  </si>
  <si>
    <t>KW 23</t>
  </si>
  <si>
    <t>KW 24</t>
  </si>
  <si>
    <t>KW 25</t>
  </si>
  <si>
    <t>KW 26</t>
  </si>
  <si>
    <t>KW 27</t>
  </si>
  <si>
    <t>KW 28</t>
  </si>
  <si>
    <t>KW 29</t>
  </si>
  <si>
    <t>KW 30</t>
  </si>
  <si>
    <t>KW 31</t>
  </si>
  <si>
    <t>KW 32</t>
  </si>
  <si>
    <t>KW 33</t>
  </si>
  <si>
    <t>KW 34</t>
  </si>
  <si>
    <t>KW 35</t>
  </si>
  <si>
    <t>KW 36</t>
  </si>
  <si>
    <t>KW 37</t>
  </si>
  <si>
    <t>KW 38</t>
  </si>
  <si>
    <t>KW 39</t>
  </si>
  <si>
    <t>KW 40</t>
  </si>
  <si>
    <t>KW 41</t>
  </si>
  <si>
    <t>KW 42</t>
  </si>
  <si>
    <t>KW 43</t>
  </si>
  <si>
    <t>KW 44</t>
  </si>
  <si>
    <t>KW 45</t>
  </si>
  <si>
    <t>KW 46</t>
  </si>
  <si>
    <t>KW 47</t>
  </si>
  <si>
    <t>KW 48</t>
  </si>
  <si>
    <t>KW 49</t>
  </si>
  <si>
    <t>KW 50</t>
  </si>
  <si>
    <t>KW 51</t>
  </si>
  <si>
    <t>KW 52</t>
  </si>
  <si>
    <t>Kalenderwoche</t>
  </si>
  <si>
    <t>Bezeichnung</t>
  </si>
  <si>
    <t>A</t>
  </si>
  <si>
    <t>01</t>
  </si>
  <si>
    <t>Landwirtschaft, Jagd und damit verbundene Tätigkeiten</t>
  </si>
  <si>
    <t>02</t>
  </si>
  <si>
    <t>Forstwirtschaft und Holzeinschlag</t>
  </si>
  <si>
    <t>03</t>
  </si>
  <si>
    <t>Fischerei und Aquakultur</t>
  </si>
  <si>
    <t>B</t>
  </si>
  <si>
    <t>05</t>
  </si>
  <si>
    <t>Kohlenbergbau</t>
  </si>
  <si>
    <t>06</t>
  </si>
  <si>
    <t>Gewinnung von Erdöl und Erdgas</t>
  </si>
  <si>
    <t>07</t>
  </si>
  <si>
    <t>Erzbergbau</t>
  </si>
  <si>
    <t>08</t>
  </si>
  <si>
    <t>Gewinnung von Steinen und Erden, sonstiger Bergbau</t>
  </si>
  <si>
    <t>09</t>
  </si>
  <si>
    <t>Erbringung von Dienstleistungen für den Bergbau und für die Gewinnung von Steinen und Erden</t>
  </si>
  <si>
    <t>C</t>
  </si>
  <si>
    <t>10</t>
  </si>
  <si>
    <t>Herstellung von Nahrungs- und Futtermitteln</t>
  </si>
  <si>
    <t>11</t>
  </si>
  <si>
    <t>Getränkeherstellung</t>
  </si>
  <si>
    <t>12</t>
  </si>
  <si>
    <t>Tabakverarbeitung</t>
  </si>
  <si>
    <t>13</t>
  </si>
  <si>
    <t>Herstellung von Textilien</t>
  </si>
  <si>
    <t>14</t>
  </si>
  <si>
    <t>Herstellung von Bekleidung</t>
  </si>
  <si>
    <t>15</t>
  </si>
  <si>
    <t>Herstellung von Leder, Lederwaren und Schuhen</t>
  </si>
  <si>
    <t>16</t>
  </si>
  <si>
    <t>Herstellung von Holz-, Flecht-, Korb- und Korkwaren (ohne Möbel)</t>
  </si>
  <si>
    <t>17</t>
  </si>
  <si>
    <t>Herstellung von Papier, Pappe und Waren daraus</t>
  </si>
  <si>
    <t>18</t>
  </si>
  <si>
    <t>Herstellung von Druckerzeugnissen; Vervielfältigung von bespielten Ton-, Bild- und Datenträgern</t>
  </si>
  <si>
    <t>19</t>
  </si>
  <si>
    <t>Kokerei und Mineralölverarbeitung</t>
  </si>
  <si>
    <t>20</t>
  </si>
  <si>
    <t>Herstellung von chemischen Erzeugnissen</t>
  </si>
  <si>
    <t>21</t>
  </si>
  <si>
    <t>Herstellung von pharmazeutischen Erzeugnissen</t>
  </si>
  <si>
    <t>22</t>
  </si>
  <si>
    <t>Herstellung von Gummi- und Kunststoffwaren</t>
  </si>
  <si>
    <t>23</t>
  </si>
  <si>
    <t>Herstellung von Glas und Glaswaren, Keramik, Verarbeitung von Steinen und Erden</t>
  </si>
  <si>
    <t>24</t>
  </si>
  <si>
    <t>Metallerzeugung und -bearbeitung</t>
  </si>
  <si>
    <t>25</t>
  </si>
  <si>
    <t>Herstellung von Metallerzeugnissen</t>
  </si>
  <si>
    <t>26</t>
  </si>
  <si>
    <t>Herstellung von Datenverarbeitungsgeräten, elektronischen und optischen Erzeugnissen</t>
  </si>
  <si>
    <t>27</t>
  </si>
  <si>
    <t>Herstellung von elektrischen Ausrüstungen</t>
  </si>
  <si>
    <t>28</t>
  </si>
  <si>
    <t>Maschinenbau</t>
  </si>
  <si>
    <t>29</t>
  </si>
  <si>
    <t>Herstellung von Kraftwagen und Kraftwagenteilen</t>
  </si>
  <si>
    <t>30</t>
  </si>
  <si>
    <t>Sonstiger Fahrzeugbau</t>
  </si>
  <si>
    <t>31</t>
  </si>
  <si>
    <t>Herstellung von Möbeln</t>
  </si>
  <si>
    <t>32</t>
  </si>
  <si>
    <t>Herstellung von sonstigen Waren</t>
  </si>
  <si>
    <t>33</t>
  </si>
  <si>
    <t>Reparatur und Installation von Maschinen und Ausrüstungen</t>
  </si>
  <si>
    <t>D</t>
  </si>
  <si>
    <t>35</t>
  </si>
  <si>
    <t>Energieversorgung</t>
  </si>
  <si>
    <t>E</t>
  </si>
  <si>
    <t>36</t>
  </si>
  <si>
    <t>Wasserversorgung</t>
  </si>
  <si>
    <t>37</t>
  </si>
  <si>
    <t>Abwasserentsorgung</t>
  </si>
  <si>
    <t>38</t>
  </si>
  <si>
    <t>Sammlung, Behandlung und Beseitigung von Abfällen; Rückgewinnung</t>
  </si>
  <si>
    <t>39</t>
  </si>
  <si>
    <t>Beseitigung von Umweltverschmutzungen und sonstige Entsorgung</t>
  </si>
  <si>
    <t>F</t>
  </si>
  <si>
    <t>41</t>
  </si>
  <si>
    <t>Hochbau</t>
  </si>
  <si>
    <t>42</t>
  </si>
  <si>
    <t>Tiefbau</t>
  </si>
  <si>
    <t>43</t>
  </si>
  <si>
    <t>Vorbereitende Baustellenarbeiten, Bauinstallation und sonstiges Ausbaugewerbe</t>
  </si>
  <si>
    <t>G</t>
  </si>
  <si>
    <t>45</t>
  </si>
  <si>
    <t>Handel mit Kraftfahrzeugen; Instandhaltung und Reparatur von Kraftfahrzeugen</t>
  </si>
  <si>
    <t>46</t>
  </si>
  <si>
    <t>Großhandel (ohne Handel mit Kraftfahrzeugen)</t>
  </si>
  <si>
    <t>47</t>
  </si>
  <si>
    <t>Einzelhandel (ohne Handel mit Kraftfahrzeugen)</t>
  </si>
  <si>
    <t>H</t>
  </si>
  <si>
    <t>49</t>
  </si>
  <si>
    <t>Landverkehr und Transport in Rohrfernleitungen</t>
  </si>
  <si>
    <t>50</t>
  </si>
  <si>
    <t>Schifffahrt</t>
  </si>
  <si>
    <t>51</t>
  </si>
  <si>
    <t>Luftfahrt</t>
  </si>
  <si>
    <t>52</t>
  </si>
  <si>
    <t>Lagerei sowie Erbringung von sonstigen Dienstleistungen für den Verkehr</t>
  </si>
  <si>
    <t>53</t>
  </si>
  <si>
    <t>Post-, Kurier- und Expressdienste</t>
  </si>
  <si>
    <t>I</t>
  </si>
  <si>
    <t>55</t>
  </si>
  <si>
    <t>Beherbergung</t>
  </si>
  <si>
    <t>56</t>
  </si>
  <si>
    <t>Gastronomie</t>
  </si>
  <si>
    <t>J</t>
  </si>
  <si>
    <t>58</t>
  </si>
  <si>
    <t>Verlagswesen</t>
  </si>
  <si>
    <t>59</t>
  </si>
  <si>
    <t>Herstellung, Verleih und Vertrieb von Filmen und Fernsehprogrammen; Kinos; Tonstudios und Verlegen von Musik</t>
  </si>
  <si>
    <t>60</t>
  </si>
  <si>
    <t>Rundfunkveranstalter</t>
  </si>
  <si>
    <t>61</t>
  </si>
  <si>
    <t>Telekommunikation</t>
  </si>
  <si>
    <t>62</t>
  </si>
  <si>
    <t>Erbringung von Dienstleistungen der Informationstechnologie</t>
  </si>
  <si>
    <t>63</t>
  </si>
  <si>
    <t>Informationsdienstleistungen</t>
  </si>
  <si>
    <t>K</t>
  </si>
  <si>
    <t>64</t>
  </si>
  <si>
    <t>Erbringung von Finanzdienstleistungen</t>
  </si>
  <si>
    <t>65</t>
  </si>
  <si>
    <t>Versicherungen, Rückversicherungen und Pensionskassen (ohne Sozialversicherung)</t>
  </si>
  <si>
    <t>66</t>
  </si>
  <si>
    <t>Mit den Finanz- und Versicherungsdienstleistungen verbundene Tätigkeiten</t>
  </si>
  <si>
    <t>L</t>
  </si>
  <si>
    <t>68</t>
  </si>
  <si>
    <t>Grundstücks- und Wohnungswesen</t>
  </si>
  <si>
    <t>M</t>
  </si>
  <si>
    <t>69</t>
  </si>
  <si>
    <t>Rechts- und Steuerberatung, Wirtschaftsprüfung</t>
  </si>
  <si>
    <t>70</t>
  </si>
  <si>
    <t>Verwaltung und Führung von Unternehmen und Betrieben; Unternehmensberatung</t>
  </si>
  <si>
    <t>71</t>
  </si>
  <si>
    <t>Architektur- und Ingenieurbüros; technische, physikalische und chemische Untersuchung</t>
  </si>
  <si>
    <t>72</t>
  </si>
  <si>
    <t>Forschung und Entwicklung</t>
  </si>
  <si>
    <t>73</t>
  </si>
  <si>
    <t>Werbung und Marktforschung</t>
  </si>
  <si>
    <t>74</t>
  </si>
  <si>
    <t>Sonstige freiberufliche, wissenschaftliche und technische Tätigkeiten</t>
  </si>
  <si>
    <t>75</t>
  </si>
  <si>
    <t>Veterinärwesen</t>
  </si>
  <si>
    <t>N</t>
  </si>
  <si>
    <t>77</t>
  </si>
  <si>
    <t>Vermietung von beweglichen Sachen</t>
  </si>
  <si>
    <t>78</t>
  </si>
  <si>
    <t>Vermittlung und Überlassung von Arbeitskräften</t>
  </si>
  <si>
    <t>79</t>
  </si>
  <si>
    <t>Reisebüros, Reiseveranstalter und Erbringung sonstiger Reservierungsdienstleistungen</t>
  </si>
  <si>
    <t>80</t>
  </si>
  <si>
    <t>Wach- und Sicherheitsdienste sowie Detekteien</t>
  </si>
  <si>
    <t>81</t>
  </si>
  <si>
    <t>Gebäudebetreuung; Garten- und Landschaftsbau</t>
  </si>
  <si>
    <t>82</t>
  </si>
  <si>
    <t>Erbringung von wirtschaftlichen Dienstleistungen für Unternehmen und Privatpersonen a.n.g.</t>
  </si>
  <si>
    <t>O</t>
  </si>
  <si>
    <t>84</t>
  </si>
  <si>
    <t>Öffentliche Verwaltung, Verteidigung, Sozialversicherung</t>
  </si>
  <si>
    <t>P</t>
  </si>
  <si>
    <t>85</t>
  </si>
  <si>
    <t>Erziehung und Unterricht</t>
  </si>
  <si>
    <t>Q</t>
  </si>
  <si>
    <t>86</t>
  </si>
  <si>
    <t>Gesundheitswesen</t>
  </si>
  <si>
    <t>87</t>
  </si>
  <si>
    <t>Heime (ohne Erholungs- und Ferienheime)</t>
  </si>
  <si>
    <t>88</t>
  </si>
  <si>
    <t>Sozialwesen (ohne Heime)</t>
  </si>
  <si>
    <t>R</t>
  </si>
  <si>
    <t>90</t>
  </si>
  <si>
    <t>Kreative, künstlerische und unterhaltende Tätigkeiten</t>
  </si>
  <si>
    <t>91</t>
  </si>
  <si>
    <t>Bibliotheken, Archive, Museen, botanische und zoologische Gärten</t>
  </si>
  <si>
    <t>92</t>
  </si>
  <si>
    <t>Spiel-, Wett- und Lotteriewesen</t>
  </si>
  <si>
    <t>93</t>
  </si>
  <si>
    <t>Erbringung von Dienstleistungen des Sports, der Unterhaltung und der Erholung</t>
  </si>
  <si>
    <t>S</t>
  </si>
  <si>
    <t>94</t>
  </si>
  <si>
    <t>Interessenvertretungen sowie kirchliche und sonstige religiöse Vereinigungen (ohne Sozialwesen und Sport)</t>
  </si>
  <si>
    <t>95</t>
  </si>
  <si>
    <t>Reparatur von Datenverarbeitungsgeräten und Gebrauchsgütern</t>
  </si>
  <si>
    <t>96</t>
  </si>
  <si>
    <t>Erbringung von sonstigen überwiegend persönlichen Dienstleistungen</t>
  </si>
  <si>
    <t>T</t>
  </si>
  <si>
    <t>97</t>
  </si>
  <si>
    <t>Private Haushalte mit Hauspersonal</t>
  </si>
  <si>
    <t>98</t>
  </si>
  <si>
    <t>Herstellung von Waren und Erbringung von Dienstleistungen durch private Haushalte für den Eigenbedarf ohne ausgeprägten Schwerpunkt</t>
  </si>
  <si>
    <t>U</t>
  </si>
  <si>
    <t>99</t>
  </si>
  <si>
    <t>Exterritoriale Organisationen und Körperschaften</t>
  </si>
  <si>
    <t>von</t>
  </si>
  <si>
    <t>bis</t>
  </si>
  <si>
    <t>=&lt; 10 MWh/h</t>
  </si>
  <si>
    <t>&gt; 10 MWh/h und =&lt; 20 MWh/h</t>
  </si>
  <si>
    <t>&gt; 20 MWh/h und =&lt; 30 MWh/h</t>
  </si>
  <si>
    <t>&gt; 30 MWh/h und =&lt; 40 MWh/h</t>
  </si>
  <si>
    <t>&gt; 40 MWh/h und =&lt; 50 MWh/h</t>
  </si>
  <si>
    <t>&gt; 50 MWh/h</t>
  </si>
  <si>
    <t>Ö-NACE Abteilung</t>
  </si>
  <si>
    <t>ÖNACE Abschnitt</t>
  </si>
  <si>
    <t>ÖNACE Abteilung</t>
  </si>
  <si>
    <t>Kombinierte Bezeichnung</t>
  </si>
  <si>
    <t>Abgabe an leistungsgemessene Endverbraucher</t>
  </si>
  <si>
    <t>ÖNACE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</si>
  <si>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274/2022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r>
  </si>
  <si>
    <t>Abgabe an geschützte Kunden</t>
  </si>
  <si>
    <t>davon Abgabe Haushaltskunden, die an ein Erdgasverteilernetz angeschlossen sind</t>
  </si>
  <si>
    <t>Netzverlusten einschließlich Messdifferenzen und Restsaldo</t>
  </si>
  <si>
    <t>ALPHERG S.R.L.</t>
  </si>
  <si>
    <t>Ceská Regionální Energetika a.s.</t>
  </si>
  <si>
    <t>27XCRENERGETIKAX</t>
  </si>
  <si>
    <t>COUNT WestGass AS</t>
  </si>
  <si>
    <t>23X--160304-WG-C</t>
  </si>
  <si>
    <t>D. Trading d.o.o.</t>
  </si>
  <si>
    <t>31X-0153-T-000-R</t>
  </si>
  <si>
    <t>ELECTROROUTE ENERGY TRADING LIMITED</t>
  </si>
  <si>
    <t>23X----110718ERI</t>
  </si>
  <si>
    <t>Energetech Europe B.V.</t>
  </si>
  <si>
    <t>52X000000000091S</t>
  </si>
  <si>
    <t>ENGIE SA</t>
  </si>
  <si>
    <t>23X-GDFS----B3GA</t>
  </si>
  <si>
    <t>EP Commodities, a.s.</t>
  </si>
  <si>
    <t>eustream, a.s.</t>
  </si>
  <si>
    <t>21X000000001103V</t>
  </si>
  <si>
    <t>GAZPROM Italia S.p.A.</t>
  </si>
  <si>
    <t>25X-PROMGASSPA-W</t>
  </si>
  <si>
    <t>HB Trading SPA</t>
  </si>
  <si>
    <t>26X00000007892-Y</t>
  </si>
  <si>
    <t>Holding Slovenske elektrarne d.o.o.</t>
  </si>
  <si>
    <t>11XHSE-SLOVENIAG</t>
  </si>
  <si>
    <t>INKOR TRADING LIMITED</t>
  </si>
  <si>
    <t>23X--180814--I-Y</t>
  </si>
  <si>
    <t>Milleyson Holdings Kft.</t>
  </si>
  <si>
    <t>39XMILLEYSON123M</t>
  </si>
  <si>
    <t>25X-MONTANAAT--Z</t>
  </si>
  <si>
    <t>MND a.s.</t>
  </si>
  <si>
    <t>27X-MND-GASTR--C</t>
  </si>
  <si>
    <t>NAFTA a.s.</t>
  </si>
  <si>
    <t>42X-NAFTA-SK---U</t>
  </si>
  <si>
    <t>Naftogaz Slovakia s. r. o.</t>
  </si>
  <si>
    <t>42X-NAFTOGAZSK-N</t>
  </si>
  <si>
    <t xml:space="preserve">Nitrofer GmbH </t>
  </si>
  <si>
    <t>25X-NITROFERGMBQ</t>
  </si>
  <si>
    <t>Pavilion Energy Spain S.A.U.</t>
  </si>
  <si>
    <t>18X000000000FUB7</t>
  </si>
  <si>
    <t>POWERMART ApS</t>
  </si>
  <si>
    <t>23X-POWERMART--8</t>
  </si>
  <si>
    <t>SEFE Marketing &amp; Trading Switzerland AG</t>
  </si>
  <si>
    <t>SOCAR Trading Gas &amp; Power SARL</t>
  </si>
  <si>
    <t>20X-LU017-STGP-K</t>
  </si>
  <si>
    <t>TIWAG-Tiroler Wasserkraft AG</t>
  </si>
  <si>
    <t>11XTIWAG-HANDEL5</t>
  </si>
  <si>
    <t>ZSE Energia, a.s.</t>
  </si>
  <si>
    <t>BE Vertrieb GmbH &amp; Co KG</t>
  </si>
  <si>
    <t>DeESA GmbH</t>
  </si>
  <si>
    <t>AT902239</t>
  </si>
  <si>
    <t>EHA Austria Energie-Handelsgesellschaft mbH (MG Ost)</t>
  </si>
  <si>
    <t>AT648049</t>
  </si>
  <si>
    <t>EHA Energie-Handels-Gesellschaft mbH &amp; Co. KG (MG Ost)</t>
  </si>
  <si>
    <t>AT556139</t>
  </si>
  <si>
    <t>ENI S.p.A. (MG Ost)</t>
  </si>
  <si>
    <t>AT901079</t>
  </si>
  <si>
    <t>ENI S.p.A. (MG West)</t>
  </si>
  <si>
    <t>First Energy AG Niederlassung Österreich</t>
  </si>
  <si>
    <t>go green energy GmbH &amp; Co KG</t>
  </si>
  <si>
    <t>go green energy GmbH &amp; Co KG (Drei Energie)</t>
  </si>
  <si>
    <t>go green energy GmbH &amp; Co KG (Unsere Wasserkraft)</t>
  </si>
  <si>
    <t>go green energy GmbH &amp; Co KG LIDL</t>
  </si>
  <si>
    <t>KELAG - Kärntner Elektrizitäts-AG (MG Ost)</t>
  </si>
  <si>
    <t>AT553089</t>
  </si>
  <si>
    <t>MyElectric Energievertriebs- und -dienstleistungs GmbH (MG Ost)</t>
  </si>
  <si>
    <t>AT546029</t>
  </si>
  <si>
    <t>OMV Gas Marketing &amp; Trading GmbH (MG Ost)</t>
  </si>
  <si>
    <t>AT547049</t>
  </si>
  <si>
    <t>Scholt Energy Control GmbH</t>
  </si>
  <si>
    <t>TIGAS Erdgas Tirol GmbH (MG Ost)</t>
  </si>
  <si>
    <t>AT900929</t>
  </si>
  <si>
    <t>AT902449</t>
  </si>
  <si>
    <t>EHA Austria Energie-Handelsgesellschaft mbH (MG TuV)</t>
  </si>
  <si>
    <t>KELAG - Kärntner Elektrizitäts-AG (MG TuV)</t>
  </si>
  <si>
    <t>MyElectric Energievertriebs- und -dienstleistungs GmbH (MG TuV)</t>
  </si>
  <si>
    <t>OMV Gas Marketing &amp; Trading GmbH (MG TuV)</t>
  </si>
  <si>
    <t>TIGAS Erdgas Tirol GmbH (MG TuV)</t>
  </si>
  <si>
    <t>GK Alias</t>
  </si>
  <si>
    <t>Check</t>
  </si>
  <si>
    <t>Z</t>
  </si>
  <si>
    <t>ÖNACE nicht zuordenbar</t>
  </si>
  <si>
    <t>Z 00 - ÖNACE nicht zuordenbar</t>
  </si>
  <si>
    <t>GK ok</t>
  </si>
  <si>
    <t>GK1</t>
  </si>
  <si>
    <t>A 01 - Landwirtschaft, Jagd und damit verbundene Tätigkeiten</t>
  </si>
  <si>
    <t>GK2</t>
  </si>
  <si>
    <t>A 02 - Forstwirtschaft und Holzeinschlag</t>
  </si>
  <si>
    <t>GK3</t>
  </si>
  <si>
    <t>A 03 - Fischerei und Aquakultur</t>
  </si>
  <si>
    <t>GK4</t>
  </si>
  <si>
    <t>B 05 - Kohlenbergbau</t>
  </si>
  <si>
    <t>GK5</t>
  </si>
  <si>
    <t>B 06 - Gewinnung von Erdöl und Erdgas</t>
  </si>
  <si>
    <t>GK6</t>
  </si>
  <si>
    <t>B 07 - Erzbergbau</t>
  </si>
  <si>
    <t xml:space="preserve"> =&lt; 10 MWh/h</t>
  </si>
  <si>
    <t>B 08 - Gewinnung von Steinen und Erden, sonstiger Bergbau</t>
  </si>
  <si>
    <t xml:space="preserve"> &gt; 10 MWh/h und =&lt; 20 MWh/h</t>
  </si>
  <si>
    <t>B 09 - Erbringung von Dienstleistungen für den Bergbau und für die Gewinnung von Steinen und Erden</t>
  </si>
  <si>
    <t xml:space="preserve"> &gt; 20 MWh/h und =&lt; 30 MWh/h</t>
  </si>
  <si>
    <t>C 10 - Herstellung von Nahrungs- und Futtermitteln</t>
  </si>
  <si>
    <t xml:space="preserve"> &gt; 30 MWh/h und =&lt; 40 MWh/h</t>
  </si>
  <si>
    <t>C 11 - Getränkeherstellung</t>
  </si>
  <si>
    <t xml:space="preserve"> &gt; 40 MWh/h und =&lt; 50 MWh/h</t>
  </si>
  <si>
    <t>C 12 - Tabakverarbeitung</t>
  </si>
  <si>
    <t xml:space="preserve"> &gt; 50 MWh/h</t>
  </si>
  <si>
    <t>C 13 - Herstellung von Textilien</t>
  </si>
  <si>
    <t>C 14 - Herstellung von Bekleidung</t>
  </si>
  <si>
    <t>C 15 - Herstellung von Leder, Lederwaren und Schuhen</t>
  </si>
  <si>
    <t>C 16 - Herstellung von Holz-, Flecht-, Korb- und Korkwaren (ohne Möbel)</t>
  </si>
  <si>
    <t>C 17 - Herstellung von Papier, Pappe und Waren daraus</t>
  </si>
  <si>
    <t>C 18 - Herstellung von Druckerzeugnissen; Vervielfältigung von bespielten Ton-, Bild- und Datenträgern</t>
  </si>
  <si>
    <t>C 19 - Kokerei und Mineralölverarbeitung</t>
  </si>
  <si>
    <t>C 20 - Herstellung von chemischen Erzeugnissen</t>
  </si>
  <si>
    <t>C 21 - Herstellung von pharmazeutischen Erzeugnissen</t>
  </si>
  <si>
    <t>C 22 - Herstellung von Gummi- und Kunststoffwaren</t>
  </si>
  <si>
    <t>C 23 - Herstellung von Glas und Glaswaren, Keramik, Verarbeitung von Steinen und Erden</t>
  </si>
  <si>
    <t>C 24 - Metallerzeugung und -bearbeitung</t>
  </si>
  <si>
    <t>C 25 - Herstellung von Metallerzeugnissen</t>
  </si>
  <si>
    <t>C 26 - Herstellung von Datenverarbeitungsgeräten, elektronischen und optischen Erzeugnissen</t>
  </si>
  <si>
    <t>C 27 - Herstellung von elektrischen Ausrüstungen</t>
  </si>
  <si>
    <t>C 28 - Maschinenbau</t>
  </si>
  <si>
    <t>C 29 - Herstellung von Kraftwagen und Kraftwagenteilen</t>
  </si>
  <si>
    <t>C 30 - Sonstiger Fahrzeugbau</t>
  </si>
  <si>
    <t>C 31 - Herstellung von Möbeln</t>
  </si>
  <si>
    <t>C 32 - Herstellung von sonstigen Waren</t>
  </si>
  <si>
    <t>C 33 - Reparatur und Installation von Maschinen und Ausrüstungen</t>
  </si>
  <si>
    <t>D 35 - Energieversorgung</t>
  </si>
  <si>
    <t>E 36 - Wasserversorgung</t>
  </si>
  <si>
    <t>E 37 - Abwasserentsorgung</t>
  </si>
  <si>
    <t>E 38 - Sammlung, Behandlung und Beseitigung von Abfällen; Rückgewinnung</t>
  </si>
  <si>
    <t>E 39 - Beseitigung von Umweltverschmutzungen und sonstige Entsorgung</t>
  </si>
  <si>
    <t>F 41 - Hochbau</t>
  </si>
  <si>
    <t>F 42 - Tiefbau</t>
  </si>
  <si>
    <t>F 43 - Vorbereitende Baustellenarbeiten, Bauinstallation und sonstiges Ausbaugewerbe</t>
  </si>
  <si>
    <t>G 45 - Handel mit Kraftfahrzeugen; Instandhaltung und Reparatur von Kraftfahrzeugen</t>
  </si>
  <si>
    <t>G 46 - Großhandel (ohne Handel mit Kraftfahrzeugen)</t>
  </si>
  <si>
    <t>G 47 - Einzelhandel (ohne Handel mit Kraftfahrzeugen)</t>
  </si>
  <si>
    <t>H 49 - Landverkehr und Transport in Rohrfernleitungen</t>
  </si>
  <si>
    <t>H 50 - Schifffahrt</t>
  </si>
  <si>
    <t>H 51 - Luftfahrt</t>
  </si>
  <si>
    <t>H 52 - Lagerei sowie Erbringung von sonstigen Dienstleistungen für den Verkehr</t>
  </si>
  <si>
    <t>H 53 - Post-, Kurier- und Expressdienste</t>
  </si>
  <si>
    <t>I 55 - Beherbergung</t>
  </si>
  <si>
    <t>I 56 - Gastronomie</t>
  </si>
  <si>
    <t>J 58 - Verlagswesen</t>
  </si>
  <si>
    <t>J 59 - Herstellung, Verleih und Vertrieb von Filmen und Fernsehprogrammen; Kinos; Tonstudios und Verlegen von Musik</t>
  </si>
  <si>
    <t>J 60 - Rundfunkveranstalter</t>
  </si>
  <si>
    <t>J 61 - Telekommunikation</t>
  </si>
  <si>
    <t>J 62 - Erbringung von Dienstleistungen der Informationstechnologie</t>
  </si>
  <si>
    <t>J 63 - Informationsdienstleistungen</t>
  </si>
  <si>
    <t>K 64 - Erbringung von Finanzdienstleistungen</t>
  </si>
  <si>
    <t>K 65 - Versicherungen, Rückversicherungen und Pensionskassen (ohne Sozialversicherung)</t>
  </si>
  <si>
    <t>K 66 - Mit den Finanz- und Versicherungsdienstleistungen verbundene Tätigkeiten</t>
  </si>
  <si>
    <t>L 68 - Grundstücks- und Wohnungswesen</t>
  </si>
  <si>
    <t>M 69 - Rechts- und Steuerberatung, Wirtschaftsprüfung</t>
  </si>
  <si>
    <t>M 70 - Verwaltung und Führung von Unternehmen und Betrieben; Unternehmensberatung</t>
  </si>
  <si>
    <t>M 71 - Architektur- und Ingenieurbüros; technische, physikalische und chemische Untersuchung</t>
  </si>
  <si>
    <t>M 72 - Forschung und Entwicklung</t>
  </si>
  <si>
    <t>M 73 - Werbung und Marktforschung</t>
  </si>
  <si>
    <t>M 74 - Sonstige freiberufliche, wissenschaftliche und technische Tätigkeiten</t>
  </si>
  <si>
    <t>M 75 - Veterinärwesen</t>
  </si>
  <si>
    <t>N 77 - Vermietung von beweglichen Sachen</t>
  </si>
  <si>
    <t>N 78 - Vermittlung und Überlassung von Arbeitskräften</t>
  </si>
  <si>
    <t>N 79 - Reisebüros, Reiseveranstalter und Erbringung sonstiger Reservierungsdienstleistungen</t>
  </si>
  <si>
    <t>N 80 - Wach- und Sicherheitsdienste sowie Detekteien</t>
  </si>
  <si>
    <t>N 81 - Gebäudebetreuung; Garten- und Landschaftsbau</t>
  </si>
  <si>
    <t>N 82 - Erbringung von wirtschaftlichen Dienstleistungen für Unternehmen und Privatpersonen a.n.g.</t>
  </si>
  <si>
    <t>O 84 - Öffentliche Verwaltung, Verteidigung, Sozialversicherung</t>
  </si>
  <si>
    <t>P 85 - Erziehung und Unterricht</t>
  </si>
  <si>
    <t>Q 86 - Gesundheitswesen</t>
  </si>
  <si>
    <t>Q 87 - Heime (ohne Erholungs- und Ferienheime)</t>
  </si>
  <si>
    <t>Q 88 - Sozialwesen (ohne Heime)</t>
  </si>
  <si>
    <t>R 90 - Kreative, künstlerische und unterhaltende Tätigkeiten</t>
  </si>
  <si>
    <t>R 91 - Bibliotheken, Archive, Museen, botanische und zoologische Gärten</t>
  </si>
  <si>
    <t>R 92 - Spiel-, Wett- und Lotteriewesen</t>
  </si>
  <si>
    <t>R 93 - Erbringung von Dienstleistungen des Sports, der Unterhaltung und der Erholung</t>
  </si>
  <si>
    <t>S 94 - Interessenvertretungen sowie kirchliche und sonstige religiöse Vereinigungen (ohne Sozialwesen und Sport)</t>
  </si>
  <si>
    <t>S 95 - Reparatur von Datenverarbeitungsgeräten und Gebrauchsgütern</t>
  </si>
  <si>
    <t>S 96 - Erbringung von sonstigen überwiegend persönlichen Dienstleistungen</t>
  </si>
  <si>
    <t>T 97 - Private Haushalte mit Hauspersonal</t>
  </si>
  <si>
    <t>T 98 - Herstellung von Waren und Erbringung von Dienstleistungen durch private Haushalte für den Eigenbedarf ohne ausgeprägten Schwerpunkt</t>
  </si>
  <si>
    <t>U 99 - Exterritoriale Organisationen und Körperschaften</t>
  </si>
  <si>
    <t>ECA Kontrollbereich</t>
  </si>
  <si>
    <t>Abgabe an leistungsgemessene Endverbraucher je Größenklasse</t>
  </si>
  <si>
    <t>Abgabe an leistungsgemessene Endverbraucher je Önace Abteilung und Größenklasse</t>
  </si>
  <si>
    <t>GK</t>
  </si>
  <si>
    <r>
      <t xml:space="preserve">Größenklasse
</t>
    </r>
    <r>
      <rPr>
        <sz val="10"/>
        <rFont val="Arial"/>
        <family val="2"/>
      </rPr>
      <t>(nach vertraglicher vereinbarter Höchstleistung)</t>
    </r>
  </si>
  <si>
    <t>Differenz GK Summe</t>
  </si>
  <si>
    <t>GK ID ermitteln</t>
  </si>
  <si>
    <t>Check Id's</t>
  </si>
  <si>
    <t>Check Önace</t>
  </si>
  <si>
    <t>Check GK</t>
  </si>
  <si>
    <t>interner ECA-Schlüssel &gt;</t>
  </si>
  <si>
    <t>Z00</t>
  </si>
  <si>
    <t>A01</t>
  </si>
  <si>
    <t>A02</t>
  </si>
  <si>
    <t>A03</t>
  </si>
  <si>
    <t>B05</t>
  </si>
  <si>
    <t>B06</t>
  </si>
  <si>
    <t>B07</t>
  </si>
  <si>
    <t>B08</t>
  </si>
  <si>
    <t>B09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</si>
  <si>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</si>
  <si>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</si>
  <si>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</si>
  <si>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</si>
  <si>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</si>
  <si>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</si>
  <si>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</si>
  <si>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</si>
  <si>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</si>
  <si>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</si>
  <si>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</si>
  <si>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</si>
  <si>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</si>
  <si>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</si>
  <si>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</si>
  <si>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</si>
  <si>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</si>
  <si>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</si>
  <si>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</si>
  <si>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</si>
  <si>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</si>
  <si>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</si>
  <si>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</si>
  <si>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</si>
  <si>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D35</t>
  </si>
  <si>
    <t>E36</t>
  </si>
  <si>
    <t>E37</t>
  </si>
  <si>
    <t>E38</t>
  </si>
  <si>
    <t>E39</t>
  </si>
  <si>
    <t>F41</t>
  </si>
  <si>
    <t>F42</t>
  </si>
  <si>
    <t>F43</t>
  </si>
  <si>
    <t>G45</t>
  </si>
  <si>
    <t>G46</t>
  </si>
  <si>
    <t>G47</t>
  </si>
  <si>
    <t>H49</t>
  </si>
  <si>
    <t>H50</t>
  </si>
  <si>
    <t>H51</t>
  </si>
  <si>
    <t>H52</t>
  </si>
  <si>
    <t>H53</t>
  </si>
  <si>
    <t>I55</t>
  </si>
  <si>
    <t>I56</t>
  </si>
  <si>
    <t>J58</t>
  </si>
  <si>
    <t>J59</t>
  </si>
  <si>
    <t>J60</t>
  </si>
  <si>
    <t>J61</t>
  </si>
  <si>
    <t>J62</t>
  </si>
  <si>
    <t>J63</t>
  </si>
  <si>
    <t>K64</t>
  </si>
  <si>
    <t>K65</t>
  </si>
  <si>
    <t>K66</t>
  </si>
  <si>
    <t>L68</t>
  </si>
  <si>
    <t>M69</t>
  </si>
  <si>
    <t>M70</t>
  </si>
  <si>
    <t>M71</t>
  </si>
  <si>
    <t>M72</t>
  </si>
  <si>
    <t>M73</t>
  </si>
  <si>
    <t>M74</t>
  </si>
  <si>
    <t>M75</t>
  </si>
  <si>
    <t>N77</t>
  </si>
  <si>
    <t>N78</t>
  </si>
  <si>
    <t>N79</t>
  </si>
  <si>
    <t>N80</t>
  </si>
  <si>
    <t>N81</t>
  </si>
  <si>
    <t>N82</t>
  </si>
  <si>
    <t>O84</t>
  </si>
  <si>
    <t>P85</t>
  </si>
  <si>
    <t>Q86</t>
  </si>
  <si>
    <t>Q87</t>
  </si>
  <si>
    <t>Q88</t>
  </si>
  <si>
    <t>R90</t>
  </si>
  <si>
    <t>R91</t>
  </si>
  <si>
    <t>R92</t>
  </si>
  <si>
    <t>R93</t>
  </si>
  <si>
    <t>S94</t>
  </si>
  <si>
    <t>S95</t>
  </si>
  <si>
    <t>S96</t>
  </si>
  <si>
    <t>T97</t>
  </si>
  <si>
    <t>T98</t>
  </si>
  <si>
    <t>U99</t>
  </si>
  <si>
    <t>Summe overall Önace</t>
  </si>
  <si>
    <t>Summe overall GK</t>
  </si>
  <si>
    <t>Werte, aber keine Önace und GK</t>
  </si>
  <si>
    <t>davon Abgabe an grundlegende soziale Dienste, die nicht den Bereichen Bildung und öffentliche Verwaltung angehören und die an ein Erdgasverteilernetz angeschlossen sind</t>
  </si>
  <si>
    <t>davon Abgabe an Fernwärmeanlagen, in dem Ausmaß, in dem sie Wärme an Haushaltskunden, grundlegende soziale Dienste oder kleine und mittlere Unternehmen liefern und keinen Wechsel auf einen anderen Brennstoff als Gas vornehmen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</si>
</sst>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1]_-;\-* #,##0.00\ [$€-1]_-;_-* &quot;-&quot;??\ [$€-1]_-"/>
    <numFmt numFmtId="165" formatCode="mmmm"/>
    <numFmt numFmtId="166" formatCode="#,##0\ "/>
    <numFmt numFmtId="167" formatCode="#,##0.000"/>
    <numFmt numFmtId="168" formatCode="_-[$€]\ * #,##0.00_-;\-[$€]\ * #,##0.00_-;_-[$€]\ * &quot;-&quot;??_-;_-@_-"/>
    <numFmt numFmtId="169" formatCode="#,##0,_)"/>
    <numFmt numFmtId="170" formatCode="#,##0.0"/>
    <numFmt numFmtId="171" formatCode="#,##0.0\ "/>
    <numFmt numFmtId="172" formatCode="#,##0.000\ \ "/>
    <numFmt numFmtId="173" formatCode="#,##0.000\ "/>
    <numFmt numFmtId="174" formatCode="00"/>
    <numFmt numFmtId="175" formatCode="#,##0.00000000000000000000000"/>
    <numFmt numFmtId="176" formatCode="_-* #,##0.0000000000000_-;\-* #,##0.0000000000000_-;_-* &quot;-&quot;??_-;_-@_-"/>
    <numFmt numFmtId="177" formatCode="#,##0.0000"/>
    <numFmt numFmtId="178" formatCode="#,##0.0000000000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u/>
      <sz val="10"/>
      <color indexed="54"/>
      <name val="Arial"/>
      <family val="2"/>
    </font>
    <font>
      <sz val="10"/>
      <color indexed="10"/>
      <name val="Arial"/>
      <family val="2"/>
    </font>
    <font>
      <sz val="12"/>
      <name val="Arial"/>
      <family val="2"/>
    </font>
    <font>
      <sz val="10"/>
      <color indexed="63"/>
      <name val="Arial"/>
      <family val="2"/>
    </font>
    <font>
      <sz val="10"/>
      <color rgb="FFFF0000"/>
      <name val="Arial"/>
      <family val="2"/>
    </font>
    <font>
      <sz val="10"/>
      <color theme="0"/>
      <name val="Arial"/>
      <family val="2"/>
    </font>
    <font>
      <b/>
      <sz val="10"/>
      <color indexed="54"/>
      <name val="Arial"/>
      <family val="2"/>
    </font>
    <font>
      <sz val="11"/>
      <name val="Arial"/>
      <family val="2"/>
    </font>
    <font>
      <sz val="7"/>
      <name val="Arial"/>
      <family val="2"/>
    </font>
    <font>
      <u/>
      <sz val="10"/>
      <color theme="10"/>
      <name val="Arial"/>
      <family val="2"/>
    </font>
    <font>
      <sz val="10"/>
      <color indexed="54"/>
      <name val="Arial"/>
      <family val="2"/>
    </font>
    <font>
      <u/>
      <sz val="10"/>
      <color rgb="FFFF0000"/>
      <name val="Arial"/>
      <family val="2"/>
    </font>
    <font>
      <sz val="8"/>
      <name val="Arial"/>
      <family val="2"/>
    </font>
    <font>
      <sz val="10"/>
      <color theme="1"/>
      <name val="Arial"/>
      <family val="2"/>
    </font>
    <font>
      <sz val="10"/>
      <color rgb="FFFF0000"/>
      <name val="Agency FB"/>
      <family val="2"/>
    </font>
    <font>
      <b/>
      <sz val="10"/>
      <color rgb="FFFF0000"/>
      <name val="Arial"/>
      <family val="2"/>
    </font>
    <font>
      <sz val="8"/>
      <color theme="6" tint="0.79998168889431442"/>
      <name val="Arial"/>
      <family val="2"/>
    </font>
    <font>
      <sz val="9"/>
      <color theme="1" tint="4.9989318521683403E-2"/>
      <name val="Arial"/>
      <family val="2"/>
    </font>
    <font>
      <b/>
      <sz val="9"/>
      <color theme="1" tint="4.9989318521683403E-2"/>
      <name val="Arial"/>
      <family val="2"/>
    </font>
    <font>
      <sz val="8"/>
      <color theme="0"/>
      <name val="Arial"/>
      <family val="2"/>
    </font>
    <font>
      <b/>
      <sz val="10"/>
      <color theme="1" tint="4.9989318521683403E-2"/>
      <name val="Arial"/>
      <family val="2"/>
    </font>
    <font>
      <sz val="10"/>
      <color theme="0" tint="-0.249977111117893"/>
      <name val="Arial"/>
      <family val="2"/>
    </font>
    <font>
      <sz val="8"/>
      <color theme="0"/>
      <name val="Arial Narrow"/>
      <family val="2"/>
    </font>
  </fonts>
  <fills count="17">
    <fill>
      <patternFill patternType="none"/>
    </fill>
    <fill>
      <patternFill patternType="gray125"/>
    </fill>
    <fill>
      <patternFill patternType="solid">
        <fgColor rgb="FFFFFFCC"/>
      </patternFill>
    </fill>
    <fill>
      <patternFill patternType="solid">
        <fgColor theme="0" tint="-0.2499465926084170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1"/>
        <bgColor indexed="64"/>
      </patternFill>
    </fill>
  </fills>
  <borders count="4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theme="1"/>
      </bottom>
      <diagonal/>
    </border>
    <border>
      <left style="thin">
        <color indexed="64"/>
      </left>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1029">
    <xf numFmtId="0" fontId="0" fillId="0" borderId="0"/>
    <xf numFmtId="164" fontId="12"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43" fontId="5" fillId="0" borderId="0" applyFont="0" applyFill="0" applyBorder="0" applyAlignment="0" applyProtection="0"/>
    <xf numFmtId="0" fontId="5" fillId="2" borderId="22" applyNumberFormat="0" applyFont="0" applyAlignment="0" applyProtection="0"/>
    <xf numFmtId="0" fontId="12" fillId="0" borderId="0"/>
    <xf numFmtId="0" fontId="6"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3" fillId="0" borderId="0"/>
    <xf numFmtId="168" fontId="6" fillId="0" borderId="0" applyFont="0" applyFill="0" applyBorder="0" applyAlignment="0" applyProtection="0"/>
    <xf numFmtId="0" fontId="6" fillId="0" borderId="0"/>
    <xf numFmtId="168" fontId="6" fillId="0" borderId="0" applyFont="0" applyFill="0" applyBorder="0" applyAlignment="0" applyProtection="0"/>
    <xf numFmtId="164" fontId="1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9" fontId="22" fillId="0" borderId="0" applyFill="0" applyBorder="0" applyProtection="0"/>
    <xf numFmtId="0" fontId="11" fillId="0" borderId="0" applyNumberFormat="0" applyFill="0" applyBorder="0" applyAlignment="0" applyProtection="0">
      <alignment vertical="top"/>
      <protection locked="0"/>
    </xf>
    <xf numFmtId="0" fontId="23" fillId="0" borderId="0" applyNumberFormat="0" applyFill="0" applyBorder="0" applyAlignment="0" applyProtection="0"/>
    <xf numFmtId="0" fontId="6" fillId="0" borderId="0"/>
    <xf numFmtId="0" fontId="12" fillId="0" borderId="0"/>
    <xf numFmtId="0" fontId="12" fillId="0" borderId="0"/>
    <xf numFmtId="0" fontId="6" fillId="0" borderId="0"/>
    <xf numFmtId="0" fontId="12"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9" fontId="6" fillId="0" borderId="0" applyFont="0" applyFill="0" applyBorder="0" applyAlignment="0" applyProtection="0"/>
    <xf numFmtId="0" fontId="6"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1" fillId="2"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61">
    <xf numFmtId="0" fontId="0" fillId="0" borderId="0" xfId="0"/>
    <xf numFmtId="49" fontId="8" fillId="0" borderId="0" xfId="3" applyNumberFormat="1" applyFont="1" applyAlignment="1" applyProtection="1">
      <alignment horizontal="right" vertical="center"/>
      <protection hidden="1"/>
    </xf>
    <xf numFmtId="0" fontId="7" fillId="0" borderId="0" xfId="3" applyFont="1" applyAlignment="1" applyProtection="1">
      <alignment vertical="center"/>
      <protection hidden="1"/>
    </xf>
    <xf numFmtId="0" fontId="6" fillId="0" borderId="0" xfId="3" applyAlignment="1" applyProtection="1">
      <alignment vertical="center"/>
      <protection hidden="1"/>
    </xf>
    <xf numFmtId="0" fontId="13" fillId="0" borderId="0" xfId="6" applyFont="1" applyAlignment="1" applyProtection="1">
      <alignment horizontal="left" indent="1"/>
      <protection hidden="1"/>
    </xf>
    <xf numFmtId="0" fontId="7" fillId="0" borderId="0" xfId="3" applyFont="1" applyAlignment="1" applyProtection="1">
      <alignment horizontal="left" vertical="center"/>
      <protection hidden="1"/>
    </xf>
    <xf numFmtId="0" fontId="17" fillId="0" borderId="0" xfId="3" applyFont="1" applyAlignment="1" applyProtection="1">
      <alignment vertical="center"/>
      <protection hidden="1"/>
    </xf>
    <xf numFmtId="0" fontId="17" fillId="0" borderId="0" xfId="3" applyFont="1" applyAlignment="1" applyProtection="1">
      <alignment horizontal="left" vertical="center"/>
      <protection hidden="1"/>
    </xf>
    <xf numFmtId="0" fontId="6" fillId="0" borderId="0" xfId="7" applyAlignment="1" applyProtection="1">
      <alignment horizontal="left" indent="1"/>
      <protection hidden="1"/>
    </xf>
    <xf numFmtId="0" fontId="6" fillId="0" borderId="0" xfId="7" applyAlignment="1" applyProtection="1">
      <alignment vertical="center"/>
      <protection hidden="1"/>
    </xf>
    <xf numFmtId="49" fontId="8" fillId="0" borderId="0" xfId="7" applyNumberFormat="1" applyFont="1" applyAlignment="1" applyProtection="1">
      <alignment horizontal="right" vertical="center"/>
      <protection hidden="1"/>
    </xf>
    <xf numFmtId="0" fontId="6" fillId="0" borderId="0" xfId="7" applyProtection="1">
      <protection hidden="1"/>
    </xf>
    <xf numFmtId="0" fontId="6" fillId="0" borderId="0" xfId="7" applyAlignment="1" applyProtection="1">
      <alignment horizontal="justify" vertical="top"/>
      <protection hidden="1"/>
    </xf>
    <xf numFmtId="0" fontId="6" fillId="0" borderId="0" xfId="7" applyAlignment="1" applyProtection="1">
      <alignment vertical="center" wrapText="1"/>
      <protection hidden="1"/>
    </xf>
    <xf numFmtId="49" fontId="6" fillId="0" borderId="0" xfId="7" applyNumberFormat="1" applyAlignment="1" applyProtection="1">
      <alignment vertical="center"/>
      <protection hidden="1"/>
    </xf>
    <xf numFmtId="0" fontId="6" fillId="0" borderId="0" xfId="0" applyFont="1" applyAlignment="1" applyProtection="1">
      <alignment vertical="center"/>
      <protection hidden="1"/>
    </xf>
    <xf numFmtId="0" fontId="6" fillId="0" borderId="0" xfId="3" applyAlignment="1" applyProtection="1">
      <alignment horizontal="left" vertical="center"/>
      <protection hidden="1"/>
    </xf>
    <xf numFmtId="0" fontId="19" fillId="0" borderId="0" xfId="0" applyFont="1" applyAlignment="1" applyProtection="1">
      <alignment vertical="center"/>
      <protection hidden="1"/>
    </xf>
    <xf numFmtId="0" fontId="13" fillId="0" borderId="0" xfId="3" applyFont="1" applyAlignment="1" applyProtection="1">
      <alignment horizontal="left" vertical="center" indent="1"/>
      <protection hidden="1"/>
    </xf>
    <xf numFmtId="0" fontId="6" fillId="0" borderId="0" xfId="7" applyAlignment="1" applyProtection="1">
      <alignment horizontal="center" vertical="center"/>
      <protection hidden="1"/>
    </xf>
    <xf numFmtId="0" fontId="6" fillId="0" borderId="0" xfId="7" applyAlignment="1" applyProtection="1">
      <alignment horizontal="center"/>
      <protection hidden="1"/>
    </xf>
    <xf numFmtId="0" fontId="10" fillId="0" borderId="0" xfId="3" applyFont="1" applyAlignment="1" applyProtection="1">
      <alignment horizontal="left" vertical="center" indent="1"/>
      <protection hidden="1"/>
    </xf>
    <xf numFmtId="0" fontId="10" fillId="0" borderId="0" xfId="3" applyFont="1" applyAlignment="1" applyProtection="1">
      <alignment horizontal="right" vertical="center"/>
      <protection hidden="1"/>
    </xf>
    <xf numFmtId="0" fontId="20" fillId="0" borderId="0" xfId="3" applyFont="1" applyAlignment="1" applyProtection="1">
      <alignment horizontal="left" vertical="center"/>
      <protection hidden="1"/>
    </xf>
    <xf numFmtId="0" fontId="15" fillId="0" borderId="0" xfId="3" applyFont="1" applyAlignment="1" applyProtection="1">
      <alignment horizontal="left" vertical="center" indent="1"/>
      <protection hidden="1"/>
    </xf>
    <xf numFmtId="0" fontId="6" fillId="0" borderId="0" xfId="0" applyFont="1" applyAlignment="1" applyProtection="1">
      <alignment horizontal="left" indent="1"/>
      <protection hidden="1"/>
    </xf>
    <xf numFmtId="0" fontId="6" fillId="0" borderId="0" xfId="0" applyFont="1" applyProtection="1">
      <protection hidden="1"/>
    </xf>
    <xf numFmtId="0" fontId="6" fillId="0" borderId="0" xfId="0" applyFont="1" applyAlignment="1" applyProtection="1">
      <alignment horizontal="justify" vertical="top"/>
      <protection hidden="1"/>
    </xf>
    <xf numFmtId="0" fontId="6" fillId="0" borderId="0" xfId="7" applyAlignment="1" applyProtection="1">
      <alignment horizontal="left"/>
      <protection hidden="1"/>
    </xf>
    <xf numFmtId="0" fontId="6" fillId="0" borderId="0" xfId="7" applyAlignment="1" applyProtection="1">
      <alignment horizontal="left" vertical="center"/>
      <protection hidden="1"/>
    </xf>
    <xf numFmtId="0" fontId="6" fillId="0" borderId="0" xfId="10" applyAlignment="1" applyProtection="1">
      <alignment horizontal="left" indent="1"/>
      <protection hidden="1"/>
    </xf>
    <xf numFmtId="0" fontId="6" fillId="0" borderId="0" xfId="10" applyProtection="1">
      <protection hidden="1"/>
    </xf>
    <xf numFmtId="0" fontId="6" fillId="0" borderId="0" xfId="10" applyAlignment="1" applyProtection="1">
      <alignment horizontal="justify" vertical="top"/>
      <protection hidden="1"/>
    </xf>
    <xf numFmtId="0" fontId="21" fillId="0" borderId="0" xfId="10" applyFont="1" applyProtection="1">
      <protection hidden="1"/>
    </xf>
    <xf numFmtId="0" fontId="6" fillId="0" borderId="0" xfId="0" applyFont="1" applyAlignment="1" applyProtection="1">
      <alignment vertical="center" wrapText="1"/>
      <protection hidden="1"/>
    </xf>
    <xf numFmtId="0" fontId="6" fillId="0" borderId="0" xfId="6" applyProtection="1">
      <protection hidden="1"/>
    </xf>
    <xf numFmtId="0" fontId="6" fillId="0" borderId="0" xfId="7" applyAlignment="1" applyProtection="1">
      <alignment vertical="center"/>
      <protection locked="0"/>
    </xf>
    <xf numFmtId="0" fontId="6" fillId="0" borderId="0" xfId="10" applyAlignment="1" applyProtection="1">
      <alignment vertical="center"/>
      <protection hidden="1"/>
    </xf>
    <xf numFmtId="16" fontId="10" fillId="0" borderId="0" xfId="7" applyNumberFormat="1" applyFont="1" applyAlignment="1" applyProtection="1">
      <alignment horizontal="left" vertical="center"/>
      <protection hidden="1"/>
    </xf>
    <xf numFmtId="0" fontId="18" fillId="0" borderId="0" xfId="3" applyFont="1" applyAlignment="1" applyProtection="1">
      <alignment horizontal="left" vertical="center" indent="1"/>
      <protection hidden="1"/>
    </xf>
    <xf numFmtId="165" fontId="9" fillId="4" borderId="11" xfId="3" applyNumberFormat="1" applyFont="1" applyFill="1" applyBorder="1" applyAlignment="1" applyProtection="1">
      <alignment horizontal="left" vertical="center" indent="1"/>
      <protection hidden="1"/>
    </xf>
    <xf numFmtId="165" fontId="9" fillId="4" borderId="4" xfId="3" applyNumberFormat="1" applyFont="1" applyFill="1" applyBorder="1" applyAlignment="1" applyProtection="1">
      <alignment horizontal="left" vertical="center" indent="1"/>
      <protection hidden="1"/>
    </xf>
    <xf numFmtId="165" fontId="7" fillId="3" borderId="4" xfId="3" applyNumberFormat="1" applyFont="1" applyFill="1" applyBorder="1" applyAlignment="1" applyProtection="1">
      <alignment horizontal="left" vertical="center" indent="1"/>
      <protection hidden="1"/>
    </xf>
    <xf numFmtId="0" fontId="16" fillId="3" borderId="4" xfId="0" applyFont="1" applyFill="1" applyBorder="1" applyAlignment="1" applyProtection="1">
      <alignment horizontal="left" indent="1"/>
      <protection hidden="1"/>
    </xf>
    <xf numFmtId="1" fontId="9" fillId="5" borderId="4" xfId="3" applyNumberFormat="1" applyFont="1" applyFill="1" applyBorder="1" applyAlignment="1" applyProtection="1">
      <alignment horizontal="left" vertical="center" indent="1"/>
      <protection locked="0"/>
    </xf>
    <xf numFmtId="0" fontId="9" fillId="5" borderId="4" xfId="0" applyFont="1" applyFill="1" applyBorder="1" applyAlignment="1" applyProtection="1">
      <alignment horizontal="left" vertical="center" wrapText="1" indent="1"/>
      <protection locked="0"/>
    </xf>
    <xf numFmtId="0" fontId="13" fillId="0" borderId="0" xfId="7" applyFont="1" applyAlignment="1" applyProtection="1">
      <alignment horizontal="left" indent="1"/>
      <protection hidden="1"/>
    </xf>
    <xf numFmtId="0" fontId="6" fillId="0" borderId="0" xfId="7" applyAlignment="1" applyProtection="1">
      <alignment horizontal="left" vertical="center" indent="1"/>
      <protection hidden="1"/>
    </xf>
    <xf numFmtId="165" fontId="6" fillId="3" borderId="4" xfId="7" applyNumberFormat="1" applyFill="1" applyBorder="1" applyAlignment="1" applyProtection="1">
      <alignment horizontal="center" vertical="center" wrapText="1"/>
      <protection hidden="1"/>
    </xf>
    <xf numFmtId="0" fontId="6" fillId="3" borderId="12" xfId="7" applyFill="1" applyBorder="1" applyAlignment="1" applyProtection="1">
      <alignment horizontal="center" vertical="center" wrapText="1"/>
      <protection hidden="1"/>
    </xf>
    <xf numFmtId="1" fontId="9" fillId="4" borderId="4" xfId="7" applyNumberFormat="1" applyFont="1" applyFill="1" applyBorder="1" applyAlignment="1" applyProtection="1">
      <alignment horizontal="left" vertical="center" indent="1"/>
      <protection hidden="1"/>
    </xf>
    <xf numFmtId="3" fontId="6" fillId="5" borderId="4" xfId="7" applyNumberFormat="1" applyFill="1" applyBorder="1" applyAlignment="1" applyProtection="1">
      <alignment horizontal="left" vertical="center" wrapText="1" indent="1"/>
      <protection locked="0"/>
    </xf>
    <xf numFmtId="0" fontId="6" fillId="3" borderId="24" xfId="9" applyFill="1" applyBorder="1" applyAlignment="1" applyProtection="1">
      <alignment horizontal="left" vertical="center" indent="1"/>
      <protection hidden="1"/>
    </xf>
    <xf numFmtId="0" fontId="6" fillId="3" borderId="5" xfId="9" applyFill="1" applyBorder="1" applyAlignment="1" applyProtection="1">
      <alignment horizontal="left" vertical="center" indent="1"/>
      <protection hidden="1"/>
    </xf>
    <xf numFmtId="0" fontId="6" fillId="3" borderId="4" xfId="7" applyFill="1" applyBorder="1" applyAlignment="1" applyProtection="1">
      <alignment horizontal="center" vertical="center" wrapText="1"/>
      <protection hidden="1"/>
    </xf>
    <xf numFmtId="0" fontId="6" fillId="3" borderId="4" xfId="10" applyFill="1" applyBorder="1" applyAlignment="1" applyProtection="1">
      <alignment horizontal="center" vertical="center"/>
      <protection hidden="1"/>
    </xf>
    <xf numFmtId="49" fontId="6" fillId="3" borderId="4" xfId="7" applyNumberFormat="1" applyFill="1" applyBorder="1" applyAlignment="1" applyProtection="1">
      <alignment horizontal="left" vertical="center" wrapText="1" indent="1"/>
      <protection hidden="1"/>
    </xf>
    <xf numFmtId="49" fontId="6" fillId="3" borderId="4" xfId="7" applyNumberFormat="1" applyFill="1" applyBorder="1" applyAlignment="1" applyProtection="1">
      <alignment horizontal="left" vertical="center" indent="1"/>
      <protection hidden="1"/>
    </xf>
    <xf numFmtId="0" fontId="6" fillId="3" borderId="12" xfId="7" applyFill="1" applyBorder="1" applyAlignment="1" applyProtection="1">
      <alignment horizontal="left" vertical="center" indent="1"/>
      <protection hidden="1"/>
    </xf>
    <xf numFmtId="0" fontId="6" fillId="3" borderId="27" xfId="7" applyFill="1" applyBorder="1" applyAlignment="1" applyProtection="1">
      <alignment horizontal="left" vertical="center" indent="1"/>
      <protection hidden="1"/>
    </xf>
    <xf numFmtId="0" fontId="6" fillId="3" borderId="26" xfId="7" applyFill="1" applyBorder="1" applyAlignment="1" applyProtection="1">
      <alignment horizontal="left" vertical="center" indent="1"/>
      <protection hidden="1"/>
    </xf>
    <xf numFmtId="166" fontId="6" fillId="5" borderId="12" xfId="7" applyNumberFormat="1" applyFill="1" applyBorder="1" applyAlignment="1" applyProtection="1">
      <alignment vertical="center"/>
      <protection locked="0"/>
    </xf>
    <xf numFmtId="166" fontId="6" fillId="5" borderId="26" xfId="7" applyNumberFormat="1" applyFill="1" applyBorder="1" applyAlignment="1" applyProtection="1">
      <alignment vertical="center"/>
      <protection locked="0"/>
    </xf>
    <xf numFmtId="166" fontId="6" fillId="5" borderId="27" xfId="7" applyNumberFormat="1" applyFill="1" applyBorder="1" applyAlignment="1" applyProtection="1">
      <alignment vertical="center"/>
      <protection locked="0"/>
    </xf>
    <xf numFmtId="0" fontId="6" fillId="3" borderId="12" xfId="9" applyFill="1" applyBorder="1" applyAlignment="1" applyProtection="1">
      <alignment horizontal="left" vertical="center" indent="1"/>
      <protection hidden="1"/>
    </xf>
    <xf numFmtId="0" fontId="6" fillId="3" borderId="26" xfId="9" applyFill="1" applyBorder="1" applyAlignment="1" applyProtection="1">
      <alignment horizontal="left" vertical="center" indent="1"/>
      <protection hidden="1"/>
    </xf>
    <xf numFmtId="0" fontId="6" fillId="3" borderId="27" xfId="9" applyFill="1" applyBorder="1" applyAlignment="1" applyProtection="1">
      <alignment horizontal="left" vertical="center" indent="1"/>
      <protection hidden="1"/>
    </xf>
    <xf numFmtId="0" fontId="6" fillId="3" borderId="12" xfId="7" applyFill="1" applyBorder="1" applyAlignment="1" applyProtection="1">
      <alignment horizontal="left" vertical="center" wrapText="1" indent="1"/>
      <protection hidden="1"/>
    </xf>
    <xf numFmtId="2" fontId="6" fillId="5" borderId="26" xfId="7" applyNumberFormat="1" applyFill="1" applyBorder="1" applyAlignment="1" applyProtection="1">
      <alignment horizontal="left" vertical="center" indent="1"/>
      <protection locked="0"/>
    </xf>
    <xf numFmtId="0" fontId="6" fillId="3" borderId="27" xfId="7" applyFill="1" applyBorder="1" applyAlignment="1" applyProtection="1">
      <alignment horizontal="center" vertical="center" wrapText="1"/>
      <protection hidden="1"/>
    </xf>
    <xf numFmtId="166" fontId="6" fillId="0" borderId="0" xfId="7" applyNumberFormat="1" applyAlignment="1" applyProtection="1">
      <alignment vertical="center"/>
      <protection hidden="1"/>
    </xf>
    <xf numFmtId="166" fontId="6" fillId="0" borderId="0" xfId="7" applyNumberFormat="1" applyProtection="1">
      <protection hidden="1"/>
    </xf>
    <xf numFmtId="166" fontId="6" fillId="3" borderId="4" xfId="7" applyNumberFormat="1" applyFill="1" applyBorder="1" applyAlignment="1" applyProtection="1">
      <alignment horizontal="center" vertical="center"/>
      <protection hidden="1"/>
    </xf>
    <xf numFmtId="166" fontId="6" fillId="3" borderId="12" xfId="7" applyNumberFormat="1" applyFill="1" applyBorder="1" applyAlignment="1" applyProtection="1">
      <alignment vertical="center"/>
      <protection hidden="1"/>
    </xf>
    <xf numFmtId="166" fontId="6" fillId="3" borderId="27" xfId="7" applyNumberFormat="1" applyFill="1" applyBorder="1" applyAlignment="1" applyProtection="1">
      <alignment vertical="center"/>
      <protection hidden="1"/>
    </xf>
    <xf numFmtId="166" fontId="18" fillId="0" borderId="0" xfId="7" applyNumberFormat="1" applyFont="1" applyAlignment="1" applyProtection="1">
      <alignment vertical="center"/>
      <protection hidden="1"/>
    </xf>
    <xf numFmtId="166" fontId="6" fillId="3" borderId="12" xfId="7" applyNumberFormat="1" applyFill="1" applyBorder="1" applyAlignment="1" applyProtection="1">
      <alignment horizontal="right" vertical="center"/>
      <protection hidden="1"/>
    </xf>
    <xf numFmtId="166" fontId="6" fillId="3" borderId="27" xfId="7" applyNumberFormat="1" applyFill="1" applyBorder="1" applyAlignment="1" applyProtection="1">
      <alignment horizontal="right" vertical="center"/>
      <protection hidden="1"/>
    </xf>
    <xf numFmtId="166" fontId="6" fillId="3" borderId="4" xfId="9" applyNumberFormat="1" applyFill="1" applyBorder="1" applyAlignment="1" applyProtection="1">
      <alignment horizontal="right" vertical="center"/>
      <protection hidden="1"/>
    </xf>
    <xf numFmtId="0" fontId="19" fillId="0" borderId="0" xfId="7" applyFont="1" applyProtection="1">
      <protection hidden="1"/>
    </xf>
    <xf numFmtId="171" fontId="6" fillId="5" borderId="12" xfId="7" applyNumberFormat="1" applyFill="1" applyBorder="1" applyAlignment="1" applyProtection="1">
      <alignment vertical="center"/>
      <protection locked="0"/>
    </xf>
    <xf numFmtId="171" fontId="6" fillId="5" borderId="26" xfId="7" applyNumberFormat="1" applyFill="1" applyBorder="1" applyAlignment="1" applyProtection="1">
      <alignment vertical="center"/>
      <protection locked="0"/>
    </xf>
    <xf numFmtId="0" fontId="18" fillId="0" borderId="0" xfId="0" applyFont="1" applyAlignment="1" applyProtection="1">
      <alignment horizontal="right" vertical="center"/>
      <protection hidden="1"/>
    </xf>
    <xf numFmtId="172" fontId="6" fillId="5" borderId="12" xfId="0" applyNumberFormat="1" applyFont="1" applyFill="1" applyBorder="1" applyAlignment="1" applyProtection="1">
      <alignment vertical="center"/>
      <protection locked="0"/>
    </xf>
    <xf numFmtId="172" fontId="6" fillId="5" borderId="26" xfId="0" applyNumberFormat="1" applyFont="1" applyFill="1" applyBorder="1" applyAlignment="1" applyProtection="1">
      <alignment vertical="center"/>
      <protection locked="0"/>
    </xf>
    <xf numFmtId="172" fontId="6" fillId="5" borderId="27" xfId="0" applyNumberFormat="1" applyFont="1" applyFill="1" applyBorder="1" applyAlignment="1" applyProtection="1">
      <alignment vertical="center"/>
      <protection locked="0"/>
    </xf>
    <xf numFmtId="172" fontId="6" fillId="5" borderId="11" xfId="0" applyNumberFormat="1" applyFont="1" applyFill="1" applyBorder="1" applyAlignment="1" applyProtection="1">
      <alignment vertical="center"/>
      <protection locked="0"/>
    </xf>
    <xf numFmtId="0" fontId="7" fillId="3" borderId="12" xfId="3" applyFont="1" applyFill="1" applyBorder="1" applyAlignment="1" applyProtection="1">
      <alignment horizontal="left" vertical="center" wrapText="1" indent="1"/>
      <protection hidden="1"/>
    </xf>
    <xf numFmtId="49" fontId="6" fillId="5" borderId="12" xfId="3" applyNumberFormat="1" applyFill="1" applyBorder="1" applyAlignment="1" applyProtection="1">
      <alignment horizontal="left" vertical="center" indent="1"/>
      <protection locked="0"/>
    </xf>
    <xf numFmtId="0" fontId="7" fillId="3" borderId="26" xfId="3" applyFont="1" applyFill="1" applyBorder="1" applyAlignment="1" applyProtection="1">
      <alignment horizontal="left" vertical="center" wrapText="1" indent="1"/>
      <protection hidden="1"/>
    </xf>
    <xf numFmtId="49" fontId="6" fillId="5" borderId="26" xfId="3" applyNumberFormat="1" applyFill="1" applyBorder="1" applyAlignment="1" applyProtection="1">
      <alignment horizontal="left" vertical="center" indent="1"/>
      <protection locked="0"/>
    </xf>
    <xf numFmtId="0" fontId="7" fillId="3" borderId="27" xfId="3" applyFont="1" applyFill="1" applyBorder="1" applyAlignment="1" applyProtection="1">
      <alignment horizontal="left" vertical="center" wrapText="1" indent="1"/>
      <protection hidden="1"/>
    </xf>
    <xf numFmtId="49" fontId="11" fillId="5" borderId="27" xfId="2" applyNumberFormat="1" applyFill="1" applyBorder="1" applyAlignment="1" applyProtection="1">
      <alignment horizontal="left" vertical="center" indent="1"/>
      <protection locked="0"/>
    </xf>
    <xf numFmtId="3" fontId="6" fillId="5" borderId="12" xfId="7" applyNumberFormat="1" applyFill="1" applyBorder="1" applyAlignment="1" applyProtection="1">
      <alignment horizontal="center" vertical="center"/>
      <protection locked="0"/>
    </xf>
    <xf numFmtId="3" fontId="6" fillId="5" borderId="26" xfId="7" applyNumberFormat="1" applyFill="1" applyBorder="1" applyAlignment="1" applyProtection="1">
      <alignment horizontal="center" vertical="center"/>
      <protection locked="0"/>
    </xf>
    <xf numFmtId="3" fontId="6" fillId="5" borderId="27" xfId="7" applyNumberFormat="1" applyFill="1" applyBorder="1" applyAlignment="1" applyProtection="1">
      <alignment horizontal="center" vertical="center"/>
      <protection locked="0"/>
    </xf>
    <xf numFmtId="0" fontId="6" fillId="3" borderId="28" xfId="9" applyFill="1" applyBorder="1" applyAlignment="1" applyProtection="1">
      <alignment horizontal="left" vertical="center" indent="1"/>
      <protection hidden="1"/>
    </xf>
    <xf numFmtId="166" fontId="6" fillId="5" borderId="12" xfId="9" applyNumberFormat="1" applyFill="1" applyBorder="1" applyAlignment="1" applyProtection="1">
      <alignment horizontal="right" vertical="center"/>
      <protection locked="0"/>
    </xf>
    <xf numFmtId="166" fontId="6" fillId="3" borderId="12" xfId="9" applyNumberFormat="1" applyFill="1" applyBorder="1" applyAlignment="1" applyProtection="1">
      <alignment horizontal="right" vertical="center"/>
      <protection hidden="1"/>
    </xf>
    <xf numFmtId="0" fontId="6" fillId="3" borderId="30" xfId="9" applyFill="1" applyBorder="1" applyAlignment="1" applyProtection="1">
      <alignment horizontal="left" vertical="center" indent="1"/>
      <protection hidden="1"/>
    </xf>
    <xf numFmtId="166" fontId="6" fillId="5" borderId="26" xfId="9" applyNumberFormat="1" applyFill="1" applyBorder="1" applyAlignment="1" applyProtection="1">
      <alignment horizontal="right" vertical="center"/>
      <protection locked="0"/>
    </xf>
    <xf numFmtId="166" fontId="6" fillId="3" borderId="26" xfId="9" applyNumberFormat="1" applyFill="1" applyBorder="1" applyAlignment="1" applyProtection="1">
      <alignment horizontal="right" vertical="center"/>
      <protection hidden="1"/>
    </xf>
    <xf numFmtId="0" fontId="6" fillId="3" borderId="29" xfId="9" applyFill="1" applyBorder="1" applyAlignment="1" applyProtection="1">
      <alignment horizontal="left" vertical="center" indent="1"/>
      <protection hidden="1"/>
    </xf>
    <xf numFmtId="166" fontId="6" fillId="5" borderId="27" xfId="9" applyNumberFormat="1" applyFill="1" applyBorder="1" applyAlignment="1" applyProtection="1">
      <alignment horizontal="right" vertical="center"/>
      <protection locked="0"/>
    </xf>
    <xf numFmtId="166" fontId="6" fillId="3" borderId="27" xfId="9" applyNumberFormat="1" applyFill="1" applyBorder="1" applyAlignment="1" applyProtection="1">
      <alignment horizontal="right" vertical="center"/>
      <protection hidden="1"/>
    </xf>
    <xf numFmtId="172" fontId="6" fillId="5" borderId="12" xfId="9" applyNumberFormat="1" applyFill="1" applyBorder="1" applyAlignment="1" applyProtection="1">
      <alignment horizontal="right" vertical="center"/>
      <protection locked="0"/>
    </xf>
    <xf numFmtId="172" fontId="6" fillId="5" borderId="26" xfId="9" applyNumberFormat="1" applyFill="1" applyBorder="1" applyAlignment="1" applyProtection="1">
      <alignment horizontal="right" vertical="center"/>
      <protection locked="0"/>
    </xf>
    <xf numFmtId="172" fontId="6" fillId="5" borderId="27" xfId="9" applyNumberFormat="1" applyFill="1" applyBorder="1" applyAlignment="1" applyProtection="1">
      <alignment horizontal="right" vertical="center"/>
      <protection locked="0"/>
    </xf>
    <xf numFmtId="172" fontId="6" fillId="5" borderId="25" xfId="9" applyNumberFormat="1" applyFill="1" applyBorder="1" applyAlignment="1" applyProtection="1">
      <alignment horizontal="right" vertical="center"/>
      <protection locked="0"/>
    </xf>
    <xf numFmtId="172" fontId="6" fillId="5" borderId="4" xfId="9" applyNumberFormat="1" applyFill="1" applyBorder="1" applyAlignment="1" applyProtection="1">
      <alignment horizontal="right" vertical="center"/>
      <protection locked="0"/>
    </xf>
    <xf numFmtId="166" fontId="6" fillId="5" borderId="12" xfId="7" applyNumberFormat="1" applyFill="1" applyBorder="1" applyAlignment="1" applyProtection="1">
      <alignment horizontal="right" vertical="center"/>
      <protection locked="0"/>
    </xf>
    <xf numFmtId="166" fontId="6" fillId="5" borderId="27" xfId="7" applyNumberFormat="1" applyFill="1" applyBorder="1" applyAlignment="1" applyProtection="1">
      <alignment horizontal="right" vertical="center"/>
      <protection locked="0"/>
    </xf>
    <xf numFmtId="0" fontId="6" fillId="3" borderId="11" xfId="7" applyFill="1" applyBorder="1" applyAlignment="1" applyProtection="1">
      <alignment horizontal="center" vertical="center" wrapText="1"/>
      <protection hidden="1"/>
    </xf>
    <xf numFmtId="0" fontId="18" fillId="0" borderId="0" xfId="7" applyFont="1" applyAlignment="1" applyProtection="1">
      <alignment vertical="center"/>
      <protection hidden="1"/>
    </xf>
    <xf numFmtId="166" fontId="6" fillId="3" borderId="4" xfId="7" applyNumberFormat="1" applyFill="1" applyBorder="1" applyAlignment="1" applyProtection="1">
      <alignment vertical="center"/>
      <protection hidden="1"/>
    </xf>
    <xf numFmtId="166" fontId="6" fillId="3" borderId="26" xfId="7" applyNumberFormat="1" applyFill="1" applyBorder="1" applyAlignment="1" applyProtection="1">
      <alignment vertical="center"/>
      <protection hidden="1"/>
    </xf>
    <xf numFmtId="3" fontId="6" fillId="3" borderId="4" xfId="7" applyNumberFormat="1" applyFill="1" applyBorder="1" applyAlignment="1" applyProtection="1">
      <alignment horizontal="right" vertical="center" indent="1"/>
      <protection hidden="1"/>
    </xf>
    <xf numFmtId="3" fontId="6" fillId="0" borderId="0" xfId="7" applyNumberFormat="1" applyProtection="1">
      <protection hidden="1"/>
    </xf>
    <xf numFmtId="3" fontId="6" fillId="3" borderId="12" xfId="7" applyNumberFormat="1" applyFill="1" applyBorder="1" applyAlignment="1" applyProtection="1">
      <alignment horizontal="right" vertical="center" indent="1"/>
      <protection hidden="1"/>
    </xf>
    <xf numFmtId="2" fontId="18" fillId="0" borderId="0" xfId="7" applyNumberFormat="1" applyFont="1" applyAlignment="1" applyProtection="1">
      <alignment vertical="center"/>
      <protection hidden="1"/>
    </xf>
    <xf numFmtId="0" fontId="18" fillId="0" borderId="0" xfId="7" applyFont="1" applyAlignment="1" applyProtection="1">
      <alignment horizontal="right" vertical="center"/>
      <protection hidden="1"/>
    </xf>
    <xf numFmtId="0" fontId="6" fillId="3" borderId="4" xfId="9" applyFill="1" applyBorder="1" applyAlignment="1" applyProtection="1">
      <alignment horizontal="center" vertical="center" wrapText="1"/>
      <protection hidden="1"/>
    </xf>
    <xf numFmtId="0" fontId="6" fillId="3" borderId="4" xfId="10" applyFill="1" applyBorder="1" applyAlignment="1" applyProtection="1">
      <alignment horizontal="center" vertical="center" wrapText="1"/>
      <protection hidden="1"/>
    </xf>
    <xf numFmtId="0" fontId="6" fillId="3" borderId="10" xfId="7" applyFill="1" applyBorder="1" applyAlignment="1" applyProtection="1">
      <alignment horizontal="center" vertical="center" wrapText="1"/>
      <protection hidden="1"/>
    </xf>
    <xf numFmtId="166" fontId="0" fillId="0" borderId="0" xfId="0" applyNumberFormat="1" applyAlignment="1" applyProtection="1">
      <alignment vertical="center"/>
      <protection hidden="1"/>
    </xf>
    <xf numFmtId="0" fontId="6" fillId="3" borderId="6" xfId="9" applyFill="1" applyBorder="1" applyAlignment="1" applyProtection="1">
      <alignment horizontal="left" vertical="center" indent="1"/>
      <protection hidden="1"/>
    </xf>
    <xf numFmtId="0" fontId="6" fillId="3" borderId="20" xfId="9" applyFill="1" applyBorder="1" applyAlignment="1" applyProtection="1">
      <alignment horizontal="left" vertical="center" indent="1"/>
      <protection hidden="1"/>
    </xf>
    <xf numFmtId="166" fontId="6" fillId="3" borderId="9" xfId="9" applyNumberFormat="1" applyFill="1" applyBorder="1" applyAlignment="1" applyProtection="1">
      <alignment horizontal="right" vertical="center"/>
      <protection hidden="1"/>
    </xf>
    <xf numFmtId="166" fontId="6" fillId="3" borderId="11" xfId="9" applyNumberFormat="1" applyFill="1" applyBorder="1" applyAlignment="1" applyProtection="1">
      <alignment horizontal="right" vertical="center"/>
      <protection hidden="1"/>
    </xf>
    <xf numFmtId="166" fontId="6" fillId="0" borderId="0" xfId="0" applyNumberFormat="1" applyFont="1" applyAlignment="1" applyProtection="1">
      <alignment vertical="center"/>
      <protection hidden="1"/>
    </xf>
    <xf numFmtId="0" fontId="18" fillId="0" borderId="0" xfId="7" applyFont="1" applyProtection="1">
      <protection hidden="1"/>
    </xf>
    <xf numFmtId="0" fontId="6" fillId="0" borderId="0" xfId="9" applyAlignment="1" applyProtection="1">
      <alignment vertical="center"/>
      <protection hidden="1"/>
    </xf>
    <xf numFmtId="0" fontId="18" fillId="0" borderId="0" xfId="0" applyFont="1" applyAlignment="1" applyProtection="1">
      <alignment horizontal="right"/>
      <protection hidden="1"/>
    </xf>
    <xf numFmtId="1" fontId="9" fillId="4" borderId="5" xfId="7" applyNumberFormat="1" applyFont="1" applyFill="1" applyBorder="1" applyAlignment="1" applyProtection="1">
      <alignment horizontal="left" vertical="center" indent="1"/>
      <protection hidden="1"/>
    </xf>
    <xf numFmtId="1" fontId="9" fillId="4" borderId="6" xfId="7" applyNumberFormat="1" applyFont="1" applyFill="1" applyBorder="1" applyAlignment="1" applyProtection="1">
      <alignment horizontal="left" vertical="center" indent="1"/>
      <protection hidden="1"/>
    </xf>
    <xf numFmtId="1" fontId="9" fillId="4" borderId="8" xfId="7" applyNumberFormat="1" applyFont="1" applyFill="1" applyBorder="1" applyAlignment="1" applyProtection="1">
      <alignment horizontal="left" vertical="center" indent="1"/>
      <protection hidden="1"/>
    </xf>
    <xf numFmtId="3" fontId="6" fillId="5" borderId="10" xfId="7" applyNumberFormat="1" applyFill="1" applyBorder="1" applyAlignment="1" applyProtection="1">
      <alignment horizontal="left" vertical="center" indent="1"/>
      <protection locked="0"/>
    </xf>
    <xf numFmtId="3" fontId="6" fillId="5" borderId="26" xfId="7" applyNumberFormat="1" applyFill="1" applyBorder="1" applyAlignment="1" applyProtection="1">
      <alignment horizontal="left" vertical="center" indent="1"/>
      <protection locked="0"/>
    </xf>
    <xf numFmtId="3" fontId="6" fillId="5" borderId="27" xfId="7" applyNumberFormat="1" applyFill="1" applyBorder="1" applyAlignment="1" applyProtection="1">
      <alignment horizontal="left" vertical="center" indent="1"/>
      <protection locked="0"/>
    </xf>
    <xf numFmtId="3" fontId="6" fillId="5" borderId="31" xfId="7" applyNumberFormat="1" applyFill="1" applyBorder="1" applyAlignment="1" applyProtection="1">
      <alignment horizontal="left" vertical="center" indent="1"/>
      <protection locked="0"/>
    </xf>
    <xf numFmtId="166" fontId="6" fillId="5" borderId="26" xfId="7" applyNumberFormat="1" applyFill="1" applyBorder="1" applyAlignment="1" applyProtection="1">
      <alignment horizontal="right" vertical="center"/>
      <protection locked="0"/>
    </xf>
    <xf numFmtId="166" fontId="6" fillId="3" borderId="12" xfId="9" applyNumberFormat="1" applyFill="1" applyBorder="1" applyAlignment="1" applyProtection="1">
      <alignment vertical="center"/>
      <protection hidden="1"/>
    </xf>
    <xf numFmtId="166" fontId="6" fillId="3" borderId="27" xfId="9" applyNumberFormat="1" applyFill="1" applyBorder="1" applyAlignment="1" applyProtection="1">
      <alignment vertical="center"/>
      <protection hidden="1"/>
    </xf>
    <xf numFmtId="0" fontId="0" fillId="3" borderId="11" xfId="0" applyFill="1" applyBorder="1" applyAlignment="1" applyProtection="1">
      <alignment horizontal="center" vertical="center" wrapText="1"/>
      <protection hidden="1"/>
    </xf>
    <xf numFmtId="0" fontId="6" fillId="0" borderId="0" xfId="9" applyAlignment="1" applyProtection="1">
      <alignment horizontal="left" vertical="center" indent="1"/>
      <protection hidden="1"/>
    </xf>
    <xf numFmtId="0" fontId="6" fillId="6" borderId="4" xfId="10" applyFill="1" applyBorder="1" applyAlignment="1" applyProtection="1">
      <alignment horizontal="center" vertical="center"/>
      <protection locked="0"/>
    </xf>
    <xf numFmtId="0" fontId="9" fillId="4" borderId="5" xfId="7" applyFont="1" applyFill="1" applyBorder="1" applyAlignment="1" applyProtection="1">
      <alignment horizontal="left" vertical="center" indent="1"/>
      <protection hidden="1"/>
    </xf>
    <xf numFmtId="0" fontId="16" fillId="4" borderId="8" xfId="0" applyFont="1" applyFill="1" applyBorder="1" applyAlignment="1" applyProtection="1">
      <alignment horizontal="left" vertical="center" indent="1"/>
      <protection hidden="1"/>
    </xf>
    <xf numFmtId="0" fontId="16" fillId="4" borderId="6" xfId="0" applyFont="1" applyFill="1" applyBorder="1" applyAlignment="1" applyProtection="1">
      <alignment horizontal="left" vertical="center" indent="1"/>
      <protection hidden="1"/>
    </xf>
    <xf numFmtId="3" fontId="19" fillId="0" borderId="0" xfId="7" applyNumberFormat="1" applyFont="1" applyProtection="1">
      <protection hidden="1"/>
    </xf>
    <xf numFmtId="167" fontId="19" fillId="0" borderId="0" xfId="7" applyNumberFormat="1" applyFont="1" applyProtection="1">
      <protection hidden="1"/>
    </xf>
    <xf numFmtId="0" fontId="18" fillId="0" borderId="0" xfId="7" applyFont="1" applyAlignment="1" applyProtection="1">
      <alignment horizontal="right"/>
      <protection hidden="1"/>
    </xf>
    <xf numFmtId="0" fontId="18" fillId="0" borderId="0" xfId="7" applyFont="1" applyAlignment="1" applyProtection="1">
      <alignment horizontal="left"/>
      <protection hidden="1"/>
    </xf>
    <xf numFmtId="166" fontId="6" fillId="3" borderId="4" xfId="7" applyNumberFormat="1" applyFill="1" applyBorder="1" applyAlignment="1" applyProtection="1">
      <alignment horizontal="right" vertical="center"/>
      <protection hidden="1"/>
    </xf>
    <xf numFmtId="0" fontId="6" fillId="3" borderId="5" xfId="0" applyFont="1" applyFill="1" applyBorder="1" applyAlignment="1" applyProtection="1">
      <alignment horizontal="left" vertical="center" indent="1"/>
      <protection hidden="1"/>
    </xf>
    <xf numFmtId="0" fontId="6" fillId="3" borderId="6" xfId="0" applyFont="1" applyFill="1" applyBorder="1" applyAlignment="1" applyProtection="1">
      <alignment horizontal="left" vertical="center" indent="1"/>
      <protection hidden="1"/>
    </xf>
    <xf numFmtId="0" fontId="6" fillId="3" borderId="15" xfId="0" applyFont="1" applyFill="1" applyBorder="1" applyAlignment="1" applyProtection="1">
      <alignment horizontal="left" vertical="center" indent="1"/>
      <protection hidden="1"/>
    </xf>
    <xf numFmtId="0" fontId="6" fillId="3" borderId="16" xfId="0" applyFont="1" applyFill="1" applyBorder="1" applyAlignment="1" applyProtection="1">
      <alignment horizontal="left" vertical="center" indent="1"/>
      <protection hidden="1"/>
    </xf>
    <xf numFmtId="172" fontId="6" fillId="3" borderId="16" xfId="0" applyNumberFormat="1" applyFont="1" applyFill="1" applyBorder="1" applyAlignment="1" applyProtection="1">
      <alignment horizontal="right" vertical="center"/>
      <protection hidden="1"/>
    </xf>
    <xf numFmtId="3" fontId="6" fillId="5" borderId="31" xfId="7" applyNumberFormat="1" applyFill="1" applyBorder="1" applyAlignment="1" applyProtection="1">
      <alignment horizontal="center" vertical="center"/>
      <protection locked="0"/>
    </xf>
    <xf numFmtId="0" fontId="6" fillId="3" borderId="28" xfId="7" applyFill="1" applyBorder="1" applyAlignment="1" applyProtection="1">
      <alignment horizontal="left" vertical="center" indent="1"/>
      <protection hidden="1"/>
    </xf>
    <xf numFmtId="0" fontId="6" fillId="3" borderId="29" xfId="7" applyFill="1" applyBorder="1" applyAlignment="1" applyProtection="1">
      <alignment horizontal="left" vertical="center" indent="1"/>
      <protection hidden="1"/>
    </xf>
    <xf numFmtId="0" fontId="6" fillId="7" borderId="12" xfId="0" applyFont="1" applyFill="1" applyBorder="1" applyAlignment="1" applyProtection="1">
      <alignment horizontal="left" vertical="center" indent="1"/>
      <protection hidden="1"/>
    </xf>
    <xf numFmtId="0" fontId="6" fillId="7" borderId="26" xfId="0" applyFont="1" applyFill="1" applyBorder="1" applyAlignment="1" applyProtection="1">
      <alignment horizontal="left" vertical="center" wrapText="1" indent="1"/>
      <protection hidden="1"/>
    </xf>
    <xf numFmtId="0" fontId="6" fillId="7" borderId="27" xfId="0" applyFont="1" applyFill="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49" fontId="10" fillId="3" borderId="5" xfId="7" applyNumberFormat="1" applyFont="1" applyFill="1" applyBorder="1" applyAlignment="1" applyProtection="1">
      <alignment horizontal="left" vertical="center" indent="1"/>
      <protection hidden="1"/>
    </xf>
    <xf numFmtId="0" fontId="18" fillId="0" borderId="0" xfId="7" applyFont="1" applyAlignment="1" applyProtection="1">
      <alignment horizontal="left" vertical="center" indent="1"/>
      <protection hidden="1"/>
    </xf>
    <xf numFmtId="0" fontId="6" fillId="5" borderId="26" xfId="4" applyFill="1" applyBorder="1" applyAlignment="1" applyProtection="1">
      <alignment horizontal="left" vertical="center" wrapText="1" indent="1"/>
      <protection locked="0"/>
    </xf>
    <xf numFmtId="0" fontId="6" fillId="3" borderId="26" xfId="4" applyFill="1" applyBorder="1" applyAlignment="1" applyProtection="1">
      <alignment horizontal="left" vertical="center" wrapText="1" indent="1"/>
      <protection hidden="1"/>
    </xf>
    <xf numFmtId="0" fontId="6" fillId="3" borderId="26" xfId="4" applyFill="1" applyBorder="1" applyAlignment="1" applyProtection="1">
      <alignment horizontal="left" vertical="center" indent="1"/>
      <protection hidden="1"/>
    </xf>
    <xf numFmtId="0" fontId="9" fillId="3" borderId="4" xfId="6" applyFont="1" applyFill="1" applyBorder="1" applyAlignment="1" applyProtection="1">
      <alignment horizontal="left" vertical="center" indent="1"/>
      <protection hidden="1"/>
    </xf>
    <xf numFmtId="0" fontId="6" fillId="5" borderId="12" xfId="0" applyFont="1" applyFill="1" applyBorder="1" applyAlignment="1" applyProtection="1">
      <alignment horizontal="left" vertical="center" indent="1"/>
      <protection locked="0"/>
    </xf>
    <xf numFmtId="0" fontId="6" fillId="5" borderId="26" xfId="0" applyFont="1" applyFill="1" applyBorder="1" applyAlignment="1" applyProtection="1">
      <alignment horizontal="left" vertical="center" indent="1"/>
      <protection locked="0"/>
    </xf>
    <xf numFmtId="0" fontId="6" fillId="5" borderId="26" xfId="9" applyFill="1" applyBorder="1" applyAlignment="1" applyProtection="1">
      <alignment horizontal="left" vertical="center" indent="1"/>
      <protection locked="0"/>
    </xf>
    <xf numFmtId="0" fontId="6" fillId="5" borderId="12" xfId="7" applyFill="1" applyBorder="1" applyAlignment="1" applyProtection="1">
      <alignment horizontal="left" vertical="center" indent="1"/>
      <protection locked="0"/>
    </xf>
    <xf numFmtId="22" fontId="6" fillId="5" borderId="12" xfId="7" applyNumberFormat="1" applyFill="1" applyBorder="1" applyAlignment="1" applyProtection="1">
      <alignment horizontal="center" vertical="center"/>
      <protection locked="0"/>
    </xf>
    <xf numFmtId="0" fontId="6" fillId="5" borderId="26" xfId="7" applyFill="1" applyBorder="1" applyAlignment="1" applyProtection="1">
      <alignment horizontal="left" vertical="center" indent="1"/>
      <protection locked="0"/>
    </xf>
    <xf numFmtId="22" fontId="6" fillId="5" borderId="26" xfId="7" applyNumberFormat="1" applyFill="1" applyBorder="1" applyAlignment="1" applyProtection="1">
      <alignment horizontal="center" vertical="center"/>
      <protection locked="0"/>
    </xf>
    <xf numFmtId="0" fontId="6" fillId="6" borderId="12" xfId="5" applyFill="1" applyBorder="1" applyAlignment="1" applyProtection="1">
      <alignment horizontal="left" vertical="center" indent="1"/>
      <protection locked="0"/>
    </xf>
    <xf numFmtId="0" fontId="6" fillId="3" borderId="12" xfId="5" applyFill="1" applyBorder="1" applyAlignment="1" applyProtection="1">
      <alignment horizontal="left" vertical="center" indent="1"/>
      <protection hidden="1"/>
    </xf>
    <xf numFmtId="0" fontId="6" fillId="6" borderId="26" xfId="5" applyFill="1" applyBorder="1" applyAlignment="1" applyProtection="1">
      <alignment horizontal="left" vertical="center" indent="1"/>
      <protection locked="0"/>
    </xf>
    <xf numFmtId="0" fontId="6" fillId="3" borderId="26" xfId="5" applyFill="1" applyBorder="1" applyAlignment="1" applyProtection="1">
      <alignment horizontal="left" vertical="center" indent="1"/>
      <protection hidden="1"/>
    </xf>
    <xf numFmtId="0" fontId="6" fillId="6" borderId="26" xfId="4" applyFill="1" applyBorder="1" applyAlignment="1" applyProtection="1">
      <alignment horizontal="left" vertical="center" indent="1"/>
      <protection locked="0"/>
    </xf>
    <xf numFmtId="0" fontId="6" fillId="5" borderId="26" xfId="6" applyFill="1" applyBorder="1" applyAlignment="1" applyProtection="1">
      <alignment horizontal="left" vertical="center" indent="1"/>
      <protection locked="0"/>
    </xf>
    <xf numFmtId="0" fontId="19" fillId="0" borderId="0" xfId="0" applyFont="1" applyProtection="1">
      <protection hidden="1"/>
    </xf>
    <xf numFmtId="173" fontId="6" fillId="5" borderId="12" xfId="7" applyNumberFormat="1" applyFill="1" applyBorder="1" applyAlignment="1" applyProtection="1">
      <alignment vertical="center"/>
      <protection locked="0"/>
    </xf>
    <xf numFmtId="173" fontId="6" fillId="5" borderId="26" xfId="7" applyNumberFormat="1" applyFill="1" applyBorder="1" applyAlignment="1" applyProtection="1">
      <alignment vertical="center"/>
      <protection locked="0"/>
    </xf>
    <xf numFmtId="173" fontId="6" fillId="5" borderId="27" xfId="7" applyNumberFormat="1" applyFill="1" applyBorder="1" applyAlignment="1" applyProtection="1">
      <alignment vertical="center"/>
      <protection locked="0"/>
    </xf>
    <xf numFmtId="173" fontId="6" fillId="3" borderId="4" xfId="7" applyNumberFormat="1" applyFill="1" applyBorder="1" applyAlignment="1" applyProtection="1">
      <alignment vertical="center"/>
      <protection hidden="1"/>
    </xf>
    <xf numFmtId="173" fontId="6" fillId="5" borderId="26" xfId="7" applyNumberFormat="1" applyFill="1" applyBorder="1" applyAlignment="1" applyProtection="1">
      <alignment horizontal="right" vertical="center"/>
      <protection locked="0"/>
    </xf>
    <xf numFmtId="173" fontId="6" fillId="5" borderId="12" xfId="7" applyNumberFormat="1" applyFill="1" applyBorder="1" applyAlignment="1" applyProtection="1">
      <alignment horizontal="right" vertical="center"/>
      <protection locked="0"/>
    </xf>
    <xf numFmtId="173" fontId="6" fillId="3" borderId="4" xfId="7" applyNumberFormat="1" applyFill="1" applyBorder="1" applyAlignment="1" applyProtection="1">
      <alignment horizontal="right" vertical="center"/>
      <protection hidden="1"/>
    </xf>
    <xf numFmtId="173" fontId="6" fillId="3" borderId="12" xfId="7" applyNumberFormat="1" applyFill="1" applyBorder="1" applyAlignment="1" applyProtection="1">
      <alignment vertical="center"/>
      <protection hidden="1"/>
    </xf>
    <xf numFmtId="173" fontId="6" fillId="3" borderId="26" xfId="7" applyNumberFormat="1" applyFill="1" applyBorder="1" applyAlignment="1" applyProtection="1">
      <alignment vertical="center"/>
      <protection hidden="1"/>
    </xf>
    <xf numFmtId="173" fontId="6" fillId="3" borderId="27" xfId="7" applyNumberFormat="1" applyFill="1" applyBorder="1" applyAlignment="1" applyProtection="1">
      <alignment vertical="center"/>
      <protection hidden="1"/>
    </xf>
    <xf numFmtId="166" fontId="6" fillId="5" borderId="25" xfId="9" applyNumberFormat="1" applyFill="1" applyBorder="1" applyAlignment="1" applyProtection="1">
      <alignment horizontal="right" vertical="center"/>
      <protection locked="0"/>
    </xf>
    <xf numFmtId="0" fontId="6" fillId="3" borderId="25" xfId="9" applyFill="1" applyBorder="1" applyAlignment="1" applyProtection="1">
      <alignment horizontal="left" vertical="center" indent="1"/>
      <protection hidden="1"/>
    </xf>
    <xf numFmtId="173" fontId="6" fillId="5" borderId="25" xfId="7" applyNumberFormat="1" applyFill="1" applyBorder="1" applyAlignment="1" applyProtection="1">
      <alignment vertical="center"/>
      <protection locked="0"/>
    </xf>
    <xf numFmtId="166" fontId="6" fillId="5" borderId="25" xfId="7" applyNumberFormat="1" applyFill="1" applyBorder="1" applyAlignment="1" applyProtection="1">
      <alignment vertical="center"/>
      <protection locked="0"/>
    </xf>
    <xf numFmtId="173" fontId="6" fillId="3" borderId="25" xfId="7" applyNumberFormat="1" applyFill="1" applyBorder="1" applyAlignment="1" applyProtection="1">
      <alignment vertical="center"/>
      <protection hidden="1"/>
    </xf>
    <xf numFmtId="0" fontId="19" fillId="0" borderId="0" xfId="7" applyFont="1" applyAlignment="1" applyProtection="1">
      <alignment vertical="center"/>
      <protection hidden="1"/>
    </xf>
    <xf numFmtId="0" fontId="13" fillId="0" borderId="0" xfId="6" applyFont="1" applyAlignment="1" applyProtection="1">
      <alignment horizontal="left" vertical="center" indent="1"/>
      <protection hidden="1"/>
    </xf>
    <xf numFmtId="0" fontId="13" fillId="0" borderId="0" xfId="7"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13" fillId="0" borderId="0" xfId="10" applyFont="1" applyAlignment="1" applyProtection="1">
      <alignment horizontal="left" vertical="center" indent="1"/>
      <protection hidden="1"/>
    </xf>
    <xf numFmtId="0" fontId="6" fillId="5" borderId="26" xfId="4" applyFill="1" applyBorder="1" applyAlignment="1" applyProtection="1">
      <alignment horizontal="left" vertical="center" indent="1"/>
      <protection locked="0"/>
    </xf>
    <xf numFmtId="0" fontId="18" fillId="0" borderId="20" xfId="0" applyFont="1" applyBorder="1" applyAlignment="1" applyProtection="1">
      <alignment horizontal="center" vertical="center"/>
      <protection hidden="1"/>
    </xf>
    <xf numFmtId="0" fontId="6" fillId="5" borderId="4" xfId="0" applyFont="1" applyFill="1" applyBorder="1" applyAlignment="1" applyProtection="1">
      <alignment horizontal="center" vertical="center"/>
      <protection locked="0"/>
    </xf>
    <xf numFmtId="0" fontId="6" fillId="3" borderId="6" xfId="26" applyFont="1" applyFill="1" applyBorder="1" applyAlignment="1" applyProtection="1">
      <alignment horizontal="left" vertical="center" indent="1"/>
      <protection hidden="1"/>
    </xf>
    <xf numFmtId="0" fontId="6" fillId="3" borderId="5" xfId="26" applyFont="1" applyFill="1" applyBorder="1" applyAlignment="1" applyProtection="1">
      <alignment horizontal="left" vertical="center" indent="4"/>
      <protection hidden="1"/>
    </xf>
    <xf numFmtId="0" fontId="6" fillId="3" borderId="8" xfId="26" applyFont="1" applyFill="1" applyBorder="1" applyAlignment="1" applyProtection="1">
      <alignment horizontal="left" vertical="center" indent="4"/>
      <protection hidden="1"/>
    </xf>
    <xf numFmtId="3" fontId="6" fillId="5" borderId="14" xfId="7" applyNumberFormat="1" applyFill="1" applyBorder="1" applyAlignment="1" applyProtection="1">
      <alignment horizontal="center" vertical="center" wrapText="1"/>
      <protection locked="0"/>
    </xf>
    <xf numFmtId="3" fontId="6" fillId="5" borderId="13" xfId="7" applyNumberFormat="1" applyFill="1" applyBorder="1" applyAlignment="1" applyProtection="1">
      <alignment horizontal="center" vertical="center" wrapText="1"/>
      <protection locked="0"/>
    </xf>
    <xf numFmtId="0" fontId="6" fillId="3" borderId="10" xfId="7"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6" fillId="0" borderId="0" xfId="0" applyFont="1" applyAlignment="1" applyProtection="1">
      <alignment horizontal="right"/>
      <protection hidden="1"/>
    </xf>
    <xf numFmtId="0" fontId="14" fillId="0" borderId="0" xfId="2" applyFont="1" applyAlignment="1" applyProtection="1">
      <alignment horizontal="left"/>
      <protection hidden="1"/>
    </xf>
    <xf numFmtId="0" fontId="24" fillId="0" borderId="0" xfId="0" applyFont="1" applyAlignment="1" applyProtection="1">
      <alignment horizontal="left"/>
      <protection hidden="1"/>
    </xf>
    <xf numFmtId="0" fontId="25" fillId="0" borderId="0" xfId="2" applyFont="1" applyAlignment="1" applyProtection="1">
      <alignment horizontal="left"/>
      <protection hidden="1"/>
    </xf>
    <xf numFmtId="0" fontId="6" fillId="5" borderId="34" xfId="4" applyFill="1" applyBorder="1" applyAlignment="1" applyProtection="1">
      <alignment horizontal="left" vertical="center" wrapText="1" indent="1"/>
      <protection locked="0"/>
    </xf>
    <xf numFmtId="0" fontId="6" fillId="3" borderId="34" xfId="4" applyFill="1" applyBorder="1" applyAlignment="1" applyProtection="1">
      <alignment horizontal="left" vertical="center" wrapText="1" indent="1"/>
      <protection hidden="1"/>
    </xf>
    <xf numFmtId="167" fontId="6" fillId="5" borderId="31" xfId="7" applyNumberFormat="1" applyFill="1" applyBorder="1" applyAlignment="1" applyProtection="1">
      <alignment horizontal="right" vertical="center"/>
      <protection locked="0"/>
    </xf>
    <xf numFmtId="167" fontId="6" fillId="3" borderId="26" xfId="7" applyNumberFormat="1" applyFill="1" applyBorder="1" applyAlignment="1" applyProtection="1">
      <alignment horizontal="right" vertical="center"/>
      <protection hidden="1"/>
    </xf>
    <xf numFmtId="167" fontId="6" fillId="5" borderId="26" xfId="7" applyNumberFormat="1" applyFill="1" applyBorder="1" applyAlignment="1" applyProtection="1">
      <alignment horizontal="right" vertical="center"/>
      <protection locked="0"/>
    </xf>
    <xf numFmtId="167" fontId="6" fillId="5" borderId="27" xfId="7" applyNumberFormat="1" applyFill="1" applyBorder="1" applyAlignment="1" applyProtection="1">
      <alignment horizontal="right" vertical="center"/>
      <protection locked="0"/>
    </xf>
    <xf numFmtId="167" fontId="6" fillId="3" borderId="27" xfId="7" applyNumberFormat="1" applyFill="1" applyBorder="1" applyAlignment="1" applyProtection="1">
      <alignment horizontal="right" vertical="center"/>
      <protection hidden="1"/>
    </xf>
    <xf numFmtId="167" fontId="6" fillId="5" borderId="12" xfId="7" applyNumberFormat="1" applyFill="1" applyBorder="1" applyAlignment="1" applyProtection="1">
      <alignment horizontal="right" vertical="center" wrapText="1"/>
      <protection locked="0"/>
    </xf>
    <xf numFmtId="167" fontId="6" fillId="5" borderId="12" xfId="7" applyNumberFormat="1" applyFill="1" applyBorder="1" applyAlignment="1" applyProtection="1">
      <alignment horizontal="right" vertical="center"/>
      <protection locked="0"/>
    </xf>
    <xf numFmtId="167" fontId="6" fillId="3" borderId="12" xfId="7" applyNumberFormat="1" applyFill="1" applyBorder="1" applyAlignment="1" applyProtection="1">
      <alignment horizontal="right" vertical="center"/>
      <protection hidden="1"/>
    </xf>
    <xf numFmtId="167" fontId="6" fillId="5" borderId="4" xfId="7" applyNumberFormat="1" applyFill="1" applyBorder="1" applyAlignment="1" applyProtection="1">
      <alignment horizontal="right" vertical="center"/>
      <protection locked="0"/>
    </xf>
    <xf numFmtId="167" fontId="6" fillId="5" borderId="4" xfId="7" applyNumberFormat="1" applyFill="1" applyBorder="1" applyAlignment="1" applyProtection="1">
      <alignment vertical="center"/>
      <protection locked="0"/>
    </xf>
    <xf numFmtId="167" fontId="6" fillId="3" borderId="31" xfId="7" applyNumberFormat="1" applyFill="1" applyBorder="1" applyAlignment="1" applyProtection="1">
      <alignment horizontal="right" vertical="center"/>
      <protection hidden="1"/>
    </xf>
    <xf numFmtId="0" fontId="6" fillId="3" borderId="26" xfId="7" applyFill="1" applyBorder="1" applyAlignment="1" applyProtection="1">
      <alignment horizontal="left" vertical="center" wrapText="1" indent="1"/>
      <protection hidden="1"/>
    </xf>
    <xf numFmtId="3" fontId="6" fillId="3" borderId="26" xfId="7" applyNumberFormat="1" applyFill="1" applyBorder="1" applyAlignment="1" applyProtection="1">
      <alignment horizontal="right" vertical="center" indent="1"/>
      <protection hidden="1"/>
    </xf>
    <xf numFmtId="0" fontId="6" fillId="5" borderId="12" xfId="4" applyFill="1" applyBorder="1" applyAlignment="1" applyProtection="1">
      <alignment horizontal="left" vertical="center" indent="1"/>
      <protection locked="0"/>
    </xf>
    <xf numFmtId="0" fontId="6" fillId="3" borderId="12" xfId="4" applyFill="1" applyBorder="1" applyAlignment="1" applyProtection="1">
      <alignment horizontal="left" vertical="center" indent="1"/>
      <protection hidden="1"/>
    </xf>
    <xf numFmtId="0" fontId="6" fillId="0" borderId="0" xfId="7" applyAlignment="1">
      <alignment horizontal="left" vertical="center"/>
    </xf>
    <xf numFmtId="0" fontId="0" fillId="0" borderId="0" xfId="0" applyAlignment="1">
      <alignment vertical="center"/>
    </xf>
    <xf numFmtId="0" fontId="0" fillId="0" borderId="0" xfId="0" applyAlignment="1">
      <alignment horizontal="center" vertical="center"/>
    </xf>
    <xf numFmtId="0" fontId="6" fillId="0" borderId="0" xfId="7" applyAlignment="1">
      <alignment vertical="center"/>
    </xf>
    <xf numFmtId="0" fontId="13" fillId="0" borderId="0" xfId="0" applyFont="1" applyAlignment="1">
      <alignment horizontal="left" vertical="center"/>
    </xf>
    <xf numFmtId="0" fontId="6" fillId="9" borderId="36" xfId="5" applyFill="1" applyBorder="1" applyAlignment="1">
      <alignment horizontal="center" vertical="center"/>
    </xf>
    <xf numFmtId="0" fontId="6" fillId="6" borderId="38" xfId="5" applyFill="1" applyBorder="1" applyAlignment="1">
      <alignment horizontal="center" vertical="center"/>
    </xf>
    <xf numFmtId="0" fontId="6" fillId="6" borderId="38" xfId="5" applyFill="1" applyBorder="1" applyAlignment="1">
      <alignment horizontal="left" vertical="center"/>
    </xf>
    <xf numFmtId="0" fontId="6" fillId="6" borderId="38" xfId="5" applyFill="1" applyBorder="1" applyAlignment="1" applyProtection="1">
      <alignment horizontal="left" vertical="center"/>
      <protection locked="0"/>
    </xf>
    <xf numFmtId="0" fontId="6" fillId="9" borderId="38" xfId="5" applyFill="1" applyBorder="1" applyAlignment="1">
      <alignment horizontal="center" vertical="center"/>
    </xf>
    <xf numFmtId="0" fontId="6" fillId="6" borderId="37" xfId="5" applyFill="1" applyBorder="1" applyAlignment="1">
      <alignment horizontal="center" vertical="center"/>
    </xf>
    <xf numFmtId="0" fontId="6" fillId="6" borderId="37" xfId="5" applyFill="1" applyBorder="1" applyAlignment="1">
      <alignment horizontal="left" vertical="center"/>
    </xf>
    <xf numFmtId="0" fontId="6" fillId="6" borderId="37" xfId="5" applyFill="1" applyBorder="1" applyAlignment="1" applyProtection="1">
      <alignment horizontal="left" vertical="center"/>
      <protection locked="0"/>
    </xf>
    <xf numFmtId="0" fontId="6" fillId="9" borderId="39" xfId="5" applyFill="1" applyBorder="1" applyAlignment="1">
      <alignment horizontal="center" vertical="center"/>
    </xf>
    <xf numFmtId="0" fontId="6" fillId="9" borderId="36" xfId="5" quotePrefix="1" applyFill="1" applyBorder="1" applyAlignment="1">
      <alignment horizontal="center" vertical="center"/>
    </xf>
    <xf numFmtId="0" fontId="6" fillId="9" borderId="38" xfId="5" quotePrefix="1" applyFill="1" applyBorder="1" applyAlignment="1">
      <alignment horizontal="center" vertical="center"/>
    </xf>
    <xf numFmtId="0" fontId="6" fillId="9" borderId="39" xfId="5" quotePrefix="1" applyFill="1" applyBorder="1" applyAlignment="1">
      <alignment horizontal="center" vertical="center"/>
    </xf>
    <xf numFmtId="0" fontId="13" fillId="0" borderId="0" xfId="7" applyFont="1"/>
    <xf numFmtId="0" fontId="13" fillId="0" borderId="0" xfId="7" applyFont="1" applyAlignment="1">
      <alignment horizontal="left" vertical="center"/>
    </xf>
    <xf numFmtId="49" fontId="8" fillId="0" borderId="0" xfId="7" applyNumberFormat="1" applyFont="1" applyAlignment="1">
      <alignment horizontal="right" vertical="center"/>
    </xf>
    <xf numFmtId="0" fontId="18" fillId="0" borderId="0" xfId="7" applyFont="1" applyAlignment="1">
      <alignment vertical="center"/>
    </xf>
    <xf numFmtId="43" fontId="6" fillId="0" borderId="0" xfId="60" applyFont="1" applyAlignment="1" applyProtection="1">
      <alignment vertical="center"/>
    </xf>
    <xf numFmtId="0" fontId="28" fillId="0" borderId="0" xfId="7" applyFont="1" applyAlignment="1">
      <alignment horizontal="center" vertical="center"/>
    </xf>
    <xf numFmtId="0" fontId="6" fillId="10" borderId="0" xfId="7" applyFill="1" applyAlignment="1">
      <alignment vertical="center"/>
    </xf>
    <xf numFmtId="49" fontId="6" fillId="0" borderId="0" xfId="7" applyNumberFormat="1" applyAlignment="1">
      <alignment vertical="center"/>
    </xf>
    <xf numFmtId="167" fontId="18" fillId="0" borderId="0" xfId="7" applyNumberFormat="1" applyFont="1" applyAlignment="1">
      <alignment vertical="center"/>
    </xf>
    <xf numFmtId="43" fontId="13" fillId="0" borderId="0" xfId="60" applyFont="1" applyAlignment="1" applyProtection="1">
      <alignment horizontal="center" vertical="center" wrapText="1"/>
    </xf>
    <xf numFmtId="1" fontId="9" fillId="4" borderId="4" xfId="7" applyNumberFormat="1" applyFont="1" applyFill="1" applyBorder="1" applyAlignment="1">
      <alignment horizontal="left" vertical="center"/>
    </xf>
    <xf numFmtId="0" fontId="29" fillId="0" borderId="0" xfId="7" applyFont="1" applyAlignment="1">
      <alignment vertical="center"/>
    </xf>
    <xf numFmtId="0" fontId="13" fillId="0" borderId="0" xfId="7" applyFont="1" applyAlignment="1">
      <alignment horizontal="center" vertical="center" wrapText="1"/>
    </xf>
    <xf numFmtId="0" fontId="6" fillId="0" borderId="0" xfId="7" applyAlignment="1">
      <alignment vertical="center" wrapText="1"/>
    </xf>
    <xf numFmtId="175" fontId="28" fillId="0" borderId="0" xfId="7" applyNumberFormat="1" applyFont="1" applyAlignment="1">
      <alignment horizontal="center" vertical="center" wrapText="1"/>
    </xf>
    <xf numFmtId="14" fontId="19" fillId="8" borderId="0" xfId="0" applyNumberFormat="1" applyFont="1" applyFill="1" applyAlignment="1">
      <alignment horizontal="center" vertical="center"/>
    </xf>
    <xf numFmtId="0" fontId="6" fillId="11" borderId="0" xfId="7" applyFill="1" applyAlignment="1">
      <alignment horizontal="center" vertical="center"/>
    </xf>
    <xf numFmtId="0" fontId="27" fillId="8" borderId="0" xfId="7" applyFont="1" applyFill="1" applyAlignment="1">
      <alignment horizontal="center" vertical="center"/>
    </xf>
    <xf numFmtId="0" fontId="30" fillId="10" borderId="0" xfId="7" applyFont="1" applyFill="1" applyAlignment="1">
      <alignment horizontal="center" vertical="center"/>
    </xf>
    <xf numFmtId="0" fontId="10" fillId="0" borderId="0" xfId="7" applyFont="1" applyAlignment="1">
      <alignment vertical="center"/>
    </xf>
    <xf numFmtId="0" fontId="10" fillId="0" borderId="23" xfId="7" applyFont="1" applyBorder="1" applyAlignment="1">
      <alignment vertical="center"/>
    </xf>
    <xf numFmtId="0" fontId="10" fillId="0" borderId="21" xfId="7" applyFont="1" applyBorder="1" applyAlignment="1">
      <alignment vertical="center"/>
    </xf>
    <xf numFmtId="0" fontId="10" fillId="0" borderId="16" xfId="7" applyFont="1" applyBorder="1" applyAlignment="1">
      <alignment vertical="center"/>
    </xf>
    <xf numFmtId="0" fontId="31" fillId="10" borderId="4" xfId="0" quotePrefix="1" applyFont="1" applyFill="1" applyBorder="1" applyAlignment="1">
      <alignment horizontal="center" vertical="center" wrapText="1"/>
    </xf>
    <xf numFmtId="0" fontId="32" fillId="10" borderId="4" xfId="0" quotePrefix="1" applyFont="1" applyFill="1" applyBorder="1" applyAlignment="1">
      <alignment horizontal="center" vertical="center" wrapText="1"/>
    </xf>
    <xf numFmtId="0" fontId="10" fillId="7" borderId="11" xfId="9" applyFont="1" applyFill="1" applyBorder="1" applyAlignment="1">
      <alignment horizontal="center" vertical="center" wrapText="1"/>
    </xf>
    <xf numFmtId="170" fontId="6" fillId="13" borderId="4" xfId="7" quotePrefix="1" applyNumberFormat="1" applyFill="1" applyBorder="1" applyAlignment="1" applyProtection="1">
      <alignment horizontal="center" vertical="center" wrapText="1"/>
      <protection locked="0"/>
    </xf>
    <xf numFmtId="43" fontId="19" fillId="12" borderId="4" xfId="60" applyFont="1" applyFill="1" applyBorder="1" applyAlignment="1" applyProtection="1">
      <alignment vertical="center"/>
    </xf>
    <xf numFmtId="176" fontId="33" fillId="12" borderId="4" xfId="60" applyNumberFormat="1" applyFont="1" applyFill="1" applyBorder="1" applyAlignment="1" applyProtection="1">
      <alignment vertical="center"/>
    </xf>
    <xf numFmtId="49" fontId="6" fillId="10" borderId="4" xfId="0" quotePrefix="1" applyNumberFormat="1" applyFont="1" applyFill="1" applyBorder="1" applyAlignment="1">
      <alignment horizontal="center" vertical="center" wrapText="1"/>
    </xf>
    <xf numFmtId="0" fontId="10" fillId="10" borderId="11" xfId="7" applyFont="1" applyFill="1" applyBorder="1" applyAlignment="1">
      <alignment horizontal="center" vertical="center" wrapText="1"/>
    </xf>
    <xf numFmtId="0" fontId="10" fillId="3" borderId="11" xfId="7" applyFont="1" applyFill="1" applyBorder="1" applyAlignment="1">
      <alignment horizontal="center" vertical="center" wrapText="1"/>
    </xf>
    <xf numFmtId="49" fontId="6" fillId="6" borderId="4" xfId="7" quotePrefix="1" applyNumberFormat="1" applyFill="1" applyBorder="1" applyAlignment="1" applyProtection="1">
      <alignment horizontal="center" vertical="center" wrapText="1"/>
      <protection locked="0"/>
    </xf>
    <xf numFmtId="49" fontId="19" fillId="14" borderId="4" xfId="0" quotePrefix="1" applyNumberFormat="1" applyFont="1" applyFill="1" applyBorder="1" applyAlignment="1">
      <alignment horizontal="center" vertical="center" wrapText="1"/>
    </xf>
    <xf numFmtId="0" fontId="6" fillId="3" borderId="11" xfId="9" applyFill="1" applyBorder="1" applyAlignment="1">
      <alignment horizontal="center" vertical="center" wrapText="1"/>
    </xf>
    <xf numFmtId="14" fontId="6" fillId="3" borderId="4" xfId="0" quotePrefix="1" applyNumberFormat="1" applyFont="1" applyFill="1" applyBorder="1" applyAlignment="1">
      <alignment horizontal="center" vertical="center"/>
    </xf>
    <xf numFmtId="14" fontId="10" fillId="10" borderId="4" xfId="0" quotePrefix="1" applyNumberFormat="1" applyFont="1" applyFill="1" applyBorder="1" applyAlignment="1">
      <alignment horizontal="center" vertical="center"/>
    </xf>
    <xf numFmtId="14" fontId="10" fillId="3" borderId="4" xfId="0" quotePrefix="1" applyNumberFormat="1" applyFont="1" applyFill="1" applyBorder="1" applyAlignment="1">
      <alignment horizontal="center" vertical="center"/>
    </xf>
    <xf numFmtId="14" fontId="6" fillId="3" borderId="4" xfId="0" quotePrefix="1" applyNumberFormat="1" applyFont="1" applyFill="1" applyBorder="1" applyAlignment="1" applyProtection="1">
      <alignment horizontal="center" vertical="center"/>
      <protection locked="0"/>
    </xf>
    <xf numFmtId="14" fontId="19" fillId="14" borderId="4" xfId="0" quotePrefix="1" applyNumberFormat="1" applyFont="1" applyFill="1" applyBorder="1" applyAlignment="1">
      <alignment horizontal="center" vertical="center"/>
    </xf>
    <xf numFmtId="14" fontId="6" fillId="6" borderId="4" xfId="0" quotePrefix="1" applyNumberFormat="1" applyFont="1" applyFill="1" applyBorder="1" applyAlignment="1">
      <alignment horizontal="center" vertical="center"/>
    </xf>
    <xf numFmtId="14" fontId="6" fillId="3" borderId="12" xfId="0" applyNumberFormat="1" applyFont="1" applyFill="1" applyBorder="1" applyAlignment="1">
      <alignment horizontal="center" vertical="center"/>
    </xf>
    <xf numFmtId="167" fontId="10" fillId="10" borderId="26" xfId="7" applyNumberFormat="1" applyFont="1" applyFill="1" applyBorder="1" applyAlignment="1">
      <alignment horizontal="right" vertical="center"/>
    </xf>
    <xf numFmtId="167" fontId="34" fillId="3" borderId="26" xfId="7" applyNumberFormat="1" applyFont="1" applyFill="1" applyBorder="1" applyAlignment="1">
      <alignment horizontal="right" vertical="center"/>
    </xf>
    <xf numFmtId="177" fontId="19" fillId="12" borderId="4" xfId="7" applyNumberFormat="1" applyFont="1" applyFill="1" applyBorder="1" applyAlignment="1">
      <alignment horizontal="right" vertical="center"/>
    </xf>
    <xf numFmtId="178" fontId="35" fillId="12" borderId="4" xfId="7" applyNumberFormat="1" applyFont="1" applyFill="1" applyBorder="1" applyAlignment="1">
      <alignment vertical="center"/>
    </xf>
    <xf numFmtId="14" fontId="6" fillId="3" borderId="26" xfId="0" applyNumberFormat="1" applyFont="1" applyFill="1" applyBorder="1" applyAlignment="1">
      <alignment horizontal="center" vertical="center"/>
    </xf>
    <xf numFmtId="14" fontId="6" fillId="3" borderId="27" xfId="0" applyNumberFormat="1" applyFont="1" applyFill="1" applyBorder="1" applyAlignment="1">
      <alignment horizontal="center" vertical="center"/>
    </xf>
    <xf numFmtId="14" fontId="6" fillId="0" borderId="0" xfId="0" applyNumberFormat="1" applyFont="1" applyAlignment="1">
      <alignment horizontal="center" vertical="center"/>
    </xf>
    <xf numFmtId="170" fontId="6" fillId="0" borderId="0" xfId="7" applyNumberFormat="1" applyAlignment="1">
      <alignment horizontal="right" vertical="center"/>
    </xf>
    <xf numFmtId="0" fontId="19" fillId="0" borderId="0" xfId="7" applyFont="1" applyAlignment="1">
      <alignment vertical="center"/>
    </xf>
    <xf numFmtId="14" fontId="6" fillId="10" borderId="0" xfId="0" applyNumberFormat="1" applyFont="1" applyFill="1" applyAlignment="1">
      <alignment horizontal="center" vertical="center"/>
    </xf>
    <xf numFmtId="170" fontId="6" fillId="10" borderId="0" xfId="7" applyNumberFormat="1" applyFill="1" applyAlignment="1">
      <alignment horizontal="right" vertical="center"/>
    </xf>
    <xf numFmtId="49" fontId="6" fillId="10" borderId="0" xfId="7" applyNumberFormat="1" applyFill="1" applyAlignment="1">
      <alignment vertical="center"/>
    </xf>
    <xf numFmtId="170" fontId="36" fillId="14" borderId="4" xfId="7" applyNumberFormat="1" applyFont="1" applyFill="1" applyBorder="1" applyAlignment="1">
      <alignment horizontal="center" vertical="center"/>
    </xf>
    <xf numFmtId="14" fontId="36" fillId="12" borderId="4" xfId="0" quotePrefix="1" applyNumberFormat="1" applyFont="1" applyFill="1" applyBorder="1" applyAlignment="1">
      <alignment horizontal="center" vertical="center"/>
    </xf>
    <xf numFmtId="0" fontId="30" fillId="9" borderId="0" xfId="7" applyFont="1" applyFill="1" applyAlignment="1">
      <alignment horizontal="center" vertical="center"/>
    </xf>
    <xf numFmtId="49" fontId="36" fillId="14" borderId="4" xfId="7" applyNumberFormat="1" applyFont="1" applyFill="1" applyBorder="1" applyAlignment="1">
      <alignment horizontal="center" vertical="center"/>
    </xf>
    <xf numFmtId="0" fontId="36" fillId="12" borderId="4" xfId="7" applyFont="1" applyFill="1" applyBorder="1" applyAlignment="1">
      <alignment horizontal="center" vertical="center"/>
    </xf>
    <xf numFmtId="0" fontId="36" fillId="14" borderId="4" xfId="7" applyFont="1" applyFill="1" applyBorder="1" applyAlignment="1">
      <alignment horizontal="center" vertical="center" wrapText="1"/>
    </xf>
    <xf numFmtId="0" fontId="36" fillId="12" borderId="4" xfId="7" applyFont="1" applyFill="1" applyBorder="1" applyAlignment="1">
      <alignment horizontal="center" vertical="center" wrapText="1"/>
    </xf>
    <xf numFmtId="0" fontId="36" fillId="14" borderId="4" xfId="7" applyFont="1" applyFill="1" applyBorder="1" applyAlignment="1">
      <alignment horizontal="center" vertical="center"/>
    </xf>
    <xf numFmtId="0" fontId="30" fillId="0" borderId="0" xfId="7" applyFont="1" applyAlignment="1">
      <alignment horizontal="center" vertical="center"/>
    </xf>
    <xf numFmtId="0" fontId="6" fillId="15" borderId="36" xfId="5" applyFill="1" applyBorder="1" applyAlignment="1">
      <alignment horizontal="center" vertical="center"/>
    </xf>
    <xf numFmtId="174" fontId="6" fillId="15" borderId="36" xfId="5" applyNumberFormat="1" applyFill="1" applyBorder="1" applyAlignment="1">
      <alignment horizontal="center" vertical="center"/>
    </xf>
    <xf numFmtId="0" fontId="6" fillId="15" borderId="36" xfId="5" applyFill="1" applyBorder="1" applyAlignment="1">
      <alignment horizontal="left" vertical="center"/>
    </xf>
    <xf numFmtId="0" fontId="6" fillId="15" borderId="36" xfId="5" applyFill="1" applyBorder="1" applyAlignment="1" applyProtection="1">
      <alignment horizontal="left" vertical="center"/>
      <protection locked="0"/>
    </xf>
    <xf numFmtId="14" fontId="27" fillId="3" borderId="35" xfId="0" applyNumberFormat="1" applyFont="1" applyFill="1" applyBorder="1" applyAlignment="1">
      <alignment horizontal="center" vertical="center"/>
    </xf>
    <xf numFmtId="167" fontId="19" fillId="16" borderId="0" xfId="7" applyNumberFormat="1" applyFont="1" applyFill="1" applyAlignment="1">
      <alignment vertical="center"/>
    </xf>
    <xf numFmtId="170" fontId="6" fillId="0" borderId="0" xfId="7" applyNumberFormat="1" applyAlignment="1">
      <alignment horizontal="center" vertical="center"/>
    </xf>
    <xf numFmtId="3" fontId="6" fillId="0" borderId="0" xfId="7" applyNumberFormat="1" applyAlignment="1">
      <alignment horizontal="right" vertical="center"/>
    </xf>
    <xf numFmtId="167" fontId="6" fillId="0" borderId="0" xfId="7" applyNumberFormat="1" applyAlignment="1">
      <alignment horizontal="right" vertical="center"/>
    </xf>
    <xf numFmtId="177" fontId="6" fillId="0" borderId="0" xfId="7" applyNumberFormat="1" applyAlignment="1">
      <alignment horizontal="right" vertical="center"/>
    </xf>
    <xf numFmtId="167" fontId="6" fillId="7" borderId="12" xfId="7" applyNumberFormat="1" applyFill="1" applyBorder="1" applyAlignment="1">
      <alignment horizontal="right" vertical="center" wrapText="1"/>
    </xf>
    <xf numFmtId="167" fontId="6" fillId="3" borderId="12" xfId="7" applyNumberFormat="1" applyFill="1" applyBorder="1" applyAlignment="1">
      <alignment horizontal="right" vertical="center" wrapText="1"/>
    </xf>
    <xf numFmtId="167" fontId="6" fillId="3" borderId="12" xfId="7" applyNumberFormat="1" applyFill="1" applyBorder="1" applyAlignment="1">
      <alignment horizontal="right" vertical="center"/>
    </xf>
    <xf numFmtId="167" fontId="6" fillId="3" borderId="27" xfId="7" applyNumberFormat="1" applyFill="1" applyBorder="1" applyAlignment="1">
      <alignment horizontal="right" vertical="center"/>
    </xf>
    <xf numFmtId="167" fontId="6" fillId="3" borderId="4" xfId="7" applyNumberFormat="1" applyFill="1" applyBorder="1" applyAlignment="1">
      <alignment horizontal="right" vertical="center"/>
    </xf>
    <xf numFmtId="167" fontId="6" fillId="3" borderId="26" xfId="7" applyNumberFormat="1" applyFill="1" applyBorder="1" applyAlignment="1">
      <alignment horizontal="right" vertical="center"/>
    </xf>
    <xf numFmtId="167" fontId="6" fillId="3" borderId="7" xfId="7" applyNumberFormat="1" applyFill="1" applyBorder="1" applyAlignment="1">
      <alignment vertical="center"/>
    </xf>
    <xf numFmtId="167" fontId="6" fillId="3" borderId="12" xfId="7" applyNumberFormat="1" applyFill="1" applyBorder="1" applyAlignment="1">
      <alignment vertical="center"/>
    </xf>
    <xf numFmtId="167" fontId="6" fillId="3" borderId="27" xfId="7" applyNumberFormat="1" applyFill="1" applyBorder="1" applyAlignment="1">
      <alignment vertical="center"/>
    </xf>
    <xf numFmtId="0" fontId="6" fillId="0" borderId="5"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0" applyFont="1" applyBorder="1" applyAlignment="1">
      <alignment horizontal="left" vertical="center" wrapText="1" indent="1"/>
    </xf>
    <xf numFmtId="0" fontId="9" fillId="4" borderId="5" xfId="3" applyFont="1" applyFill="1" applyBorder="1" applyAlignment="1" applyProtection="1">
      <alignment horizontal="left" vertical="center" wrapText="1" indent="1"/>
      <protection hidden="1"/>
    </xf>
    <xf numFmtId="0" fontId="16" fillId="4" borderId="6" xfId="0" applyFont="1" applyFill="1" applyBorder="1" applyAlignment="1">
      <alignment horizontal="left" vertical="center" wrapText="1"/>
    </xf>
    <xf numFmtId="0" fontId="6" fillId="0" borderId="0" xfId="3" applyAlignment="1" applyProtection="1">
      <alignment horizontal="left" vertical="center" wrapText="1" indent="1"/>
      <protection hidden="1"/>
    </xf>
    <xf numFmtId="0" fontId="6" fillId="0" borderId="0" xfId="187" applyAlignment="1">
      <alignment horizontal="left" vertical="center" wrapText="1" indent="1"/>
    </xf>
    <xf numFmtId="0" fontId="6" fillId="0" borderId="0" xfId="3" applyAlignment="1" applyProtection="1">
      <alignment horizontal="left" vertical="center" indent="1"/>
      <protection hidden="1"/>
    </xf>
    <xf numFmtId="0" fontId="6" fillId="0" borderId="0" xfId="187" applyAlignment="1">
      <alignment horizontal="left" vertical="center" indent="1"/>
    </xf>
    <xf numFmtId="165" fontId="9" fillId="3" borderId="10" xfId="0" applyNumberFormat="1" applyFont="1" applyFill="1" applyBorder="1" applyAlignment="1" applyProtection="1">
      <alignment horizontal="left" vertical="center" indent="1"/>
      <protection hidden="1"/>
    </xf>
    <xf numFmtId="165" fontId="9" fillId="3" borderId="9" xfId="0" applyNumberFormat="1" applyFont="1" applyFill="1" applyBorder="1" applyAlignment="1" applyProtection="1">
      <alignment horizontal="left" vertical="center" indent="1"/>
      <protection hidden="1"/>
    </xf>
    <xf numFmtId="0" fontId="0" fillId="3" borderId="9" xfId="0" applyFill="1" applyBorder="1" applyAlignment="1">
      <alignment horizontal="left" vertical="center" indent="1"/>
    </xf>
    <xf numFmtId="0" fontId="0" fillId="3" borderId="11" xfId="0" applyFill="1" applyBorder="1" applyAlignment="1">
      <alignment horizontal="left" vertical="center" indent="1"/>
    </xf>
    <xf numFmtId="1" fontId="6" fillId="5" borderId="10" xfId="0" applyNumberFormat="1" applyFont="1" applyFill="1" applyBorder="1" applyAlignment="1" applyProtection="1">
      <alignment horizontal="left" vertical="top" wrapText="1" indent="1"/>
      <protection locked="0"/>
    </xf>
    <xf numFmtId="1" fontId="7" fillId="5" borderId="9" xfId="0" applyNumberFormat="1" applyFont="1" applyFill="1" applyBorder="1" applyAlignment="1" applyProtection="1">
      <alignment horizontal="left" vertical="top" wrapText="1" indent="1"/>
      <protection locked="0"/>
    </xf>
    <xf numFmtId="0" fontId="0" fillId="5" borderId="9"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49" fontId="6" fillId="0" borderId="0" xfId="7" applyNumberFormat="1" applyAlignment="1">
      <alignment horizontal="center" vertical="center"/>
    </xf>
    <xf numFmtId="0" fontId="9" fillId="4" borderId="17" xfId="7" applyFont="1" applyFill="1" applyBorder="1" applyAlignment="1">
      <alignment horizontal="left" vertical="center" wrapText="1"/>
    </xf>
    <xf numFmtId="0" fontId="9" fillId="4" borderId="18" xfId="7" applyFont="1" applyFill="1" applyBorder="1" applyAlignment="1">
      <alignment horizontal="left" vertical="center" wrapText="1"/>
    </xf>
    <xf numFmtId="0" fontId="9" fillId="4" borderId="19" xfId="7" applyFont="1" applyFill="1" applyBorder="1" applyAlignment="1">
      <alignment horizontal="left" vertical="center" wrapText="1"/>
    </xf>
    <xf numFmtId="0" fontId="9" fillId="4" borderId="15" xfId="7" applyFont="1" applyFill="1" applyBorder="1" applyAlignment="1">
      <alignment horizontal="left" vertical="center"/>
    </xf>
    <xf numFmtId="0" fontId="9" fillId="4" borderId="21" xfId="7" applyFont="1" applyFill="1" applyBorder="1" applyAlignment="1">
      <alignment horizontal="left" vertical="center"/>
    </xf>
    <xf numFmtId="0" fontId="9" fillId="4" borderId="16" xfId="7" applyFont="1" applyFill="1" applyBorder="1" applyAlignment="1">
      <alignment horizontal="left" vertical="center"/>
    </xf>
    <xf numFmtId="0" fontId="10" fillId="10" borderId="5" xfId="9" applyFont="1" applyFill="1" applyBorder="1" applyAlignment="1">
      <alignment horizontal="right" vertical="center" wrapText="1"/>
    </xf>
    <xf numFmtId="0" fontId="10" fillId="10" borderId="8" xfId="9" applyFont="1" applyFill="1" applyBorder="1" applyAlignment="1">
      <alignment horizontal="right" vertical="center" wrapText="1"/>
    </xf>
    <xf numFmtId="0" fontId="10" fillId="10" borderId="6" xfId="9" applyFont="1" applyFill="1" applyBorder="1" applyAlignment="1">
      <alignment horizontal="right" vertical="center" wrapText="1"/>
    </xf>
    <xf numFmtId="0" fontId="10" fillId="0" borderId="0" xfId="7" applyFont="1" applyAlignment="1">
      <alignment horizontal="left" vertical="center"/>
    </xf>
    <xf numFmtId="0" fontId="19" fillId="12" borderId="4" xfId="7" applyFont="1" applyFill="1" applyBorder="1" applyAlignment="1">
      <alignment horizontal="center" vertical="center"/>
    </xf>
    <xf numFmtId="165" fontId="9" fillId="10" borderId="17" xfId="7" applyNumberFormat="1" applyFont="1" applyFill="1" applyBorder="1" applyAlignment="1">
      <alignment horizontal="left" vertical="center" wrapText="1"/>
    </xf>
    <xf numFmtId="165" fontId="9" fillId="10" borderId="18" xfId="7" applyNumberFormat="1" applyFont="1" applyFill="1" applyBorder="1" applyAlignment="1">
      <alignment horizontal="left" vertical="center" wrapText="1"/>
    </xf>
    <xf numFmtId="165" fontId="9" fillId="10" borderId="19" xfId="7" applyNumberFormat="1" applyFont="1" applyFill="1" applyBorder="1" applyAlignment="1">
      <alignment horizontal="left" vertical="center" wrapText="1"/>
    </xf>
    <xf numFmtId="165" fontId="9" fillId="7" borderId="4" xfId="7" applyNumberFormat="1" applyFont="1" applyFill="1" applyBorder="1" applyAlignment="1">
      <alignment horizontal="left" vertical="center" wrapText="1"/>
    </xf>
    <xf numFmtId="0" fontId="10" fillId="13" borderId="4" xfId="7" applyFont="1" applyFill="1" applyBorder="1" applyAlignment="1">
      <alignment horizontal="center" vertical="center"/>
    </xf>
    <xf numFmtId="1" fontId="9" fillId="10" borderId="5" xfId="7" applyNumberFormat="1" applyFont="1" applyFill="1" applyBorder="1" applyAlignment="1">
      <alignment horizontal="left" vertical="center"/>
    </xf>
    <xf numFmtId="1" fontId="9" fillId="10" borderId="8" xfId="7" applyNumberFormat="1" applyFont="1" applyFill="1" applyBorder="1" applyAlignment="1">
      <alignment horizontal="left" vertical="center"/>
    </xf>
    <xf numFmtId="1" fontId="9" fillId="10" borderId="6" xfId="7" applyNumberFormat="1" applyFont="1" applyFill="1" applyBorder="1" applyAlignment="1">
      <alignment horizontal="left" vertical="center"/>
    </xf>
    <xf numFmtId="3" fontId="6" fillId="3" borderId="29" xfId="7" applyNumberFormat="1" applyFill="1" applyBorder="1" applyAlignment="1" applyProtection="1">
      <alignment horizontal="left" vertical="center" wrapText="1" indent="2"/>
      <protection hidden="1"/>
    </xf>
    <xf numFmtId="0" fontId="0" fillId="0" borderId="33" xfId="0" applyBorder="1" applyAlignment="1">
      <alignment horizontal="left" vertical="center" indent="1"/>
    </xf>
    <xf numFmtId="49" fontId="6" fillId="3" borderId="5" xfId="7" applyNumberFormat="1" applyFill="1" applyBorder="1" applyAlignment="1" applyProtection="1">
      <alignment horizontal="left" vertical="center" indent="1"/>
      <protection hidden="1"/>
    </xf>
    <xf numFmtId="0" fontId="0" fillId="0" borderId="6" xfId="0" applyBorder="1" applyAlignment="1">
      <alignment horizontal="left" vertical="center"/>
    </xf>
    <xf numFmtId="3" fontId="6" fillId="3" borderId="28" xfId="7" applyNumberFormat="1" applyFill="1" applyBorder="1" applyAlignment="1" applyProtection="1">
      <alignment horizontal="left" vertical="center" indent="2"/>
      <protection hidden="1"/>
    </xf>
    <xf numFmtId="0" fontId="0" fillId="0" borderId="32" xfId="0" applyBorder="1" applyAlignment="1">
      <alignment horizontal="left" vertical="center" indent="1"/>
    </xf>
    <xf numFmtId="0" fontId="9" fillId="4" borderId="17" xfId="7" applyFont="1" applyFill="1" applyBorder="1" applyAlignment="1" applyProtection="1">
      <alignment horizontal="left" vertical="center" wrapText="1" indent="1"/>
      <protection hidden="1"/>
    </xf>
    <xf numFmtId="0" fontId="9" fillId="4" borderId="18" xfId="7" applyFont="1" applyFill="1" applyBorder="1" applyAlignment="1" applyProtection="1">
      <alignment horizontal="left" vertical="center" wrapText="1" indent="1"/>
      <protection hidden="1"/>
    </xf>
    <xf numFmtId="0" fontId="9" fillId="4" borderId="19" xfId="7" applyFont="1" applyFill="1" applyBorder="1" applyAlignment="1" applyProtection="1">
      <alignment horizontal="left" vertical="center" wrapText="1" indent="1"/>
      <protection hidden="1"/>
    </xf>
    <xf numFmtId="0" fontId="9" fillId="4" borderId="15" xfId="7" applyFont="1" applyFill="1" applyBorder="1" applyAlignment="1" applyProtection="1">
      <alignment horizontal="left" vertical="center" indent="1"/>
      <protection hidden="1"/>
    </xf>
    <xf numFmtId="0" fontId="9" fillId="4" borderId="21" xfId="7" applyFont="1" applyFill="1" applyBorder="1" applyAlignment="1" applyProtection="1">
      <alignment horizontal="left" vertical="center" indent="1"/>
      <protection hidden="1"/>
    </xf>
    <xf numFmtId="0" fontId="9" fillId="4" borderId="16" xfId="7" applyFont="1" applyFill="1" applyBorder="1" applyAlignment="1" applyProtection="1">
      <alignment horizontal="left" vertical="center" indent="1"/>
      <protection hidden="1"/>
    </xf>
    <xf numFmtId="3" fontId="6" fillId="3" borderId="12" xfId="7" applyNumberFormat="1" applyFill="1" applyBorder="1" applyAlignment="1" applyProtection="1">
      <alignment horizontal="left" vertical="center" wrapText="1" indent="1"/>
      <protection hidden="1"/>
    </xf>
    <xf numFmtId="3" fontId="6" fillId="3" borderId="26" xfId="7" applyNumberFormat="1" applyFill="1" applyBorder="1" applyAlignment="1" applyProtection="1">
      <alignment horizontal="left" vertical="center" wrapText="1" indent="1"/>
      <protection hidden="1"/>
    </xf>
    <xf numFmtId="3" fontId="6" fillId="3" borderId="27" xfId="7" applyNumberFormat="1" applyFill="1" applyBorder="1" applyAlignment="1" applyProtection="1">
      <alignment horizontal="left" vertical="center" wrapText="1" indent="1"/>
      <protection hidden="1"/>
    </xf>
    <xf numFmtId="49" fontId="10" fillId="3" borderId="17" xfId="7" applyNumberFormat="1" applyFont="1" applyFill="1" applyBorder="1" applyAlignment="1" applyProtection="1">
      <alignment horizontal="left" vertical="center" wrapText="1" indent="1"/>
      <protection hidden="1"/>
    </xf>
    <xf numFmtId="49" fontId="10" fillId="3" borderId="19" xfId="7" applyNumberFormat="1" applyFont="1" applyFill="1" applyBorder="1" applyAlignment="1" applyProtection="1">
      <alignment horizontal="left" vertical="center" wrapText="1" indent="1"/>
      <protection hidden="1"/>
    </xf>
    <xf numFmtId="49" fontId="10" fillId="3" borderId="15" xfId="7" applyNumberFormat="1" applyFont="1" applyFill="1" applyBorder="1" applyAlignment="1" applyProtection="1">
      <alignment horizontal="left" vertical="center" wrapText="1" indent="1"/>
      <protection hidden="1"/>
    </xf>
    <xf numFmtId="49" fontId="10" fillId="3" borderId="16" xfId="7" applyNumberFormat="1" applyFont="1" applyFill="1" applyBorder="1" applyAlignment="1" applyProtection="1">
      <alignment horizontal="left" vertical="center" wrapText="1" indent="1"/>
      <protection hidden="1"/>
    </xf>
    <xf numFmtId="1" fontId="9" fillId="4" borderId="5" xfId="7" applyNumberFormat="1" applyFont="1" applyFill="1" applyBorder="1" applyAlignment="1" applyProtection="1">
      <alignment horizontal="left" vertical="center" wrapText="1" indent="1"/>
      <protection hidden="1"/>
    </xf>
    <xf numFmtId="1" fontId="9" fillId="4" borderId="8" xfId="7" applyNumberFormat="1" applyFont="1" applyFill="1" applyBorder="1" applyAlignment="1" applyProtection="1">
      <alignment horizontal="left" vertical="center" wrapText="1" indent="1"/>
      <protection hidden="1"/>
    </xf>
    <xf numFmtId="1" fontId="9" fillId="4" borderId="6" xfId="7" applyNumberFormat="1" applyFont="1" applyFill="1" applyBorder="1" applyAlignment="1" applyProtection="1">
      <alignment horizontal="left" vertical="center" wrapText="1" indent="1"/>
      <protection hidden="1"/>
    </xf>
    <xf numFmtId="3" fontId="6" fillId="3" borderId="5" xfId="7" applyNumberFormat="1" applyFill="1" applyBorder="1" applyAlignment="1" applyProtection="1">
      <alignment horizontal="left" vertical="center" indent="1"/>
      <protection hidden="1"/>
    </xf>
    <xf numFmtId="3" fontId="6" fillId="3" borderId="28" xfId="7" applyNumberFormat="1" applyFill="1" applyBorder="1" applyAlignment="1" applyProtection="1">
      <alignment horizontal="left" vertical="center" indent="1"/>
      <protection hidden="1"/>
    </xf>
    <xf numFmtId="0" fontId="0" fillId="0" borderId="32" xfId="0" applyBorder="1" applyAlignment="1">
      <alignment horizontal="left" vertical="center"/>
    </xf>
    <xf numFmtId="3" fontId="6" fillId="3" borderId="29" xfId="7" applyNumberFormat="1" applyFill="1" applyBorder="1" applyAlignment="1" applyProtection="1">
      <alignment horizontal="left" vertical="center" indent="1"/>
      <protection hidden="1"/>
    </xf>
    <xf numFmtId="0" fontId="0" fillId="0" borderId="33" xfId="0" applyBorder="1" applyAlignment="1">
      <alignment horizontal="left" vertical="center"/>
    </xf>
    <xf numFmtId="3" fontId="6" fillId="3" borderId="10" xfId="7" applyNumberFormat="1" applyFill="1" applyBorder="1" applyAlignment="1" applyProtection="1">
      <alignment horizontal="center" vertical="center"/>
      <protection hidden="1"/>
    </xf>
    <xf numFmtId="3" fontId="6" fillId="3" borderId="9" xfId="7" applyNumberFormat="1" applyFill="1" applyBorder="1" applyAlignment="1" applyProtection="1">
      <alignment horizontal="center" vertical="center"/>
      <protection hidden="1"/>
    </xf>
    <xf numFmtId="3" fontId="6" fillId="3" borderId="11" xfId="7" applyNumberFormat="1" applyFill="1" applyBorder="1" applyAlignment="1" applyProtection="1">
      <alignment horizontal="center" vertical="center"/>
      <protection hidden="1"/>
    </xf>
    <xf numFmtId="2" fontId="10" fillId="3" borderId="10" xfId="7" applyNumberFormat="1" applyFont="1" applyFill="1" applyBorder="1" applyAlignment="1" applyProtection="1">
      <alignment horizontal="left" vertical="center" wrapText="1" indent="1"/>
      <protection hidden="1"/>
    </xf>
    <xf numFmtId="2" fontId="10" fillId="3" borderId="11" xfId="7" applyNumberFormat="1" applyFont="1" applyFill="1" applyBorder="1" applyAlignment="1" applyProtection="1">
      <alignment horizontal="left" vertical="center" wrapText="1" indent="1"/>
      <protection hidden="1"/>
    </xf>
    <xf numFmtId="0" fontId="9" fillId="4" borderId="5" xfId="7" applyFont="1" applyFill="1" applyBorder="1" applyAlignment="1" applyProtection="1">
      <alignment horizontal="left" vertical="center" wrapText="1" indent="1"/>
      <protection hidden="1"/>
    </xf>
    <xf numFmtId="0" fontId="16" fillId="4" borderId="8"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49" fontId="10" fillId="3" borderId="10" xfId="7" applyNumberFormat="1" applyFont="1" applyFill="1" applyBorder="1" applyAlignment="1" applyProtection="1">
      <alignment horizontal="left" vertical="center" wrapText="1" indent="1"/>
      <protection hidden="1"/>
    </xf>
    <xf numFmtId="0" fontId="0" fillId="3" borderId="11" xfId="0" applyFill="1" applyBorder="1" applyAlignment="1" applyProtection="1">
      <alignment horizontal="left" vertical="center" wrapText="1" indent="1"/>
      <protection hidden="1"/>
    </xf>
    <xf numFmtId="0" fontId="10" fillId="3" borderId="11" xfId="0" applyFont="1" applyFill="1" applyBorder="1" applyAlignment="1" applyProtection="1">
      <alignment horizontal="left" vertical="center" wrapText="1" indent="1"/>
      <protection hidden="1"/>
    </xf>
    <xf numFmtId="2" fontId="10" fillId="3" borderId="11" xfId="0" applyNumberFormat="1" applyFont="1" applyFill="1" applyBorder="1" applyAlignment="1" applyProtection="1">
      <alignment horizontal="left" vertical="center" wrapText="1" indent="1"/>
      <protection hidden="1"/>
    </xf>
    <xf numFmtId="3" fontId="6" fillId="5" borderId="14" xfId="7" applyNumberFormat="1" applyFill="1" applyBorder="1" applyAlignment="1" applyProtection="1">
      <alignment horizontal="center" vertical="center" wrapText="1"/>
      <protection locked="0"/>
    </xf>
    <xf numFmtId="3" fontId="6" fillId="5" borderId="13" xfId="7" applyNumberFormat="1" applyFill="1" applyBorder="1" applyAlignment="1" applyProtection="1">
      <alignment horizontal="center" vertical="center" wrapText="1"/>
      <protection locked="0"/>
    </xf>
    <xf numFmtId="0" fontId="6" fillId="3" borderId="10" xfId="7"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0" fillId="3" borderId="18" xfId="0" applyFill="1" applyBorder="1" applyAlignment="1" applyProtection="1">
      <alignment horizontal="left" vertical="center" wrapText="1" indent="1"/>
      <protection hidden="1"/>
    </xf>
    <xf numFmtId="0" fontId="0" fillId="3" borderId="19" xfId="0" applyFill="1" applyBorder="1" applyAlignment="1" applyProtection="1">
      <alignment horizontal="left" vertical="center" wrapText="1" indent="1"/>
      <protection hidden="1"/>
    </xf>
    <xf numFmtId="0" fontId="0" fillId="3" borderId="15" xfId="0" applyFill="1" applyBorder="1" applyAlignment="1" applyProtection="1">
      <alignment horizontal="left" vertical="center" wrapText="1" indent="1"/>
      <protection hidden="1"/>
    </xf>
    <xf numFmtId="0" fontId="0" fillId="3" borderId="21" xfId="0" applyFill="1" applyBorder="1" applyAlignment="1" applyProtection="1">
      <alignment horizontal="left" vertical="center" wrapText="1" indent="1"/>
      <protection hidden="1"/>
    </xf>
    <xf numFmtId="0" fontId="0" fillId="3" borderId="16" xfId="0" applyFill="1" applyBorder="1" applyAlignment="1" applyProtection="1">
      <alignment horizontal="left" vertical="center" wrapText="1" indent="1"/>
      <protection hidden="1"/>
    </xf>
    <xf numFmtId="0" fontId="6" fillId="3" borderId="9" xfId="7" applyFill="1" applyBorder="1" applyAlignment="1" applyProtection="1">
      <alignment horizontal="left" vertical="center" wrapText="1" indent="1"/>
      <protection hidden="1"/>
    </xf>
    <xf numFmtId="0" fontId="6" fillId="3" borderId="11" xfId="7" applyFill="1" applyBorder="1" applyAlignment="1" applyProtection="1">
      <alignment horizontal="left" vertical="center" wrapText="1" indent="1"/>
      <protection hidden="1"/>
    </xf>
    <xf numFmtId="0" fontId="6" fillId="3" borderId="10" xfId="9" applyFill="1" applyBorder="1" applyAlignment="1" applyProtection="1">
      <alignment horizontal="center" vertical="center" wrapText="1"/>
      <protection hidden="1"/>
    </xf>
    <xf numFmtId="0" fontId="6" fillId="3" borderId="9" xfId="9" applyFill="1" applyBorder="1" applyAlignment="1" applyProtection="1">
      <alignment horizontal="center" vertical="center" wrapText="1"/>
      <protection hidden="1"/>
    </xf>
    <xf numFmtId="0" fontId="6" fillId="3" borderId="11" xfId="9" applyFill="1" applyBorder="1" applyAlignment="1" applyProtection="1">
      <alignment horizontal="center" vertical="center" wrapText="1"/>
      <protection hidden="1"/>
    </xf>
    <xf numFmtId="0" fontId="6" fillId="3" borderId="17" xfId="9" applyFill="1" applyBorder="1" applyAlignment="1" applyProtection="1">
      <alignment horizontal="center" vertical="center"/>
      <protection hidden="1"/>
    </xf>
    <xf numFmtId="0" fontId="6" fillId="3" borderId="20" xfId="9" applyFill="1" applyBorder="1" applyAlignment="1" applyProtection="1">
      <alignment horizontal="center" vertical="center"/>
      <protection hidden="1"/>
    </xf>
    <xf numFmtId="0" fontId="6" fillId="3" borderId="15" xfId="9" applyFill="1" applyBorder="1" applyAlignment="1" applyProtection="1">
      <alignment horizontal="center" vertical="center"/>
      <protection hidden="1"/>
    </xf>
    <xf numFmtId="0" fontId="6" fillId="0" borderId="0" xfId="7" applyAlignment="1" applyProtection="1">
      <alignment horizontal="center" vertical="center" wrapText="1"/>
      <protection hidden="1"/>
    </xf>
    <xf numFmtId="0" fontId="6" fillId="0" borderId="21" xfId="7" applyBorder="1" applyAlignment="1" applyProtection="1">
      <alignment horizontal="center" vertical="center"/>
      <protection hidden="1"/>
    </xf>
    <xf numFmtId="0" fontId="16" fillId="4" borderId="8" xfId="0" applyFont="1" applyFill="1" applyBorder="1" applyAlignment="1" applyProtection="1">
      <alignment horizontal="left" vertical="center" wrapText="1" indent="1"/>
      <protection hidden="1"/>
    </xf>
    <xf numFmtId="0" fontId="16" fillId="4" borderId="6" xfId="0" applyFont="1" applyFill="1" applyBorder="1" applyAlignment="1" applyProtection="1">
      <alignment horizontal="left" vertical="center" wrapText="1" indent="1"/>
      <protection hidden="1"/>
    </xf>
    <xf numFmtId="3" fontId="6" fillId="5" borderId="17" xfId="7" applyNumberFormat="1" applyFill="1" applyBorder="1" applyAlignment="1" applyProtection="1">
      <alignment horizontal="left" vertical="center" wrapText="1" indent="1"/>
      <protection locked="0"/>
    </xf>
    <xf numFmtId="3" fontId="6" fillId="5" borderId="20" xfId="7" applyNumberFormat="1" applyFill="1" applyBorder="1" applyAlignment="1" applyProtection="1">
      <alignment horizontal="left" vertical="center" wrapText="1" indent="1"/>
      <protection locked="0"/>
    </xf>
    <xf numFmtId="3" fontId="6" fillId="5" borderId="15" xfId="7" applyNumberFormat="1" applyFill="1" applyBorder="1" applyAlignment="1" applyProtection="1">
      <alignment horizontal="left" vertical="center" wrapText="1" indent="1"/>
      <protection locked="0"/>
    </xf>
    <xf numFmtId="2" fontId="6" fillId="3" borderId="10" xfId="7" applyNumberFormat="1" applyFill="1" applyBorder="1" applyAlignment="1" applyProtection="1">
      <alignment horizontal="left" vertical="center" wrapText="1" indent="1"/>
      <protection hidden="1"/>
    </xf>
    <xf numFmtId="2" fontId="6" fillId="3" borderId="9" xfId="7" applyNumberFormat="1" applyFill="1" applyBorder="1" applyAlignment="1" applyProtection="1">
      <alignment horizontal="left" vertical="center" wrapText="1" indent="1"/>
      <protection hidden="1"/>
    </xf>
    <xf numFmtId="2" fontId="6" fillId="3" borderId="11" xfId="7" applyNumberFormat="1" applyFill="1" applyBorder="1" applyAlignment="1" applyProtection="1">
      <alignment horizontal="left" vertical="center" wrapText="1" indent="1"/>
      <protection hidden="1"/>
    </xf>
    <xf numFmtId="2" fontId="10" fillId="3" borderId="9" xfId="7" applyNumberFormat="1" applyFont="1" applyFill="1" applyBorder="1" applyAlignment="1" applyProtection="1">
      <alignment horizontal="left" vertical="center" wrapText="1" indent="1"/>
      <protection hidden="1"/>
    </xf>
    <xf numFmtId="0" fontId="6" fillId="3" borderId="17" xfId="7"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6" fillId="3" borderId="15" xfId="7" applyFill="1" applyBorder="1" applyAlignment="1" applyProtection="1">
      <alignment horizontal="left" vertical="center" wrapText="1" indent="1"/>
      <protection hidden="1"/>
    </xf>
    <xf numFmtId="0" fontId="0" fillId="0" borderId="16" xfId="0" applyBorder="1" applyAlignment="1">
      <alignment horizontal="left" vertical="center" wrapText="1" indent="1"/>
    </xf>
    <xf numFmtId="49" fontId="6" fillId="3" borderId="17" xfId="7" applyNumberFormat="1" applyFill="1" applyBorder="1" applyAlignment="1" applyProtection="1">
      <alignment horizontal="left" vertical="center" wrapText="1" indent="1"/>
      <protection hidden="1"/>
    </xf>
    <xf numFmtId="0" fontId="6" fillId="3" borderId="18" xfId="0" applyFont="1" applyFill="1" applyBorder="1" applyAlignment="1" applyProtection="1">
      <alignment horizontal="left" vertical="center" wrapText="1" indent="1"/>
      <protection hidden="1"/>
    </xf>
    <xf numFmtId="0" fontId="6" fillId="3" borderId="19" xfId="0" applyFont="1" applyFill="1" applyBorder="1" applyAlignment="1" applyProtection="1">
      <alignment horizontal="left" vertical="center" wrapText="1" indent="1"/>
      <protection hidden="1"/>
    </xf>
    <xf numFmtId="0" fontId="6" fillId="3" borderId="15" xfId="0" applyFont="1" applyFill="1" applyBorder="1" applyAlignment="1" applyProtection="1">
      <alignment horizontal="left" vertical="center" wrapText="1" indent="1"/>
      <protection hidden="1"/>
    </xf>
    <xf numFmtId="0" fontId="6" fillId="3" borderId="21" xfId="0" applyFont="1" applyFill="1" applyBorder="1" applyAlignment="1" applyProtection="1">
      <alignment horizontal="left" vertical="center" wrapText="1" indent="1"/>
      <protection hidden="1"/>
    </xf>
    <xf numFmtId="0" fontId="6" fillId="3" borderId="16" xfId="0" applyFont="1" applyFill="1" applyBorder="1" applyAlignment="1" applyProtection="1">
      <alignment horizontal="left" vertical="center" wrapText="1" indent="1"/>
      <protection hidden="1"/>
    </xf>
    <xf numFmtId="0" fontId="6" fillId="3" borderId="2" xfId="7" applyFill="1" applyBorder="1" applyAlignment="1" applyProtection="1">
      <alignment horizontal="left" vertical="center" wrapText="1" indent="1"/>
      <protection hidden="1"/>
    </xf>
    <xf numFmtId="0" fontId="6" fillId="3" borderId="1" xfId="7" applyFill="1" applyBorder="1" applyAlignment="1" applyProtection="1">
      <alignment horizontal="left" vertical="center" wrapText="1" indent="1"/>
      <protection hidden="1"/>
    </xf>
    <xf numFmtId="0" fontId="6" fillId="3" borderId="3" xfId="7" applyFill="1" applyBorder="1" applyAlignment="1" applyProtection="1">
      <alignment horizontal="left" vertical="center" wrapText="1" indent="1"/>
      <protection hidden="1"/>
    </xf>
    <xf numFmtId="0" fontId="6" fillId="3" borderId="17" xfId="7" applyFill="1" applyBorder="1" applyAlignment="1" applyProtection="1">
      <alignment horizontal="left" vertical="center" indent="1"/>
      <protection hidden="1"/>
    </xf>
    <xf numFmtId="0" fontId="6" fillId="3" borderId="15" xfId="7" applyFill="1" applyBorder="1" applyAlignment="1" applyProtection="1">
      <alignment horizontal="left" vertical="center" indent="1"/>
      <protection hidden="1"/>
    </xf>
    <xf numFmtId="0" fontId="6" fillId="0" borderId="0" xfId="7" applyAlignment="1" applyProtection="1">
      <alignment horizontal="left" vertical="center" wrapText="1" indent="1"/>
      <protection hidden="1"/>
    </xf>
    <xf numFmtId="0" fontId="6" fillId="0" borderId="21" xfId="7" applyBorder="1" applyAlignment="1" applyProtection="1">
      <alignment horizontal="left" vertical="center" wrapText="1" indent="1"/>
      <protection hidden="1"/>
    </xf>
    <xf numFmtId="0" fontId="6" fillId="3" borderId="10" xfId="10" applyFill="1" applyBorder="1" applyAlignment="1" applyProtection="1">
      <alignment horizontal="left" vertical="center" wrapText="1" indent="1"/>
      <protection hidden="1"/>
    </xf>
    <xf numFmtId="0" fontId="0" fillId="0" borderId="9" xfId="0"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6" fillId="3" borderId="17" xfId="10" applyFill="1" applyBorder="1" applyAlignment="1" applyProtection="1">
      <alignment horizontal="left" vertical="center" wrapText="1" indent="1"/>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23" xfId="0" applyBorder="1" applyAlignment="1" applyProtection="1">
      <alignment horizontal="left" vertical="center" wrapText="1" indent="1"/>
      <protection hidden="1"/>
    </xf>
    <xf numFmtId="0" fontId="0" fillId="0" borderId="15" xfId="0" applyBorder="1" applyAlignment="1" applyProtection="1">
      <alignment horizontal="left" vertical="center" wrapText="1" indent="1"/>
      <protection hidden="1"/>
    </xf>
    <xf numFmtId="0" fontId="0" fillId="0" borderId="16" xfId="0" applyBorder="1" applyAlignment="1" applyProtection="1">
      <alignment horizontal="left" vertical="center" wrapText="1" indent="1"/>
      <protection hidden="1"/>
    </xf>
    <xf numFmtId="0" fontId="6" fillId="3" borderId="5" xfId="9" applyFill="1" applyBorder="1" applyAlignment="1" applyProtection="1">
      <alignment horizontal="center" vertical="center" wrapText="1"/>
      <protection hidden="1"/>
    </xf>
    <xf numFmtId="0" fontId="6" fillId="3" borderId="8" xfId="9" applyFill="1" applyBorder="1" applyAlignment="1" applyProtection="1">
      <alignment horizontal="center" vertical="center" wrapText="1"/>
      <protection hidden="1"/>
    </xf>
    <xf numFmtId="0" fontId="6" fillId="3" borderId="6" xfId="9" applyFill="1" applyBorder="1" applyAlignment="1" applyProtection="1">
      <alignment horizontal="center" vertical="center" wrapText="1"/>
      <protection hidden="1"/>
    </xf>
    <xf numFmtId="0" fontId="6" fillId="3" borderId="10" xfId="10" applyFill="1" applyBorder="1" applyAlignment="1" applyProtection="1">
      <alignment horizontal="center" vertical="center" wrapText="1"/>
      <protection hidden="1"/>
    </xf>
    <xf numFmtId="0" fontId="6" fillId="3" borderId="9" xfId="10" applyFill="1" applyBorder="1" applyAlignment="1" applyProtection="1">
      <alignment horizontal="center" vertical="center" wrapText="1"/>
      <protection hidden="1"/>
    </xf>
    <xf numFmtId="0" fontId="6" fillId="3" borderId="11" xfId="1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0" borderId="0" xfId="0" applyAlignment="1">
      <alignment horizontal="left" wrapText="1" indent="1"/>
    </xf>
    <xf numFmtId="0" fontId="6" fillId="3" borderId="10" xfId="9" applyFill="1" applyBorder="1" applyAlignment="1" applyProtection="1">
      <alignment horizontal="left" vertical="center" wrapText="1" indent="1"/>
      <protection hidden="1"/>
    </xf>
    <xf numFmtId="0" fontId="6" fillId="3" borderId="9" xfId="9" applyFill="1" applyBorder="1" applyAlignment="1" applyProtection="1">
      <alignment horizontal="left" vertical="center" wrapText="1" indent="1"/>
      <protection hidden="1"/>
    </xf>
    <xf numFmtId="0" fontId="6" fillId="0" borderId="0" xfId="9"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6" fillId="3" borderId="9" xfId="0" applyFont="1" applyFill="1" applyBorder="1" applyAlignment="1" applyProtection="1">
      <alignment horizontal="left" vertical="center" wrapText="1" indent="1"/>
      <protection hidden="1"/>
    </xf>
    <xf numFmtId="0" fontId="6" fillId="3" borderId="9" xfId="9" applyFill="1" applyBorder="1" applyAlignment="1" applyProtection="1">
      <alignment horizontal="center" vertical="center"/>
      <protection hidden="1"/>
    </xf>
    <xf numFmtId="0" fontId="6" fillId="3" borderId="11" xfId="9" applyFill="1" applyBorder="1" applyAlignment="1" applyProtection="1">
      <alignment horizontal="center" vertical="center"/>
      <protection hidden="1"/>
    </xf>
    <xf numFmtId="171" fontId="6" fillId="3" borderId="17" xfId="7" applyNumberFormat="1" applyFill="1" applyBorder="1" applyAlignment="1" applyProtection="1">
      <alignment horizontal="center" vertical="center"/>
      <protection hidden="1"/>
    </xf>
    <xf numFmtId="171" fontId="6" fillId="3" borderId="18" xfId="7" applyNumberFormat="1" applyFill="1" applyBorder="1" applyAlignment="1" applyProtection="1">
      <alignment horizontal="center" vertical="center"/>
      <protection hidden="1"/>
    </xf>
    <xf numFmtId="171" fontId="6" fillId="3" borderId="20" xfId="7" applyNumberFormat="1" applyFill="1" applyBorder="1" applyAlignment="1" applyProtection="1">
      <alignment horizontal="center" vertical="center"/>
      <protection hidden="1"/>
    </xf>
    <xf numFmtId="171" fontId="6" fillId="3" borderId="0" xfId="7" applyNumberFormat="1" applyFill="1" applyAlignment="1" applyProtection="1">
      <alignment horizontal="center" vertical="center"/>
      <protection hidden="1"/>
    </xf>
    <xf numFmtId="166" fontId="6" fillId="5" borderId="10" xfId="7" applyNumberFormat="1" applyFill="1" applyBorder="1" applyAlignment="1" applyProtection="1">
      <alignment horizontal="right" vertical="center"/>
      <protection locked="0"/>
    </xf>
    <xf numFmtId="166" fontId="6" fillId="5" borderId="9" xfId="7" applyNumberFormat="1" applyFill="1" applyBorder="1" applyAlignment="1" applyProtection="1">
      <alignment horizontal="right" vertical="center"/>
      <protection locked="0"/>
    </xf>
    <xf numFmtId="166" fontId="6" fillId="5" borderId="11" xfId="7" applyNumberFormat="1" applyFill="1" applyBorder="1" applyAlignment="1" applyProtection="1">
      <alignment horizontal="right" vertical="center"/>
      <protection locked="0"/>
    </xf>
    <xf numFmtId="166" fontId="6" fillId="5" borderId="17" xfId="7" applyNumberFormat="1" applyFill="1" applyBorder="1" applyAlignment="1" applyProtection="1">
      <alignment horizontal="right" vertical="center"/>
      <protection locked="0"/>
    </xf>
    <xf numFmtId="166" fontId="6" fillId="5" borderId="20" xfId="7" applyNumberFormat="1" applyFill="1" applyBorder="1" applyAlignment="1" applyProtection="1">
      <alignment horizontal="right" vertical="center"/>
      <protection locked="0"/>
    </xf>
    <xf numFmtId="166" fontId="6" fillId="5" borderId="15" xfId="7" applyNumberFormat="1" applyFill="1" applyBorder="1" applyAlignment="1" applyProtection="1">
      <alignment horizontal="right" vertical="center"/>
      <protection locked="0"/>
    </xf>
    <xf numFmtId="0" fontId="6" fillId="3" borderId="10" xfId="7"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10" xfId="7"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1"/>
      <protection hidden="1"/>
    </xf>
    <xf numFmtId="0" fontId="6" fillId="3" borderId="5" xfId="7"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0" borderId="9"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3" borderId="9" xfId="7" applyFill="1" applyBorder="1" applyAlignment="1" applyProtection="1">
      <alignment horizontal="center" vertical="center" wrapText="1"/>
      <protection hidden="1"/>
    </xf>
    <xf numFmtId="0" fontId="6" fillId="3" borderId="11" xfId="7" applyFill="1" applyBorder="1" applyAlignment="1" applyProtection="1">
      <alignment horizontal="center" vertical="center" wrapText="1"/>
      <protection hidden="1"/>
    </xf>
    <xf numFmtId="0" fontId="6" fillId="3" borderId="8" xfId="7"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10" fillId="3" borderId="5" xfId="7" applyFont="1" applyFill="1" applyBorder="1" applyAlignment="1" applyProtection="1">
      <alignment horizontal="left" vertical="center" wrapText="1" indent="1"/>
      <protection hidden="1"/>
    </xf>
    <xf numFmtId="0" fontId="0" fillId="3" borderId="6" xfId="0" applyFill="1" applyBorder="1" applyAlignment="1" applyProtection="1">
      <alignment horizontal="left" vertical="center" wrapText="1" indent="1"/>
      <protection hidden="1"/>
    </xf>
    <xf numFmtId="0" fontId="0" fillId="0" borderId="9" xfId="0" applyBorder="1" applyAlignment="1" applyProtection="1">
      <alignment horizontal="center" vertical="center" wrapText="1"/>
      <protection hidden="1"/>
    </xf>
    <xf numFmtId="0" fontId="6" fillId="3" borderId="17" xfId="7" applyFill="1" applyBorder="1" applyAlignment="1" applyProtection="1">
      <alignment horizontal="center" vertical="center" wrapText="1"/>
      <protection hidden="1"/>
    </xf>
    <xf numFmtId="0" fontId="6" fillId="3" borderId="19" xfId="7" applyFill="1" applyBorder="1" applyAlignment="1" applyProtection="1">
      <alignment horizontal="center" vertical="center" wrapText="1"/>
      <protection hidden="1"/>
    </xf>
    <xf numFmtId="0" fontId="9" fillId="4" borderId="5" xfId="7" applyFont="1" applyFill="1" applyBorder="1" applyAlignment="1" applyProtection="1">
      <alignment horizontal="left" vertical="center" indent="1"/>
      <protection hidden="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6" fillId="3" borderId="28" xfId="7" applyFill="1" applyBorder="1" applyAlignment="1" applyProtection="1">
      <alignment horizontal="left" vertical="center" indent="1"/>
      <protection hidden="1"/>
    </xf>
    <xf numFmtId="0" fontId="6" fillId="3" borderId="29" xfId="7" applyFill="1" applyBorder="1" applyAlignment="1" applyProtection="1">
      <alignment horizontal="left" vertical="center" indent="1"/>
      <protection hidden="1"/>
    </xf>
    <xf numFmtId="0" fontId="16" fillId="0" borderId="8" xfId="0" applyFont="1" applyBorder="1" applyAlignment="1" applyProtection="1">
      <alignment horizontal="left" vertical="center" wrapText="1" indent="1"/>
      <protection hidden="1"/>
    </xf>
    <xf numFmtId="0" fontId="16" fillId="0" borderId="6" xfId="0" applyFont="1"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49" fontId="10" fillId="3" borderId="17" xfId="9" applyNumberFormat="1" applyFont="1" applyFill="1" applyBorder="1" applyAlignment="1" applyProtection="1">
      <alignment horizontal="left" vertical="center" wrapText="1" indent="1"/>
      <protection hidden="1"/>
    </xf>
    <xf numFmtId="49" fontId="6" fillId="3" borderId="5" xfId="7" applyNumberFormat="1" applyFill="1" applyBorder="1" applyAlignment="1" applyProtection="1">
      <alignment horizontal="left" vertical="center" wrapText="1" indent="1"/>
      <protection hidden="1"/>
    </xf>
    <xf numFmtId="49" fontId="10" fillId="3" borderId="10" xfId="9" applyNumberFormat="1" applyFont="1" applyFill="1" applyBorder="1" applyAlignment="1" applyProtection="1">
      <alignment horizontal="left" vertical="center" wrapText="1" indent="1"/>
      <protection hidden="1"/>
    </xf>
    <xf numFmtId="0" fontId="0" fillId="3" borderId="9" xfId="0" applyFill="1" applyBorder="1" applyAlignment="1" applyProtection="1">
      <alignment horizontal="left" vertical="center" wrapText="1" indent="1"/>
      <protection hidden="1"/>
    </xf>
    <xf numFmtId="0" fontId="6" fillId="3" borderId="2" xfId="0" applyFont="1" applyFill="1" applyBorder="1" applyAlignment="1" applyProtection="1">
      <alignment horizontal="left" vertical="center" indent="1"/>
      <protection hidden="1"/>
    </xf>
    <xf numFmtId="0" fontId="6" fillId="3" borderId="1"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10" xfId="0" applyFont="1" applyFill="1" applyBorder="1" applyAlignment="1" applyProtection="1">
      <alignment horizontal="left" vertical="center" wrapText="1" indent="1"/>
      <protection hidden="1"/>
    </xf>
    <xf numFmtId="0" fontId="16" fillId="0" borderId="8" xfId="0" applyFont="1" applyBorder="1" applyAlignment="1">
      <alignment horizontal="left" vertical="center" wrapText="1" indent="1"/>
    </xf>
    <xf numFmtId="0" fontId="6" fillId="3" borderId="10"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left" vertical="center" wrapText="1" indent="1"/>
      <protection hidden="1"/>
    </xf>
    <xf numFmtId="0" fontId="18" fillId="0" borderId="20" xfId="0" applyFont="1" applyBorder="1" applyAlignment="1" applyProtection="1">
      <alignment horizontal="center" vertical="center"/>
      <protection hidden="1"/>
    </xf>
    <xf numFmtId="0" fontId="16" fillId="0" borderId="6" xfId="0" applyFont="1" applyBorder="1" applyAlignment="1">
      <alignment horizontal="left" vertical="center" wrapText="1" indent="1"/>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3" borderId="17" xfId="26" applyFont="1" applyFill="1" applyBorder="1" applyAlignment="1" applyProtection="1">
      <alignment horizontal="left" vertical="center" wrapText="1" indent="1"/>
      <protection hidden="1"/>
    </xf>
    <xf numFmtId="0" fontId="6" fillId="3" borderId="18" xfId="26" applyFont="1" applyFill="1" applyBorder="1" applyAlignment="1" applyProtection="1">
      <alignment horizontal="left" vertical="center" wrapText="1" indent="1"/>
      <protection hidden="1"/>
    </xf>
    <xf numFmtId="0" fontId="6" fillId="3" borderId="19" xfId="26" applyFont="1" applyFill="1" applyBorder="1" applyAlignment="1" applyProtection="1">
      <alignment horizontal="left" vertical="center" wrapText="1" indent="1"/>
      <protection hidden="1"/>
    </xf>
    <xf numFmtId="0" fontId="6" fillId="3" borderId="15" xfId="26" applyFont="1" applyFill="1" applyBorder="1" applyAlignment="1" applyProtection="1">
      <alignment horizontal="left" vertical="center" wrapText="1" indent="1"/>
      <protection hidden="1"/>
    </xf>
    <xf numFmtId="0" fontId="6" fillId="3" borderId="21" xfId="26" applyFont="1" applyFill="1" applyBorder="1" applyAlignment="1" applyProtection="1">
      <alignment horizontal="left" vertical="center" wrapText="1" indent="1"/>
      <protection hidden="1"/>
    </xf>
    <xf numFmtId="0" fontId="6" fillId="3" borderId="16" xfId="2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wrapText="1" indent="1"/>
      <protection hidden="1"/>
    </xf>
    <xf numFmtId="0" fontId="10" fillId="4" borderId="11" xfId="9" applyFont="1" applyFill="1" applyBorder="1" applyAlignment="1" applyProtection="1">
      <alignment horizontal="left" vertical="center" wrapText="1" indent="1"/>
      <protection hidden="1"/>
    </xf>
    <xf numFmtId="0" fontId="13" fillId="0" borderId="0" xfId="7" applyFont="1" applyAlignment="1" applyProtection="1">
      <alignment horizontal="left" wrapText="1"/>
      <protection hidden="1"/>
    </xf>
    <xf numFmtId="0" fontId="0" fillId="0" borderId="0" xfId="0" applyAlignment="1">
      <alignment horizontal="left" wrapText="1"/>
    </xf>
    <xf numFmtId="0" fontId="0" fillId="0" borderId="21" xfId="0" applyBorder="1" applyAlignment="1">
      <alignment horizontal="left" wrapText="1"/>
    </xf>
    <xf numFmtId="0" fontId="10" fillId="4" borderId="10" xfId="6" applyFont="1" applyFill="1" applyBorder="1" applyAlignment="1" applyProtection="1">
      <alignment horizontal="left" vertical="center" wrapText="1" indent="1"/>
      <protection hidden="1"/>
    </xf>
    <xf numFmtId="0" fontId="10" fillId="4" borderId="11" xfId="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indent="1"/>
      <protection hidden="1"/>
    </xf>
    <xf numFmtId="0" fontId="10" fillId="4" borderId="11" xfId="9" applyFont="1" applyFill="1" applyBorder="1" applyAlignment="1" applyProtection="1">
      <alignment horizontal="left" vertical="center" indent="1"/>
      <protection hidden="1"/>
    </xf>
    <xf numFmtId="0" fontId="9" fillId="3" borderId="5" xfId="6" applyFont="1" applyFill="1" applyBorder="1" applyAlignment="1" applyProtection="1">
      <alignment horizontal="left" vertical="center" wrapText="1" indent="1"/>
      <protection hidden="1"/>
    </xf>
    <xf numFmtId="0" fontId="16" fillId="3" borderId="6" xfId="0" applyFont="1" applyFill="1" applyBorder="1" applyAlignment="1">
      <alignment horizontal="left" vertical="center" wrapText="1" indent="1"/>
    </xf>
    <xf numFmtId="0" fontId="6" fillId="3" borderId="10" xfId="7" applyFill="1" applyBorder="1" applyAlignment="1">
      <alignment horizontal="center" vertical="center" wrapText="1"/>
    </xf>
    <xf numFmtId="0" fontId="6" fillId="3" borderId="11" xfId="7" applyFill="1" applyBorder="1" applyAlignment="1">
      <alignment horizontal="center" vertical="center" wrapText="1"/>
    </xf>
    <xf numFmtId="0" fontId="6" fillId="9" borderId="10" xfId="7" applyFill="1" applyBorder="1" applyAlignment="1">
      <alignment horizontal="center" vertical="center" wrapText="1"/>
    </xf>
    <xf numFmtId="0" fontId="6" fillId="9" borderId="11" xfId="7" applyFill="1" applyBorder="1" applyAlignment="1">
      <alignment horizontal="center" vertical="center" wrapText="1"/>
    </xf>
    <xf numFmtId="0" fontId="9" fillId="3" borderId="5" xfId="6" applyFont="1" applyFill="1" applyBorder="1" applyAlignment="1">
      <alignment horizontal="center" vertical="center"/>
    </xf>
    <xf numFmtId="0" fontId="9" fillId="3" borderId="6" xfId="6" applyFont="1" applyFill="1" applyBorder="1" applyAlignment="1">
      <alignment horizontal="center" vertical="center"/>
    </xf>
  </cellXfs>
  <cellStyles count="1029">
    <cellStyle name="A4 Auto Format" xfId="12" xr:uid="{00000000-0005-0000-0000-000000000000}"/>
    <cellStyle name="A4 Auto Format 2" xfId="35" xr:uid="{00000000-0005-0000-0000-000001000000}"/>
    <cellStyle name="A4 Auto Format 2 2" xfId="405" xr:uid="{00000000-0005-0000-0000-000002000000}"/>
    <cellStyle name="A4 Auto Format 3" xfId="36" xr:uid="{00000000-0005-0000-0000-000003000000}"/>
    <cellStyle name="A4 Auto Format 3 2" xfId="406" xr:uid="{00000000-0005-0000-0000-000004000000}"/>
    <cellStyle name="A4 Auto Format 4" xfId="32" xr:uid="{00000000-0005-0000-0000-000005000000}"/>
    <cellStyle name="A4 Auto Format 5" xfId="401" xr:uid="{00000000-0005-0000-0000-000006000000}"/>
    <cellStyle name="A4 No Format" xfId="13" xr:uid="{00000000-0005-0000-0000-000007000000}"/>
    <cellStyle name="A4 No Format 2" xfId="37" xr:uid="{00000000-0005-0000-0000-000008000000}"/>
    <cellStyle name="A4 No Format 2 2" xfId="407" xr:uid="{00000000-0005-0000-0000-000009000000}"/>
    <cellStyle name="A4 No Format 3" xfId="38" xr:uid="{00000000-0005-0000-0000-00000A000000}"/>
    <cellStyle name="A4 No Format 3 2" xfId="408" xr:uid="{00000000-0005-0000-0000-00000B000000}"/>
    <cellStyle name="A4 No Format 4" xfId="33" xr:uid="{00000000-0005-0000-0000-00000C000000}"/>
    <cellStyle name="A4 No Format 5" xfId="402" xr:uid="{00000000-0005-0000-0000-00000D000000}"/>
    <cellStyle name="A4 Normal" xfId="14" xr:uid="{00000000-0005-0000-0000-00000E000000}"/>
    <cellStyle name="A4 Normal 2" xfId="39" xr:uid="{00000000-0005-0000-0000-00000F000000}"/>
    <cellStyle name="A4 Normal 2 2" xfId="409" xr:uid="{00000000-0005-0000-0000-000010000000}"/>
    <cellStyle name="A4 Normal 3" xfId="40" xr:uid="{00000000-0005-0000-0000-000011000000}"/>
    <cellStyle name="A4 Normal 3 2" xfId="410" xr:uid="{00000000-0005-0000-0000-000012000000}"/>
    <cellStyle name="A4 Normal 4" xfId="34" xr:uid="{00000000-0005-0000-0000-000013000000}"/>
    <cellStyle name="A4 Normal 5" xfId="403" xr:uid="{00000000-0005-0000-0000-000014000000}"/>
    <cellStyle name="AZ1" xfId="41" xr:uid="{00000000-0005-0000-0000-000015000000}"/>
    <cellStyle name="Euro" xfId="1" xr:uid="{00000000-0005-0000-0000-000016000000}"/>
    <cellStyle name="Euro 2" xfId="30" xr:uid="{00000000-0005-0000-0000-000017000000}"/>
    <cellStyle name="Euro 2 2" xfId="404" xr:uid="{00000000-0005-0000-0000-000018000000}"/>
    <cellStyle name="Euro 2 3" xfId="392" xr:uid="{00000000-0005-0000-0000-000019000000}"/>
    <cellStyle name="Euro 3" xfId="31" xr:uid="{00000000-0005-0000-0000-00001A000000}"/>
    <cellStyle name="Euro 4" xfId="28" xr:uid="{00000000-0005-0000-0000-00001B000000}"/>
    <cellStyle name="Hyperlink 2" xfId="42" xr:uid="{00000000-0005-0000-0000-00001C000000}"/>
    <cellStyle name="Hyperlink 3" xfId="43" xr:uid="{00000000-0005-0000-0000-00001D000000}"/>
    <cellStyle name="Komma 2" xfId="15" xr:uid="{00000000-0005-0000-0000-00001E000000}"/>
    <cellStyle name="Komma 2 2" xfId="60" xr:uid="{00000000-0005-0000-0000-00001F000000}"/>
    <cellStyle name="Komma 2 3" xfId="545" xr:uid="{00000000-0005-0000-0000-000020000000}"/>
    <cellStyle name="Link" xfId="2" builtinId="8"/>
    <cellStyle name="Notiz 2" xfId="16" xr:uid="{00000000-0005-0000-0000-000022000000}"/>
    <cellStyle name="Notiz 2 2" xfId="546" xr:uid="{00000000-0005-0000-0000-000023000000}"/>
    <cellStyle name="Prozent 2" xfId="8" xr:uid="{00000000-0005-0000-0000-000024000000}"/>
    <cellStyle name="Prozent 2 2" xfId="411" xr:uid="{00000000-0005-0000-0000-000025000000}"/>
    <cellStyle name="Standard" xfId="0" builtinId="0"/>
    <cellStyle name="Standard 2" xfId="7" xr:uid="{00000000-0005-0000-0000-000027000000}"/>
    <cellStyle name="Standard 2 2" xfId="9" xr:uid="{00000000-0005-0000-0000-000028000000}"/>
    <cellStyle name="Standard 2 2 2" xfId="44" xr:uid="{00000000-0005-0000-0000-000029000000}"/>
    <cellStyle name="Standard 2 2 2 2" xfId="187" xr:uid="{00000000-0005-0000-0000-00002A000000}"/>
    <cellStyle name="Standard 2 2 3" xfId="45" xr:uid="{00000000-0005-0000-0000-00002B000000}"/>
    <cellStyle name="Standard 2 2 4" xfId="412" xr:uid="{00000000-0005-0000-0000-00002C000000}"/>
    <cellStyle name="Standard 2 3" xfId="46" xr:uid="{00000000-0005-0000-0000-00002D000000}"/>
    <cellStyle name="Standard 2 3 2" xfId="47" xr:uid="{00000000-0005-0000-0000-00002E000000}"/>
    <cellStyle name="Standard 2 3 3" xfId="413" xr:uid="{00000000-0005-0000-0000-00002F000000}"/>
    <cellStyle name="Standard 2 4" xfId="48" xr:uid="{00000000-0005-0000-0000-000030000000}"/>
    <cellStyle name="Standard 2 5" xfId="29" xr:uid="{00000000-0005-0000-0000-000031000000}"/>
    <cellStyle name="Standard 2 6" xfId="400" xr:uid="{00000000-0005-0000-0000-000032000000}"/>
    <cellStyle name="Standard 3" xfId="10" xr:uid="{00000000-0005-0000-0000-000033000000}"/>
    <cellStyle name="Standard 3 10" xfId="85" xr:uid="{00000000-0005-0000-0000-000034000000}"/>
    <cellStyle name="Standard 3 10 2" xfId="153" xr:uid="{00000000-0005-0000-0000-000035000000}"/>
    <cellStyle name="Standard 3 10 2 2" xfId="482" xr:uid="{00000000-0005-0000-0000-000036000000}"/>
    <cellStyle name="Standard 3 10 2 2 2" xfId="966" xr:uid="{00000000-0005-0000-0000-000037000000}"/>
    <cellStyle name="Standard 3 10 2 3" xfId="358" xr:uid="{00000000-0005-0000-0000-000038000000}"/>
    <cellStyle name="Standard 3 10 2 3 2" xfId="859" xr:uid="{00000000-0005-0000-0000-000039000000}"/>
    <cellStyle name="Standard 3 10 2 4" xfId="655" xr:uid="{00000000-0005-0000-0000-00003A000000}"/>
    <cellStyle name="Standard 3 10 3" xfId="290" xr:uid="{00000000-0005-0000-0000-00003B000000}"/>
    <cellStyle name="Standard 3 10 3 2" xfId="791" xr:uid="{00000000-0005-0000-0000-00003C000000}"/>
    <cellStyle name="Standard 3 10 4" xfId="448" xr:uid="{00000000-0005-0000-0000-00003D000000}"/>
    <cellStyle name="Standard 3 10 4 2" xfId="932" xr:uid="{00000000-0005-0000-0000-00003E000000}"/>
    <cellStyle name="Standard 3 10 5" xfId="222" xr:uid="{00000000-0005-0000-0000-00003F000000}"/>
    <cellStyle name="Standard 3 10 5 2" xfId="723" xr:uid="{00000000-0005-0000-0000-000040000000}"/>
    <cellStyle name="Standard 3 10 6" xfId="587" xr:uid="{00000000-0005-0000-0000-000041000000}"/>
    <cellStyle name="Standard 3 11" xfId="119" xr:uid="{00000000-0005-0000-0000-000042000000}"/>
    <cellStyle name="Standard 3 11 2" xfId="399" xr:uid="{00000000-0005-0000-0000-000043000000}"/>
    <cellStyle name="Standard 3 11 2 2" xfId="898" xr:uid="{00000000-0005-0000-0000-000044000000}"/>
    <cellStyle name="Standard 3 11 3" xfId="324" xr:uid="{00000000-0005-0000-0000-000045000000}"/>
    <cellStyle name="Standard 3 11 3 2" xfId="825" xr:uid="{00000000-0005-0000-0000-000046000000}"/>
    <cellStyle name="Standard 3 11 4" xfId="621" xr:uid="{00000000-0005-0000-0000-000047000000}"/>
    <cellStyle name="Standard 3 12" xfId="27" xr:uid="{00000000-0005-0000-0000-000048000000}"/>
    <cellStyle name="Standard 3 12 2" xfId="256" xr:uid="{00000000-0005-0000-0000-000049000000}"/>
    <cellStyle name="Standard 3 12 2 2" xfId="757" xr:uid="{00000000-0005-0000-0000-00004A000000}"/>
    <cellStyle name="Standard 3 12 3" xfId="553" xr:uid="{00000000-0005-0000-0000-00004B000000}"/>
    <cellStyle name="Standard 3 13" xfId="393" xr:uid="{00000000-0005-0000-0000-00004C000000}"/>
    <cellStyle name="Standard 3 13 2" xfId="893" xr:uid="{00000000-0005-0000-0000-00004D000000}"/>
    <cellStyle name="Standard 3 14" xfId="188" xr:uid="{00000000-0005-0000-0000-00004E000000}"/>
    <cellStyle name="Standard 3 14 2" xfId="689" xr:uid="{00000000-0005-0000-0000-00004F000000}"/>
    <cellStyle name="Standard 3 2" xfId="50" xr:uid="{00000000-0005-0000-0000-000050000000}"/>
    <cellStyle name="Standard 3 2 10" xfId="189" xr:uid="{00000000-0005-0000-0000-000051000000}"/>
    <cellStyle name="Standard 3 2 10 2" xfId="690" xr:uid="{00000000-0005-0000-0000-000052000000}"/>
    <cellStyle name="Standard 3 2 11" xfId="554" xr:uid="{00000000-0005-0000-0000-000053000000}"/>
    <cellStyle name="Standard 3 2 2" xfId="51" xr:uid="{00000000-0005-0000-0000-000054000000}"/>
    <cellStyle name="Standard 3 2 2 10" xfId="555" xr:uid="{00000000-0005-0000-0000-000055000000}"/>
    <cellStyle name="Standard 3 2 2 2" xfId="56" xr:uid="{00000000-0005-0000-0000-000056000000}"/>
    <cellStyle name="Standard 3 2 2 2 2" xfId="75" xr:uid="{00000000-0005-0000-0000-000057000000}"/>
    <cellStyle name="Standard 3 2 2 2 2 2" xfId="109" xr:uid="{00000000-0005-0000-0000-000058000000}"/>
    <cellStyle name="Standard 3 2 2 2 2 2 2" xfId="177" xr:uid="{00000000-0005-0000-0000-000059000000}"/>
    <cellStyle name="Standard 3 2 2 2 2 2 2 2" xfId="483" xr:uid="{00000000-0005-0000-0000-00005A000000}"/>
    <cellStyle name="Standard 3 2 2 2 2 2 2 2 2" xfId="967" xr:uid="{00000000-0005-0000-0000-00005B000000}"/>
    <cellStyle name="Standard 3 2 2 2 2 2 2 3" xfId="382" xr:uid="{00000000-0005-0000-0000-00005C000000}"/>
    <cellStyle name="Standard 3 2 2 2 2 2 2 3 2" xfId="883" xr:uid="{00000000-0005-0000-0000-00005D000000}"/>
    <cellStyle name="Standard 3 2 2 2 2 2 2 4" xfId="679" xr:uid="{00000000-0005-0000-0000-00005E000000}"/>
    <cellStyle name="Standard 3 2 2 2 2 2 3" xfId="314" xr:uid="{00000000-0005-0000-0000-00005F000000}"/>
    <cellStyle name="Standard 3 2 2 2 2 2 3 2" xfId="815" xr:uid="{00000000-0005-0000-0000-000060000000}"/>
    <cellStyle name="Standard 3 2 2 2 2 2 4" xfId="472" xr:uid="{00000000-0005-0000-0000-000061000000}"/>
    <cellStyle name="Standard 3 2 2 2 2 2 4 2" xfId="956" xr:uid="{00000000-0005-0000-0000-000062000000}"/>
    <cellStyle name="Standard 3 2 2 2 2 2 5" xfId="246" xr:uid="{00000000-0005-0000-0000-000063000000}"/>
    <cellStyle name="Standard 3 2 2 2 2 2 5 2" xfId="747" xr:uid="{00000000-0005-0000-0000-000064000000}"/>
    <cellStyle name="Standard 3 2 2 2 2 2 6" xfId="611" xr:uid="{00000000-0005-0000-0000-000065000000}"/>
    <cellStyle name="Standard 3 2 2 2 2 3" xfId="143" xr:uid="{00000000-0005-0000-0000-000066000000}"/>
    <cellStyle name="Standard 3 2 2 2 2 3 2" xfId="484" xr:uid="{00000000-0005-0000-0000-000067000000}"/>
    <cellStyle name="Standard 3 2 2 2 2 3 2 2" xfId="968" xr:uid="{00000000-0005-0000-0000-000068000000}"/>
    <cellStyle name="Standard 3 2 2 2 2 3 3" xfId="348" xr:uid="{00000000-0005-0000-0000-000069000000}"/>
    <cellStyle name="Standard 3 2 2 2 2 3 3 2" xfId="849" xr:uid="{00000000-0005-0000-0000-00006A000000}"/>
    <cellStyle name="Standard 3 2 2 2 2 3 4" xfId="645" xr:uid="{00000000-0005-0000-0000-00006B000000}"/>
    <cellStyle name="Standard 3 2 2 2 2 4" xfId="280" xr:uid="{00000000-0005-0000-0000-00006C000000}"/>
    <cellStyle name="Standard 3 2 2 2 2 4 2" xfId="781" xr:uid="{00000000-0005-0000-0000-00006D000000}"/>
    <cellStyle name="Standard 3 2 2 2 2 5" xfId="438" xr:uid="{00000000-0005-0000-0000-00006E000000}"/>
    <cellStyle name="Standard 3 2 2 2 2 5 2" xfId="922" xr:uid="{00000000-0005-0000-0000-00006F000000}"/>
    <cellStyle name="Standard 3 2 2 2 2 6" xfId="212" xr:uid="{00000000-0005-0000-0000-000070000000}"/>
    <cellStyle name="Standard 3 2 2 2 2 6 2" xfId="713" xr:uid="{00000000-0005-0000-0000-000071000000}"/>
    <cellStyle name="Standard 3 2 2 2 2 7" xfId="577" xr:uid="{00000000-0005-0000-0000-000072000000}"/>
    <cellStyle name="Standard 3 2 2 2 3" xfId="92" xr:uid="{00000000-0005-0000-0000-000073000000}"/>
    <cellStyle name="Standard 3 2 2 2 3 2" xfId="160" xr:uid="{00000000-0005-0000-0000-000074000000}"/>
    <cellStyle name="Standard 3 2 2 2 3 2 2" xfId="485" xr:uid="{00000000-0005-0000-0000-000075000000}"/>
    <cellStyle name="Standard 3 2 2 2 3 2 2 2" xfId="969" xr:uid="{00000000-0005-0000-0000-000076000000}"/>
    <cellStyle name="Standard 3 2 2 2 3 2 3" xfId="365" xr:uid="{00000000-0005-0000-0000-000077000000}"/>
    <cellStyle name="Standard 3 2 2 2 3 2 3 2" xfId="866" xr:uid="{00000000-0005-0000-0000-000078000000}"/>
    <cellStyle name="Standard 3 2 2 2 3 2 4" xfId="662" xr:uid="{00000000-0005-0000-0000-000079000000}"/>
    <cellStyle name="Standard 3 2 2 2 3 3" xfId="297" xr:uid="{00000000-0005-0000-0000-00007A000000}"/>
    <cellStyle name="Standard 3 2 2 2 3 3 2" xfId="798" xr:uid="{00000000-0005-0000-0000-00007B000000}"/>
    <cellStyle name="Standard 3 2 2 2 3 4" xfId="455" xr:uid="{00000000-0005-0000-0000-00007C000000}"/>
    <cellStyle name="Standard 3 2 2 2 3 4 2" xfId="939" xr:uid="{00000000-0005-0000-0000-00007D000000}"/>
    <cellStyle name="Standard 3 2 2 2 3 5" xfId="229" xr:uid="{00000000-0005-0000-0000-00007E000000}"/>
    <cellStyle name="Standard 3 2 2 2 3 5 2" xfId="730" xr:uid="{00000000-0005-0000-0000-00007F000000}"/>
    <cellStyle name="Standard 3 2 2 2 3 6" xfId="594" xr:uid="{00000000-0005-0000-0000-000080000000}"/>
    <cellStyle name="Standard 3 2 2 2 4" xfId="126" xr:uid="{00000000-0005-0000-0000-000081000000}"/>
    <cellStyle name="Standard 3 2 2 2 4 2" xfId="486" xr:uid="{00000000-0005-0000-0000-000082000000}"/>
    <cellStyle name="Standard 3 2 2 2 4 2 2" xfId="970" xr:uid="{00000000-0005-0000-0000-000083000000}"/>
    <cellStyle name="Standard 3 2 2 2 4 3" xfId="331" xr:uid="{00000000-0005-0000-0000-000084000000}"/>
    <cellStyle name="Standard 3 2 2 2 4 3 2" xfId="832" xr:uid="{00000000-0005-0000-0000-000085000000}"/>
    <cellStyle name="Standard 3 2 2 2 4 4" xfId="628" xr:uid="{00000000-0005-0000-0000-000086000000}"/>
    <cellStyle name="Standard 3 2 2 2 5" xfId="263" xr:uid="{00000000-0005-0000-0000-000087000000}"/>
    <cellStyle name="Standard 3 2 2 2 5 2" xfId="764" xr:uid="{00000000-0005-0000-0000-000088000000}"/>
    <cellStyle name="Standard 3 2 2 2 6" xfId="421" xr:uid="{00000000-0005-0000-0000-000089000000}"/>
    <cellStyle name="Standard 3 2 2 2 6 2" xfId="905" xr:uid="{00000000-0005-0000-0000-00008A000000}"/>
    <cellStyle name="Standard 3 2 2 2 7" xfId="195" xr:uid="{00000000-0005-0000-0000-00008B000000}"/>
    <cellStyle name="Standard 3 2 2 2 7 2" xfId="696" xr:uid="{00000000-0005-0000-0000-00008C000000}"/>
    <cellStyle name="Standard 3 2 2 2 8" xfId="560" xr:uid="{00000000-0005-0000-0000-00008D000000}"/>
    <cellStyle name="Standard 3 2 2 3" xfId="62" xr:uid="{00000000-0005-0000-0000-00008E000000}"/>
    <cellStyle name="Standard 3 2 2 3 2" xfId="80" xr:uid="{00000000-0005-0000-0000-00008F000000}"/>
    <cellStyle name="Standard 3 2 2 3 2 2" xfId="114" xr:uid="{00000000-0005-0000-0000-000090000000}"/>
    <cellStyle name="Standard 3 2 2 3 2 2 2" xfId="182" xr:uid="{00000000-0005-0000-0000-000091000000}"/>
    <cellStyle name="Standard 3 2 2 3 2 2 2 2" xfId="487" xr:uid="{00000000-0005-0000-0000-000092000000}"/>
    <cellStyle name="Standard 3 2 2 3 2 2 2 2 2" xfId="971" xr:uid="{00000000-0005-0000-0000-000093000000}"/>
    <cellStyle name="Standard 3 2 2 3 2 2 2 3" xfId="387" xr:uid="{00000000-0005-0000-0000-000094000000}"/>
    <cellStyle name="Standard 3 2 2 3 2 2 2 3 2" xfId="888" xr:uid="{00000000-0005-0000-0000-000095000000}"/>
    <cellStyle name="Standard 3 2 2 3 2 2 2 4" xfId="684" xr:uid="{00000000-0005-0000-0000-000096000000}"/>
    <cellStyle name="Standard 3 2 2 3 2 2 3" xfId="319" xr:uid="{00000000-0005-0000-0000-000097000000}"/>
    <cellStyle name="Standard 3 2 2 3 2 2 3 2" xfId="820" xr:uid="{00000000-0005-0000-0000-000098000000}"/>
    <cellStyle name="Standard 3 2 2 3 2 2 4" xfId="477" xr:uid="{00000000-0005-0000-0000-000099000000}"/>
    <cellStyle name="Standard 3 2 2 3 2 2 4 2" xfId="961" xr:uid="{00000000-0005-0000-0000-00009A000000}"/>
    <cellStyle name="Standard 3 2 2 3 2 2 5" xfId="251" xr:uid="{00000000-0005-0000-0000-00009B000000}"/>
    <cellStyle name="Standard 3 2 2 3 2 2 5 2" xfId="752" xr:uid="{00000000-0005-0000-0000-00009C000000}"/>
    <cellStyle name="Standard 3 2 2 3 2 2 6" xfId="616" xr:uid="{00000000-0005-0000-0000-00009D000000}"/>
    <cellStyle name="Standard 3 2 2 3 2 3" xfId="148" xr:uid="{00000000-0005-0000-0000-00009E000000}"/>
    <cellStyle name="Standard 3 2 2 3 2 3 2" xfId="488" xr:uid="{00000000-0005-0000-0000-00009F000000}"/>
    <cellStyle name="Standard 3 2 2 3 2 3 2 2" xfId="972" xr:uid="{00000000-0005-0000-0000-0000A0000000}"/>
    <cellStyle name="Standard 3 2 2 3 2 3 3" xfId="353" xr:uid="{00000000-0005-0000-0000-0000A1000000}"/>
    <cellStyle name="Standard 3 2 2 3 2 3 3 2" xfId="854" xr:uid="{00000000-0005-0000-0000-0000A2000000}"/>
    <cellStyle name="Standard 3 2 2 3 2 3 4" xfId="650" xr:uid="{00000000-0005-0000-0000-0000A3000000}"/>
    <cellStyle name="Standard 3 2 2 3 2 4" xfId="285" xr:uid="{00000000-0005-0000-0000-0000A4000000}"/>
    <cellStyle name="Standard 3 2 2 3 2 4 2" xfId="786" xr:uid="{00000000-0005-0000-0000-0000A5000000}"/>
    <cellStyle name="Standard 3 2 2 3 2 5" xfId="443" xr:uid="{00000000-0005-0000-0000-0000A6000000}"/>
    <cellStyle name="Standard 3 2 2 3 2 5 2" xfId="927" xr:uid="{00000000-0005-0000-0000-0000A7000000}"/>
    <cellStyle name="Standard 3 2 2 3 2 6" xfId="217" xr:uid="{00000000-0005-0000-0000-0000A8000000}"/>
    <cellStyle name="Standard 3 2 2 3 2 6 2" xfId="718" xr:uid="{00000000-0005-0000-0000-0000A9000000}"/>
    <cellStyle name="Standard 3 2 2 3 2 7" xfId="582" xr:uid="{00000000-0005-0000-0000-0000AA000000}"/>
    <cellStyle name="Standard 3 2 2 3 3" xfId="97" xr:uid="{00000000-0005-0000-0000-0000AB000000}"/>
    <cellStyle name="Standard 3 2 2 3 3 2" xfId="165" xr:uid="{00000000-0005-0000-0000-0000AC000000}"/>
    <cellStyle name="Standard 3 2 2 3 3 2 2" xfId="489" xr:uid="{00000000-0005-0000-0000-0000AD000000}"/>
    <cellStyle name="Standard 3 2 2 3 3 2 2 2" xfId="973" xr:uid="{00000000-0005-0000-0000-0000AE000000}"/>
    <cellStyle name="Standard 3 2 2 3 3 2 3" xfId="370" xr:uid="{00000000-0005-0000-0000-0000AF000000}"/>
    <cellStyle name="Standard 3 2 2 3 3 2 3 2" xfId="871" xr:uid="{00000000-0005-0000-0000-0000B0000000}"/>
    <cellStyle name="Standard 3 2 2 3 3 2 4" xfId="667" xr:uid="{00000000-0005-0000-0000-0000B1000000}"/>
    <cellStyle name="Standard 3 2 2 3 3 3" xfId="302" xr:uid="{00000000-0005-0000-0000-0000B2000000}"/>
    <cellStyle name="Standard 3 2 2 3 3 3 2" xfId="803" xr:uid="{00000000-0005-0000-0000-0000B3000000}"/>
    <cellStyle name="Standard 3 2 2 3 3 4" xfId="460" xr:uid="{00000000-0005-0000-0000-0000B4000000}"/>
    <cellStyle name="Standard 3 2 2 3 3 4 2" xfId="944" xr:uid="{00000000-0005-0000-0000-0000B5000000}"/>
    <cellStyle name="Standard 3 2 2 3 3 5" xfId="234" xr:uid="{00000000-0005-0000-0000-0000B6000000}"/>
    <cellStyle name="Standard 3 2 2 3 3 5 2" xfId="735" xr:uid="{00000000-0005-0000-0000-0000B7000000}"/>
    <cellStyle name="Standard 3 2 2 3 3 6" xfId="599" xr:uid="{00000000-0005-0000-0000-0000B8000000}"/>
    <cellStyle name="Standard 3 2 2 3 4" xfId="131" xr:uid="{00000000-0005-0000-0000-0000B9000000}"/>
    <cellStyle name="Standard 3 2 2 3 4 2" xfId="490" xr:uid="{00000000-0005-0000-0000-0000BA000000}"/>
    <cellStyle name="Standard 3 2 2 3 4 2 2" xfId="974" xr:uid="{00000000-0005-0000-0000-0000BB000000}"/>
    <cellStyle name="Standard 3 2 2 3 4 3" xfId="336" xr:uid="{00000000-0005-0000-0000-0000BC000000}"/>
    <cellStyle name="Standard 3 2 2 3 4 3 2" xfId="837" xr:uid="{00000000-0005-0000-0000-0000BD000000}"/>
    <cellStyle name="Standard 3 2 2 3 4 4" xfId="633" xr:uid="{00000000-0005-0000-0000-0000BE000000}"/>
    <cellStyle name="Standard 3 2 2 3 5" xfId="268" xr:uid="{00000000-0005-0000-0000-0000BF000000}"/>
    <cellStyle name="Standard 3 2 2 3 5 2" xfId="769" xr:uid="{00000000-0005-0000-0000-0000C0000000}"/>
    <cellStyle name="Standard 3 2 2 3 6" xfId="426" xr:uid="{00000000-0005-0000-0000-0000C1000000}"/>
    <cellStyle name="Standard 3 2 2 3 6 2" xfId="910" xr:uid="{00000000-0005-0000-0000-0000C2000000}"/>
    <cellStyle name="Standard 3 2 2 3 7" xfId="200" xr:uid="{00000000-0005-0000-0000-0000C3000000}"/>
    <cellStyle name="Standard 3 2 2 3 7 2" xfId="701" xr:uid="{00000000-0005-0000-0000-0000C4000000}"/>
    <cellStyle name="Standard 3 2 2 3 8" xfId="565" xr:uid="{00000000-0005-0000-0000-0000C5000000}"/>
    <cellStyle name="Standard 3 2 2 4" xfId="70" xr:uid="{00000000-0005-0000-0000-0000C6000000}"/>
    <cellStyle name="Standard 3 2 2 4 2" xfId="104" xr:uid="{00000000-0005-0000-0000-0000C7000000}"/>
    <cellStyle name="Standard 3 2 2 4 2 2" xfId="172" xr:uid="{00000000-0005-0000-0000-0000C8000000}"/>
    <cellStyle name="Standard 3 2 2 4 2 2 2" xfId="491" xr:uid="{00000000-0005-0000-0000-0000C9000000}"/>
    <cellStyle name="Standard 3 2 2 4 2 2 2 2" xfId="975" xr:uid="{00000000-0005-0000-0000-0000CA000000}"/>
    <cellStyle name="Standard 3 2 2 4 2 2 3" xfId="377" xr:uid="{00000000-0005-0000-0000-0000CB000000}"/>
    <cellStyle name="Standard 3 2 2 4 2 2 3 2" xfId="878" xr:uid="{00000000-0005-0000-0000-0000CC000000}"/>
    <cellStyle name="Standard 3 2 2 4 2 2 4" xfId="674" xr:uid="{00000000-0005-0000-0000-0000CD000000}"/>
    <cellStyle name="Standard 3 2 2 4 2 3" xfId="309" xr:uid="{00000000-0005-0000-0000-0000CE000000}"/>
    <cellStyle name="Standard 3 2 2 4 2 3 2" xfId="810" xr:uid="{00000000-0005-0000-0000-0000CF000000}"/>
    <cellStyle name="Standard 3 2 2 4 2 4" xfId="467" xr:uid="{00000000-0005-0000-0000-0000D0000000}"/>
    <cellStyle name="Standard 3 2 2 4 2 4 2" xfId="951" xr:uid="{00000000-0005-0000-0000-0000D1000000}"/>
    <cellStyle name="Standard 3 2 2 4 2 5" xfId="241" xr:uid="{00000000-0005-0000-0000-0000D2000000}"/>
    <cellStyle name="Standard 3 2 2 4 2 5 2" xfId="742" xr:uid="{00000000-0005-0000-0000-0000D3000000}"/>
    <cellStyle name="Standard 3 2 2 4 2 6" xfId="606" xr:uid="{00000000-0005-0000-0000-0000D4000000}"/>
    <cellStyle name="Standard 3 2 2 4 3" xfId="138" xr:uid="{00000000-0005-0000-0000-0000D5000000}"/>
    <cellStyle name="Standard 3 2 2 4 3 2" xfId="492" xr:uid="{00000000-0005-0000-0000-0000D6000000}"/>
    <cellStyle name="Standard 3 2 2 4 3 2 2" xfId="976" xr:uid="{00000000-0005-0000-0000-0000D7000000}"/>
    <cellStyle name="Standard 3 2 2 4 3 3" xfId="343" xr:uid="{00000000-0005-0000-0000-0000D8000000}"/>
    <cellStyle name="Standard 3 2 2 4 3 3 2" xfId="844" xr:uid="{00000000-0005-0000-0000-0000D9000000}"/>
    <cellStyle name="Standard 3 2 2 4 3 4" xfId="640" xr:uid="{00000000-0005-0000-0000-0000DA000000}"/>
    <cellStyle name="Standard 3 2 2 4 4" xfId="275" xr:uid="{00000000-0005-0000-0000-0000DB000000}"/>
    <cellStyle name="Standard 3 2 2 4 4 2" xfId="776" xr:uid="{00000000-0005-0000-0000-0000DC000000}"/>
    <cellStyle name="Standard 3 2 2 4 5" xfId="433" xr:uid="{00000000-0005-0000-0000-0000DD000000}"/>
    <cellStyle name="Standard 3 2 2 4 5 2" xfId="917" xr:uid="{00000000-0005-0000-0000-0000DE000000}"/>
    <cellStyle name="Standard 3 2 2 4 6" xfId="207" xr:uid="{00000000-0005-0000-0000-0000DF000000}"/>
    <cellStyle name="Standard 3 2 2 4 6 2" xfId="708" xr:uid="{00000000-0005-0000-0000-0000E0000000}"/>
    <cellStyle name="Standard 3 2 2 4 7" xfId="572" xr:uid="{00000000-0005-0000-0000-0000E1000000}"/>
    <cellStyle name="Standard 3 2 2 5" xfId="87" xr:uid="{00000000-0005-0000-0000-0000E2000000}"/>
    <cellStyle name="Standard 3 2 2 5 2" xfId="155" xr:uid="{00000000-0005-0000-0000-0000E3000000}"/>
    <cellStyle name="Standard 3 2 2 5 2 2" xfId="493" xr:uid="{00000000-0005-0000-0000-0000E4000000}"/>
    <cellStyle name="Standard 3 2 2 5 2 2 2" xfId="977" xr:uid="{00000000-0005-0000-0000-0000E5000000}"/>
    <cellStyle name="Standard 3 2 2 5 2 3" xfId="360" xr:uid="{00000000-0005-0000-0000-0000E6000000}"/>
    <cellStyle name="Standard 3 2 2 5 2 3 2" xfId="861" xr:uid="{00000000-0005-0000-0000-0000E7000000}"/>
    <cellStyle name="Standard 3 2 2 5 2 4" xfId="657" xr:uid="{00000000-0005-0000-0000-0000E8000000}"/>
    <cellStyle name="Standard 3 2 2 5 3" xfId="292" xr:uid="{00000000-0005-0000-0000-0000E9000000}"/>
    <cellStyle name="Standard 3 2 2 5 3 2" xfId="793" xr:uid="{00000000-0005-0000-0000-0000EA000000}"/>
    <cellStyle name="Standard 3 2 2 5 4" xfId="450" xr:uid="{00000000-0005-0000-0000-0000EB000000}"/>
    <cellStyle name="Standard 3 2 2 5 4 2" xfId="934" xr:uid="{00000000-0005-0000-0000-0000EC000000}"/>
    <cellStyle name="Standard 3 2 2 5 5" xfId="224" xr:uid="{00000000-0005-0000-0000-0000ED000000}"/>
    <cellStyle name="Standard 3 2 2 5 5 2" xfId="725" xr:uid="{00000000-0005-0000-0000-0000EE000000}"/>
    <cellStyle name="Standard 3 2 2 5 6" xfId="589" xr:uid="{00000000-0005-0000-0000-0000EF000000}"/>
    <cellStyle name="Standard 3 2 2 6" xfId="121" xr:uid="{00000000-0005-0000-0000-0000F0000000}"/>
    <cellStyle name="Standard 3 2 2 6 2" xfId="415" xr:uid="{00000000-0005-0000-0000-0000F1000000}"/>
    <cellStyle name="Standard 3 2 2 6 2 2" xfId="900" xr:uid="{00000000-0005-0000-0000-0000F2000000}"/>
    <cellStyle name="Standard 3 2 2 6 3" xfId="326" xr:uid="{00000000-0005-0000-0000-0000F3000000}"/>
    <cellStyle name="Standard 3 2 2 6 3 2" xfId="827" xr:uid="{00000000-0005-0000-0000-0000F4000000}"/>
    <cellStyle name="Standard 3 2 2 6 4" xfId="623" xr:uid="{00000000-0005-0000-0000-0000F5000000}"/>
    <cellStyle name="Standard 3 2 2 7" xfId="258" xr:uid="{00000000-0005-0000-0000-0000F6000000}"/>
    <cellStyle name="Standard 3 2 2 7 2" xfId="759" xr:uid="{00000000-0005-0000-0000-0000F7000000}"/>
    <cellStyle name="Standard 3 2 2 8" xfId="395" xr:uid="{00000000-0005-0000-0000-0000F8000000}"/>
    <cellStyle name="Standard 3 2 2 8 2" xfId="895" xr:uid="{00000000-0005-0000-0000-0000F9000000}"/>
    <cellStyle name="Standard 3 2 2 9" xfId="190" xr:uid="{00000000-0005-0000-0000-0000FA000000}"/>
    <cellStyle name="Standard 3 2 2 9 2" xfId="691" xr:uid="{00000000-0005-0000-0000-0000FB000000}"/>
    <cellStyle name="Standard 3 2 3" xfId="55" xr:uid="{00000000-0005-0000-0000-0000FC000000}"/>
    <cellStyle name="Standard 3 2 3 2" xfId="74" xr:uid="{00000000-0005-0000-0000-0000FD000000}"/>
    <cellStyle name="Standard 3 2 3 2 2" xfId="108" xr:uid="{00000000-0005-0000-0000-0000FE000000}"/>
    <cellStyle name="Standard 3 2 3 2 2 2" xfId="176" xr:uid="{00000000-0005-0000-0000-0000FF000000}"/>
    <cellStyle name="Standard 3 2 3 2 2 2 2" xfId="494" xr:uid="{00000000-0005-0000-0000-000000010000}"/>
    <cellStyle name="Standard 3 2 3 2 2 2 2 2" xfId="978" xr:uid="{00000000-0005-0000-0000-000001010000}"/>
    <cellStyle name="Standard 3 2 3 2 2 2 3" xfId="381" xr:uid="{00000000-0005-0000-0000-000002010000}"/>
    <cellStyle name="Standard 3 2 3 2 2 2 3 2" xfId="882" xr:uid="{00000000-0005-0000-0000-000003010000}"/>
    <cellStyle name="Standard 3 2 3 2 2 2 4" xfId="678" xr:uid="{00000000-0005-0000-0000-000004010000}"/>
    <cellStyle name="Standard 3 2 3 2 2 3" xfId="313" xr:uid="{00000000-0005-0000-0000-000005010000}"/>
    <cellStyle name="Standard 3 2 3 2 2 3 2" xfId="814" xr:uid="{00000000-0005-0000-0000-000006010000}"/>
    <cellStyle name="Standard 3 2 3 2 2 4" xfId="471" xr:uid="{00000000-0005-0000-0000-000007010000}"/>
    <cellStyle name="Standard 3 2 3 2 2 4 2" xfId="955" xr:uid="{00000000-0005-0000-0000-000008010000}"/>
    <cellStyle name="Standard 3 2 3 2 2 5" xfId="245" xr:uid="{00000000-0005-0000-0000-000009010000}"/>
    <cellStyle name="Standard 3 2 3 2 2 5 2" xfId="746" xr:uid="{00000000-0005-0000-0000-00000A010000}"/>
    <cellStyle name="Standard 3 2 3 2 2 6" xfId="610" xr:uid="{00000000-0005-0000-0000-00000B010000}"/>
    <cellStyle name="Standard 3 2 3 2 3" xfId="142" xr:uid="{00000000-0005-0000-0000-00000C010000}"/>
    <cellStyle name="Standard 3 2 3 2 3 2" xfId="495" xr:uid="{00000000-0005-0000-0000-00000D010000}"/>
    <cellStyle name="Standard 3 2 3 2 3 2 2" xfId="979" xr:uid="{00000000-0005-0000-0000-00000E010000}"/>
    <cellStyle name="Standard 3 2 3 2 3 3" xfId="347" xr:uid="{00000000-0005-0000-0000-00000F010000}"/>
    <cellStyle name="Standard 3 2 3 2 3 3 2" xfId="848" xr:uid="{00000000-0005-0000-0000-000010010000}"/>
    <cellStyle name="Standard 3 2 3 2 3 4" xfId="644" xr:uid="{00000000-0005-0000-0000-000011010000}"/>
    <cellStyle name="Standard 3 2 3 2 4" xfId="279" xr:uid="{00000000-0005-0000-0000-000012010000}"/>
    <cellStyle name="Standard 3 2 3 2 4 2" xfId="780" xr:uid="{00000000-0005-0000-0000-000013010000}"/>
    <cellStyle name="Standard 3 2 3 2 5" xfId="437" xr:uid="{00000000-0005-0000-0000-000014010000}"/>
    <cellStyle name="Standard 3 2 3 2 5 2" xfId="921" xr:uid="{00000000-0005-0000-0000-000015010000}"/>
    <cellStyle name="Standard 3 2 3 2 6" xfId="211" xr:uid="{00000000-0005-0000-0000-000016010000}"/>
    <cellStyle name="Standard 3 2 3 2 6 2" xfId="712" xr:uid="{00000000-0005-0000-0000-000017010000}"/>
    <cellStyle name="Standard 3 2 3 2 7" xfId="576" xr:uid="{00000000-0005-0000-0000-000018010000}"/>
    <cellStyle name="Standard 3 2 3 3" xfId="91" xr:uid="{00000000-0005-0000-0000-000019010000}"/>
    <cellStyle name="Standard 3 2 3 3 2" xfId="159" xr:uid="{00000000-0005-0000-0000-00001A010000}"/>
    <cellStyle name="Standard 3 2 3 3 2 2" xfId="496" xr:uid="{00000000-0005-0000-0000-00001B010000}"/>
    <cellStyle name="Standard 3 2 3 3 2 2 2" xfId="980" xr:uid="{00000000-0005-0000-0000-00001C010000}"/>
    <cellStyle name="Standard 3 2 3 3 2 3" xfId="364" xr:uid="{00000000-0005-0000-0000-00001D010000}"/>
    <cellStyle name="Standard 3 2 3 3 2 3 2" xfId="865" xr:uid="{00000000-0005-0000-0000-00001E010000}"/>
    <cellStyle name="Standard 3 2 3 3 2 4" xfId="661" xr:uid="{00000000-0005-0000-0000-00001F010000}"/>
    <cellStyle name="Standard 3 2 3 3 3" xfId="296" xr:uid="{00000000-0005-0000-0000-000020010000}"/>
    <cellStyle name="Standard 3 2 3 3 3 2" xfId="797" xr:uid="{00000000-0005-0000-0000-000021010000}"/>
    <cellStyle name="Standard 3 2 3 3 4" xfId="454" xr:uid="{00000000-0005-0000-0000-000022010000}"/>
    <cellStyle name="Standard 3 2 3 3 4 2" xfId="938" xr:uid="{00000000-0005-0000-0000-000023010000}"/>
    <cellStyle name="Standard 3 2 3 3 5" xfId="228" xr:uid="{00000000-0005-0000-0000-000024010000}"/>
    <cellStyle name="Standard 3 2 3 3 5 2" xfId="729" xr:uid="{00000000-0005-0000-0000-000025010000}"/>
    <cellStyle name="Standard 3 2 3 3 6" xfId="593" xr:uid="{00000000-0005-0000-0000-000026010000}"/>
    <cellStyle name="Standard 3 2 3 4" xfId="125" xr:uid="{00000000-0005-0000-0000-000027010000}"/>
    <cellStyle name="Standard 3 2 3 4 2" xfId="497" xr:uid="{00000000-0005-0000-0000-000028010000}"/>
    <cellStyle name="Standard 3 2 3 4 2 2" xfId="981" xr:uid="{00000000-0005-0000-0000-000029010000}"/>
    <cellStyle name="Standard 3 2 3 4 3" xfId="330" xr:uid="{00000000-0005-0000-0000-00002A010000}"/>
    <cellStyle name="Standard 3 2 3 4 3 2" xfId="831" xr:uid="{00000000-0005-0000-0000-00002B010000}"/>
    <cellStyle name="Standard 3 2 3 4 4" xfId="627" xr:uid="{00000000-0005-0000-0000-00002C010000}"/>
    <cellStyle name="Standard 3 2 3 5" xfId="262" xr:uid="{00000000-0005-0000-0000-00002D010000}"/>
    <cellStyle name="Standard 3 2 3 5 2" xfId="763" xr:uid="{00000000-0005-0000-0000-00002E010000}"/>
    <cellStyle name="Standard 3 2 3 6" xfId="420" xr:uid="{00000000-0005-0000-0000-00002F010000}"/>
    <cellStyle name="Standard 3 2 3 6 2" xfId="904" xr:uid="{00000000-0005-0000-0000-000030010000}"/>
    <cellStyle name="Standard 3 2 3 7" xfId="194" xr:uid="{00000000-0005-0000-0000-000031010000}"/>
    <cellStyle name="Standard 3 2 3 7 2" xfId="695" xr:uid="{00000000-0005-0000-0000-000032010000}"/>
    <cellStyle name="Standard 3 2 3 8" xfId="559" xr:uid="{00000000-0005-0000-0000-000033010000}"/>
    <cellStyle name="Standard 3 2 4" xfId="61" xr:uid="{00000000-0005-0000-0000-000034010000}"/>
    <cellStyle name="Standard 3 2 4 2" xfId="79" xr:uid="{00000000-0005-0000-0000-000035010000}"/>
    <cellStyle name="Standard 3 2 4 2 2" xfId="113" xr:uid="{00000000-0005-0000-0000-000036010000}"/>
    <cellStyle name="Standard 3 2 4 2 2 2" xfId="181" xr:uid="{00000000-0005-0000-0000-000037010000}"/>
    <cellStyle name="Standard 3 2 4 2 2 2 2" xfId="498" xr:uid="{00000000-0005-0000-0000-000038010000}"/>
    <cellStyle name="Standard 3 2 4 2 2 2 2 2" xfId="982" xr:uid="{00000000-0005-0000-0000-000039010000}"/>
    <cellStyle name="Standard 3 2 4 2 2 2 3" xfId="386" xr:uid="{00000000-0005-0000-0000-00003A010000}"/>
    <cellStyle name="Standard 3 2 4 2 2 2 3 2" xfId="887" xr:uid="{00000000-0005-0000-0000-00003B010000}"/>
    <cellStyle name="Standard 3 2 4 2 2 2 4" xfId="683" xr:uid="{00000000-0005-0000-0000-00003C010000}"/>
    <cellStyle name="Standard 3 2 4 2 2 3" xfId="318" xr:uid="{00000000-0005-0000-0000-00003D010000}"/>
    <cellStyle name="Standard 3 2 4 2 2 3 2" xfId="819" xr:uid="{00000000-0005-0000-0000-00003E010000}"/>
    <cellStyle name="Standard 3 2 4 2 2 4" xfId="476" xr:uid="{00000000-0005-0000-0000-00003F010000}"/>
    <cellStyle name="Standard 3 2 4 2 2 4 2" xfId="960" xr:uid="{00000000-0005-0000-0000-000040010000}"/>
    <cellStyle name="Standard 3 2 4 2 2 5" xfId="250" xr:uid="{00000000-0005-0000-0000-000041010000}"/>
    <cellStyle name="Standard 3 2 4 2 2 5 2" xfId="751" xr:uid="{00000000-0005-0000-0000-000042010000}"/>
    <cellStyle name="Standard 3 2 4 2 2 6" xfId="615" xr:uid="{00000000-0005-0000-0000-000043010000}"/>
    <cellStyle name="Standard 3 2 4 2 3" xfId="147" xr:uid="{00000000-0005-0000-0000-000044010000}"/>
    <cellStyle name="Standard 3 2 4 2 3 2" xfId="499" xr:uid="{00000000-0005-0000-0000-000045010000}"/>
    <cellStyle name="Standard 3 2 4 2 3 2 2" xfId="983" xr:uid="{00000000-0005-0000-0000-000046010000}"/>
    <cellStyle name="Standard 3 2 4 2 3 3" xfId="352" xr:uid="{00000000-0005-0000-0000-000047010000}"/>
    <cellStyle name="Standard 3 2 4 2 3 3 2" xfId="853" xr:uid="{00000000-0005-0000-0000-000048010000}"/>
    <cellStyle name="Standard 3 2 4 2 3 4" xfId="649" xr:uid="{00000000-0005-0000-0000-000049010000}"/>
    <cellStyle name="Standard 3 2 4 2 4" xfId="284" xr:uid="{00000000-0005-0000-0000-00004A010000}"/>
    <cellStyle name="Standard 3 2 4 2 4 2" xfId="785" xr:uid="{00000000-0005-0000-0000-00004B010000}"/>
    <cellStyle name="Standard 3 2 4 2 5" xfId="442" xr:uid="{00000000-0005-0000-0000-00004C010000}"/>
    <cellStyle name="Standard 3 2 4 2 5 2" xfId="926" xr:uid="{00000000-0005-0000-0000-00004D010000}"/>
    <cellStyle name="Standard 3 2 4 2 6" xfId="216" xr:uid="{00000000-0005-0000-0000-00004E010000}"/>
    <cellStyle name="Standard 3 2 4 2 6 2" xfId="717" xr:uid="{00000000-0005-0000-0000-00004F010000}"/>
    <cellStyle name="Standard 3 2 4 2 7" xfId="581" xr:uid="{00000000-0005-0000-0000-000050010000}"/>
    <cellStyle name="Standard 3 2 4 3" xfId="96" xr:uid="{00000000-0005-0000-0000-000051010000}"/>
    <cellStyle name="Standard 3 2 4 3 2" xfId="164" xr:uid="{00000000-0005-0000-0000-000052010000}"/>
    <cellStyle name="Standard 3 2 4 3 2 2" xfId="500" xr:uid="{00000000-0005-0000-0000-000053010000}"/>
    <cellStyle name="Standard 3 2 4 3 2 2 2" xfId="984" xr:uid="{00000000-0005-0000-0000-000054010000}"/>
    <cellStyle name="Standard 3 2 4 3 2 3" xfId="369" xr:uid="{00000000-0005-0000-0000-000055010000}"/>
    <cellStyle name="Standard 3 2 4 3 2 3 2" xfId="870" xr:uid="{00000000-0005-0000-0000-000056010000}"/>
    <cellStyle name="Standard 3 2 4 3 2 4" xfId="666" xr:uid="{00000000-0005-0000-0000-000057010000}"/>
    <cellStyle name="Standard 3 2 4 3 3" xfId="301" xr:uid="{00000000-0005-0000-0000-000058010000}"/>
    <cellStyle name="Standard 3 2 4 3 3 2" xfId="802" xr:uid="{00000000-0005-0000-0000-000059010000}"/>
    <cellStyle name="Standard 3 2 4 3 4" xfId="459" xr:uid="{00000000-0005-0000-0000-00005A010000}"/>
    <cellStyle name="Standard 3 2 4 3 4 2" xfId="943" xr:uid="{00000000-0005-0000-0000-00005B010000}"/>
    <cellStyle name="Standard 3 2 4 3 5" xfId="233" xr:uid="{00000000-0005-0000-0000-00005C010000}"/>
    <cellStyle name="Standard 3 2 4 3 5 2" xfId="734" xr:uid="{00000000-0005-0000-0000-00005D010000}"/>
    <cellStyle name="Standard 3 2 4 3 6" xfId="598" xr:uid="{00000000-0005-0000-0000-00005E010000}"/>
    <cellStyle name="Standard 3 2 4 4" xfId="130" xr:uid="{00000000-0005-0000-0000-00005F010000}"/>
    <cellStyle name="Standard 3 2 4 4 2" xfId="501" xr:uid="{00000000-0005-0000-0000-000060010000}"/>
    <cellStyle name="Standard 3 2 4 4 2 2" xfId="985" xr:uid="{00000000-0005-0000-0000-000061010000}"/>
    <cellStyle name="Standard 3 2 4 4 3" xfId="335" xr:uid="{00000000-0005-0000-0000-000062010000}"/>
    <cellStyle name="Standard 3 2 4 4 3 2" xfId="836" xr:uid="{00000000-0005-0000-0000-000063010000}"/>
    <cellStyle name="Standard 3 2 4 4 4" xfId="632" xr:uid="{00000000-0005-0000-0000-000064010000}"/>
    <cellStyle name="Standard 3 2 4 5" xfId="267" xr:uid="{00000000-0005-0000-0000-000065010000}"/>
    <cellStyle name="Standard 3 2 4 5 2" xfId="768" xr:uid="{00000000-0005-0000-0000-000066010000}"/>
    <cellStyle name="Standard 3 2 4 6" xfId="425" xr:uid="{00000000-0005-0000-0000-000067010000}"/>
    <cellStyle name="Standard 3 2 4 6 2" xfId="909" xr:uid="{00000000-0005-0000-0000-000068010000}"/>
    <cellStyle name="Standard 3 2 4 7" xfId="199" xr:uid="{00000000-0005-0000-0000-000069010000}"/>
    <cellStyle name="Standard 3 2 4 7 2" xfId="700" xr:uid="{00000000-0005-0000-0000-00006A010000}"/>
    <cellStyle name="Standard 3 2 4 8" xfId="564" xr:uid="{00000000-0005-0000-0000-00006B010000}"/>
    <cellStyle name="Standard 3 2 5" xfId="69" xr:uid="{00000000-0005-0000-0000-00006C010000}"/>
    <cellStyle name="Standard 3 2 5 2" xfId="103" xr:uid="{00000000-0005-0000-0000-00006D010000}"/>
    <cellStyle name="Standard 3 2 5 2 2" xfId="171" xr:uid="{00000000-0005-0000-0000-00006E010000}"/>
    <cellStyle name="Standard 3 2 5 2 2 2" xfId="502" xr:uid="{00000000-0005-0000-0000-00006F010000}"/>
    <cellStyle name="Standard 3 2 5 2 2 2 2" xfId="986" xr:uid="{00000000-0005-0000-0000-000070010000}"/>
    <cellStyle name="Standard 3 2 5 2 2 3" xfId="376" xr:uid="{00000000-0005-0000-0000-000071010000}"/>
    <cellStyle name="Standard 3 2 5 2 2 3 2" xfId="877" xr:uid="{00000000-0005-0000-0000-000072010000}"/>
    <cellStyle name="Standard 3 2 5 2 2 4" xfId="673" xr:uid="{00000000-0005-0000-0000-000073010000}"/>
    <cellStyle name="Standard 3 2 5 2 3" xfId="308" xr:uid="{00000000-0005-0000-0000-000074010000}"/>
    <cellStyle name="Standard 3 2 5 2 3 2" xfId="809" xr:uid="{00000000-0005-0000-0000-000075010000}"/>
    <cellStyle name="Standard 3 2 5 2 4" xfId="466" xr:uid="{00000000-0005-0000-0000-000076010000}"/>
    <cellStyle name="Standard 3 2 5 2 4 2" xfId="950" xr:uid="{00000000-0005-0000-0000-000077010000}"/>
    <cellStyle name="Standard 3 2 5 2 5" xfId="240" xr:uid="{00000000-0005-0000-0000-000078010000}"/>
    <cellStyle name="Standard 3 2 5 2 5 2" xfId="741" xr:uid="{00000000-0005-0000-0000-000079010000}"/>
    <cellStyle name="Standard 3 2 5 2 6" xfId="605" xr:uid="{00000000-0005-0000-0000-00007A010000}"/>
    <cellStyle name="Standard 3 2 5 3" xfId="137" xr:uid="{00000000-0005-0000-0000-00007B010000}"/>
    <cellStyle name="Standard 3 2 5 3 2" xfId="503" xr:uid="{00000000-0005-0000-0000-00007C010000}"/>
    <cellStyle name="Standard 3 2 5 3 2 2" xfId="987" xr:uid="{00000000-0005-0000-0000-00007D010000}"/>
    <cellStyle name="Standard 3 2 5 3 3" xfId="342" xr:uid="{00000000-0005-0000-0000-00007E010000}"/>
    <cellStyle name="Standard 3 2 5 3 3 2" xfId="843" xr:uid="{00000000-0005-0000-0000-00007F010000}"/>
    <cellStyle name="Standard 3 2 5 3 4" xfId="639" xr:uid="{00000000-0005-0000-0000-000080010000}"/>
    <cellStyle name="Standard 3 2 5 4" xfId="274" xr:uid="{00000000-0005-0000-0000-000081010000}"/>
    <cellStyle name="Standard 3 2 5 4 2" xfId="775" xr:uid="{00000000-0005-0000-0000-000082010000}"/>
    <cellStyle name="Standard 3 2 5 5" xfId="432" xr:uid="{00000000-0005-0000-0000-000083010000}"/>
    <cellStyle name="Standard 3 2 5 5 2" xfId="916" xr:uid="{00000000-0005-0000-0000-000084010000}"/>
    <cellStyle name="Standard 3 2 5 6" xfId="206" xr:uid="{00000000-0005-0000-0000-000085010000}"/>
    <cellStyle name="Standard 3 2 5 6 2" xfId="707" xr:uid="{00000000-0005-0000-0000-000086010000}"/>
    <cellStyle name="Standard 3 2 5 7" xfId="571" xr:uid="{00000000-0005-0000-0000-000087010000}"/>
    <cellStyle name="Standard 3 2 6" xfId="86" xr:uid="{00000000-0005-0000-0000-000088010000}"/>
    <cellStyle name="Standard 3 2 6 2" xfId="154" xr:uid="{00000000-0005-0000-0000-000089010000}"/>
    <cellStyle name="Standard 3 2 6 2 2" xfId="504" xr:uid="{00000000-0005-0000-0000-00008A010000}"/>
    <cellStyle name="Standard 3 2 6 2 2 2" xfId="988" xr:uid="{00000000-0005-0000-0000-00008B010000}"/>
    <cellStyle name="Standard 3 2 6 2 3" xfId="359" xr:uid="{00000000-0005-0000-0000-00008C010000}"/>
    <cellStyle name="Standard 3 2 6 2 3 2" xfId="860" xr:uid="{00000000-0005-0000-0000-00008D010000}"/>
    <cellStyle name="Standard 3 2 6 2 4" xfId="656" xr:uid="{00000000-0005-0000-0000-00008E010000}"/>
    <cellStyle name="Standard 3 2 6 3" xfId="291" xr:uid="{00000000-0005-0000-0000-00008F010000}"/>
    <cellStyle name="Standard 3 2 6 3 2" xfId="792" xr:uid="{00000000-0005-0000-0000-000090010000}"/>
    <cellStyle name="Standard 3 2 6 4" xfId="449" xr:uid="{00000000-0005-0000-0000-000091010000}"/>
    <cellStyle name="Standard 3 2 6 4 2" xfId="933" xr:uid="{00000000-0005-0000-0000-000092010000}"/>
    <cellStyle name="Standard 3 2 6 5" xfId="223" xr:uid="{00000000-0005-0000-0000-000093010000}"/>
    <cellStyle name="Standard 3 2 6 5 2" xfId="724" xr:uid="{00000000-0005-0000-0000-000094010000}"/>
    <cellStyle name="Standard 3 2 6 6" xfId="588" xr:uid="{00000000-0005-0000-0000-000095010000}"/>
    <cellStyle name="Standard 3 2 7" xfId="120" xr:uid="{00000000-0005-0000-0000-000096010000}"/>
    <cellStyle name="Standard 3 2 7 2" xfId="414" xr:uid="{00000000-0005-0000-0000-000097010000}"/>
    <cellStyle name="Standard 3 2 7 2 2" xfId="899" xr:uid="{00000000-0005-0000-0000-000098010000}"/>
    <cellStyle name="Standard 3 2 7 3" xfId="325" xr:uid="{00000000-0005-0000-0000-000099010000}"/>
    <cellStyle name="Standard 3 2 7 3 2" xfId="826" xr:uid="{00000000-0005-0000-0000-00009A010000}"/>
    <cellStyle name="Standard 3 2 7 4" xfId="622" xr:uid="{00000000-0005-0000-0000-00009B010000}"/>
    <cellStyle name="Standard 3 2 8" xfId="257" xr:uid="{00000000-0005-0000-0000-00009C010000}"/>
    <cellStyle name="Standard 3 2 8 2" xfId="758" xr:uid="{00000000-0005-0000-0000-00009D010000}"/>
    <cellStyle name="Standard 3 2 9" xfId="394" xr:uid="{00000000-0005-0000-0000-00009E010000}"/>
    <cellStyle name="Standard 3 2 9 2" xfId="894" xr:uid="{00000000-0005-0000-0000-00009F010000}"/>
    <cellStyle name="Standard 3 3" xfId="52" xr:uid="{00000000-0005-0000-0000-0000A0010000}"/>
    <cellStyle name="Standard 3 3 10" xfId="556" xr:uid="{00000000-0005-0000-0000-0000A1010000}"/>
    <cellStyle name="Standard 3 3 2" xfId="57" xr:uid="{00000000-0005-0000-0000-0000A2010000}"/>
    <cellStyle name="Standard 3 3 2 2" xfId="76" xr:uid="{00000000-0005-0000-0000-0000A3010000}"/>
    <cellStyle name="Standard 3 3 2 2 2" xfId="110" xr:uid="{00000000-0005-0000-0000-0000A4010000}"/>
    <cellStyle name="Standard 3 3 2 2 2 2" xfId="178" xr:uid="{00000000-0005-0000-0000-0000A5010000}"/>
    <cellStyle name="Standard 3 3 2 2 2 2 2" xfId="505" xr:uid="{00000000-0005-0000-0000-0000A6010000}"/>
    <cellStyle name="Standard 3 3 2 2 2 2 2 2" xfId="989" xr:uid="{00000000-0005-0000-0000-0000A7010000}"/>
    <cellStyle name="Standard 3 3 2 2 2 2 3" xfId="383" xr:uid="{00000000-0005-0000-0000-0000A8010000}"/>
    <cellStyle name="Standard 3 3 2 2 2 2 3 2" xfId="884" xr:uid="{00000000-0005-0000-0000-0000A9010000}"/>
    <cellStyle name="Standard 3 3 2 2 2 2 4" xfId="680" xr:uid="{00000000-0005-0000-0000-0000AA010000}"/>
    <cellStyle name="Standard 3 3 2 2 2 3" xfId="315" xr:uid="{00000000-0005-0000-0000-0000AB010000}"/>
    <cellStyle name="Standard 3 3 2 2 2 3 2" xfId="816" xr:uid="{00000000-0005-0000-0000-0000AC010000}"/>
    <cellStyle name="Standard 3 3 2 2 2 4" xfId="473" xr:uid="{00000000-0005-0000-0000-0000AD010000}"/>
    <cellStyle name="Standard 3 3 2 2 2 4 2" xfId="957" xr:uid="{00000000-0005-0000-0000-0000AE010000}"/>
    <cellStyle name="Standard 3 3 2 2 2 5" xfId="247" xr:uid="{00000000-0005-0000-0000-0000AF010000}"/>
    <cellStyle name="Standard 3 3 2 2 2 5 2" xfId="748" xr:uid="{00000000-0005-0000-0000-0000B0010000}"/>
    <cellStyle name="Standard 3 3 2 2 2 6" xfId="612" xr:uid="{00000000-0005-0000-0000-0000B1010000}"/>
    <cellStyle name="Standard 3 3 2 2 3" xfId="144" xr:uid="{00000000-0005-0000-0000-0000B2010000}"/>
    <cellStyle name="Standard 3 3 2 2 3 2" xfId="506" xr:uid="{00000000-0005-0000-0000-0000B3010000}"/>
    <cellStyle name="Standard 3 3 2 2 3 2 2" xfId="990" xr:uid="{00000000-0005-0000-0000-0000B4010000}"/>
    <cellStyle name="Standard 3 3 2 2 3 3" xfId="349" xr:uid="{00000000-0005-0000-0000-0000B5010000}"/>
    <cellStyle name="Standard 3 3 2 2 3 3 2" xfId="850" xr:uid="{00000000-0005-0000-0000-0000B6010000}"/>
    <cellStyle name="Standard 3 3 2 2 3 4" xfId="646" xr:uid="{00000000-0005-0000-0000-0000B7010000}"/>
    <cellStyle name="Standard 3 3 2 2 4" xfId="281" xr:uid="{00000000-0005-0000-0000-0000B8010000}"/>
    <cellStyle name="Standard 3 3 2 2 4 2" xfId="782" xr:uid="{00000000-0005-0000-0000-0000B9010000}"/>
    <cellStyle name="Standard 3 3 2 2 5" xfId="439" xr:uid="{00000000-0005-0000-0000-0000BA010000}"/>
    <cellStyle name="Standard 3 3 2 2 5 2" xfId="923" xr:uid="{00000000-0005-0000-0000-0000BB010000}"/>
    <cellStyle name="Standard 3 3 2 2 6" xfId="213" xr:uid="{00000000-0005-0000-0000-0000BC010000}"/>
    <cellStyle name="Standard 3 3 2 2 6 2" xfId="714" xr:uid="{00000000-0005-0000-0000-0000BD010000}"/>
    <cellStyle name="Standard 3 3 2 2 7" xfId="578" xr:uid="{00000000-0005-0000-0000-0000BE010000}"/>
    <cellStyle name="Standard 3 3 2 3" xfId="93" xr:uid="{00000000-0005-0000-0000-0000BF010000}"/>
    <cellStyle name="Standard 3 3 2 3 2" xfId="161" xr:uid="{00000000-0005-0000-0000-0000C0010000}"/>
    <cellStyle name="Standard 3 3 2 3 2 2" xfId="507" xr:uid="{00000000-0005-0000-0000-0000C1010000}"/>
    <cellStyle name="Standard 3 3 2 3 2 2 2" xfId="991" xr:uid="{00000000-0005-0000-0000-0000C2010000}"/>
    <cellStyle name="Standard 3 3 2 3 2 3" xfId="366" xr:uid="{00000000-0005-0000-0000-0000C3010000}"/>
    <cellStyle name="Standard 3 3 2 3 2 3 2" xfId="867" xr:uid="{00000000-0005-0000-0000-0000C4010000}"/>
    <cellStyle name="Standard 3 3 2 3 2 4" xfId="663" xr:uid="{00000000-0005-0000-0000-0000C5010000}"/>
    <cellStyle name="Standard 3 3 2 3 3" xfId="298" xr:uid="{00000000-0005-0000-0000-0000C6010000}"/>
    <cellStyle name="Standard 3 3 2 3 3 2" xfId="799" xr:uid="{00000000-0005-0000-0000-0000C7010000}"/>
    <cellStyle name="Standard 3 3 2 3 4" xfId="456" xr:uid="{00000000-0005-0000-0000-0000C8010000}"/>
    <cellStyle name="Standard 3 3 2 3 4 2" xfId="940" xr:uid="{00000000-0005-0000-0000-0000C9010000}"/>
    <cellStyle name="Standard 3 3 2 3 5" xfId="230" xr:uid="{00000000-0005-0000-0000-0000CA010000}"/>
    <cellStyle name="Standard 3 3 2 3 5 2" xfId="731" xr:uid="{00000000-0005-0000-0000-0000CB010000}"/>
    <cellStyle name="Standard 3 3 2 3 6" xfId="595" xr:uid="{00000000-0005-0000-0000-0000CC010000}"/>
    <cellStyle name="Standard 3 3 2 4" xfId="127" xr:uid="{00000000-0005-0000-0000-0000CD010000}"/>
    <cellStyle name="Standard 3 3 2 4 2" xfId="508" xr:uid="{00000000-0005-0000-0000-0000CE010000}"/>
    <cellStyle name="Standard 3 3 2 4 2 2" xfId="992" xr:uid="{00000000-0005-0000-0000-0000CF010000}"/>
    <cellStyle name="Standard 3 3 2 4 3" xfId="332" xr:uid="{00000000-0005-0000-0000-0000D0010000}"/>
    <cellStyle name="Standard 3 3 2 4 3 2" xfId="833" xr:uid="{00000000-0005-0000-0000-0000D1010000}"/>
    <cellStyle name="Standard 3 3 2 4 4" xfId="629" xr:uid="{00000000-0005-0000-0000-0000D2010000}"/>
    <cellStyle name="Standard 3 3 2 5" xfId="264" xr:uid="{00000000-0005-0000-0000-0000D3010000}"/>
    <cellStyle name="Standard 3 3 2 5 2" xfId="765" xr:uid="{00000000-0005-0000-0000-0000D4010000}"/>
    <cellStyle name="Standard 3 3 2 6" xfId="422" xr:uid="{00000000-0005-0000-0000-0000D5010000}"/>
    <cellStyle name="Standard 3 3 2 6 2" xfId="906" xr:uid="{00000000-0005-0000-0000-0000D6010000}"/>
    <cellStyle name="Standard 3 3 2 7" xfId="196" xr:uid="{00000000-0005-0000-0000-0000D7010000}"/>
    <cellStyle name="Standard 3 3 2 7 2" xfId="697" xr:uid="{00000000-0005-0000-0000-0000D8010000}"/>
    <cellStyle name="Standard 3 3 2 8" xfId="561" xr:uid="{00000000-0005-0000-0000-0000D9010000}"/>
    <cellStyle name="Standard 3 3 3" xfId="63" xr:uid="{00000000-0005-0000-0000-0000DA010000}"/>
    <cellStyle name="Standard 3 3 3 2" xfId="81" xr:uid="{00000000-0005-0000-0000-0000DB010000}"/>
    <cellStyle name="Standard 3 3 3 2 2" xfId="115" xr:uid="{00000000-0005-0000-0000-0000DC010000}"/>
    <cellStyle name="Standard 3 3 3 2 2 2" xfId="183" xr:uid="{00000000-0005-0000-0000-0000DD010000}"/>
    <cellStyle name="Standard 3 3 3 2 2 2 2" xfId="509" xr:uid="{00000000-0005-0000-0000-0000DE010000}"/>
    <cellStyle name="Standard 3 3 3 2 2 2 2 2" xfId="993" xr:uid="{00000000-0005-0000-0000-0000DF010000}"/>
    <cellStyle name="Standard 3 3 3 2 2 2 3" xfId="388" xr:uid="{00000000-0005-0000-0000-0000E0010000}"/>
    <cellStyle name="Standard 3 3 3 2 2 2 3 2" xfId="889" xr:uid="{00000000-0005-0000-0000-0000E1010000}"/>
    <cellStyle name="Standard 3 3 3 2 2 2 4" xfId="685" xr:uid="{00000000-0005-0000-0000-0000E2010000}"/>
    <cellStyle name="Standard 3 3 3 2 2 3" xfId="320" xr:uid="{00000000-0005-0000-0000-0000E3010000}"/>
    <cellStyle name="Standard 3 3 3 2 2 3 2" xfId="821" xr:uid="{00000000-0005-0000-0000-0000E4010000}"/>
    <cellStyle name="Standard 3 3 3 2 2 4" xfId="478" xr:uid="{00000000-0005-0000-0000-0000E5010000}"/>
    <cellStyle name="Standard 3 3 3 2 2 4 2" xfId="962" xr:uid="{00000000-0005-0000-0000-0000E6010000}"/>
    <cellStyle name="Standard 3 3 3 2 2 5" xfId="252" xr:uid="{00000000-0005-0000-0000-0000E7010000}"/>
    <cellStyle name="Standard 3 3 3 2 2 5 2" xfId="753" xr:uid="{00000000-0005-0000-0000-0000E8010000}"/>
    <cellStyle name="Standard 3 3 3 2 2 6" xfId="617" xr:uid="{00000000-0005-0000-0000-0000E9010000}"/>
    <cellStyle name="Standard 3 3 3 2 3" xfId="149" xr:uid="{00000000-0005-0000-0000-0000EA010000}"/>
    <cellStyle name="Standard 3 3 3 2 3 2" xfId="510" xr:uid="{00000000-0005-0000-0000-0000EB010000}"/>
    <cellStyle name="Standard 3 3 3 2 3 2 2" xfId="994" xr:uid="{00000000-0005-0000-0000-0000EC010000}"/>
    <cellStyle name="Standard 3 3 3 2 3 3" xfId="354" xr:uid="{00000000-0005-0000-0000-0000ED010000}"/>
    <cellStyle name="Standard 3 3 3 2 3 3 2" xfId="855" xr:uid="{00000000-0005-0000-0000-0000EE010000}"/>
    <cellStyle name="Standard 3 3 3 2 3 4" xfId="651" xr:uid="{00000000-0005-0000-0000-0000EF010000}"/>
    <cellStyle name="Standard 3 3 3 2 4" xfId="286" xr:uid="{00000000-0005-0000-0000-0000F0010000}"/>
    <cellStyle name="Standard 3 3 3 2 4 2" xfId="787" xr:uid="{00000000-0005-0000-0000-0000F1010000}"/>
    <cellStyle name="Standard 3 3 3 2 5" xfId="444" xr:uid="{00000000-0005-0000-0000-0000F2010000}"/>
    <cellStyle name="Standard 3 3 3 2 5 2" xfId="928" xr:uid="{00000000-0005-0000-0000-0000F3010000}"/>
    <cellStyle name="Standard 3 3 3 2 6" xfId="218" xr:uid="{00000000-0005-0000-0000-0000F4010000}"/>
    <cellStyle name="Standard 3 3 3 2 6 2" xfId="719" xr:uid="{00000000-0005-0000-0000-0000F5010000}"/>
    <cellStyle name="Standard 3 3 3 2 7" xfId="583" xr:uid="{00000000-0005-0000-0000-0000F6010000}"/>
    <cellStyle name="Standard 3 3 3 3" xfId="98" xr:uid="{00000000-0005-0000-0000-0000F7010000}"/>
    <cellStyle name="Standard 3 3 3 3 2" xfId="166" xr:uid="{00000000-0005-0000-0000-0000F8010000}"/>
    <cellStyle name="Standard 3 3 3 3 2 2" xfId="511" xr:uid="{00000000-0005-0000-0000-0000F9010000}"/>
    <cellStyle name="Standard 3 3 3 3 2 2 2" xfId="995" xr:uid="{00000000-0005-0000-0000-0000FA010000}"/>
    <cellStyle name="Standard 3 3 3 3 2 3" xfId="371" xr:uid="{00000000-0005-0000-0000-0000FB010000}"/>
    <cellStyle name="Standard 3 3 3 3 2 3 2" xfId="872" xr:uid="{00000000-0005-0000-0000-0000FC010000}"/>
    <cellStyle name="Standard 3 3 3 3 2 4" xfId="668" xr:uid="{00000000-0005-0000-0000-0000FD010000}"/>
    <cellStyle name="Standard 3 3 3 3 3" xfId="303" xr:uid="{00000000-0005-0000-0000-0000FE010000}"/>
    <cellStyle name="Standard 3 3 3 3 3 2" xfId="804" xr:uid="{00000000-0005-0000-0000-0000FF010000}"/>
    <cellStyle name="Standard 3 3 3 3 4" xfId="461" xr:uid="{00000000-0005-0000-0000-000000020000}"/>
    <cellStyle name="Standard 3 3 3 3 4 2" xfId="945" xr:uid="{00000000-0005-0000-0000-000001020000}"/>
    <cellStyle name="Standard 3 3 3 3 5" xfId="235" xr:uid="{00000000-0005-0000-0000-000002020000}"/>
    <cellStyle name="Standard 3 3 3 3 5 2" xfId="736" xr:uid="{00000000-0005-0000-0000-000003020000}"/>
    <cellStyle name="Standard 3 3 3 3 6" xfId="600" xr:uid="{00000000-0005-0000-0000-000004020000}"/>
    <cellStyle name="Standard 3 3 3 4" xfId="132" xr:uid="{00000000-0005-0000-0000-000005020000}"/>
    <cellStyle name="Standard 3 3 3 4 2" xfId="512" xr:uid="{00000000-0005-0000-0000-000006020000}"/>
    <cellStyle name="Standard 3 3 3 4 2 2" xfId="996" xr:uid="{00000000-0005-0000-0000-000007020000}"/>
    <cellStyle name="Standard 3 3 3 4 3" xfId="337" xr:uid="{00000000-0005-0000-0000-000008020000}"/>
    <cellStyle name="Standard 3 3 3 4 3 2" xfId="838" xr:uid="{00000000-0005-0000-0000-000009020000}"/>
    <cellStyle name="Standard 3 3 3 4 4" xfId="634" xr:uid="{00000000-0005-0000-0000-00000A020000}"/>
    <cellStyle name="Standard 3 3 3 5" xfId="269" xr:uid="{00000000-0005-0000-0000-00000B020000}"/>
    <cellStyle name="Standard 3 3 3 5 2" xfId="770" xr:uid="{00000000-0005-0000-0000-00000C020000}"/>
    <cellStyle name="Standard 3 3 3 6" xfId="427" xr:uid="{00000000-0005-0000-0000-00000D020000}"/>
    <cellStyle name="Standard 3 3 3 6 2" xfId="911" xr:uid="{00000000-0005-0000-0000-00000E020000}"/>
    <cellStyle name="Standard 3 3 3 7" xfId="201" xr:uid="{00000000-0005-0000-0000-00000F020000}"/>
    <cellStyle name="Standard 3 3 3 7 2" xfId="702" xr:uid="{00000000-0005-0000-0000-000010020000}"/>
    <cellStyle name="Standard 3 3 3 8" xfId="566" xr:uid="{00000000-0005-0000-0000-000011020000}"/>
    <cellStyle name="Standard 3 3 4" xfId="71" xr:uid="{00000000-0005-0000-0000-000012020000}"/>
    <cellStyle name="Standard 3 3 4 2" xfId="105" xr:uid="{00000000-0005-0000-0000-000013020000}"/>
    <cellStyle name="Standard 3 3 4 2 2" xfId="173" xr:uid="{00000000-0005-0000-0000-000014020000}"/>
    <cellStyle name="Standard 3 3 4 2 2 2" xfId="513" xr:uid="{00000000-0005-0000-0000-000015020000}"/>
    <cellStyle name="Standard 3 3 4 2 2 2 2" xfId="997" xr:uid="{00000000-0005-0000-0000-000016020000}"/>
    <cellStyle name="Standard 3 3 4 2 2 3" xfId="378" xr:uid="{00000000-0005-0000-0000-000017020000}"/>
    <cellStyle name="Standard 3 3 4 2 2 3 2" xfId="879" xr:uid="{00000000-0005-0000-0000-000018020000}"/>
    <cellStyle name="Standard 3 3 4 2 2 4" xfId="675" xr:uid="{00000000-0005-0000-0000-000019020000}"/>
    <cellStyle name="Standard 3 3 4 2 3" xfId="310" xr:uid="{00000000-0005-0000-0000-00001A020000}"/>
    <cellStyle name="Standard 3 3 4 2 3 2" xfId="811" xr:uid="{00000000-0005-0000-0000-00001B020000}"/>
    <cellStyle name="Standard 3 3 4 2 4" xfId="468" xr:uid="{00000000-0005-0000-0000-00001C020000}"/>
    <cellStyle name="Standard 3 3 4 2 4 2" xfId="952" xr:uid="{00000000-0005-0000-0000-00001D020000}"/>
    <cellStyle name="Standard 3 3 4 2 5" xfId="242" xr:uid="{00000000-0005-0000-0000-00001E020000}"/>
    <cellStyle name="Standard 3 3 4 2 5 2" xfId="743" xr:uid="{00000000-0005-0000-0000-00001F020000}"/>
    <cellStyle name="Standard 3 3 4 2 6" xfId="607" xr:uid="{00000000-0005-0000-0000-000020020000}"/>
    <cellStyle name="Standard 3 3 4 3" xfId="139" xr:uid="{00000000-0005-0000-0000-000021020000}"/>
    <cellStyle name="Standard 3 3 4 3 2" xfId="514" xr:uid="{00000000-0005-0000-0000-000022020000}"/>
    <cellStyle name="Standard 3 3 4 3 2 2" xfId="998" xr:uid="{00000000-0005-0000-0000-000023020000}"/>
    <cellStyle name="Standard 3 3 4 3 3" xfId="344" xr:uid="{00000000-0005-0000-0000-000024020000}"/>
    <cellStyle name="Standard 3 3 4 3 3 2" xfId="845" xr:uid="{00000000-0005-0000-0000-000025020000}"/>
    <cellStyle name="Standard 3 3 4 3 4" xfId="641" xr:uid="{00000000-0005-0000-0000-000026020000}"/>
    <cellStyle name="Standard 3 3 4 4" xfId="276" xr:uid="{00000000-0005-0000-0000-000027020000}"/>
    <cellStyle name="Standard 3 3 4 4 2" xfId="777" xr:uid="{00000000-0005-0000-0000-000028020000}"/>
    <cellStyle name="Standard 3 3 4 5" xfId="434" xr:uid="{00000000-0005-0000-0000-000029020000}"/>
    <cellStyle name="Standard 3 3 4 5 2" xfId="918" xr:uid="{00000000-0005-0000-0000-00002A020000}"/>
    <cellStyle name="Standard 3 3 4 6" xfId="208" xr:uid="{00000000-0005-0000-0000-00002B020000}"/>
    <cellStyle name="Standard 3 3 4 6 2" xfId="709" xr:uid="{00000000-0005-0000-0000-00002C020000}"/>
    <cellStyle name="Standard 3 3 4 7" xfId="573" xr:uid="{00000000-0005-0000-0000-00002D020000}"/>
    <cellStyle name="Standard 3 3 5" xfId="88" xr:uid="{00000000-0005-0000-0000-00002E020000}"/>
    <cellStyle name="Standard 3 3 5 2" xfId="156" xr:uid="{00000000-0005-0000-0000-00002F020000}"/>
    <cellStyle name="Standard 3 3 5 2 2" xfId="515" xr:uid="{00000000-0005-0000-0000-000030020000}"/>
    <cellStyle name="Standard 3 3 5 2 2 2" xfId="999" xr:uid="{00000000-0005-0000-0000-000031020000}"/>
    <cellStyle name="Standard 3 3 5 2 3" xfId="361" xr:uid="{00000000-0005-0000-0000-000032020000}"/>
    <cellStyle name="Standard 3 3 5 2 3 2" xfId="862" xr:uid="{00000000-0005-0000-0000-000033020000}"/>
    <cellStyle name="Standard 3 3 5 2 4" xfId="658" xr:uid="{00000000-0005-0000-0000-000034020000}"/>
    <cellStyle name="Standard 3 3 5 3" xfId="293" xr:uid="{00000000-0005-0000-0000-000035020000}"/>
    <cellStyle name="Standard 3 3 5 3 2" xfId="794" xr:uid="{00000000-0005-0000-0000-000036020000}"/>
    <cellStyle name="Standard 3 3 5 4" xfId="451" xr:uid="{00000000-0005-0000-0000-000037020000}"/>
    <cellStyle name="Standard 3 3 5 4 2" xfId="935" xr:uid="{00000000-0005-0000-0000-000038020000}"/>
    <cellStyle name="Standard 3 3 5 5" xfId="225" xr:uid="{00000000-0005-0000-0000-000039020000}"/>
    <cellStyle name="Standard 3 3 5 5 2" xfId="726" xr:uid="{00000000-0005-0000-0000-00003A020000}"/>
    <cellStyle name="Standard 3 3 5 6" xfId="590" xr:uid="{00000000-0005-0000-0000-00003B020000}"/>
    <cellStyle name="Standard 3 3 6" xfId="122" xr:uid="{00000000-0005-0000-0000-00003C020000}"/>
    <cellStyle name="Standard 3 3 6 2" xfId="416" xr:uid="{00000000-0005-0000-0000-00003D020000}"/>
    <cellStyle name="Standard 3 3 6 2 2" xfId="901" xr:uid="{00000000-0005-0000-0000-00003E020000}"/>
    <cellStyle name="Standard 3 3 6 3" xfId="327" xr:uid="{00000000-0005-0000-0000-00003F020000}"/>
    <cellStyle name="Standard 3 3 6 3 2" xfId="828" xr:uid="{00000000-0005-0000-0000-000040020000}"/>
    <cellStyle name="Standard 3 3 6 4" xfId="624" xr:uid="{00000000-0005-0000-0000-000041020000}"/>
    <cellStyle name="Standard 3 3 7" xfId="259" xr:uid="{00000000-0005-0000-0000-000042020000}"/>
    <cellStyle name="Standard 3 3 7 2" xfId="760" xr:uid="{00000000-0005-0000-0000-000043020000}"/>
    <cellStyle name="Standard 3 3 8" xfId="396" xr:uid="{00000000-0005-0000-0000-000044020000}"/>
    <cellStyle name="Standard 3 3 8 2" xfId="896" xr:uid="{00000000-0005-0000-0000-000045020000}"/>
    <cellStyle name="Standard 3 3 9" xfId="191" xr:uid="{00000000-0005-0000-0000-000046020000}"/>
    <cellStyle name="Standard 3 3 9 2" xfId="692" xr:uid="{00000000-0005-0000-0000-000047020000}"/>
    <cellStyle name="Standard 3 4" xfId="53" xr:uid="{00000000-0005-0000-0000-000048020000}"/>
    <cellStyle name="Standard 3 4 10" xfId="557" xr:uid="{00000000-0005-0000-0000-000049020000}"/>
    <cellStyle name="Standard 3 4 2" xfId="58" xr:uid="{00000000-0005-0000-0000-00004A020000}"/>
    <cellStyle name="Standard 3 4 2 2" xfId="77" xr:uid="{00000000-0005-0000-0000-00004B020000}"/>
    <cellStyle name="Standard 3 4 2 2 2" xfId="111" xr:uid="{00000000-0005-0000-0000-00004C020000}"/>
    <cellStyle name="Standard 3 4 2 2 2 2" xfId="179" xr:uid="{00000000-0005-0000-0000-00004D020000}"/>
    <cellStyle name="Standard 3 4 2 2 2 2 2" xfId="516" xr:uid="{00000000-0005-0000-0000-00004E020000}"/>
    <cellStyle name="Standard 3 4 2 2 2 2 2 2" xfId="1000" xr:uid="{00000000-0005-0000-0000-00004F020000}"/>
    <cellStyle name="Standard 3 4 2 2 2 2 3" xfId="384" xr:uid="{00000000-0005-0000-0000-000050020000}"/>
    <cellStyle name="Standard 3 4 2 2 2 2 3 2" xfId="885" xr:uid="{00000000-0005-0000-0000-000051020000}"/>
    <cellStyle name="Standard 3 4 2 2 2 2 4" xfId="681" xr:uid="{00000000-0005-0000-0000-000052020000}"/>
    <cellStyle name="Standard 3 4 2 2 2 3" xfId="316" xr:uid="{00000000-0005-0000-0000-000053020000}"/>
    <cellStyle name="Standard 3 4 2 2 2 3 2" xfId="817" xr:uid="{00000000-0005-0000-0000-000054020000}"/>
    <cellStyle name="Standard 3 4 2 2 2 4" xfId="474" xr:uid="{00000000-0005-0000-0000-000055020000}"/>
    <cellStyle name="Standard 3 4 2 2 2 4 2" xfId="958" xr:uid="{00000000-0005-0000-0000-000056020000}"/>
    <cellStyle name="Standard 3 4 2 2 2 5" xfId="248" xr:uid="{00000000-0005-0000-0000-000057020000}"/>
    <cellStyle name="Standard 3 4 2 2 2 5 2" xfId="749" xr:uid="{00000000-0005-0000-0000-000058020000}"/>
    <cellStyle name="Standard 3 4 2 2 2 6" xfId="613" xr:uid="{00000000-0005-0000-0000-000059020000}"/>
    <cellStyle name="Standard 3 4 2 2 3" xfId="145" xr:uid="{00000000-0005-0000-0000-00005A020000}"/>
    <cellStyle name="Standard 3 4 2 2 3 2" xfId="517" xr:uid="{00000000-0005-0000-0000-00005B020000}"/>
    <cellStyle name="Standard 3 4 2 2 3 2 2" xfId="1001" xr:uid="{00000000-0005-0000-0000-00005C020000}"/>
    <cellStyle name="Standard 3 4 2 2 3 3" xfId="350" xr:uid="{00000000-0005-0000-0000-00005D020000}"/>
    <cellStyle name="Standard 3 4 2 2 3 3 2" xfId="851" xr:uid="{00000000-0005-0000-0000-00005E020000}"/>
    <cellStyle name="Standard 3 4 2 2 3 4" xfId="647" xr:uid="{00000000-0005-0000-0000-00005F020000}"/>
    <cellStyle name="Standard 3 4 2 2 4" xfId="282" xr:uid="{00000000-0005-0000-0000-000060020000}"/>
    <cellStyle name="Standard 3 4 2 2 4 2" xfId="783" xr:uid="{00000000-0005-0000-0000-000061020000}"/>
    <cellStyle name="Standard 3 4 2 2 5" xfId="440" xr:uid="{00000000-0005-0000-0000-000062020000}"/>
    <cellStyle name="Standard 3 4 2 2 5 2" xfId="924" xr:uid="{00000000-0005-0000-0000-000063020000}"/>
    <cellStyle name="Standard 3 4 2 2 6" xfId="214" xr:uid="{00000000-0005-0000-0000-000064020000}"/>
    <cellStyle name="Standard 3 4 2 2 6 2" xfId="715" xr:uid="{00000000-0005-0000-0000-000065020000}"/>
    <cellStyle name="Standard 3 4 2 2 7" xfId="579" xr:uid="{00000000-0005-0000-0000-000066020000}"/>
    <cellStyle name="Standard 3 4 2 3" xfId="94" xr:uid="{00000000-0005-0000-0000-000067020000}"/>
    <cellStyle name="Standard 3 4 2 3 2" xfId="162" xr:uid="{00000000-0005-0000-0000-000068020000}"/>
    <cellStyle name="Standard 3 4 2 3 2 2" xfId="518" xr:uid="{00000000-0005-0000-0000-000069020000}"/>
    <cellStyle name="Standard 3 4 2 3 2 2 2" xfId="1002" xr:uid="{00000000-0005-0000-0000-00006A020000}"/>
    <cellStyle name="Standard 3 4 2 3 2 3" xfId="367" xr:uid="{00000000-0005-0000-0000-00006B020000}"/>
    <cellStyle name="Standard 3 4 2 3 2 3 2" xfId="868" xr:uid="{00000000-0005-0000-0000-00006C020000}"/>
    <cellStyle name="Standard 3 4 2 3 2 4" xfId="664" xr:uid="{00000000-0005-0000-0000-00006D020000}"/>
    <cellStyle name="Standard 3 4 2 3 3" xfId="299" xr:uid="{00000000-0005-0000-0000-00006E020000}"/>
    <cellStyle name="Standard 3 4 2 3 3 2" xfId="800" xr:uid="{00000000-0005-0000-0000-00006F020000}"/>
    <cellStyle name="Standard 3 4 2 3 4" xfId="457" xr:uid="{00000000-0005-0000-0000-000070020000}"/>
    <cellStyle name="Standard 3 4 2 3 4 2" xfId="941" xr:uid="{00000000-0005-0000-0000-000071020000}"/>
    <cellStyle name="Standard 3 4 2 3 5" xfId="231" xr:uid="{00000000-0005-0000-0000-000072020000}"/>
    <cellStyle name="Standard 3 4 2 3 5 2" xfId="732" xr:uid="{00000000-0005-0000-0000-000073020000}"/>
    <cellStyle name="Standard 3 4 2 3 6" xfId="596" xr:uid="{00000000-0005-0000-0000-000074020000}"/>
    <cellStyle name="Standard 3 4 2 4" xfId="128" xr:uid="{00000000-0005-0000-0000-000075020000}"/>
    <cellStyle name="Standard 3 4 2 4 2" xfId="519" xr:uid="{00000000-0005-0000-0000-000076020000}"/>
    <cellStyle name="Standard 3 4 2 4 2 2" xfId="1003" xr:uid="{00000000-0005-0000-0000-000077020000}"/>
    <cellStyle name="Standard 3 4 2 4 3" xfId="333" xr:uid="{00000000-0005-0000-0000-000078020000}"/>
    <cellStyle name="Standard 3 4 2 4 3 2" xfId="834" xr:uid="{00000000-0005-0000-0000-000079020000}"/>
    <cellStyle name="Standard 3 4 2 4 4" xfId="630" xr:uid="{00000000-0005-0000-0000-00007A020000}"/>
    <cellStyle name="Standard 3 4 2 5" xfId="265" xr:uid="{00000000-0005-0000-0000-00007B020000}"/>
    <cellStyle name="Standard 3 4 2 5 2" xfId="766" xr:uid="{00000000-0005-0000-0000-00007C020000}"/>
    <cellStyle name="Standard 3 4 2 6" xfId="423" xr:uid="{00000000-0005-0000-0000-00007D020000}"/>
    <cellStyle name="Standard 3 4 2 6 2" xfId="907" xr:uid="{00000000-0005-0000-0000-00007E020000}"/>
    <cellStyle name="Standard 3 4 2 7" xfId="197" xr:uid="{00000000-0005-0000-0000-00007F020000}"/>
    <cellStyle name="Standard 3 4 2 7 2" xfId="698" xr:uid="{00000000-0005-0000-0000-000080020000}"/>
    <cellStyle name="Standard 3 4 2 8" xfId="562" xr:uid="{00000000-0005-0000-0000-000081020000}"/>
    <cellStyle name="Standard 3 4 3" xfId="64" xr:uid="{00000000-0005-0000-0000-000082020000}"/>
    <cellStyle name="Standard 3 4 3 2" xfId="82" xr:uid="{00000000-0005-0000-0000-000083020000}"/>
    <cellStyle name="Standard 3 4 3 2 2" xfId="116" xr:uid="{00000000-0005-0000-0000-000084020000}"/>
    <cellStyle name="Standard 3 4 3 2 2 2" xfId="184" xr:uid="{00000000-0005-0000-0000-000085020000}"/>
    <cellStyle name="Standard 3 4 3 2 2 2 2" xfId="520" xr:uid="{00000000-0005-0000-0000-000086020000}"/>
    <cellStyle name="Standard 3 4 3 2 2 2 2 2" xfId="1004" xr:uid="{00000000-0005-0000-0000-000087020000}"/>
    <cellStyle name="Standard 3 4 3 2 2 2 3" xfId="389" xr:uid="{00000000-0005-0000-0000-000088020000}"/>
    <cellStyle name="Standard 3 4 3 2 2 2 3 2" xfId="890" xr:uid="{00000000-0005-0000-0000-000089020000}"/>
    <cellStyle name="Standard 3 4 3 2 2 2 4" xfId="686" xr:uid="{00000000-0005-0000-0000-00008A020000}"/>
    <cellStyle name="Standard 3 4 3 2 2 3" xfId="321" xr:uid="{00000000-0005-0000-0000-00008B020000}"/>
    <cellStyle name="Standard 3 4 3 2 2 3 2" xfId="822" xr:uid="{00000000-0005-0000-0000-00008C020000}"/>
    <cellStyle name="Standard 3 4 3 2 2 4" xfId="479" xr:uid="{00000000-0005-0000-0000-00008D020000}"/>
    <cellStyle name="Standard 3 4 3 2 2 4 2" xfId="963" xr:uid="{00000000-0005-0000-0000-00008E020000}"/>
    <cellStyle name="Standard 3 4 3 2 2 5" xfId="253" xr:uid="{00000000-0005-0000-0000-00008F020000}"/>
    <cellStyle name="Standard 3 4 3 2 2 5 2" xfId="754" xr:uid="{00000000-0005-0000-0000-000090020000}"/>
    <cellStyle name="Standard 3 4 3 2 2 6" xfId="618" xr:uid="{00000000-0005-0000-0000-000091020000}"/>
    <cellStyle name="Standard 3 4 3 2 3" xfId="150" xr:uid="{00000000-0005-0000-0000-000092020000}"/>
    <cellStyle name="Standard 3 4 3 2 3 2" xfId="521" xr:uid="{00000000-0005-0000-0000-000093020000}"/>
    <cellStyle name="Standard 3 4 3 2 3 2 2" xfId="1005" xr:uid="{00000000-0005-0000-0000-000094020000}"/>
    <cellStyle name="Standard 3 4 3 2 3 3" xfId="355" xr:uid="{00000000-0005-0000-0000-000095020000}"/>
    <cellStyle name="Standard 3 4 3 2 3 3 2" xfId="856" xr:uid="{00000000-0005-0000-0000-000096020000}"/>
    <cellStyle name="Standard 3 4 3 2 3 4" xfId="652" xr:uid="{00000000-0005-0000-0000-000097020000}"/>
    <cellStyle name="Standard 3 4 3 2 4" xfId="287" xr:uid="{00000000-0005-0000-0000-000098020000}"/>
    <cellStyle name="Standard 3 4 3 2 4 2" xfId="788" xr:uid="{00000000-0005-0000-0000-000099020000}"/>
    <cellStyle name="Standard 3 4 3 2 5" xfId="445" xr:uid="{00000000-0005-0000-0000-00009A020000}"/>
    <cellStyle name="Standard 3 4 3 2 5 2" xfId="929" xr:uid="{00000000-0005-0000-0000-00009B020000}"/>
    <cellStyle name="Standard 3 4 3 2 6" xfId="219" xr:uid="{00000000-0005-0000-0000-00009C020000}"/>
    <cellStyle name="Standard 3 4 3 2 6 2" xfId="720" xr:uid="{00000000-0005-0000-0000-00009D020000}"/>
    <cellStyle name="Standard 3 4 3 2 7" xfId="584" xr:uid="{00000000-0005-0000-0000-00009E020000}"/>
    <cellStyle name="Standard 3 4 3 3" xfId="99" xr:uid="{00000000-0005-0000-0000-00009F020000}"/>
    <cellStyle name="Standard 3 4 3 3 2" xfId="167" xr:uid="{00000000-0005-0000-0000-0000A0020000}"/>
    <cellStyle name="Standard 3 4 3 3 2 2" xfId="522" xr:uid="{00000000-0005-0000-0000-0000A1020000}"/>
    <cellStyle name="Standard 3 4 3 3 2 2 2" xfId="1006" xr:uid="{00000000-0005-0000-0000-0000A2020000}"/>
    <cellStyle name="Standard 3 4 3 3 2 3" xfId="372" xr:uid="{00000000-0005-0000-0000-0000A3020000}"/>
    <cellStyle name="Standard 3 4 3 3 2 3 2" xfId="873" xr:uid="{00000000-0005-0000-0000-0000A4020000}"/>
    <cellStyle name="Standard 3 4 3 3 2 4" xfId="669" xr:uid="{00000000-0005-0000-0000-0000A5020000}"/>
    <cellStyle name="Standard 3 4 3 3 3" xfId="304" xr:uid="{00000000-0005-0000-0000-0000A6020000}"/>
    <cellStyle name="Standard 3 4 3 3 3 2" xfId="805" xr:uid="{00000000-0005-0000-0000-0000A7020000}"/>
    <cellStyle name="Standard 3 4 3 3 4" xfId="462" xr:uid="{00000000-0005-0000-0000-0000A8020000}"/>
    <cellStyle name="Standard 3 4 3 3 4 2" xfId="946" xr:uid="{00000000-0005-0000-0000-0000A9020000}"/>
    <cellStyle name="Standard 3 4 3 3 5" xfId="236" xr:uid="{00000000-0005-0000-0000-0000AA020000}"/>
    <cellStyle name="Standard 3 4 3 3 5 2" xfId="737" xr:uid="{00000000-0005-0000-0000-0000AB020000}"/>
    <cellStyle name="Standard 3 4 3 3 6" xfId="601" xr:uid="{00000000-0005-0000-0000-0000AC020000}"/>
    <cellStyle name="Standard 3 4 3 4" xfId="133" xr:uid="{00000000-0005-0000-0000-0000AD020000}"/>
    <cellStyle name="Standard 3 4 3 4 2" xfId="523" xr:uid="{00000000-0005-0000-0000-0000AE020000}"/>
    <cellStyle name="Standard 3 4 3 4 2 2" xfId="1007" xr:uid="{00000000-0005-0000-0000-0000AF020000}"/>
    <cellStyle name="Standard 3 4 3 4 3" xfId="338" xr:uid="{00000000-0005-0000-0000-0000B0020000}"/>
    <cellStyle name="Standard 3 4 3 4 3 2" xfId="839" xr:uid="{00000000-0005-0000-0000-0000B1020000}"/>
    <cellStyle name="Standard 3 4 3 4 4" xfId="635" xr:uid="{00000000-0005-0000-0000-0000B2020000}"/>
    <cellStyle name="Standard 3 4 3 5" xfId="270" xr:uid="{00000000-0005-0000-0000-0000B3020000}"/>
    <cellStyle name="Standard 3 4 3 5 2" xfId="771" xr:uid="{00000000-0005-0000-0000-0000B4020000}"/>
    <cellStyle name="Standard 3 4 3 6" xfId="428" xr:uid="{00000000-0005-0000-0000-0000B5020000}"/>
    <cellStyle name="Standard 3 4 3 6 2" xfId="912" xr:uid="{00000000-0005-0000-0000-0000B6020000}"/>
    <cellStyle name="Standard 3 4 3 7" xfId="202" xr:uid="{00000000-0005-0000-0000-0000B7020000}"/>
    <cellStyle name="Standard 3 4 3 7 2" xfId="703" xr:uid="{00000000-0005-0000-0000-0000B8020000}"/>
    <cellStyle name="Standard 3 4 3 8" xfId="567" xr:uid="{00000000-0005-0000-0000-0000B9020000}"/>
    <cellStyle name="Standard 3 4 4" xfId="72" xr:uid="{00000000-0005-0000-0000-0000BA020000}"/>
    <cellStyle name="Standard 3 4 4 2" xfId="106" xr:uid="{00000000-0005-0000-0000-0000BB020000}"/>
    <cellStyle name="Standard 3 4 4 2 2" xfId="174" xr:uid="{00000000-0005-0000-0000-0000BC020000}"/>
    <cellStyle name="Standard 3 4 4 2 2 2" xfId="524" xr:uid="{00000000-0005-0000-0000-0000BD020000}"/>
    <cellStyle name="Standard 3 4 4 2 2 2 2" xfId="1008" xr:uid="{00000000-0005-0000-0000-0000BE020000}"/>
    <cellStyle name="Standard 3 4 4 2 2 3" xfId="379" xr:uid="{00000000-0005-0000-0000-0000BF020000}"/>
    <cellStyle name="Standard 3 4 4 2 2 3 2" xfId="880" xr:uid="{00000000-0005-0000-0000-0000C0020000}"/>
    <cellStyle name="Standard 3 4 4 2 2 4" xfId="676" xr:uid="{00000000-0005-0000-0000-0000C1020000}"/>
    <cellStyle name="Standard 3 4 4 2 3" xfId="311" xr:uid="{00000000-0005-0000-0000-0000C2020000}"/>
    <cellStyle name="Standard 3 4 4 2 3 2" xfId="812" xr:uid="{00000000-0005-0000-0000-0000C3020000}"/>
    <cellStyle name="Standard 3 4 4 2 4" xfId="469" xr:uid="{00000000-0005-0000-0000-0000C4020000}"/>
    <cellStyle name="Standard 3 4 4 2 4 2" xfId="953" xr:uid="{00000000-0005-0000-0000-0000C5020000}"/>
    <cellStyle name="Standard 3 4 4 2 5" xfId="243" xr:uid="{00000000-0005-0000-0000-0000C6020000}"/>
    <cellStyle name="Standard 3 4 4 2 5 2" xfId="744" xr:uid="{00000000-0005-0000-0000-0000C7020000}"/>
    <cellStyle name="Standard 3 4 4 2 6" xfId="608" xr:uid="{00000000-0005-0000-0000-0000C8020000}"/>
    <cellStyle name="Standard 3 4 4 3" xfId="140" xr:uid="{00000000-0005-0000-0000-0000C9020000}"/>
    <cellStyle name="Standard 3 4 4 3 2" xfId="525" xr:uid="{00000000-0005-0000-0000-0000CA020000}"/>
    <cellStyle name="Standard 3 4 4 3 2 2" xfId="1009" xr:uid="{00000000-0005-0000-0000-0000CB020000}"/>
    <cellStyle name="Standard 3 4 4 3 3" xfId="345" xr:uid="{00000000-0005-0000-0000-0000CC020000}"/>
    <cellStyle name="Standard 3 4 4 3 3 2" xfId="846" xr:uid="{00000000-0005-0000-0000-0000CD020000}"/>
    <cellStyle name="Standard 3 4 4 3 4" xfId="642" xr:uid="{00000000-0005-0000-0000-0000CE020000}"/>
    <cellStyle name="Standard 3 4 4 4" xfId="277" xr:uid="{00000000-0005-0000-0000-0000CF020000}"/>
    <cellStyle name="Standard 3 4 4 4 2" xfId="778" xr:uid="{00000000-0005-0000-0000-0000D0020000}"/>
    <cellStyle name="Standard 3 4 4 5" xfId="435" xr:uid="{00000000-0005-0000-0000-0000D1020000}"/>
    <cellStyle name="Standard 3 4 4 5 2" xfId="919" xr:uid="{00000000-0005-0000-0000-0000D2020000}"/>
    <cellStyle name="Standard 3 4 4 6" xfId="209" xr:uid="{00000000-0005-0000-0000-0000D3020000}"/>
    <cellStyle name="Standard 3 4 4 6 2" xfId="710" xr:uid="{00000000-0005-0000-0000-0000D4020000}"/>
    <cellStyle name="Standard 3 4 4 7" xfId="574" xr:uid="{00000000-0005-0000-0000-0000D5020000}"/>
    <cellStyle name="Standard 3 4 5" xfId="89" xr:uid="{00000000-0005-0000-0000-0000D6020000}"/>
    <cellStyle name="Standard 3 4 5 2" xfId="157" xr:uid="{00000000-0005-0000-0000-0000D7020000}"/>
    <cellStyle name="Standard 3 4 5 2 2" xfId="526" xr:uid="{00000000-0005-0000-0000-0000D8020000}"/>
    <cellStyle name="Standard 3 4 5 2 2 2" xfId="1010" xr:uid="{00000000-0005-0000-0000-0000D9020000}"/>
    <cellStyle name="Standard 3 4 5 2 3" xfId="362" xr:uid="{00000000-0005-0000-0000-0000DA020000}"/>
    <cellStyle name="Standard 3 4 5 2 3 2" xfId="863" xr:uid="{00000000-0005-0000-0000-0000DB020000}"/>
    <cellStyle name="Standard 3 4 5 2 4" xfId="659" xr:uid="{00000000-0005-0000-0000-0000DC020000}"/>
    <cellStyle name="Standard 3 4 5 3" xfId="294" xr:uid="{00000000-0005-0000-0000-0000DD020000}"/>
    <cellStyle name="Standard 3 4 5 3 2" xfId="795" xr:uid="{00000000-0005-0000-0000-0000DE020000}"/>
    <cellStyle name="Standard 3 4 5 4" xfId="452" xr:uid="{00000000-0005-0000-0000-0000DF020000}"/>
    <cellStyle name="Standard 3 4 5 4 2" xfId="936" xr:uid="{00000000-0005-0000-0000-0000E0020000}"/>
    <cellStyle name="Standard 3 4 5 5" xfId="226" xr:uid="{00000000-0005-0000-0000-0000E1020000}"/>
    <cellStyle name="Standard 3 4 5 5 2" xfId="727" xr:uid="{00000000-0005-0000-0000-0000E2020000}"/>
    <cellStyle name="Standard 3 4 5 6" xfId="591" xr:uid="{00000000-0005-0000-0000-0000E3020000}"/>
    <cellStyle name="Standard 3 4 6" xfId="123" xr:uid="{00000000-0005-0000-0000-0000E4020000}"/>
    <cellStyle name="Standard 3 4 6 2" xfId="417" xr:uid="{00000000-0005-0000-0000-0000E5020000}"/>
    <cellStyle name="Standard 3 4 6 2 2" xfId="902" xr:uid="{00000000-0005-0000-0000-0000E6020000}"/>
    <cellStyle name="Standard 3 4 6 3" xfId="328" xr:uid="{00000000-0005-0000-0000-0000E7020000}"/>
    <cellStyle name="Standard 3 4 6 3 2" xfId="829" xr:uid="{00000000-0005-0000-0000-0000E8020000}"/>
    <cellStyle name="Standard 3 4 6 4" xfId="625" xr:uid="{00000000-0005-0000-0000-0000E9020000}"/>
    <cellStyle name="Standard 3 4 7" xfId="260" xr:uid="{00000000-0005-0000-0000-0000EA020000}"/>
    <cellStyle name="Standard 3 4 7 2" xfId="761" xr:uid="{00000000-0005-0000-0000-0000EB020000}"/>
    <cellStyle name="Standard 3 4 8" xfId="397" xr:uid="{00000000-0005-0000-0000-0000EC020000}"/>
    <cellStyle name="Standard 3 4 8 2" xfId="897" xr:uid="{00000000-0005-0000-0000-0000ED020000}"/>
    <cellStyle name="Standard 3 4 9" xfId="192" xr:uid="{00000000-0005-0000-0000-0000EE020000}"/>
    <cellStyle name="Standard 3 4 9 2" xfId="693" xr:uid="{00000000-0005-0000-0000-0000EF020000}"/>
    <cellStyle name="Standard 3 5" xfId="54" xr:uid="{00000000-0005-0000-0000-0000F0020000}"/>
    <cellStyle name="Standard 3 5 10" xfId="558" xr:uid="{00000000-0005-0000-0000-0000F1020000}"/>
    <cellStyle name="Standard 3 5 2" xfId="59" xr:uid="{00000000-0005-0000-0000-0000F2020000}"/>
    <cellStyle name="Standard 3 5 2 2" xfId="78" xr:uid="{00000000-0005-0000-0000-0000F3020000}"/>
    <cellStyle name="Standard 3 5 2 2 2" xfId="112" xr:uid="{00000000-0005-0000-0000-0000F4020000}"/>
    <cellStyle name="Standard 3 5 2 2 2 2" xfId="180" xr:uid="{00000000-0005-0000-0000-0000F5020000}"/>
    <cellStyle name="Standard 3 5 2 2 2 2 2" xfId="527" xr:uid="{00000000-0005-0000-0000-0000F6020000}"/>
    <cellStyle name="Standard 3 5 2 2 2 2 2 2" xfId="1011" xr:uid="{00000000-0005-0000-0000-0000F7020000}"/>
    <cellStyle name="Standard 3 5 2 2 2 2 3" xfId="385" xr:uid="{00000000-0005-0000-0000-0000F8020000}"/>
    <cellStyle name="Standard 3 5 2 2 2 2 3 2" xfId="886" xr:uid="{00000000-0005-0000-0000-0000F9020000}"/>
    <cellStyle name="Standard 3 5 2 2 2 2 4" xfId="682" xr:uid="{00000000-0005-0000-0000-0000FA020000}"/>
    <cellStyle name="Standard 3 5 2 2 2 3" xfId="317" xr:uid="{00000000-0005-0000-0000-0000FB020000}"/>
    <cellStyle name="Standard 3 5 2 2 2 3 2" xfId="818" xr:uid="{00000000-0005-0000-0000-0000FC020000}"/>
    <cellStyle name="Standard 3 5 2 2 2 4" xfId="475" xr:uid="{00000000-0005-0000-0000-0000FD020000}"/>
    <cellStyle name="Standard 3 5 2 2 2 4 2" xfId="959" xr:uid="{00000000-0005-0000-0000-0000FE020000}"/>
    <cellStyle name="Standard 3 5 2 2 2 5" xfId="249" xr:uid="{00000000-0005-0000-0000-0000FF020000}"/>
    <cellStyle name="Standard 3 5 2 2 2 5 2" xfId="750" xr:uid="{00000000-0005-0000-0000-000000030000}"/>
    <cellStyle name="Standard 3 5 2 2 2 6" xfId="614" xr:uid="{00000000-0005-0000-0000-000001030000}"/>
    <cellStyle name="Standard 3 5 2 2 3" xfId="146" xr:uid="{00000000-0005-0000-0000-000002030000}"/>
    <cellStyle name="Standard 3 5 2 2 3 2" xfId="528" xr:uid="{00000000-0005-0000-0000-000003030000}"/>
    <cellStyle name="Standard 3 5 2 2 3 2 2" xfId="1012" xr:uid="{00000000-0005-0000-0000-000004030000}"/>
    <cellStyle name="Standard 3 5 2 2 3 3" xfId="351" xr:uid="{00000000-0005-0000-0000-000005030000}"/>
    <cellStyle name="Standard 3 5 2 2 3 3 2" xfId="852" xr:uid="{00000000-0005-0000-0000-000006030000}"/>
    <cellStyle name="Standard 3 5 2 2 3 4" xfId="648" xr:uid="{00000000-0005-0000-0000-000007030000}"/>
    <cellStyle name="Standard 3 5 2 2 4" xfId="283" xr:uid="{00000000-0005-0000-0000-000008030000}"/>
    <cellStyle name="Standard 3 5 2 2 4 2" xfId="784" xr:uid="{00000000-0005-0000-0000-000009030000}"/>
    <cellStyle name="Standard 3 5 2 2 5" xfId="441" xr:uid="{00000000-0005-0000-0000-00000A030000}"/>
    <cellStyle name="Standard 3 5 2 2 5 2" xfId="925" xr:uid="{00000000-0005-0000-0000-00000B030000}"/>
    <cellStyle name="Standard 3 5 2 2 6" xfId="215" xr:uid="{00000000-0005-0000-0000-00000C030000}"/>
    <cellStyle name="Standard 3 5 2 2 6 2" xfId="716" xr:uid="{00000000-0005-0000-0000-00000D030000}"/>
    <cellStyle name="Standard 3 5 2 2 7" xfId="580" xr:uid="{00000000-0005-0000-0000-00000E030000}"/>
    <cellStyle name="Standard 3 5 2 3" xfId="95" xr:uid="{00000000-0005-0000-0000-00000F030000}"/>
    <cellStyle name="Standard 3 5 2 3 2" xfId="163" xr:uid="{00000000-0005-0000-0000-000010030000}"/>
    <cellStyle name="Standard 3 5 2 3 2 2" xfId="529" xr:uid="{00000000-0005-0000-0000-000011030000}"/>
    <cellStyle name="Standard 3 5 2 3 2 2 2" xfId="1013" xr:uid="{00000000-0005-0000-0000-000012030000}"/>
    <cellStyle name="Standard 3 5 2 3 2 3" xfId="368" xr:uid="{00000000-0005-0000-0000-000013030000}"/>
    <cellStyle name="Standard 3 5 2 3 2 3 2" xfId="869" xr:uid="{00000000-0005-0000-0000-000014030000}"/>
    <cellStyle name="Standard 3 5 2 3 2 4" xfId="665" xr:uid="{00000000-0005-0000-0000-000015030000}"/>
    <cellStyle name="Standard 3 5 2 3 3" xfId="300" xr:uid="{00000000-0005-0000-0000-000016030000}"/>
    <cellStyle name="Standard 3 5 2 3 3 2" xfId="801" xr:uid="{00000000-0005-0000-0000-000017030000}"/>
    <cellStyle name="Standard 3 5 2 3 4" xfId="458" xr:uid="{00000000-0005-0000-0000-000018030000}"/>
    <cellStyle name="Standard 3 5 2 3 4 2" xfId="942" xr:uid="{00000000-0005-0000-0000-000019030000}"/>
    <cellStyle name="Standard 3 5 2 3 5" xfId="232" xr:uid="{00000000-0005-0000-0000-00001A030000}"/>
    <cellStyle name="Standard 3 5 2 3 5 2" xfId="733" xr:uid="{00000000-0005-0000-0000-00001B030000}"/>
    <cellStyle name="Standard 3 5 2 3 6" xfId="597" xr:uid="{00000000-0005-0000-0000-00001C030000}"/>
    <cellStyle name="Standard 3 5 2 4" xfId="129" xr:uid="{00000000-0005-0000-0000-00001D030000}"/>
    <cellStyle name="Standard 3 5 2 4 2" xfId="530" xr:uid="{00000000-0005-0000-0000-00001E030000}"/>
    <cellStyle name="Standard 3 5 2 4 2 2" xfId="1014" xr:uid="{00000000-0005-0000-0000-00001F030000}"/>
    <cellStyle name="Standard 3 5 2 4 3" xfId="334" xr:uid="{00000000-0005-0000-0000-000020030000}"/>
    <cellStyle name="Standard 3 5 2 4 3 2" xfId="835" xr:uid="{00000000-0005-0000-0000-000021030000}"/>
    <cellStyle name="Standard 3 5 2 4 4" xfId="631" xr:uid="{00000000-0005-0000-0000-000022030000}"/>
    <cellStyle name="Standard 3 5 2 5" xfId="266" xr:uid="{00000000-0005-0000-0000-000023030000}"/>
    <cellStyle name="Standard 3 5 2 5 2" xfId="767" xr:uid="{00000000-0005-0000-0000-000024030000}"/>
    <cellStyle name="Standard 3 5 2 6" xfId="424" xr:uid="{00000000-0005-0000-0000-000025030000}"/>
    <cellStyle name="Standard 3 5 2 6 2" xfId="908" xr:uid="{00000000-0005-0000-0000-000026030000}"/>
    <cellStyle name="Standard 3 5 2 7" xfId="198" xr:uid="{00000000-0005-0000-0000-000027030000}"/>
    <cellStyle name="Standard 3 5 2 7 2" xfId="699" xr:uid="{00000000-0005-0000-0000-000028030000}"/>
    <cellStyle name="Standard 3 5 2 8" xfId="563" xr:uid="{00000000-0005-0000-0000-000029030000}"/>
    <cellStyle name="Standard 3 5 3" xfId="65" xr:uid="{00000000-0005-0000-0000-00002A030000}"/>
    <cellStyle name="Standard 3 5 3 2" xfId="83" xr:uid="{00000000-0005-0000-0000-00002B030000}"/>
    <cellStyle name="Standard 3 5 3 2 2" xfId="117" xr:uid="{00000000-0005-0000-0000-00002C030000}"/>
    <cellStyle name="Standard 3 5 3 2 2 2" xfId="185" xr:uid="{00000000-0005-0000-0000-00002D030000}"/>
    <cellStyle name="Standard 3 5 3 2 2 2 2" xfId="531" xr:uid="{00000000-0005-0000-0000-00002E030000}"/>
    <cellStyle name="Standard 3 5 3 2 2 2 2 2" xfId="1015" xr:uid="{00000000-0005-0000-0000-00002F030000}"/>
    <cellStyle name="Standard 3 5 3 2 2 2 3" xfId="390" xr:uid="{00000000-0005-0000-0000-000030030000}"/>
    <cellStyle name="Standard 3 5 3 2 2 2 3 2" xfId="891" xr:uid="{00000000-0005-0000-0000-000031030000}"/>
    <cellStyle name="Standard 3 5 3 2 2 2 4" xfId="687" xr:uid="{00000000-0005-0000-0000-000032030000}"/>
    <cellStyle name="Standard 3 5 3 2 2 3" xfId="322" xr:uid="{00000000-0005-0000-0000-000033030000}"/>
    <cellStyle name="Standard 3 5 3 2 2 3 2" xfId="823" xr:uid="{00000000-0005-0000-0000-000034030000}"/>
    <cellStyle name="Standard 3 5 3 2 2 4" xfId="480" xr:uid="{00000000-0005-0000-0000-000035030000}"/>
    <cellStyle name="Standard 3 5 3 2 2 4 2" xfId="964" xr:uid="{00000000-0005-0000-0000-000036030000}"/>
    <cellStyle name="Standard 3 5 3 2 2 5" xfId="254" xr:uid="{00000000-0005-0000-0000-000037030000}"/>
    <cellStyle name="Standard 3 5 3 2 2 5 2" xfId="755" xr:uid="{00000000-0005-0000-0000-000038030000}"/>
    <cellStyle name="Standard 3 5 3 2 2 6" xfId="619" xr:uid="{00000000-0005-0000-0000-000039030000}"/>
    <cellStyle name="Standard 3 5 3 2 3" xfId="151" xr:uid="{00000000-0005-0000-0000-00003A030000}"/>
    <cellStyle name="Standard 3 5 3 2 3 2" xfId="532" xr:uid="{00000000-0005-0000-0000-00003B030000}"/>
    <cellStyle name="Standard 3 5 3 2 3 2 2" xfId="1016" xr:uid="{00000000-0005-0000-0000-00003C030000}"/>
    <cellStyle name="Standard 3 5 3 2 3 3" xfId="356" xr:uid="{00000000-0005-0000-0000-00003D030000}"/>
    <cellStyle name="Standard 3 5 3 2 3 3 2" xfId="857" xr:uid="{00000000-0005-0000-0000-00003E030000}"/>
    <cellStyle name="Standard 3 5 3 2 3 4" xfId="653" xr:uid="{00000000-0005-0000-0000-00003F030000}"/>
    <cellStyle name="Standard 3 5 3 2 4" xfId="288" xr:uid="{00000000-0005-0000-0000-000040030000}"/>
    <cellStyle name="Standard 3 5 3 2 4 2" xfId="789" xr:uid="{00000000-0005-0000-0000-000041030000}"/>
    <cellStyle name="Standard 3 5 3 2 5" xfId="446" xr:uid="{00000000-0005-0000-0000-000042030000}"/>
    <cellStyle name="Standard 3 5 3 2 5 2" xfId="930" xr:uid="{00000000-0005-0000-0000-000043030000}"/>
    <cellStyle name="Standard 3 5 3 2 6" xfId="220" xr:uid="{00000000-0005-0000-0000-000044030000}"/>
    <cellStyle name="Standard 3 5 3 2 6 2" xfId="721" xr:uid="{00000000-0005-0000-0000-000045030000}"/>
    <cellStyle name="Standard 3 5 3 2 7" xfId="585" xr:uid="{00000000-0005-0000-0000-000046030000}"/>
    <cellStyle name="Standard 3 5 3 3" xfId="100" xr:uid="{00000000-0005-0000-0000-000047030000}"/>
    <cellStyle name="Standard 3 5 3 3 2" xfId="168" xr:uid="{00000000-0005-0000-0000-000048030000}"/>
    <cellStyle name="Standard 3 5 3 3 2 2" xfId="533" xr:uid="{00000000-0005-0000-0000-000049030000}"/>
    <cellStyle name="Standard 3 5 3 3 2 2 2" xfId="1017" xr:uid="{00000000-0005-0000-0000-00004A030000}"/>
    <cellStyle name="Standard 3 5 3 3 2 3" xfId="373" xr:uid="{00000000-0005-0000-0000-00004B030000}"/>
    <cellStyle name="Standard 3 5 3 3 2 3 2" xfId="874" xr:uid="{00000000-0005-0000-0000-00004C030000}"/>
    <cellStyle name="Standard 3 5 3 3 2 4" xfId="670" xr:uid="{00000000-0005-0000-0000-00004D030000}"/>
    <cellStyle name="Standard 3 5 3 3 3" xfId="305" xr:uid="{00000000-0005-0000-0000-00004E030000}"/>
    <cellStyle name="Standard 3 5 3 3 3 2" xfId="806" xr:uid="{00000000-0005-0000-0000-00004F030000}"/>
    <cellStyle name="Standard 3 5 3 3 4" xfId="463" xr:uid="{00000000-0005-0000-0000-000050030000}"/>
    <cellStyle name="Standard 3 5 3 3 4 2" xfId="947" xr:uid="{00000000-0005-0000-0000-000051030000}"/>
    <cellStyle name="Standard 3 5 3 3 5" xfId="237" xr:uid="{00000000-0005-0000-0000-000052030000}"/>
    <cellStyle name="Standard 3 5 3 3 5 2" xfId="738" xr:uid="{00000000-0005-0000-0000-000053030000}"/>
    <cellStyle name="Standard 3 5 3 3 6" xfId="602" xr:uid="{00000000-0005-0000-0000-000054030000}"/>
    <cellStyle name="Standard 3 5 3 4" xfId="134" xr:uid="{00000000-0005-0000-0000-000055030000}"/>
    <cellStyle name="Standard 3 5 3 4 2" xfId="534" xr:uid="{00000000-0005-0000-0000-000056030000}"/>
    <cellStyle name="Standard 3 5 3 4 2 2" xfId="1018" xr:uid="{00000000-0005-0000-0000-000057030000}"/>
    <cellStyle name="Standard 3 5 3 4 3" xfId="339" xr:uid="{00000000-0005-0000-0000-000058030000}"/>
    <cellStyle name="Standard 3 5 3 4 3 2" xfId="840" xr:uid="{00000000-0005-0000-0000-000059030000}"/>
    <cellStyle name="Standard 3 5 3 4 4" xfId="636" xr:uid="{00000000-0005-0000-0000-00005A030000}"/>
    <cellStyle name="Standard 3 5 3 5" xfId="271" xr:uid="{00000000-0005-0000-0000-00005B030000}"/>
    <cellStyle name="Standard 3 5 3 5 2" xfId="772" xr:uid="{00000000-0005-0000-0000-00005C030000}"/>
    <cellStyle name="Standard 3 5 3 6" xfId="429" xr:uid="{00000000-0005-0000-0000-00005D030000}"/>
    <cellStyle name="Standard 3 5 3 6 2" xfId="913" xr:uid="{00000000-0005-0000-0000-00005E030000}"/>
    <cellStyle name="Standard 3 5 3 7" xfId="203" xr:uid="{00000000-0005-0000-0000-00005F030000}"/>
    <cellStyle name="Standard 3 5 3 7 2" xfId="704" xr:uid="{00000000-0005-0000-0000-000060030000}"/>
    <cellStyle name="Standard 3 5 3 8" xfId="568" xr:uid="{00000000-0005-0000-0000-000061030000}"/>
    <cellStyle name="Standard 3 5 4" xfId="73" xr:uid="{00000000-0005-0000-0000-000062030000}"/>
    <cellStyle name="Standard 3 5 4 2" xfId="107" xr:uid="{00000000-0005-0000-0000-000063030000}"/>
    <cellStyle name="Standard 3 5 4 2 2" xfId="175" xr:uid="{00000000-0005-0000-0000-000064030000}"/>
    <cellStyle name="Standard 3 5 4 2 2 2" xfId="535" xr:uid="{00000000-0005-0000-0000-000065030000}"/>
    <cellStyle name="Standard 3 5 4 2 2 2 2" xfId="1019" xr:uid="{00000000-0005-0000-0000-000066030000}"/>
    <cellStyle name="Standard 3 5 4 2 2 3" xfId="380" xr:uid="{00000000-0005-0000-0000-000067030000}"/>
    <cellStyle name="Standard 3 5 4 2 2 3 2" xfId="881" xr:uid="{00000000-0005-0000-0000-000068030000}"/>
    <cellStyle name="Standard 3 5 4 2 2 4" xfId="677" xr:uid="{00000000-0005-0000-0000-000069030000}"/>
    <cellStyle name="Standard 3 5 4 2 3" xfId="312" xr:uid="{00000000-0005-0000-0000-00006A030000}"/>
    <cellStyle name="Standard 3 5 4 2 3 2" xfId="813" xr:uid="{00000000-0005-0000-0000-00006B030000}"/>
    <cellStyle name="Standard 3 5 4 2 4" xfId="470" xr:uid="{00000000-0005-0000-0000-00006C030000}"/>
    <cellStyle name="Standard 3 5 4 2 4 2" xfId="954" xr:uid="{00000000-0005-0000-0000-00006D030000}"/>
    <cellStyle name="Standard 3 5 4 2 5" xfId="244" xr:uid="{00000000-0005-0000-0000-00006E030000}"/>
    <cellStyle name="Standard 3 5 4 2 5 2" xfId="745" xr:uid="{00000000-0005-0000-0000-00006F030000}"/>
    <cellStyle name="Standard 3 5 4 2 6" xfId="609" xr:uid="{00000000-0005-0000-0000-000070030000}"/>
    <cellStyle name="Standard 3 5 4 3" xfId="141" xr:uid="{00000000-0005-0000-0000-000071030000}"/>
    <cellStyle name="Standard 3 5 4 3 2" xfId="536" xr:uid="{00000000-0005-0000-0000-000072030000}"/>
    <cellStyle name="Standard 3 5 4 3 2 2" xfId="1020" xr:uid="{00000000-0005-0000-0000-000073030000}"/>
    <cellStyle name="Standard 3 5 4 3 3" xfId="346" xr:uid="{00000000-0005-0000-0000-000074030000}"/>
    <cellStyle name="Standard 3 5 4 3 3 2" xfId="847" xr:uid="{00000000-0005-0000-0000-000075030000}"/>
    <cellStyle name="Standard 3 5 4 3 4" xfId="643" xr:uid="{00000000-0005-0000-0000-000076030000}"/>
    <cellStyle name="Standard 3 5 4 4" xfId="278" xr:uid="{00000000-0005-0000-0000-000077030000}"/>
    <cellStyle name="Standard 3 5 4 4 2" xfId="779" xr:uid="{00000000-0005-0000-0000-000078030000}"/>
    <cellStyle name="Standard 3 5 4 5" xfId="436" xr:uid="{00000000-0005-0000-0000-000079030000}"/>
    <cellStyle name="Standard 3 5 4 5 2" xfId="920" xr:uid="{00000000-0005-0000-0000-00007A030000}"/>
    <cellStyle name="Standard 3 5 4 6" xfId="210" xr:uid="{00000000-0005-0000-0000-00007B030000}"/>
    <cellStyle name="Standard 3 5 4 6 2" xfId="711" xr:uid="{00000000-0005-0000-0000-00007C030000}"/>
    <cellStyle name="Standard 3 5 4 7" xfId="575" xr:uid="{00000000-0005-0000-0000-00007D030000}"/>
    <cellStyle name="Standard 3 5 5" xfId="90" xr:uid="{00000000-0005-0000-0000-00007E030000}"/>
    <cellStyle name="Standard 3 5 5 2" xfId="158" xr:uid="{00000000-0005-0000-0000-00007F030000}"/>
    <cellStyle name="Standard 3 5 5 2 2" xfId="537" xr:uid="{00000000-0005-0000-0000-000080030000}"/>
    <cellStyle name="Standard 3 5 5 2 2 2" xfId="1021" xr:uid="{00000000-0005-0000-0000-000081030000}"/>
    <cellStyle name="Standard 3 5 5 2 3" xfId="363" xr:uid="{00000000-0005-0000-0000-000082030000}"/>
    <cellStyle name="Standard 3 5 5 2 3 2" xfId="864" xr:uid="{00000000-0005-0000-0000-000083030000}"/>
    <cellStyle name="Standard 3 5 5 2 4" xfId="660" xr:uid="{00000000-0005-0000-0000-000084030000}"/>
    <cellStyle name="Standard 3 5 5 3" xfId="295" xr:uid="{00000000-0005-0000-0000-000085030000}"/>
    <cellStyle name="Standard 3 5 5 3 2" xfId="796" xr:uid="{00000000-0005-0000-0000-000086030000}"/>
    <cellStyle name="Standard 3 5 5 4" xfId="453" xr:uid="{00000000-0005-0000-0000-000087030000}"/>
    <cellStyle name="Standard 3 5 5 4 2" xfId="937" xr:uid="{00000000-0005-0000-0000-000088030000}"/>
    <cellStyle name="Standard 3 5 5 5" xfId="227" xr:uid="{00000000-0005-0000-0000-000089030000}"/>
    <cellStyle name="Standard 3 5 5 5 2" xfId="728" xr:uid="{00000000-0005-0000-0000-00008A030000}"/>
    <cellStyle name="Standard 3 5 5 6" xfId="592" xr:uid="{00000000-0005-0000-0000-00008B030000}"/>
    <cellStyle name="Standard 3 5 6" xfId="124" xr:uid="{00000000-0005-0000-0000-00008C030000}"/>
    <cellStyle name="Standard 3 5 6 2" xfId="538" xr:uid="{00000000-0005-0000-0000-00008D030000}"/>
    <cellStyle name="Standard 3 5 6 2 2" xfId="1022" xr:uid="{00000000-0005-0000-0000-00008E030000}"/>
    <cellStyle name="Standard 3 5 6 3" xfId="329" xr:uid="{00000000-0005-0000-0000-00008F030000}"/>
    <cellStyle name="Standard 3 5 6 3 2" xfId="830" xr:uid="{00000000-0005-0000-0000-000090030000}"/>
    <cellStyle name="Standard 3 5 6 4" xfId="626" xr:uid="{00000000-0005-0000-0000-000091030000}"/>
    <cellStyle name="Standard 3 5 7" xfId="261" xr:uid="{00000000-0005-0000-0000-000092030000}"/>
    <cellStyle name="Standard 3 5 7 2" xfId="762" xr:uid="{00000000-0005-0000-0000-000093030000}"/>
    <cellStyle name="Standard 3 5 8" xfId="418" xr:uid="{00000000-0005-0000-0000-000094030000}"/>
    <cellStyle name="Standard 3 5 8 2" xfId="903" xr:uid="{00000000-0005-0000-0000-000095030000}"/>
    <cellStyle name="Standard 3 5 9" xfId="193" xr:uid="{00000000-0005-0000-0000-000096030000}"/>
    <cellStyle name="Standard 3 5 9 2" xfId="694" xr:uid="{00000000-0005-0000-0000-000097030000}"/>
    <cellStyle name="Standard 3 6" xfId="49" xr:uid="{00000000-0005-0000-0000-000098030000}"/>
    <cellStyle name="Standard 3 7" xfId="66" xr:uid="{00000000-0005-0000-0000-000099030000}"/>
    <cellStyle name="Standard 3 7 2" xfId="101" xr:uid="{00000000-0005-0000-0000-00009A030000}"/>
    <cellStyle name="Standard 3 7 2 2" xfId="169" xr:uid="{00000000-0005-0000-0000-00009B030000}"/>
    <cellStyle name="Standard 3 7 2 2 2" xfId="539" xr:uid="{00000000-0005-0000-0000-00009C030000}"/>
    <cellStyle name="Standard 3 7 2 2 2 2" xfId="1023" xr:uid="{00000000-0005-0000-0000-00009D030000}"/>
    <cellStyle name="Standard 3 7 2 2 3" xfId="374" xr:uid="{00000000-0005-0000-0000-00009E030000}"/>
    <cellStyle name="Standard 3 7 2 2 3 2" xfId="875" xr:uid="{00000000-0005-0000-0000-00009F030000}"/>
    <cellStyle name="Standard 3 7 2 2 4" xfId="671" xr:uid="{00000000-0005-0000-0000-0000A0030000}"/>
    <cellStyle name="Standard 3 7 2 3" xfId="306" xr:uid="{00000000-0005-0000-0000-0000A1030000}"/>
    <cellStyle name="Standard 3 7 2 3 2" xfId="807" xr:uid="{00000000-0005-0000-0000-0000A2030000}"/>
    <cellStyle name="Standard 3 7 2 4" xfId="464" xr:uid="{00000000-0005-0000-0000-0000A3030000}"/>
    <cellStyle name="Standard 3 7 2 4 2" xfId="948" xr:uid="{00000000-0005-0000-0000-0000A4030000}"/>
    <cellStyle name="Standard 3 7 2 5" xfId="238" xr:uid="{00000000-0005-0000-0000-0000A5030000}"/>
    <cellStyle name="Standard 3 7 2 5 2" xfId="739" xr:uid="{00000000-0005-0000-0000-0000A6030000}"/>
    <cellStyle name="Standard 3 7 2 6" xfId="603" xr:uid="{00000000-0005-0000-0000-0000A7030000}"/>
    <cellStyle name="Standard 3 7 3" xfId="135" xr:uid="{00000000-0005-0000-0000-0000A8030000}"/>
    <cellStyle name="Standard 3 7 3 2" xfId="540" xr:uid="{00000000-0005-0000-0000-0000A9030000}"/>
    <cellStyle name="Standard 3 7 3 2 2" xfId="1024" xr:uid="{00000000-0005-0000-0000-0000AA030000}"/>
    <cellStyle name="Standard 3 7 3 3" xfId="340" xr:uid="{00000000-0005-0000-0000-0000AB030000}"/>
    <cellStyle name="Standard 3 7 3 3 2" xfId="841" xr:uid="{00000000-0005-0000-0000-0000AC030000}"/>
    <cellStyle name="Standard 3 7 3 4" xfId="637" xr:uid="{00000000-0005-0000-0000-0000AD030000}"/>
    <cellStyle name="Standard 3 7 4" xfId="272" xr:uid="{00000000-0005-0000-0000-0000AE030000}"/>
    <cellStyle name="Standard 3 7 4 2" xfId="773" xr:uid="{00000000-0005-0000-0000-0000AF030000}"/>
    <cellStyle name="Standard 3 7 5" xfId="430" xr:uid="{00000000-0005-0000-0000-0000B0030000}"/>
    <cellStyle name="Standard 3 7 5 2" xfId="914" xr:uid="{00000000-0005-0000-0000-0000B1030000}"/>
    <cellStyle name="Standard 3 7 6" xfId="204" xr:uid="{00000000-0005-0000-0000-0000B2030000}"/>
    <cellStyle name="Standard 3 7 6 2" xfId="705" xr:uid="{00000000-0005-0000-0000-0000B3030000}"/>
    <cellStyle name="Standard 3 7 7" xfId="569" xr:uid="{00000000-0005-0000-0000-0000B4030000}"/>
    <cellStyle name="Standard 3 8" xfId="68" xr:uid="{00000000-0005-0000-0000-0000B5030000}"/>
    <cellStyle name="Standard 3 8 2" xfId="102" xr:uid="{00000000-0005-0000-0000-0000B6030000}"/>
    <cellStyle name="Standard 3 8 2 2" xfId="170" xr:uid="{00000000-0005-0000-0000-0000B7030000}"/>
    <cellStyle name="Standard 3 8 2 2 2" xfId="541" xr:uid="{00000000-0005-0000-0000-0000B8030000}"/>
    <cellStyle name="Standard 3 8 2 2 2 2" xfId="1025" xr:uid="{00000000-0005-0000-0000-0000B9030000}"/>
    <cellStyle name="Standard 3 8 2 2 3" xfId="375" xr:uid="{00000000-0005-0000-0000-0000BA030000}"/>
    <cellStyle name="Standard 3 8 2 2 3 2" xfId="876" xr:uid="{00000000-0005-0000-0000-0000BB030000}"/>
    <cellStyle name="Standard 3 8 2 2 4" xfId="672" xr:uid="{00000000-0005-0000-0000-0000BC030000}"/>
    <cellStyle name="Standard 3 8 2 3" xfId="307" xr:uid="{00000000-0005-0000-0000-0000BD030000}"/>
    <cellStyle name="Standard 3 8 2 3 2" xfId="808" xr:uid="{00000000-0005-0000-0000-0000BE030000}"/>
    <cellStyle name="Standard 3 8 2 4" xfId="465" xr:uid="{00000000-0005-0000-0000-0000BF030000}"/>
    <cellStyle name="Standard 3 8 2 4 2" xfId="949" xr:uid="{00000000-0005-0000-0000-0000C0030000}"/>
    <cellStyle name="Standard 3 8 2 5" xfId="239" xr:uid="{00000000-0005-0000-0000-0000C1030000}"/>
    <cellStyle name="Standard 3 8 2 5 2" xfId="740" xr:uid="{00000000-0005-0000-0000-0000C2030000}"/>
    <cellStyle name="Standard 3 8 2 6" xfId="604" xr:uid="{00000000-0005-0000-0000-0000C3030000}"/>
    <cellStyle name="Standard 3 8 3" xfId="136" xr:uid="{00000000-0005-0000-0000-0000C4030000}"/>
    <cellStyle name="Standard 3 8 3 2" xfId="542" xr:uid="{00000000-0005-0000-0000-0000C5030000}"/>
    <cellStyle name="Standard 3 8 3 2 2" xfId="1026" xr:uid="{00000000-0005-0000-0000-0000C6030000}"/>
    <cellStyle name="Standard 3 8 3 3" xfId="341" xr:uid="{00000000-0005-0000-0000-0000C7030000}"/>
    <cellStyle name="Standard 3 8 3 3 2" xfId="842" xr:uid="{00000000-0005-0000-0000-0000C8030000}"/>
    <cellStyle name="Standard 3 8 3 4" xfId="638" xr:uid="{00000000-0005-0000-0000-0000C9030000}"/>
    <cellStyle name="Standard 3 8 4" xfId="273" xr:uid="{00000000-0005-0000-0000-0000CA030000}"/>
    <cellStyle name="Standard 3 8 4 2" xfId="774" xr:uid="{00000000-0005-0000-0000-0000CB030000}"/>
    <cellStyle name="Standard 3 8 5" xfId="431" xr:uid="{00000000-0005-0000-0000-0000CC030000}"/>
    <cellStyle name="Standard 3 8 5 2" xfId="915" xr:uid="{00000000-0005-0000-0000-0000CD030000}"/>
    <cellStyle name="Standard 3 8 6" xfId="205" xr:uid="{00000000-0005-0000-0000-0000CE030000}"/>
    <cellStyle name="Standard 3 8 6 2" xfId="706" xr:uid="{00000000-0005-0000-0000-0000CF030000}"/>
    <cellStyle name="Standard 3 8 7" xfId="570" xr:uid="{00000000-0005-0000-0000-0000D0030000}"/>
    <cellStyle name="Standard 3 9" xfId="84" xr:uid="{00000000-0005-0000-0000-0000D1030000}"/>
    <cellStyle name="Standard 3 9 2" xfId="118" xr:uid="{00000000-0005-0000-0000-0000D2030000}"/>
    <cellStyle name="Standard 3 9 2 2" xfId="186" xr:uid="{00000000-0005-0000-0000-0000D3030000}"/>
    <cellStyle name="Standard 3 9 2 2 2" xfId="543" xr:uid="{00000000-0005-0000-0000-0000D4030000}"/>
    <cellStyle name="Standard 3 9 2 2 2 2" xfId="1027" xr:uid="{00000000-0005-0000-0000-0000D5030000}"/>
    <cellStyle name="Standard 3 9 2 2 3" xfId="391" xr:uid="{00000000-0005-0000-0000-0000D6030000}"/>
    <cellStyle name="Standard 3 9 2 2 3 2" xfId="892" xr:uid="{00000000-0005-0000-0000-0000D7030000}"/>
    <cellStyle name="Standard 3 9 2 2 4" xfId="688" xr:uid="{00000000-0005-0000-0000-0000D8030000}"/>
    <cellStyle name="Standard 3 9 2 3" xfId="323" xr:uid="{00000000-0005-0000-0000-0000D9030000}"/>
    <cellStyle name="Standard 3 9 2 3 2" xfId="824" xr:uid="{00000000-0005-0000-0000-0000DA030000}"/>
    <cellStyle name="Standard 3 9 2 4" xfId="481" xr:uid="{00000000-0005-0000-0000-0000DB030000}"/>
    <cellStyle name="Standard 3 9 2 4 2" xfId="965" xr:uid="{00000000-0005-0000-0000-0000DC030000}"/>
    <cellStyle name="Standard 3 9 2 5" xfId="255" xr:uid="{00000000-0005-0000-0000-0000DD030000}"/>
    <cellStyle name="Standard 3 9 2 5 2" xfId="756" xr:uid="{00000000-0005-0000-0000-0000DE030000}"/>
    <cellStyle name="Standard 3 9 2 6" xfId="620" xr:uid="{00000000-0005-0000-0000-0000DF030000}"/>
    <cellStyle name="Standard 3 9 3" xfId="152" xr:uid="{00000000-0005-0000-0000-0000E0030000}"/>
    <cellStyle name="Standard 3 9 3 2" xfId="544" xr:uid="{00000000-0005-0000-0000-0000E1030000}"/>
    <cellStyle name="Standard 3 9 3 2 2" xfId="1028" xr:uid="{00000000-0005-0000-0000-0000E2030000}"/>
    <cellStyle name="Standard 3 9 3 3" xfId="357" xr:uid="{00000000-0005-0000-0000-0000E3030000}"/>
    <cellStyle name="Standard 3 9 3 3 2" xfId="858" xr:uid="{00000000-0005-0000-0000-0000E4030000}"/>
    <cellStyle name="Standard 3 9 3 4" xfId="654" xr:uid="{00000000-0005-0000-0000-0000E5030000}"/>
    <cellStyle name="Standard 3 9 4" xfId="289" xr:uid="{00000000-0005-0000-0000-0000E6030000}"/>
    <cellStyle name="Standard 3 9 4 2" xfId="790" xr:uid="{00000000-0005-0000-0000-0000E7030000}"/>
    <cellStyle name="Standard 3 9 5" xfId="447" xr:uid="{00000000-0005-0000-0000-0000E8030000}"/>
    <cellStyle name="Standard 3 9 5 2" xfId="931" xr:uid="{00000000-0005-0000-0000-0000E9030000}"/>
    <cellStyle name="Standard 3 9 6" xfId="221" xr:uid="{00000000-0005-0000-0000-0000EA030000}"/>
    <cellStyle name="Standard 3 9 6 2" xfId="722" xr:uid="{00000000-0005-0000-0000-0000EB030000}"/>
    <cellStyle name="Standard 3 9 7" xfId="586" xr:uid="{00000000-0005-0000-0000-0000EC030000}"/>
    <cellStyle name="Standard 4" xfId="11" xr:uid="{00000000-0005-0000-0000-0000ED030000}"/>
    <cellStyle name="Standard 4 2" xfId="17" xr:uid="{00000000-0005-0000-0000-0000EE030000}"/>
    <cellStyle name="Standard 4 2 2" xfId="67" xr:uid="{00000000-0005-0000-0000-0000EF030000}"/>
    <cellStyle name="Standard 4 3" xfId="419" xr:uid="{00000000-0005-0000-0000-0000F0030000}"/>
    <cellStyle name="Standard 5" xfId="18" xr:uid="{00000000-0005-0000-0000-0000F1030000}"/>
    <cellStyle name="Standard 6" xfId="19" xr:uid="{00000000-0005-0000-0000-0000F2030000}"/>
    <cellStyle name="Standard 6 2" xfId="20" xr:uid="{00000000-0005-0000-0000-0000F3030000}"/>
    <cellStyle name="Standard 6 2 2" xfId="21" xr:uid="{00000000-0005-0000-0000-0000F4030000}"/>
    <cellStyle name="Standard 6 2 2 2" xfId="549" xr:uid="{00000000-0005-0000-0000-0000F5030000}"/>
    <cellStyle name="Standard 6 2 3" xfId="22" xr:uid="{00000000-0005-0000-0000-0000F6030000}"/>
    <cellStyle name="Standard 6 2 3 2" xfId="550" xr:uid="{00000000-0005-0000-0000-0000F7030000}"/>
    <cellStyle name="Standard 6 2 4" xfId="548" xr:uid="{00000000-0005-0000-0000-0000F8030000}"/>
    <cellStyle name="Standard 6 3" xfId="23" xr:uid="{00000000-0005-0000-0000-0000F9030000}"/>
    <cellStyle name="Standard 6 3 2" xfId="551" xr:uid="{00000000-0005-0000-0000-0000FA030000}"/>
    <cellStyle name="Standard 6 4" xfId="24" xr:uid="{00000000-0005-0000-0000-0000FB030000}"/>
    <cellStyle name="Standard 6 5" xfId="25" xr:uid="{00000000-0005-0000-0000-0000FC030000}"/>
    <cellStyle name="Standard 6 5 2" xfId="552" xr:uid="{00000000-0005-0000-0000-0000FD030000}"/>
    <cellStyle name="Standard 6 6" xfId="398" xr:uid="{00000000-0005-0000-0000-0000FE030000}"/>
    <cellStyle name="Standard 6 7" xfId="547" xr:uid="{00000000-0005-0000-0000-0000FF030000}"/>
    <cellStyle name="Standard 7" xfId="26" xr:uid="{00000000-0005-0000-0000-000000040000}"/>
    <cellStyle name="Standard_Gas2007Jahr_PnSp" xfId="3" xr:uid="{00000000-0005-0000-0000-000001040000}"/>
    <cellStyle name="Standard_Gas2008Mon" xfId="4" xr:uid="{00000000-0005-0000-0000-000002040000}"/>
    <cellStyle name="Standard_TestGas2007Jahr_Net" xfId="5" xr:uid="{00000000-0005-0000-0000-000003040000}"/>
    <cellStyle name="Standard_TestGas2008Mon" xfId="6" xr:uid="{00000000-0005-0000-0000-000004040000}"/>
  </cellStyles>
  <dxfs count="19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6" tint="0.79998168889431442"/>
        </patternFill>
      </fill>
    </dxf>
    <dxf>
      <fill>
        <patternFill>
          <bgColor theme="9" tint="0.59996337778862885"/>
        </patternFill>
      </fill>
    </dxf>
    <dxf>
      <fill>
        <patternFill>
          <bgColor rgb="FFFF5050"/>
        </patternFill>
      </fill>
    </dxf>
    <dxf>
      <fill>
        <patternFill patternType="solid">
          <bgColor theme="6" tint="0.39994506668294322"/>
        </patternFill>
      </fill>
    </dxf>
    <dxf>
      <fill>
        <patternFill patternType="solid">
          <bgColor rgb="FFFF5050"/>
        </patternFill>
      </fill>
    </dxf>
    <dxf>
      <fill>
        <patternFill>
          <bgColor rgb="FFFF5050"/>
        </patternFill>
      </fill>
    </dxf>
    <dxf>
      <fill>
        <patternFill>
          <bgColor theme="6" tint="0.79998168889431442"/>
        </patternFill>
      </fill>
    </dxf>
    <dxf>
      <fill>
        <patternFill>
          <bgColor rgb="FFFF5050"/>
        </patternFill>
      </fill>
    </dxf>
    <dxf>
      <fill>
        <patternFill>
          <bgColor rgb="FFFF5050"/>
        </patternFill>
      </fill>
    </dxf>
    <dxf>
      <fill>
        <patternFill>
          <bgColor theme="6" tint="0.59996337778862885"/>
        </patternFill>
      </fill>
    </dxf>
    <dxf>
      <fill>
        <patternFill>
          <bgColor rgb="FFFF5050"/>
        </patternFill>
      </fill>
    </dxf>
    <dxf>
      <fill>
        <patternFill>
          <bgColor theme="9" tint="0.59996337778862885"/>
        </patternFill>
      </fill>
    </dxf>
    <dxf>
      <font>
        <color rgb="FFFF0000"/>
      </font>
      <fill>
        <patternFill>
          <bgColor theme="0"/>
        </patternFill>
      </fill>
    </dxf>
    <dxf>
      <fill>
        <patternFill>
          <bgColor theme="0" tint="-4.9989318521683403E-2"/>
        </patternFill>
      </fill>
    </dxf>
    <dxf>
      <fill>
        <patternFill>
          <bgColor rgb="FFFF5050"/>
        </patternFill>
      </fill>
    </dxf>
    <dxf>
      <fill>
        <patternFill>
          <bgColor rgb="FF92D050"/>
        </patternFill>
      </fill>
    </dxf>
    <dxf>
      <fill>
        <patternFill>
          <bgColor rgb="FFFF0000"/>
        </patternFill>
      </fill>
    </dxf>
    <dxf>
      <fill>
        <patternFill>
          <bgColor rgb="FFFF5050"/>
        </patternFill>
      </fill>
    </dxf>
    <dxf>
      <fill>
        <patternFill>
          <bgColor rgb="FFFF5050"/>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DE12CF"/>
      <color rgb="FF000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0</xdr:row>
      <xdr:rowOff>578956</xdr:rowOff>
    </xdr:to>
    <xdr:pic>
      <xdr:nvPicPr>
        <xdr:cNvPr id="3" name="Grafik 2">
          <a:extLst>
            <a:ext uri="{FF2B5EF4-FFF2-40B4-BE49-F238E27FC236}">
              <a16:creationId xmlns:a16="http://schemas.microsoft.com/office/drawing/2014/main" id="{4B0C29D3-D82A-41DC-9AD2-2CC97E0CE7F8}"/>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3" name="Grafik 2">
          <a:extLst>
            <a:ext uri="{FF2B5EF4-FFF2-40B4-BE49-F238E27FC236}">
              <a16:creationId xmlns:a16="http://schemas.microsoft.com/office/drawing/2014/main" id="{7CF03F84-8797-47AB-9472-E42C123615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219D3726-6223-48DE-A5B1-EA1110700C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414DBFB0-DBF0-45E3-8C9B-B832ACB5003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3</xdr:row>
      <xdr:rowOff>1741</xdr:rowOff>
    </xdr:to>
    <xdr:pic>
      <xdr:nvPicPr>
        <xdr:cNvPr id="3" name="Grafik 2">
          <a:extLst>
            <a:ext uri="{FF2B5EF4-FFF2-40B4-BE49-F238E27FC236}">
              <a16:creationId xmlns:a16="http://schemas.microsoft.com/office/drawing/2014/main" id="{00CD616A-F8F2-40AC-A7FA-99186CF4C7B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2</xdr:col>
      <xdr:colOff>374482</xdr:colOff>
      <xdr:row>3</xdr:row>
      <xdr:rowOff>1741</xdr:rowOff>
    </xdr:to>
    <xdr:pic>
      <xdr:nvPicPr>
        <xdr:cNvPr id="2" name="Grafik 1">
          <a:extLst>
            <a:ext uri="{FF2B5EF4-FFF2-40B4-BE49-F238E27FC236}">
              <a16:creationId xmlns:a16="http://schemas.microsoft.com/office/drawing/2014/main" id="{331E65DF-B336-4B71-98AC-18963EC7AC08}"/>
            </a:ext>
          </a:extLst>
        </xdr:cNvPr>
        <xdr:cNvPicPr>
          <a:picLocks noChangeAspect="1"/>
        </xdr:cNvPicPr>
      </xdr:nvPicPr>
      <xdr:blipFill>
        <a:blip xmlns:r="http://schemas.openxmlformats.org/officeDocument/2006/relationships" r:embed="rId1"/>
        <a:stretch>
          <a:fillRect/>
        </a:stretch>
      </xdr:blipFill>
      <xdr:spPr>
        <a:xfrm>
          <a:off x="142875" y="95250"/>
          <a:ext cx="1911817" cy="500851"/>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56AC639C-E9B7-472A-8463-DD8F7F197BCB}"/>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D37B0953-D5B4-49E0-BCF8-A36DFC4B306D}"/>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4" name="Grafik 3">
          <a:extLst>
            <a:ext uri="{FF2B5EF4-FFF2-40B4-BE49-F238E27FC236}">
              <a16:creationId xmlns:a16="http://schemas.microsoft.com/office/drawing/2014/main" id="{F63FA34C-BA0F-4FA5-8D41-42B3ACC96B60}"/>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8A7CA4D1-E5C2-42C5-882D-59712FD6674E}"/>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D0B7A80E-A8F5-4115-8B63-EEF0064D51E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5AD351EB-A252-4424-8E56-E439EF45DD7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8722</xdr:colOff>
      <xdr:row>2</xdr:row>
      <xdr:rowOff>199861</xdr:rowOff>
    </xdr:to>
    <xdr:pic>
      <xdr:nvPicPr>
        <xdr:cNvPr id="3" name="Grafik 2">
          <a:extLst>
            <a:ext uri="{FF2B5EF4-FFF2-40B4-BE49-F238E27FC236}">
              <a16:creationId xmlns:a16="http://schemas.microsoft.com/office/drawing/2014/main" id="{A7E5B045-B90E-4C0D-B822-9A4CC7740F3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4" name="Grafik 3">
          <a:extLst>
            <a:ext uri="{FF2B5EF4-FFF2-40B4-BE49-F238E27FC236}">
              <a16:creationId xmlns:a16="http://schemas.microsoft.com/office/drawing/2014/main" id="{4F861D78-9A7C-44F4-9714-A261074F081C}"/>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J50"/>
  <sheetViews>
    <sheetView showGridLines="0" showOutlineSymbols="0" zoomScaleNormal="100" workbookViewId="0"/>
  </sheetViews>
  <sheetFormatPr baseColWidth="10" defaultColWidth="10.7109375" defaultRowHeight="12.75" x14ac:dyDescent="0.2"/>
  <cols>
    <col min="1" max="1" width="31.28515625" style="5" bestFit="1" customWidth="1"/>
    <col min="2" max="2" width="55.7109375" style="5" customWidth="1"/>
    <col min="3" max="3" width="12.7109375" style="5" customWidth="1"/>
    <col min="4" max="4" width="20.7109375" style="2" customWidth="1"/>
    <col min="5" max="5" width="40.7109375" style="2" customWidth="1"/>
    <col min="6" max="6" width="10.7109375" style="6"/>
    <col min="7" max="8" width="10.7109375" style="15"/>
    <col min="9" max="10" width="10.7109375" style="6"/>
    <col min="11" max="16384" width="10.7109375" style="2"/>
  </cols>
  <sheetData>
    <row r="1" spans="1:10" ht="50.1" customHeight="1" x14ac:dyDescent="0.2">
      <c r="B1" s="1"/>
    </row>
    <row r="2" spans="1:10" x14ac:dyDescent="0.2">
      <c r="A2" s="18" t="s">
        <v>0</v>
      </c>
    </row>
    <row r="3" spans="1:10" x14ac:dyDescent="0.2">
      <c r="A3" s="22" t="s">
        <v>83</v>
      </c>
      <c r="B3" s="23" t="s">
        <v>137</v>
      </c>
      <c r="C3" s="341" t="s">
        <v>550</v>
      </c>
      <c r="D3" s="342"/>
      <c r="E3" s="342"/>
    </row>
    <row r="4" spans="1:10" x14ac:dyDescent="0.2">
      <c r="A4" s="21"/>
      <c r="B4" s="23" t="str">
        <f>"Systemnutzungsentgelte 1. Halbjahr "&amp;"bis 20. Juli "&amp;$B$12</f>
        <v>Systemnutzungsentgelte 1. Halbjahr bis 20. Juli 2023</v>
      </c>
      <c r="C4" s="343" t="s">
        <v>549</v>
      </c>
      <c r="D4" s="344"/>
      <c r="E4" s="344"/>
      <c r="G4" s="17"/>
      <c r="H4" s="17"/>
    </row>
    <row r="5" spans="1:10" x14ac:dyDescent="0.2">
      <c r="A5" s="2"/>
      <c r="B5" s="23" t="str">
        <f>"Systemnutzungsentgelte 2. Halbjahr "&amp;"bis 20. Jänner "&amp;$B$12+1</f>
        <v>Systemnutzungsentgelte 2. Halbjahr bis 20. Jänner 2024</v>
      </c>
      <c r="C5" s="344"/>
      <c r="D5" s="344"/>
      <c r="E5" s="344"/>
    </row>
    <row r="6" spans="1:10" ht="12.75" customHeight="1" x14ac:dyDescent="0.2">
      <c r="A6" s="2"/>
      <c r="B6" s="23" t="str">
        <f>"Jahreswerte bis zum 15. Februar "&amp;$B$12+1</f>
        <v>Jahreswerte bis zum 15. Februar 2024</v>
      </c>
      <c r="C6" s="341" t="s">
        <v>548</v>
      </c>
      <c r="D6" s="342"/>
      <c r="E6" s="342"/>
    </row>
    <row r="7" spans="1:10" x14ac:dyDescent="0.2">
      <c r="A7" s="216" t="s">
        <v>551</v>
      </c>
      <c r="B7" s="217" t="s">
        <v>4</v>
      </c>
      <c r="C7" s="2"/>
      <c r="D7" s="5"/>
    </row>
    <row r="8" spans="1:10" x14ac:dyDescent="0.2">
      <c r="A8" s="216" t="s">
        <v>6</v>
      </c>
      <c r="B8" s="218" t="s">
        <v>509</v>
      </c>
      <c r="C8" s="2"/>
      <c r="D8" s="5"/>
    </row>
    <row r="9" spans="1:10" s="3" customFormat="1" x14ac:dyDescent="0.2">
      <c r="A9" s="216" t="s">
        <v>552</v>
      </c>
      <c r="B9" s="219" t="s">
        <v>553</v>
      </c>
      <c r="F9" s="6"/>
      <c r="G9" s="15"/>
      <c r="H9" s="15"/>
      <c r="I9" s="6"/>
      <c r="J9" s="6"/>
    </row>
    <row r="10" spans="1:10" s="3" customFormat="1" x14ac:dyDescent="0.2">
      <c r="F10" s="6"/>
      <c r="G10" s="15"/>
      <c r="H10" s="15"/>
      <c r="I10" s="6"/>
      <c r="J10" s="6"/>
    </row>
    <row r="11" spans="1:10" s="3" customFormat="1" ht="15" x14ac:dyDescent="0.2">
      <c r="A11" s="339" t="s">
        <v>136</v>
      </c>
      <c r="B11" s="340"/>
      <c r="C11" s="2"/>
      <c r="D11" s="345" t="s">
        <v>49</v>
      </c>
      <c r="E11" s="349"/>
      <c r="F11" s="6"/>
      <c r="G11" s="15"/>
      <c r="H11" s="15"/>
      <c r="I11" s="6"/>
      <c r="J11" s="6"/>
    </row>
    <row r="12" spans="1:10" ht="15.75" x14ac:dyDescent="0.2">
      <c r="A12" s="40" t="s">
        <v>7</v>
      </c>
      <c r="B12" s="44">
        <v>2023</v>
      </c>
      <c r="C12" s="5" t="str">
        <f>IF(B12="","Pflichtfeld!","")</f>
        <v/>
      </c>
      <c r="D12" s="346"/>
      <c r="E12" s="350"/>
      <c r="G12" s="17"/>
      <c r="H12" s="17"/>
    </row>
    <row r="13" spans="1:10" ht="15.75" x14ac:dyDescent="0.2">
      <c r="A13" s="41" t="s">
        <v>8</v>
      </c>
      <c r="B13" s="45"/>
      <c r="C13" s="39" t="str">
        <f>IF(B13="","Pflichtfeld!","")</f>
        <v>Pflichtfeld!</v>
      </c>
      <c r="D13" s="346"/>
      <c r="E13" s="350"/>
      <c r="G13" s="17"/>
      <c r="H13" s="17"/>
    </row>
    <row r="14" spans="1:10" s="3" customFormat="1" ht="15" x14ac:dyDescent="0.2">
      <c r="A14" s="42" t="s">
        <v>11</v>
      </c>
      <c r="B14" s="43" t="str">
        <f>IFERROR(VLOOKUP(B13,L!$A$10:$B$40,2,0),"")</f>
        <v/>
      </c>
      <c r="C14" s="24" t="str">
        <f>IF(AND($B$13&lt;&gt;"",B14=""),"Pflichtfeld!","")</f>
        <v/>
      </c>
      <c r="D14" s="347"/>
      <c r="E14" s="351"/>
      <c r="F14" s="6"/>
      <c r="G14" s="17"/>
      <c r="H14" s="17"/>
      <c r="I14" s="6"/>
      <c r="J14" s="6"/>
    </row>
    <row r="15" spans="1:10" s="3" customFormat="1" x14ac:dyDescent="0.2">
      <c r="A15" s="87" t="s">
        <v>1</v>
      </c>
      <c r="B15" s="88"/>
      <c r="C15" s="39" t="str">
        <f>IF(AND($B$13&lt;&gt;"",B15=""),"Pflichtfeld!","")</f>
        <v/>
      </c>
      <c r="D15" s="347"/>
      <c r="E15" s="351"/>
      <c r="F15" s="6"/>
      <c r="G15" s="17"/>
      <c r="H15" s="17"/>
      <c r="I15" s="6"/>
      <c r="J15" s="6"/>
    </row>
    <row r="16" spans="1:10" s="3" customFormat="1" x14ac:dyDescent="0.2">
      <c r="A16" s="89" t="s">
        <v>9</v>
      </c>
      <c r="B16" s="90"/>
      <c r="C16" s="39" t="str">
        <f>IF(AND($B$13&lt;&gt;"",B16=""),"Pflichtfeld!","")</f>
        <v/>
      </c>
      <c r="D16" s="347"/>
      <c r="E16" s="351"/>
      <c r="F16" s="6"/>
      <c r="G16" s="17"/>
      <c r="H16" s="17"/>
      <c r="I16" s="6"/>
      <c r="J16" s="6"/>
    </row>
    <row r="17" spans="1:8" x14ac:dyDescent="0.2">
      <c r="A17" s="91" t="s">
        <v>10</v>
      </c>
      <c r="B17" s="92"/>
      <c r="C17" s="39" t="str">
        <f>IF(AND($B$13&lt;&gt;"",B17=""),"Pflichtfeld!","")</f>
        <v/>
      </c>
      <c r="D17" s="348"/>
      <c r="E17" s="352"/>
      <c r="G17" s="17"/>
      <c r="H17" s="17"/>
    </row>
    <row r="18" spans="1:8" x14ac:dyDescent="0.2">
      <c r="A18" s="6"/>
      <c r="B18" s="6"/>
      <c r="C18" s="6"/>
      <c r="D18" s="6"/>
      <c r="E18" s="6"/>
      <c r="G18" s="17"/>
      <c r="H18" s="17"/>
    </row>
    <row r="19" spans="1:8" x14ac:dyDescent="0.2">
      <c r="G19" s="17"/>
      <c r="H19" s="17"/>
    </row>
    <row r="20" spans="1:8" ht="258" customHeight="1" x14ac:dyDescent="0.2">
      <c r="A20" s="336" t="s">
        <v>870</v>
      </c>
      <c r="B20" s="337"/>
      <c r="C20" s="337"/>
      <c r="D20" s="337"/>
      <c r="E20" s="338"/>
      <c r="G20" s="17"/>
      <c r="H20" s="17"/>
    </row>
    <row r="21" spans="1:8" x14ac:dyDescent="0.2">
      <c r="A21" s="2"/>
      <c r="B21" s="2"/>
      <c r="C21" s="2"/>
      <c r="G21" s="17"/>
      <c r="H21" s="17"/>
    </row>
    <row r="22" spans="1:8" x14ac:dyDescent="0.2">
      <c r="A22" s="2"/>
      <c r="B22" s="2"/>
      <c r="C22" s="2"/>
      <c r="G22" s="17"/>
      <c r="H22" s="17"/>
    </row>
    <row r="23" spans="1:8" x14ac:dyDescent="0.2">
      <c r="A23" s="2"/>
      <c r="B23" s="2"/>
      <c r="C23" s="2"/>
      <c r="G23" s="17"/>
      <c r="H23" s="17"/>
    </row>
    <row r="24" spans="1:8" x14ac:dyDescent="0.2">
      <c r="A24" s="2"/>
      <c r="B24" s="2"/>
      <c r="C24" s="2"/>
      <c r="G24" s="17"/>
      <c r="H24" s="17"/>
    </row>
    <row r="25" spans="1:8" x14ac:dyDescent="0.2">
      <c r="A25" s="2"/>
      <c r="B25" s="2"/>
      <c r="C25" s="2"/>
      <c r="G25" s="17"/>
      <c r="H25" s="17"/>
    </row>
    <row r="26" spans="1:8" x14ac:dyDescent="0.2">
      <c r="A26" s="2"/>
      <c r="B26" s="2"/>
      <c r="C26" s="2"/>
      <c r="G26" s="17"/>
      <c r="H26" s="17"/>
    </row>
    <row r="27" spans="1:8" x14ac:dyDescent="0.2">
      <c r="A27" s="2"/>
      <c r="B27" s="2"/>
      <c r="C27" s="2"/>
      <c r="G27" s="17"/>
      <c r="H27" s="17"/>
    </row>
    <row r="28" spans="1:8" x14ac:dyDescent="0.2">
      <c r="A28" s="2"/>
      <c r="B28" s="2"/>
      <c r="C28" s="2"/>
      <c r="G28" s="17"/>
      <c r="H28" s="17"/>
    </row>
    <row r="29" spans="1:8" x14ac:dyDescent="0.2">
      <c r="A29" s="2"/>
      <c r="B29" s="2"/>
      <c r="C29" s="2"/>
      <c r="G29" s="17"/>
      <c r="H29" s="17"/>
    </row>
    <row r="30" spans="1:8" x14ac:dyDescent="0.2">
      <c r="A30" s="2"/>
      <c r="B30" s="2"/>
      <c r="C30" s="2"/>
      <c r="G30" s="17"/>
      <c r="H30" s="17"/>
    </row>
    <row r="31" spans="1:8" x14ac:dyDescent="0.2">
      <c r="A31" s="2"/>
      <c r="B31" s="2"/>
      <c r="C31" s="2"/>
      <c r="G31" s="17"/>
      <c r="H31" s="17"/>
    </row>
    <row r="32" spans="1:8" x14ac:dyDescent="0.2">
      <c r="A32" s="2"/>
      <c r="B32" s="2"/>
      <c r="C32" s="2"/>
      <c r="G32" s="17"/>
      <c r="H32" s="17"/>
    </row>
    <row r="33" spans="1:8" x14ac:dyDescent="0.2">
      <c r="A33" s="2"/>
      <c r="B33" s="2"/>
      <c r="C33" s="2"/>
      <c r="G33" s="17"/>
      <c r="H33" s="17"/>
    </row>
    <row r="34" spans="1:8" x14ac:dyDescent="0.2">
      <c r="A34" s="2"/>
      <c r="B34" s="2"/>
      <c r="C34" s="2"/>
    </row>
    <row r="35" spans="1:8" x14ac:dyDescent="0.2">
      <c r="A35" s="2"/>
      <c r="B35" s="2"/>
      <c r="C35" s="2"/>
    </row>
    <row r="36" spans="1:8" x14ac:dyDescent="0.2">
      <c r="A36" s="2"/>
      <c r="B36" s="2"/>
      <c r="C36" s="2"/>
    </row>
    <row r="37" spans="1:8" x14ac:dyDescent="0.2">
      <c r="A37" s="2"/>
      <c r="B37" s="2"/>
      <c r="C37" s="2"/>
      <c r="F37" s="7"/>
      <c r="G37" s="16"/>
      <c r="H37" s="16"/>
    </row>
    <row r="38" spans="1:8" x14ac:dyDescent="0.2">
      <c r="A38" s="2"/>
      <c r="B38" s="2"/>
      <c r="C38" s="2"/>
      <c r="G38" s="3"/>
      <c r="H38" s="3"/>
    </row>
    <row r="39" spans="1:8" x14ac:dyDescent="0.2">
      <c r="A39" s="2"/>
      <c r="B39" s="2"/>
      <c r="C39" s="2"/>
    </row>
    <row r="40" spans="1:8" x14ac:dyDescent="0.2">
      <c r="A40" s="2"/>
      <c r="B40" s="2"/>
      <c r="C40" s="2"/>
    </row>
    <row r="41" spans="1:8" x14ac:dyDescent="0.2">
      <c r="A41" s="2"/>
      <c r="B41" s="2"/>
      <c r="C41" s="2"/>
    </row>
    <row r="42" spans="1:8" x14ac:dyDescent="0.2">
      <c r="A42" s="2"/>
      <c r="B42" s="2"/>
      <c r="C42" s="2"/>
    </row>
    <row r="43" spans="1:8" x14ac:dyDescent="0.2">
      <c r="A43" s="2"/>
      <c r="B43" s="2"/>
      <c r="C43" s="2"/>
    </row>
    <row r="44" spans="1:8" x14ac:dyDescent="0.2">
      <c r="A44" s="2"/>
      <c r="B44" s="2"/>
      <c r="C44" s="2"/>
    </row>
    <row r="45" spans="1:8" x14ac:dyDescent="0.2">
      <c r="A45" s="2"/>
      <c r="B45" s="2"/>
      <c r="C45" s="2"/>
    </row>
    <row r="46" spans="1:8" x14ac:dyDescent="0.2">
      <c r="A46" s="2"/>
      <c r="B46" s="2"/>
      <c r="C46" s="2"/>
    </row>
    <row r="47" spans="1:8" x14ac:dyDescent="0.2">
      <c r="A47" s="2"/>
      <c r="B47" s="2"/>
      <c r="C47" s="2"/>
    </row>
    <row r="48" spans="1:8" x14ac:dyDescent="0.2">
      <c r="A48" s="2"/>
      <c r="B48" s="2"/>
      <c r="C48" s="2"/>
    </row>
    <row r="49" spans="1:3" x14ac:dyDescent="0.2">
      <c r="A49" s="2"/>
      <c r="B49" s="2"/>
      <c r="C49" s="2"/>
    </row>
    <row r="50" spans="1:3" x14ac:dyDescent="0.2">
      <c r="A50" s="2"/>
      <c r="B50" s="2"/>
      <c r="C50" s="2"/>
    </row>
  </sheetData>
  <sheetProtection algorithmName="SHA-512" hashValue="gQ2GkplBHd/eYOtjh/DToi414kvtcSm52puKv4TYAR2QgeU7xPrbraedOTEZoOkIjEIe8EgQecMcbGXW/ow8IQ==" saltValue="3oJQZvH/wcQybD88rk40zA==" spinCount="100000" sheet="1" objects="1" scenarios="1" formatCells="0" formatColumns="0" formatRows="0"/>
  <mergeCells count="7">
    <mergeCell ref="A20:E20"/>
    <mergeCell ref="A11:B11"/>
    <mergeCell ref="C3:E3"/>
    <mergeCell ref="C4:E5"/>
    <mergeCell ref="C6:E6"/>
    <mergeCell ref="D11:D17"/>
    <mergeCell ref="E11:E17"/>
  </mergeCells>
  <phoneticPr fontId="6" type="noConversion"/>
  <conditionalFormatting sqref="B15:B17">
    <cfRule type="expression" dxfId="193" priority="6" stopIfTrue="1">
      <formula>AND($B$13&lt;&gt;"",B15="")</formula>
    </cfRule>
  </conditionalFormatting>
  <conditionalFormatting sqref="B13">
    <cfRule type="expression" dxfId="192" priority="7" stopIfTrue="1">
      <formula>$B$13=""</formula>
    </cfRule>
  </conditionalFormatting>
  <hyperlinks>
    <hyperlink ref="B9" r:id="rId1" xr:uid="{171BED8A-3E08-43EF-AF9E-3804DF6019ED}"/>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Erdgas Netzbetreiber auswählen" prompt="Änderungen der Liste_x000a_im Blatt &quot;L&quot; möglich!" xr:uid="{00000000-0002-0000-0000-000001000000}">
          <x14:formula1>
            <xm:f>L!$A$10:$A$33</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showGridLines="0" workbookViewId="0">
      <selection activeCell="I62" sqref="I62"/>
    </sheetView>
  </sheetViews>
  <sheetFormatPr baseColWidth="10" defaultColWidth="10.7109375" defaultRowHeight="12.75" x14ac:dyDescent="0.2"/>
  <cols>
    <col min="1" max="1" width="40.7109375" style="15" customWidth="1"/>
    <col min="2" max="3" width="20.7109375" style="15" customWidth="1"/>
    <col min="4" max="16384" width="10.7109375" style="15"/>
  </cols>
  <sheetData>
    <row r="1" spans="1:7" s="11" customFormat="1" ht="15.75" customHeight="1" x14ac:dyDescent="0.2">
      <c r="A1" s="8"/>
      <c r="B1" s="9"/>
      <c r="C1" s="19"/>
      <c r="D1" s="8"/>
      <c r="E1" s="8"/>
      <c r="F1" s="8"/>
      <c r="G1" s="8"/>
    </row>
    <row r="2" spans="1:7" s="11" customFormat="1" ht="15.75" customHeight="1" x14ac:dyDescent="0.2">
      <c r="B2" s="28"/>
      <c r="C2" s="20"/>
      <c r="D2" s="8"/>
      <c r="E2" s="8"/>
      <c r="F2" s="8"/>
      <c r="G2" s="8"/>
    </row>
    <row r="3" spans="1:7" s="11" customFormat="1" ht="15.75" customHeight="1" x14ac:dyDescent="0.2">
      <c r="A3" s="8"/>
      <c r="B3" s="28"/>
      <c r="E3" s="8"/>
      <c r="F3" s="8"/>
      <c r="G3" s="8"/>
    </row>
    <row r="4" spans="1:7" s="11" customFormat="1" ht="15.75" customHeight="1" x14ac:dyDescent="0.2">
      <c r="A4" s="203" t="s">
        <v>0</v>
      </c>
      <c r="B4" s="46"/>
    </row>
    <row r="5" spans="1:7" s="11" customFormat="1" ht="15.75" customHeight="1" x14ac:dyDescent="0.2">
      <c r="A5" s="511" t="str">
        <f>"Jahreserhebung "&amp;U!A11&amp;" "&amp;U!B12</f>
        <v>Jahreserhebung Netzbetreiber Erdgas 2023</v>
      </c>
      <c r="B5" s="512"/>
      <c r="C5" s="512"/>
      <c r="D5" s="513"/>
    </row>
    <row r="6" spans="1:7" s="11" customFormat="1" ht="15.75" x14ac:dyDescent="0.2">
      <c r="A6" s="50" t="s">
        <v>8</v>
      </c>
      <c r="B6" s="392" t="str">
        <f>IF(U!$B$13&lt;&gt;"",U!$B$13,"")</f>
        <v/>
      </c>
      <c r="C6" s="514"/>
      <c r="D6" s="515"/>
    </row>
    <row r="7" spans="1:7" s="9" customFormat="1" ht="15.75" x14ac:dyDescent="0.2">
      <c r="A7" s="511" t="s">
        <v>133</v>
      </c>
      <c r="B7" s="512"/>
      <c r="C7" s="512"/>
      <c r="D7" s="513"/>
    </row>
    <row r="8" spans="1:7" s="9" customFormat="1" x14ac:dyDescent="0.2">
      <c r="C8" s="20"/>
    </row>
    <row r="9" spans="1:7" s="9" customFormat="1" x14ac:dyDescent="0.2">
      <c r="C9" s="20"/>
    </row>
    <row r="10" spans="1:7" s="11" customFormat="1" ht="25.5" x14ac:dyDescent="0.2">
      <c r="A10" s="56" t="s">
        <v>166</v>
      </c>
      <c r="B10" s="375" t="s">
        <v>167</v>
      </c>
      <c r="C10" s="513"/>
      <c r="D10" s="48" t="s">
        <v>82</v>
      </c>
      <c r="E10" s="48" t="s">
        <v>97</v>
      </c>
      <c r="F10" s="48" t="s">
        <v>98</v>
      </c>
      <c r="G10" s="48" t="s">
        <v>81</v>
      </c>
    </row>
    <row r="11" spans="1:7" s="11" customFormat="1" x14ac:dyDescent="0.2">
      <c r="A11" s="414" t="s">
        <v>217</v>
      </c>
      <c r="B11" s="516" t="s">
        <v>135</v>
      </c>
      <c r="C11" s="378"/>
      <c r="D11" s="49" t="s">
        <v>140</v>
      </c>
      <c r="E11" s="110"/>
      <c r="F11" s="110"/>
      <c r="G11" s="76" t="str">
        <f t="shared" ref="G11:G16" si="0">IF(SUM(E11,F11)&gt;0,SUM(E11,F11),"")</f>
        <v/>
      </c>
    </row>
    <row r="12" spans="1:7" s="11" customFormat="1" x14ac:dyDescent="0.2">
      <c r="A12" s="415"/>
      <c r="B12" s="517" t="s">
        <v>134</v>
      </c>
      <c r="C12" s="374"/>
      <c r="D12" s="69" t="s">
        <v>140</v>
      </c>
      <c r="E12" s="111"/>
      <c r="F12" s="111"/>
      <c r="G12" s="77" t="str">
        <f t="shared" si="0"/>
        <v/>
      </c>
    </row>
    <row r="13" spans="1:7" s="11" customFormat="1" ht="12.75" customHeight="1" x14ac:dyDescent="0.2">
      <c r="A13" s="414" t="s">
        <v>227</v>
      </c>
      <c r="B13" s="516" t="s">
        <v>135</v>
      </c>
      <c r="C13" s="378"/>
      <c r="D13" s="49" t="s">
        <v>140</v>
      </c>
      <c r="E13" s="110"/>
      <c r="F13" s="110"/>
      <c r="G13" s="76" t="str">
        <f t="shared" si="0"/>
        <v/>
      </c>
    </row>
    <row r="14" spans="1:7" s="11" customFormat="1" x14ac:dyDescent="0.2">
      <c r="A14" s="415"/>
      <c r="B14" s="517" t="s">
        <v>134</v>
      </c>
      <c r="C14" s="374"/>
      <c r="D14" s="69" t="s">
        <v>140</v>
      </c>
      <c r="E14" s="111"/>
      <c r="F14" s="111"/>
      <c r="G14" s="77" t="str">
        <f t="shared" si="0"/>
        <v/>
      </c>
    </row>
    <row r="15" spans="1:7" s="11" customFormat="1" ht="12.75" customHeight="1" x14ac:dyDescent="0.2">
      <c r="A15" s="414" t="s">
        <v>228</v>
      </c>
      <c r="B15" s="516" t="s">
        <v>135</v>
      </c>
      <c r="C15" s="378"/>
      <c r="D15" s="49" t="s">
        <v>140</v>
      </c>
      <c r="E15" s="110"/>
      <c r="F15" s="110"/>
      <c r="G15" s="76" t="str">
        <f t="shared" si="0"/>
        <v/>
      </c>
    </row>
    <row r="16" spans="1:7" s="11" customFormat="1" x14ac:dyDescent="0.2">
      <c r="A16" s="415"/>
      <c r="B16" s="517" t="s">
        <v>134</v>
      </c>
      <c r="C16" s="374"/>
      <c r="D16" s="69" t="s">
        <v>140</v>
      </c>
      <c r="E16" s="111"/>
      <c r="F16" s="111"/>
      <c r="G16" s="77" t="str">
        <f t="shared" si="0"/>
        <v/>
      </c>
    </row>
  </sheetData>
  <sheetProtection algorithmName="SHA-512" hashValue="zkf/6OlTv7FhH4N7VvWDXCsdaNRE8+B6aen8OfKUyYhcXwgvFk6dbKJUb9gScm2h/MpIRU1sMiFFLIsucLp2SA==" saltValue="heW8zk/BHjHBoeyoybOMvw==" spinCount="100000" sheet="1" objects="1" scenarios="1" formatCells="0" formatColumns="0" formatRows="0"/>
  <mergeCells count="13">
    <mergeCell ref="A5:D5"/>
    <mergeCell ref="A7:D7"/>
    <mergeCell ref="B6:D6"/>
    <mergeCell ref="A15:A16"/>
    <mergeCell ref="A11:A12"/>
    <mergeCell ref="A13:A14"/>
    <mergeCell ref="B10:C10"/>
    <mergeCell ref="B11:C11"/>
    <mergeCell ref="B12:C12"/>
    <mergeCell ref="B13:C13"/>
    <mergeCell ref="B14:C14"/>
    <mergeCell ref="B15:C15"/>
    <mergeCell ref="B16:C16"/>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6"/>
  <sheetViews>
    <sheetView showGridLines="0" workbookViewId="0">
      <selection activeCell="I62" sqref="I62"/>
    </sheetView>
  </sheetViews>
  <sheetFormatPr baseColWidth="10" defaultColWidth="10.7109375" defaultRowHeight="12.75" x14ac:dyDescent="0.2"/>
  <cols>
    <col min="1" max="2" width="20.7109375" style="15" customWidth="1"/>
    <col min="3" max="3" width="40.7109375" style="15" customWidth="1"/>
    <col min="4" max="4" width="10.7109375" style="15"/>
    <col min="5" max="7" width="11.7109375" style="15" customWidth="1"/>
    <col min="8" max="16384" width="10.7109375" style="15"/>
  </cols>
  <sheetData>
    <row r="1" spans="1:7" s="11" customFormat="1" ht="15.75" customHeight="1" x14ac:dyDescent="0.2">
      <c r="A1" s="8"/>
      <c r="B1" s="9"/>
      <c r="C1" s="19"/>
      <c r="D1" s="8"/>
      <c r="E1" s="8"/>
      <c r="F1" s="8"/>
      <c r="G1" s="8"/>
    </row>
    <row r="2" spans="1:7" s="11" customFormat="1" ht="15.75" customHeight="1" x14ac:dyDescent="0.2">
      <c r="B2" s="28"/>
      <c r="C2" s="20"/>
      <c r="D2" s="8"/>
      <c r="E2" s="8"/>
      <c r="F2" s="8"/>
      <c r="G2" s="8"/>
    </row>
    <row r="3" spans="1:7" s="11" customFormat="1" ht="15.75" customHeight="1" x14ac:dyDescent="0.2">
      <c r="A3" s="8"/>
      <c r="B3" s="28"/>
      <c r="E3" s="8"/>
      <c r="F3" s="8"/>
      <c r="G3" s="8"/>
    </row>
    <row r="4" spans="1:7" s="11" customFormat="1" ht="15.75" customHeight="1" x14ac:dyDescent="0.2">
      <c r="A4" s="203" t="s">
        <v>0</v>
      </c>
    </row>
    <row r="5" spans="1:7" s="11" customFormat="1" ht="15.75" customHeight="1" x14ac:dyDescent="0.2">
      <c r="A5" s="405" t="str">
        <f>"Jahreserhebung "&amp;U!A11&amp;" "&amp;U!B12</f>
        <v>Jahreserhebung Netzbetreiber Erdgas 2023</v>
      </c>
      <c r="B5" s="518"/>
      <c r="C5" s="518"/>
      <c r="D5" s="519"/>
    </row>
    <row r="6" spans="1:7" s="11" customFormat="1" ht="15.75" x14ac:dyDescent="0.2">
      <c r="A6" s="50" t="s">
        <v>8</v>
      </c>
      <c r="B6" s="392" t="str">
        <f>IF(U!$B$13&lt;&gt;"",U!$B$13,"")</f>
        <v/>
      </c>
      <c r="C6" s="520"/>
      <c r="D6" s="521"/>
    </row>
    <row r="7" spans="1:7" s="9" customFormat="1" ht="15" x14ac:dyDescent="0.2">
      <c r="A7" s="405" t="s">
        <v>229</v>
      </c>
      <c r="B7" s="518"/>
      <c r="C7" s="518"/>
      <c r="D7" s="519"/>
    </row>
    <row r="8" spans="1:7" s="9" customFormat="1" x14ac:dyDescent="0.2">
      <c r="C8" s="20"/>
    </row>
    <row r="9" spans="1:7" s="9" customFormat="1" x14ac:dyDescent="0.2">
      <c r="C9" s="20"/>
    </row>
    <row r="10" spans="1:7" s="11" customFormat="1" ht="25.5" x14ac:dyDescent="0.2">
      <c r="A10" s="523" t="s">
        <v>170</v>
      </c>
      <c r="B10" s="507"/>
      <c r="C10" s="57" t="s">
        <v>163</v>
      </c>
      <c r="D10" s="54" t="s">
        <v>2</v>
      </c>
      <c r="E10" s="48" t="s">
        <v>97</v>
      </c>
      <c r="F10" s="48" t="s">
        <v>98</v>
      </c>
      <c r="G10" s="48" t="s">
        <v>81</v>
      </c>
    </row>
    <row r="11" spans="1:7" s="11" customFormat="1" ht="12.75" customHeight="1" x14ac:dyDescent="0.2">
      <c r="A11" s="524" t="s">
        <v>232</v>
      </c>
      <c r="B11" s="414" t="s">
        <v>168</v>
      </c>
      <c r="C11" s="58" t="s">
        <v>82</v>
      </c>
      <c r="D11" s="49" t="s">
        <v>140</v>
      </c>
      <c r="E11" s="110"/>
      <c r="F11" s="110"/>
      <c r="G11" s="76" t="str">
        <f>IF(SUM(E11:F11)&gt;0,SUM(E11:F11),"")</f>
        <v/>
      </c>
    </row>
    <row r="12" spans="1:7" s="11" customFormat="1" x14ac:dyDescent="0.2">
      <c r="A12" s="525"/>
      <c r="B12" s="415"/>
      <c r="C12" s="59" t="s">
        <v>107</v>
      </c>
      <c r="D12" s="69" t="s">
        <v>164</v>
      </c>
      <c r="E12" s="111"/>
      <c r="F12" s="111"/>
      <c r="G12" s="111"/>
    </row>
    <row r="13" spans="1:7" s="11" customFormat="1" x14ac:dyDescent="0.2">
      <c r="A13" s="525"/>
      <c r="B13" s="414" t="s">
        <v>169</v>
      </c>
      <c r="C13" s="58" t="s">
        <v>82</v>
      </c>
      <c r="D13" s="49" t="s">
        <v>140</v>
      </c>
      <c r="E13" s="110"/>
      <c r="F13" s="110"/>
      <c r="G13" s="76" t="str">
        <f>IF(SUM(E13:F13)&gt;0,SUM(E13:F13),"")</f>
        <v/>
      </c>
    </row>
    <row r="14" spans="1:7" s="11" customFormat="1" x14ac:dyDescent="0.2">
      <c r="A14" s="525"/>
      <c r="B14" s="415"/>
      <c r="C14" s="59" t="s">
        <v>107</v>
      </c>
      <c r="D14" s="69" t="s">
        <v>164</v>
      </c>
      <c r="E14" s="111"/>
      <c r="F14" s="111"/>
      <c r="G14" s="111"/>
    </row>
    <row r="15" spans="1:7" s="11" customFormat="1" x14ac:dyDescent="0.2">
      <c r="A15" s="525"/>
      <c r="B15" s="414" t="s">
        <v>131</v>
      </c>
      <c r="C15" s="58" t="s">
        <v>82</v>
      </c>
      <c r="D15" s="49" t="s">
        <v>140</v>
      </c>
      <c r="E15" s="110"/>
      <c r="F15" s="110"/>
      <c r="G15" s="76" t="str">
        <f>IF(SUM(E15:F15)&gt;0,SUM(E15:F15),"")</f>
        <v/>
      </c>
    </row>
    <row r="16" spans="1:7" s="11" customFormat="1" x14ac:dyDescent="0.2">
      <c r="A16" s="525"/>
      <c r="B16" s="415"/>
      <c r="C16" s="59" t="s">
        <v>107</v>
      </c>
      <c r="D16" s="69" t="s">
        <v>164</v>
      </c>
      <c r="E16" s="111"/>
      <c r="F16" s="111"/>
      <c r="G16" s="111"/>
    </row>
    <row r="17" spans="1:8" ht="12.75" customHeight="1" x14ac:dyDescent="0.2">
      <c r="A17" s="524" t="s">
        <v>233</v>
      </c>
      <c r="B17" s="414" t="s">
        <v>168</v>
      </c>
      <c r="C17" s="58" t="s">
        <v>82</v>
      </c>
      <c r="D17" s="49" t="s">
        <v>140</v>
      </c>
      <c r="E17" s="110"/>
      <c r="F17" s="110"/>
      <c r="G17" s="76" t="str">
        <f>IF(SUM(E17:F17)&gt;0,SUM(E17:F17),"")</f>
        <v/>
      </c>
    </row>
    <row r="18" spans="1:8" x14ac:dyDescent="0.2">
      <c r="A18" s="525"/>
      <c r="B18" s="415"/>
      <c r="C18" s="59" t="s">
        <v>107</v>
      </c>
      <c r="D18" s="69" t="s">
        <v>164</v>
      </c>
      <c r="E18" s="111"/>
      <c r="F18" s="111"/>
      <c r="G18" s="111"/>
    </row>
    <row r="19" spans="1:8" ht="12.75" customHeight="1" x14ac:dyDescent="0.2">
      <c r="A19" s="525"/>
      <c r="B19" s="414" t="s">
        <v>169</v>
      </c>
      <c r="C19" s="58" t="s">
        <v>82</v>
      </c>
      <c r="D19" s="49" t="s">
        <v>140</v>
      </c>
      <c r="E19" s="110"/>
      <c r="F19" s="110"/>
      <c r="G19" s="76" t="str">
        <f>IF(SUM(E19:F19)&gt;0,SUM(E19:F19),"")</f>
        <v/>
      </c>
    </row>
    <row r="20" spans="1:8" x14ac:dyDescent="0.2">
      <c r="A20" s="525"/>
      <c r="B20" s="415"/>
      <c r="C20" s="59" t="s">
        <v>107</v>
      </c>
      <c r="D20" s="69" t="s">
        <v>164</v>
      </c>
      <c r="E20" s="111"/>
      <c r="F20" s="111"/>
      <c r="G20" s="111"/>
    </row>
    <row r="21" spans="1:8" ht="12.75" customHeight="1" x14ac:dyDescent="0.2">
      <c r="A21" s="525"/>
      <c r="B21" s="414" t="s">
        <v>131</v>
      </c>
      <c r="C21" s="58" t="s">
        <v>82</v>
      </c>
      <c r="D21" s="49" t="s">
        <v>140</v>
      </c>
      <c r="E21" s="110"/>
      <c r="F21" s="110"/>
      <c r="G21" s="76" t="str">
        <f>IF(SUM(E21:F21)&gt;0,SUM(E21:F21),"")</f>
        <v/>
      </c>
    </row>
    <row r="22" spans="1:8" x14ac:dyDescent="0.2">
      <c r="A22" s="525"/>
      <c r="B22" s="415"/>
      <c r="C22" s="59" t="s">
        <v>107</v>
      </c>
      <c r="D22" s="69" t="s">
        <v>164</v>
      </c>
      <c r="E22" s="111"/>
      <c r="F22" s="111"/>
      <c r="G22" s="111"/>
    </row>
    <row r="23" spans="1:8" x14ac:dyDescent="0.2">
      <c r="A23" s="522" t="s">
        <v>80</v>
      </c>
      <c r="B23" s="441"/>
      <c r="C23" s="58" t="s">
        <v>82</v>
      </c>
      <c r="D23" s="49" t="s">
        <v>140</v>
      </c>
      <c r="E23" s="110"/>
      <c r="F23" s="110"/>
      <c r="G23" s="76" t="str">
        <f>IF(SUM(E23:F23)&gt;0,SUM(E23:F23),"")</f>
        <v/>
      </c>
    </row>
    <row r="24" spans="1:8" x14ac:dyDescent="0.2">
      <c r="A24" s="418"/>
      <c r="B24" s="443"/>
      <c r="C24" s="59" t="s">
        <v>107</v>
      </c>
      <c r="D24" s="69" t="s">
        <v>164</v>
      </c>
      <c r="E24" s="111"/>
      <c r="F24" s="111"/>
      <c r="G24" s="111"/>
    </row>
    <row r="25" spans="1:8" ht="12.75" customHeight="1" x14ac:dyDescent="0.2">
      <c r="A25" s="522" t="s">
        <v>180</v>
      </c>
      <c r="B25" s="441"/>
      <c r="C25" s="58" t="s">
        <v>82</v>
      </c>
      <c r="D25" s="49" t="s">
        <v>140</v>
      </c>
      <c r="E25" s="110"/>
      <c r="F25" s="110"/>
      <c r="G25" s="76" t="str">
        <f>IF(SUM(E25:F25)&gt;0,SUM(E25:F25),"")</f>
        <v/>
      </c>
    </row>
    <row r="26" spans="1:8" x14ac:dyDescent="0.2">
      <c r="A26" s="418"/>
      <c r="B26" s="443"/>
      <c r="C26" s="59" t="s">
        <v>181</v>
      </c>
      <c r="D26" s="69" t="s">
        <v>182</v>
      </c>
      <c r="E26" s="111"/>
      <c r="F26" s="111"/>
      <c r="G26" s="77" t="str">
        <f>IF(SUM(E26:F26)&gt;0,SUM(E26:F26),"")</f>
        <v/>
      </c>
    </row>
    <row r="28" spans="1:8" x14ac:dyDescent="0.2">
      <c r="A28" s="165" t="s">
        <v>230</v>
      </c>
    </row>
    <row r="30" spans="1:8" x14ac:dyDescent="0.2">
      <c r="A30" s="2"/>
      <c r="B30" s="210" t="s">
        <v>544</v>
      </c>
      <c r="C30" s="211"/>
      <c r="D30" s="211"/>
      <c r="E30" s="211"/>
      <c r="F30" s="209"/>
      <c r="G30" s="208"/>
      <c r="H30" s="207" t="str">
        <f>IF(AND(COUNT(E11:G16)=0,G30=""),"Pflichtfeld!","")</f>
        <v>Pflichtfeld!</v>
      </c>
    </row>
    <row r="31" spans="1:8" x14ac:dyDescent="0.2">
      <c r="A31" s="2"/>
    </row>
    <row r="32" spans="1:8" x14ac:dyDescent="0.2">
      <c r="A32" s="2"/>
      <c r="B32" s="210" t="s">
        <v>545</v>
      </c>
      <c r="C32" s="211"/>
      <c r="D32" s="211"/>
      <c r="E32" s="211"/>
      <c r="F32" s="209"/>
      <c r="G32" s="208"/>
      <c r="H32" s="207" t="str">
        <f>IF(AND(COUNT(E17:G22)=0,G32=""),"Pflichtfeld!","")</f>
        <v>Pflichtfeld!</v>
      </c>
    </row>
    <row r="34" spans="2:8" x14ac:dyDescent="0.2">
      <c r="B34" s="210" t="s">
        <v>546</v>
      </c>
      <c r="C34" s="211"/>
      <c r="D34" s="211"/>
      <c r="E34" s="211"/>
      <c r="F34" s="209"/>
      <c r="G34" s="208"/>
      <c r="H34" s="207" t="str">
        <f>IF(AND(COUNT(E23:G24)=0,G34=""),"Pflichtfeld!","")</f>
        <v>Pflichtfeld!</v>
      </c>
    </row>
    <row r="36" spans="2:8" x14ac:dyDescent="0.2">
      <c r="B36" s="210" t="s">
        <v>547</v>
      </c>
      <c r="C36" s="211"/>
      <c r="D36" s="211"/>
      <c r="E36" s="211"/>
      <c r="F36" s="209"/>
      <c r="G36" s="208"/>
      <c r="H36" s="207" t="str">
        <f>IF(AND(COUNT(E25:G26)=0,G36=""),"Pflichtfeld!","")</f>
        <v>Pflichtfeld!</v>
      </c>
    </row>
  </sheetData>
  <sheetProtection algorithmName="SHA-512" hashValue="ht9jry7jR/G4XHWmLxoqD874FuJRltIvVMQ4/ISpXpbm2tR8wDdDWrVu6670VQ6n2viJPLiluHHV36JD6usMJA==" saltValue="uf8XbAkhaZbUQVMSdLvNlg==" spinCount="100000" sheet="1" objects="1" scenarios="1" formatCells="0" formatColumns="0" formatRows="0"/>
  <mergeCells count="14">
    <mergeCell ref="A25:B26"/>
    <mergeCell ref="A10:B10"/>
    <mergeCell ref="A17:A22"/>
    <mergeCell ref="B17:B18"/>
    <mergeCell ref="B19:B20"/>
    <mergeCell ref="B21:B22"/>
    <mergeCell ref="A11:A16"/>
    <mergeCell ref="B11:B12"/>
    <mergeCell ref="B13:B14"/>
    <mergeCell ref="A5:D5"/>
    <mergeCell ref="B6:D6"/>
    <mergeCell ref="A7:D7"/>
    <mergeCell ref="B15:B16"/>
    <mergeCell ref="A23:B24"/>
  </mergeCells>
  <conditionalFormatting sqref="G30">
    <cfRule type="expression" dxfId="4" priority="234" stopIfTrue="1">
      <formula>AND(COUNT($E$11:$G$16)=0,$G$30="")</formula>
    </cfRule>
  </conditionalFormatting>
  <conditionalFormatting sqref="G32">
    <cfRule type="expression" dxfId="3" priority="3" stopIfTrue="1">
      <formula>AND(COUNT($E$17:$G$22)=0,$G$32="")</formula>
    </cfRule>
  </conditionalFormatting>
  <conditionalFormatting sqref="G34">
    <cfRule type="expression" dxfId="2" priority="2" stopIfTrue="1">
      <formula>AND(COUNT($E$23:$G$24)=0,G34="")</formula>
    </cfRule>
  </conditionalFormatting>
  <conditionalFormatting sqref="G36">
    <cfRule type="expression" dxfId="1" priority="1" stopIfTrue="1">
      <formula>AND(COUNT($E$25:$G$26)=0,$G$36="")</formula>
    </cfRule>
  </conditionalFormatting>
  <dataValidations disablePrompts="1" count="1">
    <dataValidation type="list" allowBlank="1" showInputMessage="1" showErrorMessage="1" sqref="G30 G34 G32 G36" xr:uid="{1FEB8757-21D4-4CB2-B081-EE1AE2E4650A}">
      <formula1>"Leermeldung,"</formula1>
    </dataValidation>
  </dataValidations>
  <pageMargins left="0.7" right="0.7" top="0.78740157499999996" bottom="0.78740157499999996"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E18"/>
  <sheetViews>
    <sheetView showGridLines="0" showOutlineSymbols="0" zoomScaleNormal="100" workbookViewId="0">
      <selection activeCell="I62" sqref="I62"/>
    </sheetView>
  </sheetViews>
  <sheetFormatPr baseColWidth="10" defaultColWidth="10.7109375" defaultRowHeight="12.75" x14ac:dyDescent="0.2"/>
  <cols>
    <col min="1" max="1" width="25.7109375" style="15" customWidth="1"/>
    <col min="2" max="2" width="30.7109375" style="15" customWidth="1"/>
    <col min="3" max="3" width="16.42578125" style="15" customWidth="1"/>
    <col min="4" max="4" width="11.140625" style="15" customWidth="1"/>
    <col min="5" max="16384" width="10.7109375" style="15"/>
  </cols>
  <sheetData>
    <row r="1" spans="1:5" s="26" customFormat="1" ht="15.75" customHeight="1" x14ac:dyDescent="0.2">
      <c r="A1" s="8"/>
      <c r="B1" s="9"/>
      <c r="C1" s="15"/>
      <c r="D1" s="15"/>
      <c r="E1" s="15"/>
    </row>
    <row r="2" spans="1:5" s="26" customFormat="1" ht="15.75" customHeight="1" x14ac:dyDescent="0.2">
      <c r="A2" s="11"/>
      <c r="B2" s="28"/>
      <c r="C2" s="27"/>
      <c r="D2" s="27"/>
      <c r="E2" s="27"/>
    </row>
    <row r="3" spans="1:5" s="26" customFormat="1" ht="15.75" customHeight="1" x14ac:dyDescent="0.2">
      <c r="A3" s="8"/>
      <c r="B3" s="28"/>
      <c r="C3" s="25"/>
      <c r="E3" s="27"/>
    </row>
    <row r="4" spans="1:5" s="26" customFormat="1" ht="15.75" customHeight="1" x14ac:dyDescent="0.2">
      <c r="A4" s="204" t="s">
        <v>0</v>
      </c>
      <c r="E4" s="27"/>
    </row>
    <row r="5" spans="1:5" s="26" customFormat="1" ht="15.75" customHeight="1" x14ac:dyDescent="0.2">
      <c r="A5" s="405" t="str">
        <f>"Jahreserhebung "&amp;U!A11&amp;" "&amp;U!B12</f>
        <v>Jahreserhebung Netzbetreiber Erdgas 2023</v>
      </c>
      <c r="B5" s="530"/>
      <c r="C5" s="530"/>
    </row>
    <row r="6" spans="1:5" s="26" customFormat="1" ht="15.75" customHeight="1" x14ac:dyDescent="0.2">
      <c r="A6" s="50" t="s">
        <v>8</v>
      </c>
      <c r="B6" s="392" t="str">
        <f>IF(U!$B$13&lt;&gt;"",U!$B$13,"")</f>
        <v/>
      </c>
      <c r="C6" s="514"/>
    </row>
    <row r="7" spans="1:5" s="26" customFormat="1" ht="15" customHeight="1" x14ac:dyDescent="0.2">
      <c r="A7" s="405" t="s">
        <v>171</v>
      </c>
      <c r="B7" s="530"/>
      <c r="C7" s="530"/>
    </row>
    <row r="9" spans="1:5" ht="25.5" customHeight="1" x14ac:dyDescent="0.2">
      <c r="A9" s="529" t="s">
        <v>94</v>
      </c>
      <c r="B9" s="529" t="s">
        <v>130</v>
      </c>
      <c r="C9" s="531" t="s">
        <v>90</v>
      </c>
    </row>
    <row r="10" spans="1:5" ht="25.5" customHeight="1" x14ac:dyDescent="0.2">
      <c r="A10" s="415"/>
      <c r="B10" s="415"/>
      <c r="C10" s="532" t="s">
        <v>91</v>
      </c>
      <c r="D10" s="34"/>
      <c r="E10" s="34"/>
    </row>
    <row r="11" spans="1:5" ht="12.75" customHeight="1" x14ac:dyDescent="0.2">
      <c r="A11" s="533" t="s">
        <v>177</v>
      </c>
      <c r="B11" s="162" t="s">
        <v>175</v>
      </c>
      <c r="C11" s="83"/>
      <c r="D11" s="34"/>
      <c r="E11" s="34"/>
    </row>
    <row r="12" spans="1:5" ht="12.75" customHeight="1" x14ac:dyDescent="0.2">
      <c r="A12" s="527"/>
      <c r="B12" s="163" t="s">
        <v>176</v>
      </c>
      <c r="C12" s="84"/>
      <c r="D12" s="34"/>
      <c r="E12" s="34"/>
    </row>
    <row r="13" spans="1:5" ht="12.75" customHeight="1" x14ac:dyDescent="0.2">
      <c r="A13" s="528"/>
      <c r="B13" s="164" t="s">
        <v>173</v>
      </c>
      <c r="C13" s="85"/>
      <c r="D13" s="34"/>
      <c r="E13" s="34"/>
    </row>
    <row r="14" spans="1:5" x14ac:dyDescent="0.2">
      <c r="A14" s="526" t="s">
        <v>129</v>
      </c>
      <c r="B14" s="162" t="s">
        <v>175</v>
      </c>
      <c r="C14" s="83"/>
      <c r="D14" s="34"/>
      <c r="E14" s="34"/>
    </row>
    <row r="15" spans="1:5" x14ac:dyDescent="0.2">
      <c r="A15" s="527"/>
      <c r="B15" s="163" t="s">
        <v>174</v>
      </c>
      <c r="C15" s="84"/>
      <c r="D15" s="34"/>
      <c r="E15" s="34"/>
    </row>
    <row r="16" spans="1:5" x14ac:dyDescent="0.2">
      <c r="A16" s="528"/>
      <c r="B16" s="164" t="s">
        <v>173</v>
      </c>
      <c r="C16" s="85"/>
      <c r="D16" s="34"/>
      <c r="E16" s="34"/>
    </row>
    <row r="17" spans="1:5" x14ac:dyDescent="0.2">
      <c r="A17" s="154" t="s">
        <v>128</v>
      </c>
      <c r="B17" s="155"/>
      <c r="C17" s="86"/>
      <c r="D17" s="34"/>
      <c r="E17" s="34"/>
    </row>
    <row r="18" spans="1:5" x14ac:dyDescent="0.2">
      <c r="A18" s="156" t="s">
        <v>81</v>
      </c>
      <c r="B18" s="157"/>
      <c r="C18" s="158" t="str">
        <f>IF(SUM(C11:C17)&gt;0,SUM(C11:C17),"")</f>
        <v/>
      </c>
    </row>
  </sheetData>
  <sheetProtection algorithmName="SHA-512" hashValue="ovAmHehYeoasisfOGp9HSVdbr4e8kzFsn3N2LGEkXTMzO4GC9v4W3pgC9aLZpHTdkFJ4IafzB+gn3PqCm7laaw==" saltValue="NVbFuMbB25nxKP1W8vq9XQ==" spinCount="100000" sheet="1" objects="1" scenarios="1" formatCells="0" formatColumns="0" formatRows="0"/>
  <mergeCells count="8">
    <mergeCell ref="A14:A16"/>
    <mergeCell ref="A9:A10"/>
    <mergeCell ref="B9:B10"/>
    <mergeCell ref="A5:C5"/>
    <mergeCell ref="B6:C6"/>
    <mergeCell ref="A7:C7"/>
    <mergeCell ref="C9:C10"/>
    <mergeCell ref="A11:A13"/>
  </mergeCells>
  <pageMargins left="0.46" right="0.49" top="0.984251969" bottom="0.78" header="0.4921259845" footer="0.49212598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howOutlineSymbols="0"/>
    <pageSetUpPr fitToPage="1"/>
  </sheetPr>
  <dimension ref="A1:J120"/>
  <sheetViews>
    <sheetView showGridLines="0" showOutlineSymbols="0" workbookViewId="0">
      <pane ySplit="10" topLeftCell="A11" activePane="bottomLeft" state="frozen"/>
      <selection activeCell="I62" sqref="I62"/>
      <selection pane="bottomLeft" activeCell="F16" sqref="F16"/>
    </sheetView>
  </sheetViews>
  <sheetFormatPr baseColWidth="10" defaultColWidth="10.7109375" defaultRowHeight="12.75" x14ac:dyDescent="0.2"/>
  <cols>
    <col min="1" max="1" width="45.7109375" style="36" customWidth="1"/>
    <col min="2" max="4" width="20.7109375" style="36" customWidth="1"/>
    <col min="5" max="257" width="10.7109375" style="36"/>
    <col min="258" max="258" width="40.7109375" style="36" customWidth="1"/>
    <col min="259" max="259" width="20.7109375" style="36" customWidth="1"/>
    <col min="260" max="260" width="30.7109375" style="36" customWidth="1"/>
    <col min="261" max="513" width="10.7109375" style="36"/>
    <col min="514" max="514" width="40.7109375" style="36" customWidth="1"/>
    <col min="515" max="515" width="20.7109375" style="36" customWidth="1"/>
    <col min="516" max="516" width="30.7109375" style="36" customWidth="1"/>
    <col min="517" max="769" width="10.7109375" style="36"/>
    <col min="770" max="770" width="40.7109375" style="36" customWidth="1"/>
    <col min="771" max="771" width="20.7109375" style="36" customWidth="1"/>
    <col min="772" max="772" width="30.7109375" style="36" customWidth="1"/>
    <col min="773" max="1025" width="10.7109375" style="36"/>
    <col min="1026" max="1026" width="40.7109375" style="36" customWidth="1"/>
    <col min="1027" max="1027" width="20.7109375" style="36" customWidth="1"/>
    <col min="1028" max="1028" width="30.7109375" style="36" customWidth="1"/>
    <col min="1029" max="1281" width="10.7109375" style="36"/>
    <col min="1282" max="1282" width="40.7109375" style="36" customWidth="1"/>
    <col min="1283" max="1283" width="20.7109375" style="36" customWidth="1"/>
    <col min="1284" max="1284" width="30.7109375" style="36" customWidth="1"/>
    <col min="1285" max="1537" width="10.7109375" style="36"/>
    <col min="1538" max="1538" width="40.7109375" style="36" customWidth="1"/>
    <col min="1539" max="1539" width="20.7109375" style="36" customWidth="1"/>
    <col min="1540" max="1540" width="30.7109375" style="36" customWidth="1"/>
    <col min="1541" max="1793" width="10.7109375" style="36"/>
    <col min="1794" max="1794" width="40.7109375" style="36" customWidth="1"/>
    <col min="1795" max="1795" width="20.7109375" style="36" customWidth="1"/>
    <col min="1796" max="1796" width="30.7109375" style="36" customWidth="1"/>
    <col min="1797" max="2049" width="10.7109375" style="36"/>
    <col min="2050" max="2050" width="40.7109375" style="36" customWidth="1"/>
    <col min="2051" max="2051" width="20.7109375" style="36" customWidth="1"/>
    <col min="2052" max="2052" width="30.7109375" style="36" customWidth="1"/>
    <col min="2053" max="2305" width="10.7109375" style="36"/>
    <col min="2306" max="2306" width="40.7109375" style="36" customWidth="1"/>
    <col min="2307" max="2307" width="20.7109375" style="36" customWidth="1"/>
    <col min="2308" max="2308" width="30.7109375" style="36" customWidth="1"/>
    <col min="2309" max="2561" width="10.7109375" style="36"/>
    <col min="2562" max="2562" width="40.7109375" style="36" customWidth="1"/>
    <col min="2563" max="2563" width="20.7109375" style="36" customWidth="1"/>
    <col min="2564" max="2564" width="30.7109375" style="36" customWidth="1"/>
    <col min="2565" max="2817" width="10.7109375" style="36"/>
    <col min="2818" max="2818" width="40.7109375" style="36" customWidth="1"/>
    <col min="2819" max="2819" width="20.7109375" style="36" customWidth="1"/>
    <col min="2820" max="2820" width="30.7109375" style="36" customWidth="1"/>
    <col min="2821" max="3073" width="10.7109375" style="36"/>
    <col min="3074" max="3074" width="40.7109375" style="36" customWidth="1"/>
    <col min="3075" max="3075" width="20.7109375" style="36" customWidth="1"/>
    <col min="3076" max="3076" width="30.7109375" style="36" customWidth="1"/>
    <col min="3077" max="3329" width="10.7109375" style="36"/>
    <col min="3330" max="3330" width="40.7109375" style="36" customWidth="1"/>
    <col min="3331" max="3331" width="20.7109375" style="36" customWidth="1"/>
    <col min="3332" max="3332" width="30.7109375" style="36" customWidth="1"/>
    <col min="3333" max="3585" width="10.7109375" style="36"/>
    <col min="3586" max="3586" width="40.7109375" style="36" customWidth="1"/>
    <col min="3587" max="3587" width="20.7109375" style="36" customWidth="1"/>
    <col min="3588" max="3588" width="30.7109375" style="36" customWidth="1"/>
    <col min="3589" max="3841" width="10.7109375" style="36"/>
    <col min="3842" max="3842" width="40.7109375" style="36" customWidth="1"/>
    <col min="3843" max="3843" width="20.7109375" style="36" customWidth="1"/>
    <col min="3844" max="3844" width="30.7109375" style="36" customWidth="1"/>
    <col min="3845" max="4097" width="10.7109375" style="36"/>
    <col min="4098" max="4098" width="40.7109375" style="36" customWidth="1"/>
    <col min="4099" max="4099" width="20.7109375" style="36" customWidth="1"/>
    <col min="4100" max="4100" width="30.7109375" style="36" customWidth="1"/>
    <col min="4101" max="4353" width="10.7109375" style="36"/>
    <col min="4354" max="4354" width="40.7109375" style="36" customWidth="1"/>
    <col min="4355" max="4355" width="20.7109375" style="36" customWidth="1"/>
    <col min="4356" max="4356" width="30.7109375" style="36" customWidth="1"/>
    <col min="4357" max="4609" width="10.7109375" style="36"/>
    <col min="4610" max="4610" width="40.7109375" style="36" customWidth="1"/>
    <col min="4611" max="4611" width="20.7109375" style="36" customWidth="1"/>
    <col min="4612" max="4612" width="30.7109375" style="36" customWidth="1"/>
    <col min="4613" max="4865" width="10.7109375" style="36"/>
    <col min="4866" max="4866" width="40.7109375" style="36" customWidth="1"/>
    <col min="4867" max="4867" width="20.7109375" style="36" customWidth="1"/>
    <col min="4868" max="4868" width="30.7109375" style="36" customWidth="1"/>
    <col min="4869" max="5121" width="10.7109375" style="36"/>
    <col min="5122" max="5122" width="40.7109375" style="36" customWidth="1"/>
    <col min="5123" max="5123" width="20.7109375" style="36" customWidth="1"/>
    <col min="5124" max="5124" width="30.7109375" style="36" customWidth="1"/>
    <col min="5125" max="5377" width="10.7109375" style="36"/>
    <col min="5378" max="5378" width="40.7109375" style="36" customWidth="1"/>
    <col min="5379" max="5379" width="20.7109375" style="36" customWidth="1"/>
    <col min="5380" max="5380" width="30.7109375" style="36" customWidth="1"/>
    <col min="5381" max="5633" width="10.7109375" style="36"/>
    <col min="5634" max="5634" width="40.7109375" style="36" customWidth="1"/>
    <col min="5635" max="5635" width="20.7109375" style="36" customWidth="1"/>
    <col min="5636" max="5636" width="30.7109375" style="36" customWidth="1"/>
    <col min="5637" max="5889" width="10.7109375" style="36"/>
    <col min="5890" max="5890" width="40.7109375" style="36" customWidth="1"/>
    <col min="5891" max="5891" width="20.7109375" style="36" customWidth="1"/>
    <col min="5892" max="5892" width="30.7109375" style="36" customWidth="1"/>
    <col min="5893" max="6145" width="10.7109375" style="36"/>
    <col min="6146" max="6146" width="40.7109375" style="36" customWidth="1"/>
    <col min="6147" max="6147" width="20.7109375" style="36" customWidth="1"/>
    <col min="6148" max="6148" width="30.7109375" style="36" customWidth="1"/>
    <col min="6149" max="6401" width="10.7109375" style="36"/>
    <col min="6402" max="6402" width="40.7109375" style="36" customWidth="1"/>
    <col min="6403" max="6403" width="20.7109375" style="36" customWidth="1"/>
    <col min="6404" max="6404" width="30.7109375" style="36" customWidth="1"/>
    <col min="6405" max="6657" width="10.7109375" style="36"/>
    <col min="6658" max="6658" width="40.7109375" style="36" customWidth="1"/>
    <col min="6659" max="6659" width="20.7109375" style="36" customWidth="1"/>
    <col min="6660" max="6660" width="30.7109375" style="36" customWidth="1"/>
    <col min="6661" max="6913" width="10.7109375" style="36"/>
    <col min="6914" max="6914" width="40.7109375" style="36" customWidth="1"/>
    <col min="6915" max="6915" width="20.7109375" style="36" customWidth="1"/>
    <col min="6916" max="6916" width="30.7109375" style="36" customWidth="1"/>
    <col min="6917" max="7169" width="10.7109375" style="36"/>
    <col min="7170" max="7170" width="40.7109375" style="36" customWidth="1"/>
    <col min="7171" max="7171" width="20.7109375" style="36" customWidth="1"/>
    <col min="7172" max="7172" width="30.7109375" style="36" customWidth="1"/>
    <col min="7173" max="7425" width="10.7109375" style="36"/>
    <col min="7426" max="7426" width="40.7109375" style="36" customWidth="1"/>
    <col min="7427" max="7427" width="20.7109375" style="36" customWidth="1"/>
    <col min="7428" max="7428" width="30.7109375" style="36" customWidth="1"/>
    <col min="7429" max="7681" width="10.7109375" style="36"/>
    <col min="7682" max="7682" width="40.7109375" style="36" customWidth="1"/>
    <col min="7683" max="7683" width="20.7109375" style="36" customWidth="1"/>
    <col min="7684" max="7684" width="30.7109375" style="36" customWidth="1"/>
    <col min="7685" max="7937" width="10.7109375" style="36"/>
    <col min="7938" max="7938" width="40.7109375" style="36" customWidth="1"/>
    <col min="7939" max="7939" width="20.7109375" style="36" customWidth="1"/>
    <col min="7940" max="7940" width="30.7109375" style="36" customWidth="1"/>
    <col min="7941" max="8193" width="10.7109375" style="36"/>
    <col min="8194" max="8194" width="40.7109375" style="36" customWidth="1"/>
    <col min="8195" max="8195" width="20.7109375" style="36" customWidth="1"/>
    <col min="8196" max="8196" width="30.7109375" style="36" customWidth="1"/>
    <col min="8197" max="8449" width="10.7109375" style="36"/>
    <col min="8450" max="8450" width="40.7109375" style="36" customWidth="1"/>
    <col min="8451" max="8451" width="20.7109375" style="36" customWidth="1"/>
    <col min="8452" max="8452" width="30.7109375" style="36" customWidth="1"/>
    <col min="8453" max="8705" width="10.7109375" style="36"/>
    <col min="8706" max="8706" width="40.7109375" style="36" customWidth="1"/>
    <col min="8707" max="8707" width="20.7109375" style="36" customWidth="1"/>
    <col min="8708" max="8708" width="30.7109375" style="36" customWidth="1"/>
    <col min="8709" max="8961" width="10.7109375" style="36"/>
    <col min="8962" max="8962" width="40.7109375" style="36" customWidth="1"/>
    <col min="8963" max="8963" width="20.7109375" style="36" customWidth="1"/>
    <col min="8964" max="8964" width="30.7109375" style="36" customWidth="1"/>
    <col min="8965" max="9217" width="10.7109375" style="36"/>
    <col min="9218" max="9218" width="40.7109375" style="36" customWidth="1"/>
    <col min="9219" max="9219" width="20.7109375" style="36" customWidth="1"/>
    <col min="9220" max="9220" width="30.7109375" style="36" customWidth="1"/>
    <col min="9221" max="9473" width="10.7109375" style="36"/>
    <col min="9474" max="9474" width="40.7109375" style="36" customWidth="1"/>
    <col min="9475" max="9475" width="20.7109375" style="36" customWidth="1"/>
    <col min="9476" max="9476" width="30.7109375" style="36" customWidth="1"/>
    <col min="9477" max="9729" width="10.7109375" style="36"/>
    <col min="9730" max="9730" width="40.7109375" style="36" customWidth="1"/>
    <col min="9731" max="9731" width="20.7109375" style="36" customWidth="1"/>
    <col min="9732" max="9732" width="30.7109375" style="36" customWidth="1"/>
    <col min="9733" max="9985" width="10.7109375" style="36"/>
    <col min="9986" max="9986" width="40.7109375" style="36" customWidth="1"/>
    <col min="9987" max="9987" width="20.7109375" style="36" customWidth="1"/>
    <col min="9988" max="9988" width="30.7109375" style="36" customWidth="1"/>
    <col min="9989" max="10241" width="10.7109375" style="36"/>
    <col min="10242" max="10242" width="40.7109375" style="36" customWidth="1"/>
    <col min="10243" max="10243" width="20.7109375" style="36" customWidth="1"/>
    <col min="10244" max="10244" width="30.7109375" style="36" customWidth="1"/>
    <col min="10245" max="10497" width="10.7109375" style="36"/>
    <col min="10498" max="10498" width="40.7109375" style="36" customWidth="1"/>
    <col min="10499" max="10499" width="20.7109375" style="36" customWidth="1"/>
    <col min="10500" max="10500" width="30.7109375" style="36" customWidth="1"/>
    <col min="10501" max="10753" width="10.7109375" style="36"/>
    <col min="10754" max="10754" width="40.7109375" style="36" customWidth="1"/>
    <col min="10755" max="10755" width="20.7109375" style="36" customWidth="1"/>
    <col min="10756" max="10756" width="30.7109375" style="36" customWidth="1"/>
    <col min="10757" max="11009" width="10.7109375" style="36"/>
    <col min="11010" max="11010" width="40.7109375" style="36" customWidth="1"/>
    <col min="11011" max="11011" width="20.7109375" style="36" customWidth="1"/>
    <col min="11012" max="11012" width="30.7109375" style="36" customWidth="1"/>
    <col min="11013" max="11265" width="10.7109375" style="36"/>
    <col min="11266" max="11266" width="40.7109375" style="36" customWidth="1"/>
    <col min="11267" max="11267" width="20.7109375" style="36" customWidth="1"/>
    <col min="11268" max="11268" width="30.7109375" style="36" customWidth="1"/>
    <col min="11269" max="11521" width="10.7109375" style="36"/>
    <col min="11522" max="11522" width="40.7109375" style="36" customWidth="1"/>
    <col min="11523" max="11523" width="20.7109375" style="36" customWidth="1"/>
    <col min="11524" max="11524" width="30.7109375" style="36" customWidth="1"/>
    <col min="11525" max="11777" width="10.7109375" style="36"/>
    <col min="11778" max="11778" width="40.7109375" style="36" customWidth="1"/>
    <col min="11779" max="11779" width="20.7109375" style="36" customWidth="1"/>
    <col min="11780" max="11780" width="30.7109375" style="36" customWidth="1"/>
    <col min="11781" max="12033" width="10.7109375" style="36"/>
    <col min="12034" max="12034" width="40.7109375" style="36" customWidth="1"/>
    <col min="12035" max="12035" width="20.7109375" style="36" customWidth="1"/>
    <col min="12036" max="12036" width="30.7109375" style="36" customWidth="1"/>
    <col min="12037" max="12289" width="10.7109375" style="36"/>
    <col min="12290" max="12290" width="40.7109375" style="36" customWidth="1"/>
    <col min="12291" max="12291" width="20.7109375" style="36" customWidth="1"/>
    <col min="12292" max="12292" width="30.7109375" style="36" customWidth="1"/>
    <col min="12293" max="12545" width="10.7109375" style="36"/>
    <col min="12546" max="12546" width="40.7109375" style="36" customWidth="1"/>
    <col min="12547" max="12547" width="20.7109375" style="36" customWidth="1"/>
    <col min="12548" max="12548" width="30.7109375" style="36" customWidth="1"/>
    <col min="12549" max="12801" width="10.7109375" style="36"/>
    <col min="12802" max="12802" width="40.7109375" style="36" customWidth="1"/>
    <col min="12803" max="12803" width="20.7109375" style="36" customWidth="1"/>
    <col min="12804" max="12804" width="30.7109375" style="36" customWidth="1"/>
    <col min="12805" max="13057" width="10.7109375" style="36"/>
    <col min="13058" max="13058" width="40.7109375" style="36" customWidth="1"/>
    <col min="13059" max="13059" width="20.7109375" style="36" customWidth="1"/>
    <col min="13060" max="13060" width="30.7109375" style="36" customWidth="1"/>
    <col min="13061" max="13313" width="10.7109375" style="36"/>
    <col min="13314" max="13314" width="40.7109375" style="36" customWidth="1"/>
    <col min="13315" max="13315" width="20.7109375" style="36" customWidth="1"/>
    <col min="13316" max="13316" width="30.7109375" style="36" customWidth="1"/>
    <col min="13317" max="13569" width="10.7109375" style="36"/>
    <col min="13570" max="13570" width="40.7109375" style="36" customWidth="1"/>
    <col min="13571" max="13571" width="20.7109375" style="36" customWidth="1"/>
    <col min="13572" max="13572" width="30.7109375" style="36" customWidth="1"/>
    <col min="13573" max="13825" width="10.7109375" style="36"/>
    <col min="13826" max="13826" width="40.7109375" style="36" customWidth="1"/>
    <col min="13827" max="13827" width="20.7109375" style="36" customWidth="1"/>
    <col min="13828" max="13828" width="30.7109375" style="36" customWidth="1"/>
    <col min="13829" max="14081" width="10.7109375" style="36"/>
    <col min="14082" max="14082" width="40.7109375" style="36" customWidth="1"/>
    <col min="14083" max="14083" width="20.7109375" style="36" customWidth="1"/>
    <col min="14084" max="14084" width="30.7109375" style="36" customWidth="1"/>
    <col min="14085" max="14337" width="10.7109375" style="36"/>
    <col min="14338" max="14338" width="40.7109375" style="36" customWidth="1"/>
    <col min="14339" max="14339" width="20.7109375" style="36" customWidth="1"/>
    <col min="14340" max="14340" width="30.7109375" style="36" customWidth="1"/>
    <col min="14341" max="14593" width="10.7109375" style="36"/>
    <col min="14594" max="14594" width="40.7109375" style="36" customWidth="1"/>
    <col min="14595" max="14595" width="20.7109375" style="36" customWidth="1"/>
    <col min="14596" max="14596" width="30.7109375" style="36" customWidth="1"/>
    <col min="14597" max="14849" width="10.7109375" style="36"/>
    <col min="14850" max="14850" width="40.7109375" style="36" customWidth="1"/>
    <col min="14851" max="14851" width="20.7109375" style="36" customWidth="1"/>
    <col min="14852" max="14852" width="30.7109375" style="36" customWidth="1"/>
    <col min="14853" max="15105" width="10.7109375" style="36"/>
    <col min="15106" max="15106" width="40.7109375" style="36" customWidth="1"/>
    <col min="15107" max="15107" width="20.7109375" style="36" customWidth="1"/>
    <col min="15108" max="15108" width="30.7109375" style="36" customWidth="1"/>
    <col min="15109" max="15361" width="10.7109375" style="36"/>
    <col min="15362" max="15362" width="40.7109375" style="36" customWidth="1"/>
    <col min="15363" max="15363" width="20.7109375" style="36" customWidth="1"/>
    <col min="15364" max="15364" width="30.7109375" style="36" customWidth="1"/>
    <col min="15365" max="15617" width="10.7109375" style="36"/>
    <col min="15618" max="15618" width="40.7109375" style="36" customWidth="1"/>
    <col min="15619" max="15619" width="20.7109375" style="36" customWidth="1"/>
    <col min="15620" max="15620" width="30.7109375" style="36" customWidth="1"/>
    <col min="15621" max="15873" width="10.7109375" style="36"/>
    <col min="15874" max="15874" width="40.7109375" style="36" customWidth="1"/>
    <col min="15875" max="15875" width="20.7109375" style="36" customWidth="1"/>
    <col min="15876" max="15876" width="30.7109375" style="36" customWidth="1"/>
    <col min="15877" max="16129" width="10.7109375" style="36"/>
    <col min="16130" max="16130" width="40.7109375" style="36" customWidth="1"/>
    <col min="16131" max="16131" width="20.7109375" style="36" customWidth="1"/>
    <col min="16132" max="16132" width="30.7109375" style="36" customWidth="1"/>
    <col min="16133" max="16384" width="10.7109375" style="36"/>
  </cols>
  <sheetData>
    <row r="1" spans="1:10" s="11" customFormat="1" ht="15.75" customHeight="1" x14ac:dyDescent="0.2">
      <c r="A1" s="8"/>
      <c r="B1" s="9"/>
      <c r="C1" s="9"/>
      <c r="D1" s="9"/>
      <c r="E1" s="9"/>
    </row>
    <row r="2" spans="1:10" s="11" customFormat="1" ht="15.75" customHeight="1" x14ac:dyDescent="0.2">
      <c r="B2" s="28"/>
      <c r="D2" s="8"/>
    </row>
    <row r="3" spans="1:10" s="11" customFormat="1" ht="15.75" customHeight="1" x14ac:dyDescent="0.2">
      <c r="A3" s="8"/>
      <c r="B3" s="28"/>
      <c r="C3" s="8"/>
      <c r="E3" s="12"/>
    </row>
    <row r="4" spans="1:10" s="11" customFormat="1" ht="15.75" customHeight="1" x14ac:dyDescent="0.2">
      <c r="A4" s="203" t="s">
        <v>0</v>
      </c>
      <c r="B4" s="8"/>
      <c r="C4" s="8"/>
      <c r="D4" s="8"/>
      <c r="E4" s="12"/>
    </row>
    <row r="5" spans="1:10" s="11" customFormat="1" ht="15.75" customHeight="1" x14ac:dyDescent="0.2">
      <c r="A5" s="405" t="str">
        <f>"Jahreserhebung "&amp;U!A11&amp;" "&amp;U!B12</f>
        <v>Jahreserhebung Netzbetreiber Erdgas 2023</v>
      </c>
      <c r="B5" s="530"/>
      <c r="C5" s="530"/>
      <c r="D5" s="535"/>
      <c r="E5" s="12"/>
      <c r="F5" s="12"/>
    </row>
    <row r="6" spans="1:10" s="11" customFormat="1" ht="15.75" customHeight="1" x14ac:dyDescent="0.2">
      <c r="A6" s="50" t="s">
        <v>8</v>
      </c>
      <c r="B6" s="392" t="str">
        <f>IF(U!$B$13&lt;&gt;"",U!$B$13,"")</f>
        <v/>
      </c>
      <c r="C6" s="514"/>
      <c r="D6" s="515"/>
      <c r="F6" s="28"/>
    </row>
    <row r="7" spans="1:10" s="11" customFormat="1" ht="15" x14ac:dyDescent="0.2">
      <c r="A7" s="405" t="s">
        <v>92</v>
      </c>
      <c r="B7" s="530"/>
      <c r="C7" s="530"/>
      <c r="D7" s="535"/>
      <c r="F7" s="28"/>
    </row>
    <row r="8" spans="1:10" s="2" customFormat="1" ht="12.75" customHeight="1" x14ac:dyDescent="0.2">
      <c r="A8" s="538" t="s">
        <v>541</v>
      </c>
      <c r="B8" s="539"/>
      <c r="C8" s="540"/>
      <c r="D8" s="536"/>
      <c r="E8" s="534" t="str">
        <f>IF(AND(COUNTA(JJ_Net_GKP!A11:D29)=0,D8=""),"Pflichtfeld!","")</f>
        <v>Pflichtfeld!</v>
      </c>
      <c r="F8" s="6"/>
      <c r="G8" s="17"/>
      <c r="H8" s="17"/>
      <c r="I8" s="6"/>
      <c r="J8" s="6"/>
    </row>
    <row r="9" spans="1:10" s="2" customFormat="1" x14ac:dyDescent="0.2">
      <c r="A9" s="541"/>
      <c r="B9" s="542"/>
      <c r="C9" s="543"/>
      <c r="D9" s="537"/>
      <c r="E9" s="534"/>
      <c r="F9" s="6"/>
      <c r="G9" s="17"/>
      <c r="H9" s="17"/>
      <c r="I9" s="6"/>
      <c r="J9" s="6"/>
    </row>
    <row r="10" spans="1:10" s="9" customFormat="1" ht="51" x14ac:dyDescent="0.2">
      <c r="A10" s="54" t="s">
        <v>93</v>
      </c>
      <c r="B10" s="54" t="s">
        <v>183</v>
      </c>
      <c r="C10" s="54" t="s">
        <v>184</v>
      </c>
      <c r="D10" s="54" t="s">
        <v>240</v>
      </c>
    </row>
    <row r="11" spans="1:10" s="9" customFormat="1" x14ac:dyDescent="0.2">
      <c r="A11" s="175"/>
      <c r="B11" s="80"/>
      <c r="C11" s="80"/>
      <c r="D11" s="176"/>
    </row>
    <row r="12" spans="1:10" s="9" customFormat="1" x14ac:dyDescent="0.2">
      <c r="A12" s="177"/>
      <c r="B12" s="81"/>
      <c r="C12" s="81"/>
      <c r="D12" s="178"/>
    </row>
    <row r="13" spans="1:10" s="9" customFormat="1" x14ac:dyDescent="0.2">
      <c r="A13" s="177"/>
      <c r="B13" s="81"/>
      <c r="C13" s="81"/>
      <c r="D13" s="178"/>
    </row>
    <row r="14" spans="1:10" s="9" customFormat="1" x14ac:dyDescent="0.2">
      <c r="A14" s="177"/>
      <c r="B14" s="81"/>
      <c r="C14" s="81"/>
      <c r="D14" s="178"/>
    </row>
    <row r="15" spans="1:10" s="9" customFormat="1" x14ac:dyDescent="0.2">
      <c r="A15" s="177"/>
      <c r="B15" s="81"/>
      <c r="C15" s="81"/>
      <c r="D15" s="178"/>
    </row>
    <row r="16" spans="1:10" s="9" customFormat="1" x14ac:dyDescent="0.2">
      <c r="A16" s="177"/>
      <c r="B16" s="81"/>
      <c r="C16" s="81"/>
      <c r="D16" s="178"/>
    </row>
    <row r="17" spans="1:4" s="9" customFormat="1" x14ac:dyDescent="0.2">
      <c r="A17" s="177"/>
      <c r="B17" s="81"/>
      <c r="C17" s="81"/>
      <c r="D17" s="178"/>
    </row>
    <row r="18" spans="1:4" s="9" customFormat="1" x14ac:dyDescent="0.2">
      <c r="A18" s="177"/>
      <c r="B18" s="81"/>
      <c r="C18" s="81"/>
      <c r="D18" s="178"/>
    </row>
    <row r="19" spans="1:4" s="9" customFormat="1" x14ac:dyDescent="0.2">
      <c r="A19" s="177"/>
      <c r="B19" s="81"/>
      <c r="C19" s="81"/>
      <c r="D19" s="178"/>
    </row>
    <row r="20" spans="1:4" s="9" customFormat="1" x14ac:dyDescent="0.2">
      <c r="A20" s="177"/>
      <c r="B20" s="81"/>
      <c r="C20" s="81"/>
      <c r="D20" s="178"/>
    </row>
    <row r="21" spans="1:4" s="9" customFormat="1" x14ac:dyDescent="0.2">
      <c r="A21" s="177"/>
      <c r="B21" s="81"/>
      <c r="C21" s="81"/>
      <c r="D21" s="178"/>
    </row>
    <row r="22" spans="1:4" s="9" customFormat="1" x14ac:dyDescent="0.2">
      <c r="A22" s="177"/>
      <c r="B22" s="81"/>
      <c r="C22" s="81"/>
      <c r="D22" s="178"/>
    </row>
    <row r="23" spans="1:4" s="9" customFormat="1" x14ac:dyDescent="0.2">
      <c r="A23" s="177"/>
      <c r="B23" s="81"/>
      <c r="C23" s="81"/>
      <c r="D23" s="178"/>
    </row>
    <row r="24" spans="1:4" s="9" customFormat="1" x14ac:dyDescent="0.2">
      <c r="A24" s="177"/>
      <c r="B24" s="81"/>
      <c r="C24" s="81"/>
      <c r="D24" s="178"/>
    </row>
    <row r="25" spans="1:4" s="9" customFormat="1" x14ac:dyDescent="0.2">
      <c r="A25" s="177"/>
      <c r="B25" s="81"/>
      <c r="C25" s="81"/>
      <c r="D25" s="178"/>
    </row>
    <row r="26" spans="1:4" s="9" customFormat="1" x14ac:dyDescent="0.2">
      <c r="A26" s="177"/>
      <c r="B26" s="81"/>
      <c r="C26" s="81"/>
      <c r="D26" s="178"/>
    </row>
    <row r="27" spans="1:4" s="9" customFormat="1" x14ac:dyDescent="0.2">
      <c r="A27" s="177"/>
      <c r="B27" s="81"/>
      <c r="C27" s="81"/>
      <c r="D27" s="178"/>
    </row>
    <row r="28" spans="1:4" s="9" customFormat="1" x14ac:dyDescent="0.2">
      <c r="A28" s="177"/>
      <c r="B28" s="81"/>
      <c r="C28" s="81"/>
      <c r="D28" s="178"/>
    </row>
    <row r="29" spans="1:4" s="9" customFormat="1" x14ac:dyDescent="0.2">
      <c r="A29" s="177"/>
      <c r="B29" s="81"/>
      <c r="C29" s="81"/>
      <c r="D29" s="178"/>
    </row>
    <row r="30" spans="1:4" x14ac:dyDescent="0.2">
      <c r="A30" s="177"/>
      <c r="B30" s="81"/>
      <c r="C30" s="81"/>
      <c r="D30" s="178"/>
    </row>
    <row r="31" spans="1:4" x14ac:dyDescent="0.2">
      <c r="A31" s="177"/>
      <c r="B31" s="81"/>
      <c r="C31" s="81"/>
      <c r="D31" s="178"/>
    </row>
    <row r="32" spans="1:4" x14ac:dyDescent="0.2">
      <c r="A32" s="177"/>
      <c r="B32" s="81"/>
      <c r="C32" s="81"/>
      <c r="D32" s="178"/>
    </row>
    <row r="33" spans="1:10" s="2" customFormat="1" ht="13.5" customHeight="1" x14ac:dyDescent="0.2">
      <c r="A33" s="177"/>
      <c r="B33" s="81"/>
      <c r="C33" s="81"/>
      <c r="D33" s="178"/>
      <c r="F33" s="6"/>
      <c r="G33" s="17"/>
      <c r="H33" s="17"/>
      <c r="I33" s="6"/>
      <c r="J33" s="6"/>
    </row>
    <row r="34" spans="1:10" x14ac:dyDescent="0.2">
      <c r="A34" s="177"/>
      <c r="B34" s="81"/>
      <c r="C34" s="81"/>
      <c r="D34" s="178"/>
    </row>
    <row r="35" spans="1:10" x14ac:dyDescent="0.2">
      <c r="A35" s="177"/>
      <c r="B35" s="81"/>
      <c r="C35" s="81"/>
      <c r="D35" s="178"/>
    </row>
    <row r="36" spans="1:10" x14ac:dyDescent="0.2">
      <c r="A36" s="177"/>
      <c r="B36" s="81"/>
      <c r="C36" s="81"/>
      <c r="D36" s="178"/>
    </row>
    <row r="37" spans="1:10" x14ac:dyDescent="0.2">
      <c r="A37" s="177"/>
      <c r="B37" s="81"/>
      <c r="C37" s="81"/>
      <c r="D37" s="178"/>
    </row>
    <row r="38" spans="1:10" x14ac:dyDescent="0.2">
      <c r="A38" s="177"/>
      <c r="B38" s="81"/>
      <c r="C38" s="81"/>
      <c r="D38" s="178"/>
    </row>
    <row r="39" spans="1:10" x14ac:dyDescent="0.2">
      <c r="A39" s="177"/>
      <c r="B39" s="81"/>
      <c r="C39" s="81"/>
      <c r="D39" s="178"/>
    </row>
    <row r="40" spans="1:10" x14ac:dyDescent="0.2">
      <c r="A40" s="177"/>
      <c r="B40" s="81"/>
      <c r="C40" s="81"/>
      <c r="D40" s="178"/>
    </row>
    <row r="41" spans="1:10" x14ac:dyDescent="0.2">
      <c r="A41" s="177"/>
      <c r="B41" s="81"/>
      <c r="C41" s="81"/>
      <c r="D41" s="178"/>
    </row>
    <row r="42" spans="1:10" x14ac:dyDescent="0.2">
      <c r="A42" s="177"/>
      <c r="B42" s="81"/>
      <c r="C42" s="81"/>
      <c r="D42" s="178"/>
    </row>
    <row r="43" spans="1:10" x14ac:dyDescent="0.2">
      <c r="A43" s="177"/>
      <c r="B43" s="81"/>
      <c r="C43" s="81"/>
      <c r="D43" s="178"/>
    </row>
    <row r="44" spans="1:10" x14ac:dyDescent="0.2">
      <c r="A44" s="177"/>
      <c r="B44" s="81"/>
      <c r="C44" s="81"/>
      <c r="D44" s="178"/>
    </row>
    <row r="45" spans="1:10" x14ac:dyDescent="0.2">
      <c r="A45" s="177"/>
      <c r="B45" s="81"/>
      <c r="C45" s="81"/>
      <c r="D45" s="178"/>
    </row>
    <row r="46" spans="1:10" x14ac:dyDescent="0.2">
      <c r="A46" s="177"/>
      <c r="B46" s="81"/>
      <c r="C46" s="81"/>
      <c r="D46" s="178"/>
    </row>
    <row r="47" spans="1:10" x14ac:dyDescent="0.2">
      <c r="A47" s="177"/>
      <c r="B47" s="81"/>
      <c r="C47" s="81"/>
      <c r="D47" s="178"/>
    </row>
    <row r="48" spans="1:10" x14ac:dyDescent="0.2">
      <c r="A48" s="177"/>
      <c r="B48" s="81"/>
      <c r="C48" s="81"/>
      <c r="D48" s="178"/>
    </row>
    <row r="49" spans="1:4" x14ac:dyDescent="0.2">
      <c r="A49" s="177"/>
      <c r="B49" s="81"/>
      <c r="C49" s="81"/>
      <c r="D49" s="178"/>
    </row>
    <row r="50" spans="1:4" x14ac:dyDescent="0.2">
      <c r="A50" s="177"/>
      <c r="B50" s="81"/>
      <c r="C50" s="81"/>
      <c r="D50" s="178"/>
    </row>
    <row r="51" spans="1:4" x14ac:dyDescent="0.2">
      <c r="A51" s="177"/>
      <c r="B51" s="81"/>
      <c r="C51" s="81"/>
      <c r="D51" s="178"/>
    </row>
    <row r="52" spans="1:4" x14ac:dyDescent="0.2">
      <c r="A52" s="177"/>
      <c r="B52" s="81"/>
      <c r="C52" s="81"/>
      <c r="D52" s="178"/>
    </row>
    <row r="53" spans="1:4" x14ac:dyDescent="0.2">
      <c r="A53" s="177"/>
      <c r="B53" s="81"/>
      <c r="C53" s="81"/>
      <c r="D53" s="178"/>
    </row>
    <row r="54" spans="1:4" x14ac:dyDescent="0.2">
      <c r="A54" s="177"/>
      <c r="B54" s="81"/>
      <c r="C54" s="81"/>
      <c r="D54" s="178"/>
    </row>
    <row r="55" spans="1:4" x14ac:dyDescent="0.2">
      <c r="A55" s="177"/>
      <c r="B55" s="81"/>
      <c r="C55" s="81"/>
      <c r="D55" s="178"/>
    </row>
    <row r="56" spans="1:4" x14ac:dyDescent="0.2">
      <c r="A56" s="177"/>
      <c r="B56" s="81"/>
      <c r="C56" s="81"/>
      <c r="D56" s="178"/>
    </row>
    <row r="57" spans="1:4" x14ac:dyDescent="0.2">
      <c r="A57" s="177"/>
      <c r="B57" s="81"/>
      <c r="C57" s="81"/>
      <c r="D57" s="178"/>
    </row>
    <row r="58" spans="1:4" x14ac:dyDescent="0.2">
      <c r="A58" s="177"/>
      <c r="B58" s="81"/>
      <c r="C58" s="81"/>
      <c r="D58" s="178"/>
    </row>
    <row r="59" spans="1:4" x14ac:dyDescent="0.2">
      <c r="A59" s="177"/>
      <c r="B59" s="81"/>
      <c r="C59" s="81"/>
      <c r="D59" s="178"/>
    </row>
    <row r="60" spans="1:4" x14ac:dyDescent="0.2">
      <c r="A60" s="177"/>
      <c r="B60" s="81"/>
      <c r="C60" s="81"/>
      <c r="D60" s="178"/>
    </row>
    <row r="61" spans="1:4" x14ac:dyDescent="0.2">
      <c r="A61" s="177"/>
      <c r="B61" s="81"/>
      <c r="C61" s="81"/>
      <c r="D61" s="178"/>
    </row>
    <row r="62" spans="1:4" x14ac:dyDescent="0.2">
      <c r="A62" s="177"/>
      <c r="B62" s="81"/>
      <c r="C62" s="81"/>
      <c r="D62" s="178"/>
    </row>
    <row r="63" spans="1:4" x14ac:dyDescent="0.2">
      <c r="A63" s="177"/>
      <c r="B63" s="81"/>
      <c r="C63" s="81"/>
      <c r="D63" s="178"/>
    </row>
    <row r="64" spans="1:4" x14ac:dyDescent="0.2">
      <c r="A64" s="177"/>
      <c r="B64" s="81"/>
      <c r="C64" s="81"/>
      <c r="D64" s="178"/>
    </row>
    <row r="65" spans="1:4" x14ac:dyDescent="0.2">
      <c r="A65" s="177"/>
      <c r="B65" s="81"/>
      <c r="C65" s="81"/>
      <c r="D65" s="178"/>
    </row>
    <row r="66" spans="1:4" x14ac:dyDescent="0.2">
      <c r="A66" s="177"/>
      <c r="B66" s="81"/>
      <c r="C66" s="81"/>
      <c r="D66" s="178"/>
    </row>
    <row r="67" spans="1:4" x14ac:dyDescent="0.2">
      <c r="A67" s="177"/>
      <c r="B67" s="81"/>
      <c r="C67" s="81"/>
      <c r="D67" s="178"/>
    </row>
    <row r="68" spans="1:4" x14ac:dyDescent="0.2">
      <c r="A68" s="177"/>
      <c r="B68" s="81"/>
      <c r="C68" s="81"/>
      <c r="D68" s="178"/>
    </row>
    <row r="69" spans="1:4" x14ac:dyDescent="0.2">
      <c r="A69" s="177"/>
      <c r="B69" s="81"/>
      <c r="C69" s="81"/>
      <c r="D69" s="178"/>
    </row>
    <row r="70" spans="1:4" x14ac:dyDescent="0.2">
      <c r="A70" s="177"/>
      <c r="B70" s="81"/>
      <c r="C70" s="81"/>
      <c r="D70" s="178"/>
    </row>
    <row r="71" spans="1:4" x14ac:dyDescent="0.2">
      <c r="A71" s="177"/>
      <c r="B71" s="81"/>
      <c r="C71" s="81"/>
      <c r="D71" s="178"/>
    </row>
    <row r="72" spans="1:4" x14ac:dyDescent="0.2">
      <c r="A72" s="177"/>
      <c r="B72" s="81"/>
      <c r="C72" s="81"/>
      <c r="D72" s="178"/>
    </row>
    <row r="73" spans="1:4" x14ac:dyDescent="0.2">
      <c r="A73" s="177"/>
      <c r="B73" s="81"/>
      <c r="C73" s="81"/>
      <c r="D73" s="178"/>
    </row>
    <row r="74" spans="1:4" x14ac:dyDescent="0.2">
      <c r="A74" s="177"/>
      <c r="B74" s="81"/>
      <c r="C74" s="81"/>
      <c r="D74" s="178"/>
    </row>
    <row r="75" spans="1:4" x14ac:dyDescent="0.2">
      <c r="A75" s="177"/>
      <c r="B75" s="81"/>
      <c r="C75" s="81"/>
      <c r="D75" s="178"/>
    </row>
    <row r="76" spans="1:4" x14ac:dyDescent="0.2">
      <c r="A76" s="177"/>
      <c r="B76" s="81"/>
      <c r="C76" s="81"/>
      <c r="D76" s="178"/>
    </row>
    <row r="77" spans="1:4" x14ac:dyDescent="0.2">
      <c r="A77" s="177"/>
      <c r="B77" s="81"/>
      <c r="C77" s="81"/>
      <c r="D77" s="178"/>
    </row>
    <row r="78" spans="1:4" x14ac:dyDescent="0.2">
      <c r="A78" s="177"/>
      <c r="B78" s="81"/>
      <c r="C78" s="81"/>
      <c r="D78" s="178"/>
    </row>
    <row r="79" spans="1:4" x14ac:dyDescent="0.2">
      <c r="A79" s="177"/>
      <c r="B79" s="81"/>
      <c r="C79" s="81"/>
      <c r="D79" s="178"/>
    </row>
    <row r="80" spans="1:4" x14ac:dyDescent="0.2">
      <c r="A80" s="177"/>
      <c r="B80" s="81"/>
      <c r="C80" s="81"/>
      <c r="D80" s="178"/>
    </row>
    <row r="81" spans="1:4" x14ac:dyDescent="0.2">
      <c r="A81" s="177"/>
      <c r="B81" s="81"/>
      <c r="C81" s="81"/>
      <c r="D81" s="178"/>
    </row>
    <row r="82" spans="1:4" x14ac:dyDescent="0.2">
      <c r="A82" s="177"/>
      <c r="B82" s="81"/>
      <c r="C82" s="81"/>
      <c r="D82" s="178"/>
    </row>
    <row r="83" spans="1:4" x14ac:dyDescent="0.2">
      <c r="A83" s="177"/>
      <c r="B83" s="81"/>
      <c r="C83" s="81"/>
      <c r="D83" s="178"/>
    </row>
    <row r="84" spans="1:4" x14ac:dyDescent="0.2">
      <c r="A84" s="177"/>
      <c r="B84" s="81"/>
      <c r="C84" s="81"/>
      <c r="D84" s="178"/>
    </row>
    <row r="85" spans="1:4" x14ac:dyDescent="0.2">
      <c r="A85" s="177"/>
      <c r="B85" s="81"/>
      <c r="C85" s="81"/>
      <c r="D85" s="178"/>
    </row>
    <row r="86" spans="1:4" x14ac:dyDescent="0.2">
      <c r="A86" s="177"/>
      <c r="B86" s="81"/>
      <c r="C86" s="81"/>
      <c r="D86" s="178"/>
    </row>
    <row r="87" spans="1:4" x14ac:dyDescent="0.2">
      <c r="A87" s="177"/>
      <c r="B87" s="81"/>
      <c r="C87" s="81"/>
      <c r="D87" s="178"/>
    </row>
    <row r="88" spans="1:4" x14ac:dyDescent="0.2">
      <c r="A88" s="177"/>
      <c r="B88" s="81"/>
      <c r="C88" s="81"/>
      <c r="D88" s="178"/>
    </row>
    <row r="89" spans="1:4" x14ac:dyDescent="0.2">
      <c r="A89" s="177"/>
      <c r="B89" s="81"/>
      <c r="C89" s="81"/>
      <c r="D89" s="178"/>
    </row>
    <row r="90" spans="1:4" x14ac:dyDescent="0.2">
      <c r="A90" s="177"/>
      <c r="B90" s="81"/>
      <c r="C90" s="81"/>
      <c r="D90" s="178"/>
    </row>
    <row r="91" spans="1:4" x14ac:dyDescent="0.2">
      <c r="A91" s="177"/>
      <c r="B91" s="81"/>
      <c r="C91" s="81"/>
      <c r="D91" s="178"/>
    </row>
    <row r="92" spans="1:4" x14ac:dyDescent="0.2">
      <c r="A92" s="177"/>
      <c r="B92" s="81"/>
      <c r="C92" s="81"/>
      <c r="D92" s="178"/>
    </row>
    <row r="93" spans="1:4" x14ac:dyDescent="0.2">
      <c r="A93" s="177"/>
      <c r="B93" s="81"/>
      <c r="C93" s="81"/>
      <c r="D93" s="178"/>
    </row>
    <row r="94" spans="1:4" x14ac:dyDescent="0.2">
      <c r="A94" s="177"/>
      <c r="B94" s="81"/>
      <c r="C94" s="81"/>
      <c r="D94" s="178"/>
    </row>
    <row r="95" spans="1:4" x14ac:dyDescent="0.2">
      <c r="A95" s="177"/>
      <c r="B95" s="81"/>
      <c r="C95" s="81"/>
      <c r="D95" s="178"/>
    </row>
    <row r="96" spans="1:4" x14ac:dyDescent="0.2">
      <c r="A96" s="177"/>
      <c r="B96" s="81"/>
      <c r="C96" s="81"/>
      <c r="D96" s="178"/>
    </row>
    <row r="97" spans="1:4" x14ac:dyDescent="0.2">
      <c r="A97" s="177"/>
      <c r="B97" s="81"/>
      <c r="C97" s="81"/>
      <c r="D97" s="178"/>
    </row>
    <row r="98" spans="1:4" x14ac:dyDescent="0.2">
      <c r="A98" s="177"/>
      <c r="B98" s="81"/>
      <c r="C98" s="81"/>
      <c r="D98" s="178"/>
    </row>
    <row r="99" spans="1:4" x14ac:dyDescent="0.2">
      <c r="A99" s="177"/>
      <c r="B99" s="81"/>
      <c r="C99" s="81"/>
      <c r="D99" s="178"/>
    </row>
    <row r="100" spans="1:4" x14ac:dyDescent="0.2">
      <c r="A100" s="177"/>
      <c r="B100" s="81"/>
      <c r="C100" s="81"/>
      <c r="D100" s="178"/>
    </row>
    <row r="101" spans="1:4" x14ac:dyDescent="0.2">
      <c r="A101" s="177"/>
      <c r="B101" s="81"/>
      <c r="C101" s="81"/>
      <c r="D101" s="178"/>
    </row>
    <row r="102" spans="1:4" x14ac:dyDescent="0.2">
      <c r="A102" s="177"/>
      <c r="B102" s="81"/>
      <c r="C102" s="81"/>
      <c r="D102" s="178"/>
    </row>
    <row r="103" spans="1:4" x14ac:dyDescent="0.2">
      <c r="A103" s="177"/>
      <c r="B103" s="81"/>
      <c r="C103" s="81"/>
      <c r="D103" s="178"/>
    </row>
    <row r="104" spans="1:4" x14ac:dyDescent="0.2">
      <c r="A104" s="177"/>
      <c r="B104" s="81"/>
      <c r="C104" s="81"/>
      <c r="D104" s="178"/>
    </row>
    <row r="105" spans="1:4" x14ac:dyDescent="0.2">
      <c r="A105" s="177"/>
      <c r="B105" s="81"/>
      <c r="C105" s="81"/>
      <c r="D105" s="178"/>
    </row>
    <row r="106" spans="1:4" x14ac:dyDescent="0.2">
      <c r="A106" s="177"/>
      <c r="B106" s="81"/>
      <c r="C106" s="81"/>
      <c r="D106" s="178"/>
    </row>
    <row r="107" spans="1:4" x14ac:dyDescent="0.2">
      <c r="A107" s="177"/>
      <c r="B107" s="81"/>
      <c r="C107" s="81"/>
      <c r="D107" s="178"/>
    </row>
    <row r="108" spans="1:4" x14ac:dyDescent="0.2">
      <c r="A108" s="177"/>
      <c r="B108" s="81"/>
      <c r="C108" s="81"/>
      <c r="D108" s="178"/>
    </row>
    <row r="109" spans="1:4" x14ac:dyDescent="0.2">
      <c r="A109" s="177"/>
      <c r="B109" s="81"/>
      <c r="C109" s="81"/>
      <c r="D109" s="178"/>
    </row>
    <row r="110" spans="1:4" x14ac:dyDescent="0.2">
      <c r="A110" s="177"/>
      <c r="B110" s="81"/>
      <c r="C110" s="81"/>
      <c r="D110" s="178"/>
    </row>
    <row r="111" spans="1:4" x14ac:dyDescent="0.2">
      <c r="A111" s="177"/>
      <c r="B111" s="81"/>
      <c r="C111" s="81"/>
      <c r="D111" s="178"/>
    </row>
    <row r="112" spans="1:4" x14ac:dyDescent="0.2">
      <c r="A112" s="177"/>
      <c r="B112" s="81"/>
      <c r="C112" s="81"/>
      <c r="D112" s="178"/>
    </row>
    <row r="113" spans="1:4" x14ac:dyDescent="0.2">
      <c r="A113" s="177"/>
      <c r="B113" s="81"/>
      <c r="C113" s="81"/>
      <c r="D113" s="178"/>
    </row>
    <row r="114" spans="1:4" x14ac:dyDescent="0.2">
      <c r="A114" s="177"/>
      <c r="B114" s="81"/>
      <c r="C114" s="81"/>
      <c r="D114" s="178"/>
    </row>
    <row r="115" spans="1:4" x14ac:dyDescent="0.2">
      <c r="A115" s="177"/>
      <c r="B115" s="81"/>
      <c r="C115" s="81"/>
      <c r="D115" s="178"/>
    </row>
    <row r="116" spans="1:4" x14ac:dyDescent="0.2">
      <c r="A116" s="177"/>
      <c r="B116" s="81"/>
      <c r="C116" s="81"/>
      <c r="D116" s="178"/>
    </row>
    <row r="117" spans="1:4" x14ac:dyDescent="0.2">
      <c r="A117" s="177"/>
      <c r="B117" s="81"/>
      <c r="C117" s="81"/>
      <c r="D117" s="178"/>
    </row>
    <row r="118" spans="1:4" x14ac:dyDescent="0.2">
      <c r="A118" s="177"/>
      <c r="B118" s="81"/>
      <c r="C118" s="81"/>
      <c r="D118" s="178"/>
    </row>
    <row r="119" spans="1:4" x14ac:dyDescent="0.2">
      <c r="A119" s="177"/>
      <c r="B119" s="81"/>
      <c r="C119" s="81"/>
      <c r="D119" s="178"/>
    </row>
    <row r="120" spans="1:4" x14ac:dyDescent="0.2">
      <c r="A120" s="177"/>
      <c r="B120" s="81"/>
      <c r="C120" s="81"/>
      <c r="D120" s="178"/>
    </row>
  </sheetData>
  <sheetProtection algorithmName="SHA-512" hashValue="spKjFQiiYoio4/9E6zslkV6mubLiDQHEwXx7BtNDrgyzMKsVQZHlsu/9qEyTyTpPymW9lti1Ko1xggK3nkDClg==" saltValue="wS1Em/YN1i+S0rmxEOJjHg==" spinCount="100000" sheet="1" objects="1" scenarios="1" formatCells="0" formatColumns="0" formatRows="0"/>
  <mergeCells count="6">
    <mergeCell ref="E8:E9"/>
    <mergeCell ref="A5:D5"/>
    <mergeCell ref="B6:D6"/>
    <mergeCell ref="A7:D7"/>
    <mergeCell ref="D8:D9"/>
    <mergeCell ref="A8:C9"/>
  </mergeCells>
  <conditionalFormatting sqref="D8">
    <cfRule type="expression" dxfId="0" priority="226" stopIfTrue="1">
      <formula>AND(COUNTA($A$11:$D$29)=0,$D$8="")</formula>
    </cfRule>
  </conditionalFormatting>
  <dataValidations count="1">
    <dataValidation type="list" allowBlank="1" showInputMessage="1" showErrorMessage="1" sqref="D8:D9" xr:uid="{86DE1A02-B995-416F-BAE9-EEED9A25505B}">
      <formula1>"Leermeldung,"</formula1>
    </dataValidation>
  </dataValidation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B00-000000000000}">
          <x14:formula1>
            <xm:f>L!$J$10:$J$35</xm:f>
          </x14:formula1>
          <xm:sqref>A11:A120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theme="0" tint="-0.249977111117893"/>
    <outlinePr showOutlineSymbols="0"/>
  </sheetPr>
  <dimension ref="A1:S150"/>
  <sheetViews>
    <sheetView showGridLines="0" showOutlineSymbols="0" workbookViewId="0"/>
  </sheetViews>
  <sheetFormatPr baseColWidth="10" defaultColWidth="10.7109375" defaultRowHeight="12.75" x14ac:dyDescent="0.2"/>
  <cols>
    <col min="1" max="1" width="60.7109375" style="35" customWidth="1"/>
    <col min="2" max="2" width="15.7109375" style="35" customWidth="1"/>
    <col min="3" max="3" width="5" style="26" customWidth="1"/>
    <col min="4" max="4" width="60.7109375" style="26" customWidth="1"/>
    <col min="5" max="5" width="15.7109375" style="26" customWidth="1"/>
    <col min="6" max="6" width="3.7109375" style="26" customWidth="1"/>
    <col min="7" max="7" width="60.7109375" style="26" customWidth="1"/>
    <col min="8" max="8" width="25.7109375" style="26" customWidth="1"/>
    <col min="9" max="9" width="3.7109375" style="26" customWidth="1"/>
    <col min="10" max="10" width="38.85546875" style="26" customWidth="1"/>
    <col min="11" max="12" width="10.7109375" style="185"/>
    <col min="13" max="13" width="18" style="185" customWidth="1"/>
    <col min="14" max="19" width="10.7109375" style="185"/>
    <col min="20" max="16384" width="10.7109375" style="26"/>
  </cols>
  <sheetData>
    <row r="1" spans="1:14" ht="15.75" customHeight="1" x14ac:dyDescent="0.2">
      <c r="A1" s="8"/>
      <c r="B1" s="9"/>
      <c r="C1" s="25"/>
      <c r="D1" s="546" t="s">
        <v>281</v>
      </c>
      <c r="E1" s="547"/>
      <c r="G1" s="546" t="s">
        <v>392</v>
      </c>
      <c r="H1" s="547"/>
    </row>
    <row r="2" spans="1:14" ht="15.75" customHeight="1" x14ac:dyDescent="0.2">
      <c r="A2" s="11"/>
      <c r="B2" s="28"/>
      <c r="C2" s="25"/>
      <c r="D2" s="548"/>
      <c r="E2" s="548"/>
      <c r="G2" s="548"/>
      <c r="H2" s="548"/>
    </row>
    <row r="3" spans="1:14" ht="15.75" customHeight="1" x14ac:dyDescent="0.2">
      <c r="A3" s="8"/>
      <c r="B3" s="28"/>
      <c r="D3" s="166" t="s">
        <v>391</v>
      </c>
      <c r="E3" s="51" t="s">
        <v>12</v>
      </c>
      <c r="G3" s="166" t="s">
        <v>282</v>
      </c>
      <c r="H3" s="51" t="s">
        <v>12</v>
      </c>
    </row>
    <row r="4" spans="1:14" ht="15.75" customHeight="1" x14ac:dyDescent="0.2">
      <c r="A4" s="202" t="s">
        <v>0</v>
      </c>
    </row>
    <row r="5" spans="1:14" ht="15.75" customHeight="1" x14ac:dyDescent="0.2">
      <c r="A5" s="4"/>
    </row>
    <row r="7" spans="1:14" ht="15.75" x14ac:dyDescent="0.2">
      <c r="A7" s="553" t="s">
        <v>76</v>
      </c>
      <c r="B7" s="554"/>
      <c r="D7" s="171" t="s">
        <v>242</v>
      </c>
      <c r="G7" s="171" t="s">
        <v>473</v>
      </c>
    </row>
    <row r="9" spans="1:14" ht="12.75" customHeight="1" x14ac:dyDescent="0.2">
      <c r="A9" s="549" t="s">
        <v>12</v>
      </c>
      <c r="B9" s="549" t="s">
        <v>46</v>
      </c>
      <c r="D9" s="551" t="s">
        <v>12</v>
      </c>
      <c r="E9" s="549" t="s">
        <v>393</v>
      </c>
      <c r="G9" s="551" t="s">
        <v>12</v>
      </c>
      <c r="H9" s="549" t="s">
        <v>394</v>
      </c>
      <c r="J9" s="544" t="s">
        <v>196</v>
      </c>
    </row>
    <row r="10" spans="1:14" x14ac:dyDescent="0.2">
      <c r="A10" s="550"/>
      <c r="B10" s="550"/>
      <c r="D10" s="552"/>
      <c r="E10" s="550"/>
      <c r="G10" s="552"/>
      <c r="H10" s="550"/>
      <c r="J10" s="545"/>
    </row>
    <row r="11" spans="1:14" x14ac:dyDescent="0.2">
      <c r="A11" s="179" t="s">
        <v>523</v>
      </c>
      <c r="B11" s="180" t="s">
        <v>19</v>
      </c>
      <c r="D11" s="220" t="s">
        <v>555</v>
      </c>
      <c r="E11" s="221" t="s">
        <v>556</v>
      </c>
      <c r="G11" s="235" t="s">
        <v>582</v>
      </c>
      <c r="H11" s="236" t="s">
        <v>401</v>
      </c>
      <c r="J11" s="172" t="s">
        <v>37</v>
      </c>
      <c r="M11" s="185" t="str">
        <f>IF($D11="","",IF($E$3="Firmenname",D11,E11))</f>
        <v>AVIA Energy Austria GmbH</v>
      </c>
      <c r="N11" s="185" t="str">
        <f>IF($D11="","",IF($E$3="Firmenname",E11,D11))</f>
        <v>AT902329</v>
      </c>
    </row>
    <row r="12" spans="1:14" x14ac:dyDescent="0.2">
      <c r="A12" s="181" t="s">
        <v>16</v>
      </c>
      <c r="B12" s="182" t="s">
        <v>15</v>
      </c>
      <c r="D12" s="168" t="s">
        <v>554</v>
      </c>
      <c r="E12" s="169" t="s">
        <v>283</v>
      </c>
      <c r="G12" s="206" t="s">
        <v>402</v>
      </c>
      <c r="H12" s="170" t="s">
        <v>403</v>
      </c>
      <c r="J12" s="173" t="s">
        <v>38</v>
      </c>
      <c r="M12" s="185" t="str">
        <f t="shared" ref="M12:M22" si="0">IF($D12="","",IF($E$3="Firmenname",D12,E12))</f>
        <v>Axpo Solutions AG</v>
      </c>
      <c r="N12" s="185" t="str">
        <f t="shared" ref="N12:N22" si="1">IF($D12="","",IF($E$3="Firmenname",E12,D12))</f>
        <v>AT901769</v>
      </c>
    </row>
    <row r="13" spans="1:14" x14ac:dyDescent="0.2">
      <c r="A13" s="181" t="s">
        <v>18</v>
      </c>
      <c r="B13" s="182" t="s">
        <v>17</v>
      </c>
      <c r="D13" s="168" t="s">
        <v>398</v>
      </c>
      <c r="E13" s="169" t="s">
        <v>399</v>
      </c>
      <c r="G13" s="206" t="s">
        <v>404</v>
      </c>
      <c r="H13" s="170" t="s">
        <v>405</v>
      </c>
      <c r="J13" s="173" t="s">
        <v>193</v>
      </c>
      <c r="M13" s="185" t="str">
        <f t="shared" si="0"/>
        <v>Bayerngas Energy GmbH</v>
      </c>
      <c r="N13" s="185" t="str">
        <f t="shared" si="1"/>
        <v>AT902129</v>
      </c>
    </row>
    <row r="14" spans="1:14" x14ac:dyDescent="0.2">
      <c r="A14" s="181" t="s">
        <v>50</v>
      </c>
      <c r="B14" s="182" t="s">
        <v>59</v>
      </c>
      <c r="D14" s="168" t="s">
        <v>919</v>
      </c>
      <c r="E14" s="169" t="s">
        <v>293</v>
      </c>
      <c r="G14" s="206" t="s">
        <v>874</v>
      </c>
      <c r="H14" s="170" t="s">
        <v>517</v>
      </c>
      <c r="J14" s="173" t="s">
        <v>198</v>
      </c>
      <c r="M14" s="185" t="str">
        <f t="shared" si="0"/>
        <v>BE Vertrieb GmbH &amp; Co KG</v>
      </c>
      <c r="N14" s="185" t="str">
        <f t="shared" si="1"/>
        <v>AT900519</v>
      </c>
    </row>
    <row r="15" spans="1:14" x14ac:dyDescent="0.2">
      <c r="A15" s="183" t="s">
        <v>84</v>
      </c>
      <c r="B15" s="170" t="s">
        <v>21</v>
      </c>
      <c r="D15" s="168" t="s">
        <v>410</v>
      </c>
      <c r="E15" s="169" t="s">
        <v>497</v>
      </c>
      <c r="G15" s="206" t="s">
        <v>243</v>
      </c>
      <c r="H15" s="170" t="s">
        <v>254</v>
      </c>
      <c r="J15" s="173" t="s">
        <v>44</v>
      </c>
      <c r="M15" s="185" t="str">
        <f t="shared" si="0"/>
        <v>Centrex Italia S.p.A.</v>
      </c>
      <c r="N15" s="185" t="str">
        <f t="shared" si="1"/>
        <v>AT902109</v>
      </c>
    </row>
    <row r="16" spans="1:14" x14ac:dyDescent="0.2">
      <c r="A16" s="183" t="s">
        <v>315</v>
      </c>
      <c r="B16" s="182" t="s">
        <v>14</v>
      </c>
      <c r="D16" s="168" t="s">
        <v>88</v>
      </c>
      <c r="E16" s="169" t="s">
        <v>284</v>
      </c>
      <c r="G16" s="206" t="s">
        <v>406</v>
      </c>
      <c r="H16" s="170" t="s">
        <v>407</v>
      </c>
      <c r="J16" s="173" t="s">
        <v>199</v>
      </c>
      <c r="M16" s="185" t="str">
        <f t="shared" si="0"/>
        <v>Danske Commodities A/S</v>
      </c>
      <c r="N16" s="185" t="str">
        <f t="shared" si="1"/>
        <v>AT901859</v>
      </c>
    </row>
    <row r="17" spans="1:14" x14ac:dyDescent="0.2">
      <c r="A17" s="181" t="s">
        <v>51</v>
      </c>
      <c r="B17" s="182" t="s">
        <v>27</v>
      </c>
      <c r="D17" s="168" t="s">
        <v>920</v>
      </c>
      <c r="E17" s="169" t="s">
        <v>921</v>
      </c>
      <c r="G17" s="206" t="s">
        <v>554</v>
      </c>
      <c r="H17" s="170" t="s">
        <v>255</v>
      </c>
      <c r="J17" s="173" t="s">
        <v>45</v>
      </c>
      <c r="M17" s="185" t="str">
        <f t="shared" si="0"/>
        <v>DeESA GmbH</v>
      </c>
      <c r="N17" s="185" t="str">
        <f t="shared" si="1"/>
        <v>AT902239</v>
      </c>
    </row>
    <row r="18" spans="1:14" x14ac:dyDescent="0.2">
      <c r="A18" s="181" t="s">
        <v>23</v>
      </c>
      <c r="B18" s="182" t="s">
        <v>22</v>
      </c>
      <c r="D18" s="168" t="s">
        <v>498</v>
      </c>
      <c r="E18" s="169" t="s">
        <v>499</v>
      </c>
      <c r="G18" s="206" t="s">
        <v>398</v>
      </c>
      <c r="H18" s="170" t="s">
        <v>408</v>
      </c>
      <c r="J18" s="173" t="s">
        <v>200</v>
      </c>
      <c r="M18" s="185" t="str">
        <f t="shared" si="0"/>
        <v>Doppler Gas GmbH</v>
      </c>
      <c r="N18" s="185" t="str">
        <f t="shared" si="1"/>
        <v>AT902229</v>
      </c>
    </row>
    <row r="19" spans="1:14" x14ac:dyDescent="0.2">
      <c r="A19" s="181" t="s">
        <v>63</v>
      </c>
      <c r="B19" s="182" t="s">
        <v>24</v>
      </c>
      <c r="D19" s="168" t="s">
        <v>598</v>
      </c>
      <c r="E19" s="169" t="s">
        <v>285</v>
      </c>
      <c r="G19" s="206" t="s">
        <v>542</v>
      </c>
      <c r="H19" s="170" t="s">
        <v>543</v>
      </c>
      <c r="J19" s="173" t="s">
        <v>201</v>
      </c>
      <c r="M19" s="185" t="str">
        <f t="shared" si="0"/>
        <v>E.ON Energie Österreich GmbH</v>
      </c>
      <c r="N19" s="185" t="str">
        <f t="shared" si="1"/>
        <v>AT901929</v>
      </c>
    </row>
    <row r="20" spans="1:14" x14ac:dyDescent="0.2">
      <c r="A20" s="181" t="s">
        <v>507</v>
      </c>
      <c r="B20" s="182" t="s">
        <v>25</v>
      </c>
      <c r="D20" s="168" t="s">
        <v>922</v>
      </c>
      <c r="E20" s="169" t="s">
        <v>287</v>
      </c>
      <c r="G20" s="206" t="s">
        <v>244</v>
      </c>
      <c r="H20" s="170" t="s">
        <v>409</v>
      </c>
      <c r="J20" s="173" t="s">
        <v>202</v>
      </c>
      <c r="M20" s="185" t="str">
        <f t="shared" si="0"/>
        <v>EHA Austria Energie-Handelsgesellschaft mbH (MG Ost)</v>
      </c>
      <c r="N20" s="185" t="str">
        <f t="shared" si="1"/>
        <v>AT900769</v>
      </c>
    </row>
    <row r="21" spans="1:14" x14ac:dyDescent="0.2">
      <c r="A21" s="181" t="s">
        <v>508</v>
      </c>
      <c r="B21" s="182" t="s">
        <v>13</v>
      </c>
      <c r="D21" s="168" t="s">
        <v>944</v>
      </c>
      <c r="E21" s="169" t="s">
        <v>923</v>
      </c>
      <c r="G21" s="206" t="s">
        <v>518</v>
      </c>
      <c r="H21" s="170" t="s">
        <v>519</v>
      </c>
      <c r="J21" s="173" t="s">
        <v>42</v>
      </c>
      <c r="M21" s="185" t="str">
        <f t="shared" si="0"/>
        <v>EHA Austria Energie-Handelsgesellschaft mbH (MG TuV)</v>
      </c>
      <c r="N21" s="185" t="str">
        <f t="shared" si="1"/>
        <v>AT648049</v>
      </c>
    </row>
    <row r="22" spans="1:14" x14ac:dyDescent="0.2">
      <c r="A22" s="181" t="s">
        <v>74</v>
      </c>
      <c r="B22" s="182" t="s">
        <v>20</v>
      </c>
      <c r="D22" s="168" t="s">
        <v>924</v>
      </c>
      <c r="E22" s="169" t="s">
        <v>289</v>
      </c>
      <c r="G22" s="206" t="s">
        <v>245</v>
      </c>
      <c r="H22" s="170" t="s">
        <v>256</v>
      </c>
      <c r="J22" s="173" t="s">
        <v>203</v>
      </c>
      <c r="M22" s="185" t="str">
        <f t="shared" si="0"/>
        <v>EHA Energie-Handels-Gesellschaft mbH &amp; Co. KG (MG Ost)</v>
      </c>
      <c r="N22" s="185" t="str">
        <f t="shared" si="1"/>
        <v>AT900969</v>
      </c>
    </row>
    <row r="23" spans="1:14" x14ac:dyDescent="0.2">
      <c r="A23" s="181" t="s">
        <v>87</v>
      </c>
      <c r="B23" s="182" t="s">
        <v>26</v>
      </c>
      <c r="D23" s="168" t="s">
        <v>944</v>
      </c>
      <c r="E23" s="169" t="s">
        <v>925</v>
      </c>
      <c r="G23" s="206" t="s">
        <v>410</v>
      </c>
      <c r="H23" s="170" t="s">
        <v>411</v>
      </c>
      <c r="J23" s="173" t="s">
        <v>39</v>
      </c>
      <c r="M23" s="185" t="str">
        <f t="shared" ref="M23:M40" si="2">IF($D24="","",IF($E$3="Firmenname",D24,E24))</f>
        <v>Elektrizitätswerke Reutte AG</v>
      </c>
      <c r="N23" s="185" t="str">
        <f t="shared" ref="N23:N40" si="3">IF($D24="","",IF($E$3="Firmenname",E24,D24))</f>
        <v>AT544009</v>
      </c>
    </row>
    <row r="24" spans="1:14" x14ac:dyDescent="0.2">
      <c r="A24" s="181" t="s">
        <v>29</v>
      </c>
      <c r="B24" s="182" t="s">
        <v>28</v>
      </c>
      <c r="D24" s="168" t="s">
        <v>523</v>
      </c>
      <c r="E24" s="169" t="s">
        <v>312</v>
      </c>
      <c r="G24" s="206" t="s">
        <v>520</v>
      </c>
      <c r="H24" s="170" t="s">
        <v>269</v>
      </c>
      <c r="J24" s="173" t="s">
        <v>602</v>
      </c>
      <c r="M24" s="185" t="str">
        <f t="shared" si="2"/>
        <v>Energie AG Oberösterreich Trading GmbH</v>
      </c>
      <c r="N24" s="185" t="str">
        <f t="shared" si="3"/>
        <v>AT901009</v>
      </c>
    </row>
    <row r="25" spans="1:14" x14ac:dyDescent="0.2">
      <c r="A25" s="181" t="s">
        <v>52</v>
      </c>
      <c r="B25" s="182" t="s">
        <v>35</v>
      </c>
      <c r="D25" s="168" t="s">
        <v>65</v>
      </c>
      <c r="E25" s="169" t="s">
        <v>292</v>
      </c>
      <c r="G25" s="206" t="s">
        <v>875</v>
      </c>
      <c r="H25" s="170" t="s">
        <v>876</v>
      </c>
      <c r="J25" s="173" t="s">
        <v>40</v>
      </c>
      <c r="M25" s="185" t="str">
        <f t="shared" si="2"/>
        <v>Energie AG Oberösterreich Vertrieb GmbH</v>
      </c>
      <c r="N25" s="185" t="str">
        <f t="shared" si="3"/>
        <v>AT900559</v>
      </c>
    </row>
    <row r="26" spans="1:14" x14ac:dyDescent="0.2">
      <c r="A26" s="181" t="s">
        <v>71</v>
      </c>
      <c r="B26" s="182" t="s">
        <v>32</v>
      </c>
      <c r="D26" s="168" t="s">
        <v>561</v>
      </c>
      <c r="E26" s="169" t="s">
        <v>290</v>
      </c>
      <c r="G26" s="206" t="s">
        <v>412</v>
      </c>
      <c r="H26" s="170" t="s">
        <v>413</v>
      </c>
      <c r="J26" s="173" t="s">
        <v>72</v>
      </c>
      <c r="M26" s="185" t="str">
        <f t="shared" si="2"/>
        <v>Energie AG Oberösterreich Vertrieb GmbH (sigi)</v>
      </c>
      <c r="N26" s="185" t="str">
        <f t="shared" si="3"/>
        <v>AT901179</v>
      </c>
    </row>
    <row r="27" spans="1:14" x14ac:dyDescent="0.2">
      <c r="A27" s="181" t="s">
        <v>34</v>
      </c>
      <c r="B27" s="182" t="s">
        <v>33</v>
      </c>
      <c r="D27" s="168" t="s">
        <v>562</v>
      </c>
      <c r="E27" s="169" t="s">
        <v>291</v>
      </c>
      <c r="G27" s="206" t="s">
        <v>414</v>
      </c>
      <c r="H27" s="170" t="s">
        <v>415</v>
      </c>
      <c r="J27" s="173" t="s">
        <v>43</v>
      </c>
      <c r="M27" s="185" t="str">
        <f t="shared" si="2"/>
        <v>Energie Direct Mineralölhandelsges.m.b.H.</v>
      </c>
      <c r="N27" s="185" t="str">
        <f t="shared" si="3"/>
        <v>AT901959</v>
      </c>
    </row>
    <row r="28" spans="1:14" x14ac:dyDescent="0.2">
      <c r="A28" s="181" t="s">
        <v>31</v>
      </c>
      <c r="B28" s="182" t="s">
        <v>30</v>
      </c>
      <c r="D28" s="168" t="s">
        <v>294</v>
      </c>
      <c r="E28" s="169" t="s">
        <v>295</v>
      </c>
      <c r="G28" s="206" t="s">
        <v>877</v>
      </c>
      <c r="H28" s="170" t="s">
        <v>878</v>
      </c>
      <c r="J28" s="173" t="s">
        <v>204</v>
      </c>
      <c r="M28" s="185" t="str">
        <f t="shared" si="2"/>
        <v>Energie Graz GmbH &amp; Co KG</v>
      </c>
      <c r="N28" s="185" t="str">
        <f t="shared" si="3"/>
        <v>AT900279</v>
      </c>
    </row>
    <row r="29" spans="1:14" x14ac:dyDescent="0.2">
      <c r="A29" s="183" t="s">
        <v>48</v>
      </c>
      <c r="B29" s="170" t="s">
        <v>61</v>
      </c>
      <c r="D29" s="168" t="s">
        <v>16</v>
      </c>
      <c r="E29" s="169" t="s">
        <v>296</v>
      </c>
      <c r="G29" s="206" t="s">
        <v>879</v>
      </c>
      <c r="H29" s="170" t="s">
        <v>880</v>
      </c>
      <c r="J29" s="173" t="s">
        <v>205</v>
      </c>
      <c r="M29" s="185" t="str">
        <f t="shared" si="2"/>
        <v>Energie Klagenfurt GmbH</v>
      </c>
      <c r="N29" s="185" t="str">
        <f t="shared" si="3"/>
        <v>AT900349</v>
      </c>
    </row>
    <row r="30" spans="1:14" x14ac:dyDescent="0.2">
      <c r="A30" s="181" t="s">
        <v>64</v>
      </c>
      <c r="B30" s="182" t="s">
        <v>390</v>
      </c>
      <c r="D30" s="168" t="s">
        <v>18</v>
      </c>
      <c r="E30" s="169" t="s">
        <v>297</v>
      </c>
      <c r="G30" s="206" t="s">
        <v>88</v>
      </c>
      <c r="H30" s="170" t="s">
        <v>257</v>
      </c>
      <c r="J30" s="173" t="s">
        <v>194</v>
      </c>
      <c r="M30" s="185" t="str">
        <f t="shared" si="2"/>
        <v>ENERGIE RIED GmbH</v>
      </c>
      <c r="N30" s="185" t="str">
        <f t="shared" si="3"/>
        <v>AT900529</v>
      </c>
    </row>
    <row r="31" spans="1:14" x14ac:dyDescent="0.2">
      <c r="A31" s="183" t="s">
        <v>75</v>
      </c>
      <c r="B31" s="170" t="s">
        <v>60</v>
      </c>
      <c r="D31" s="168" t="s">
        <v>298</v>
      </c>
      <c r="E31" s="169" t="s">
        <v>299</v>
      </c>
      <c r="G31" s="206" t="s">
        <v>474</v>
      </c>
      <c r="H31" s="170" t="s">
        <v>475</v>
      </c>
      <c r="J31" s="173" t="s">
        <v>195</v>
      </c>
      <c r="M31" s="185" t="str">
        <f t="shared" si="2"/>
        <v>Energie Steiermark Business GmbH</v>
      </c>
      <c r="N31" s="185" t="str">
        <f t="shared" si="3"/>
        <v>AT901729</v>
      </c>
    </row>
    <row r="32" spans="1:14" x14ac:dyDescent="0.2">
      <c r="A32" s="183" t="s">
        <v>78</v>
      </c>
      <c r="B32" s="170" t="s">
        <v>36</v>
      </c>
      <c r="D32" s="168" t="s">
        <v>85</v>
      </c>
      <c r="E32" s="169" t="s">
        <v>300</v>
      </c>
      <c r="G32" s="206" t="s">
        <v>476</v>
      </c>
      <c r="H32" s="170" t="s">
        <v>258</v>
      </c>
      <c r="J32" s="173" t="s">
        <v>41</v>
      </c>
      <c r="M32" s="185" t="str">
        <f t="shared" si="2"/>
        <v>Energie Steiermark Kunden GmbH</v>
      </c>
      <c r="N32" s="185" t="str">
        <f t="shared" si="3"/>
        <v>AT900119</v>
      </c>
    </row>
    <row r="33" spans="1:14" x14ac:dyDescent="0.2">
      <c r="A33" s="184"/>
      <c r="B33" s="184"/>
      <c r="D33" s="168" t="s">
        <v>301</v>
      </c>
      <c r="E33" s="169" t="s">
        <v>302</v>
      </c>
      <c r="G33" s="206" t="s">
        <v>557</v>
      </c>
      <c r="H33" s="170" t="s">
        <v>558</v>
      </c>
      <c r="J33" s="174"/>
      <c r="M33" s="185" t="str">
        <f t="shared" si="2"/>
        <v>Energie Steiermark Natur GmbH</v>
      </c>
      <c r="N33" s="185" t="str">
        <f t="shared" si="3"/>
        <v>AT901889</v>
      </c>
    </row>
    <row r="34" spans="1:14" x14ac:dyDescent="0.2">
      <c r="A34" s="184"/>
      <c r="B34" s="184"/>
      <c r="D34" s="168" t="s">
        <v>303</v>
      </c>
      <c r="E34" s="169" t="s">
        <v>304</v>
      </c>
      <c r="G34" s="206" t="s">
        <v>521</v>
      </c>
      <c r="H34" s="170" t="s">
        <v>522</v>
      </c>
      <c r="J34" s="174"/>
      <c r="M34" s="185" t="str">
        <f t="shared" si="2"/>
        <v>ENERGIEALLIANZ Austria GmbH</v>
      </c>
      <c r="N34" s="185" t="str">
        <f t="shared" si="3"/>
        <v>AT900699</v>
      </c>
    </row>
    <row r="35" spans="1:14" x14ac:dyDescent="0.2">
      <c r="A35" s="184"/>
      <c r="B35" s="184"/>
      <c r="D35" s="168" t="s">
        <v>305</v>
      </c>
      <c r="E35" s="169" t="s">
        <v>306</v>
      </c>
      <c r="G35" s="206" t="s">
        <v>416</v>
      </c>
      <c r="H35" s="170" t="s">
        <v>417</v>
      </c>
      <c r="J35" s="174"/>
      <c r="M35" s="185" t="str">
        <f t="shared" si="2"/>
        <v>Energy Services Handels- und Dienstleistungs GmbH</v>
      </c>
      <c r="N35" s="185" t="str">
        <f t="shared" si="3"/>
        <v>AT900659</v>
      </c>
    </row>
    <row r="36" spans="1:14" x14ac:dyDescent="0.2">
      <c r="A36" s="184"/>
      <c r="B36" s="184"/>
      <c r="D36" s="168" t="s">
        <v>307</v>
      </c>
      <c r="E36" s="169" t="s">
        <v>308</v>
      </c>
      <c r="G36" s="206" t="s">
        <v>288</v>
      </c>
      <c r="H36" s="170" t="s">
        <v>418</v>
      </c>
      <c r="M36" s="185" t="str">
        <f t="shared" si="2"/>
        <v>ENGIE Energie GmbH</v>
      </c>
      <c r="N36" s="185" t="str">
        <f t="shared" si="3"/>
        <v>AT900889</v>
      </c>
    </row>
    <row r="37" spans="1:14" x14ac:dyDescent="0.2">
      <c r="A37" s="184"/>
      <c r="B37" s="184"/>
      <c r="D37" s="168" t="s">
        <v>400</v>
      </c>
      <c r="E37" s="169" t="s">
        <v>323</v>
      </c>
      <c r="G37" s="206" t="s">
        <v>419</v>
      </c>
      <c r="H37" s="170" t="s">
        <v>420</v>
      </c>
      <c r="M37" s="185" t="str">
        <f t="shared" si="2"/>
        <v>ENI S.p.A. (MG Ost)</v>
      </c>
      <c r="N37" s="185" t="str">
        <f t="shared" si="3"/>
        <v>AT901079</v>
      </c>
    </row>
    <row r="38" spans="1:14" x14ac:dyDescent="0.2">
      <c r="A38" s="184"/>
      <c r="B38" s="184"/>
      <c r="D38" s="168" t="s">
        <v>926</v>
      </c>
      <c r="E38" s="169" t="s">
        <v>927</v>
      </c>
      <c r="G38" s="206" t="s">
        <v>881</v>
      </c>
      <c r="H38" s="170" t="s">
        <v>882</v>
      </c>
      <c r="M38" s="185" t="str">
        <f t="shared" si="2"/>
        <v>ENI S.p.A. (MG West)</v>
      </c>
      <c r="N38" s="185" t="str">
        <f t="shared" si="3"/>
        <v>AT551079</v>
      </c>
    </row>
    <row r="39" spans="1:14" x14ac:dyDescent="0.2">
      <c r="A39" s="184"/>
      <c r="B39" s="184"/>
      <c r="D39" s="168" t="s">
        <v>928</v>
      </c>
      <c r="E39" s="169" t="s">
        <v>309</v>
      </c>
      <c r="G39" s="206" t="s">
        <v>559</v>
      </c>
      <c r="H39" s="170" t="s">
        <v>560</v>
      </c>
      <c r="M39" s="185" t="str">
        <f t="shared" si="2"/>
        <v>Enstroga GmbH</v>
      </c>
      <c r="N39" s="185" t="str">
        <f t="shared" si="3"/>
        <v>AT902169</v>
      </c>
    </row>
    <row r="40" spans="1:14" x14ac:dyDescent="0.2">
      <c r="A40" s="184"/>
      <c r="B40" s="184"/>
      <c r="D40" s="168" t="s">
        <v>500</v>
      </c>
      <c r="E40" s="169" t="s">
        <v>501</v>
      </c>
      <c r="G40" s="206" t="s">
        <v>246</v>
      </c>
      <c r="H40" s="170" t="s">
        <v>259</v>
      </c>
      <c r="M40" s="185" t="str">
        <f t="shared" si="2"/>
        <v>Erdgas Import Salzburg GmbH</v>
      </c>
      <c r="N40" s="185" t="str">
        <f t="shared" si="3"/>
        <v>AT900619</v>
      </c>
    </row>
    <row r="41" spans="1:14" x14ac:dyDescent="0.2">
      <c r="D41" s="168" t="s">
        <v>310</v>
      </c>
      <c r="E41" s="169" t="s">
        <v>311</v>
      </c>
      <c r="G41" s="206" t="s">
        <v>583</v>
      </c>
      <c r="H41" s="170" t="s">
        <v>421</v>
      </c>
      <c r="M41" s="185" t="str">
        <f>IF($D23="","",IF($E$3="Firmenname",D23,E23))</f>
        <v>EHA Austria Energie-Handelsgesellschaft mbH (MG TuV)</v>
      </c>
      <c r="N41" s="185" t="str">
        <f>IF($D23="","",IF($E$3="Firmenname",E23,D23))</f>
        <v>AT556139</v>
      </c>
    </row>
    <row r="42" spans="1:14" x14ac:dyDescent="0.2">
      <c r="D42" s="168" t="s">
        <v>603</v>
      </c>
      <c r="E42" s="169" t="s">
        <v>604</v>
      </c>
      <c r="G42" s="206" t="s">
        <v>883</v>
      </c>
      <c r="H42" s="170" t="s">
        <v>884</v>
      </c>
      <c r="M42" s="185" t="str">
        <f t="shared" ref="M42:M57" si="4">IF($D42="","",IF($E$3="Firmenname",D42,E42))</f>
        <v>ETA energy GmbH</v>
      </c>
      <c r="N42" s="185" t="str">
        <f t="shared" ref="N42:N57" si="5">IF($D42="","",IF($E$3="Firmenname",E42,D42))</f>
        <v>AT902429</v>
      </c>
    </row>
    <row r="43" spans="1:14" x14ac:dyDescent="0.2">
      <c r="D43" s="168" t="s">
        <v>66</v>
      </c>
      <c r="E43" s="169" t="s">
        <v>313</v>
      </c>
      <c r="G43" s="206" t="s">
        <v>422</v>
      </c>
      <c r="H43" s="170" t="s">
        <v>423</v>
      </c>
      <c r="M43" s="185" t="str">
        <f t="shared" si="4"/>
        <v>EVN AG</v>
      </c>
      <c r="N43" s="185" t="str">
        <f t="shared" si="5"/>
        <v>AT900439</v>
      </c>
    </row>
    <row r="44" spans="1:14" x14ac:dyDescent="0.2">
      <c r="D44" s="168" t="s">
        <v>67</v>
      </c>
      <c r="E44" s="169" t="s">
        <v>314</v>
      </c>
      <c r="G44" s="206" t="s">
        <v>65</v>
      </c>
      <c r="H44" s="170" t="s">
        <v>260</v>
      </c>
      <c r="M44" s="185" t="str">
        <f t="shared" si="4"/>
        <v>EVN Energievertrieb GmbH &amp; Co KG</v>
      </c>
      <c r="N44" s="185" t="str">
        <f t="shared" si="5"/>
        <v>AT900449</v>
      </c>
    </row>
    <row r="45" spans="1:14" x14ac:dyDescent="0.2">
      <c r="D45" s="168" t="s">
        <v>315</v>
      </c>
      <c r="E45" s="169" t="s">
        <v>316</v>
      </c>
      <c r="G45" s="206" t="s">
        <v>85</v>
      </c>
      <c r="H45" s="170" t="s">
        <v>261</v>
      </c>
      <c r="M45" s="185" t="str">
        <f t="shared" si="4"/>
        <v>eww ag</v>
      </c>
      <c r="N45" s="185" t="str">
        <f t="shared" si="5"/>
        <v>AT900239</v>
      </c>
    </row>
    <row r="46" spans="1:14" x14ac:dyDescent="0.2">
      <c r="D46" s="168" t="s">
        <v>599</v>
      </c>
      <c r="E46" s="169" t="s">
        <v>600</v>
      </c>
      <c r="G46" s="206" t="s">
        <v>305</v>
      </c>
      <c r="H46" s="170" t="s">
        <v>424</v>
      </c>
      <c r="M46" s="185" t="str">
        <f t="shared" si="4"/>
        <v>Felix Energie GmbH</v>
      </c>
      <c r="N46" s="185" t="str">
        <f t="shared" si="5"/>
        <v>AT902359</v>
      </c>
    </row>
    <row r="47" spans="1:14" x14ac:dyDescent="0.2">
      <c r="D47" s="168" t="s">
        <v>929</v>
      </c>
      <c r="E47" s="169" t="s">
        <v>568</v>
      </c>
      <c r="G47" s="206" t="s">
        <v>477</v>
      </c>
      <c r="H47" s="170" t="s">
        <v>478</v>
      </c>
      <c r="M47" s="185" t="str">
        <f t="shared" si="4"/>
        <v>First Energy AG Niederlassung Österreich</v>
      </c>
      <c r="N47" s="185" t="str">
        <f t="shared" si="5"/>
        <v>AT902289</v>
      </c>
    </row>
    <row r="48" spans="1:14" x14ac:dyDescent="0.2">
      <c r="D48" s="168" t="s">
        <v>481</v>
      </c>
      <c r="E48" s="169" t="s">
        <v>482</v>
      </c>
      <c r="G48" s="206" t="s">
        <v>425</v>
      </c>
      <c r="H48" s="170" t="s">
        <v>426</v>
      </c>
      <c r="M48" s="185" t="str">
        <f t="shared" si="4"/>
        <v>Fulminant Energie GmbH</v>
      </c>
      <c r="N48" s="185" t="str">
        <f t="shared" si="5"/>
        <v>AT902199</v>
      </c>
    </row>
    <row r="49" spans="4:14" x14ac:dyDescent="0.2">
      <c r="D49" s="168" t="s">
        <v>483</v>
      </c>
      <c r="E49" s="169" t="s">
        <v>502</v>
      </c>
      <c r="G49" s="206" t="s">
        <v>885</v>
      </c>
      <c r="H49" s="170" t="s">
        <v>886</v>
      </c>
      <c r="M49" s="185" t="str">
        <f t="shared" si="4"/>
        <v>Gas Natural Europe S.A.S.</v>
      </c>
      <c r="N49" s="185" t="str">
        <f t="shared" si="5"/>
        <v>AT902099</v>
      </c>
    </row>
    <row r="50" spans="4:14" x14ac:dyDescent="0.2">
      <c r="D50" s="168" t="s">
        <v>318</v>
      </c>
      <c r="E50" s="169" t="s">
        <v>319</v>
      </c>
      <c r="G50" s="206" t="s">
        <v>427</v>
      </c>
      <c r="H50" s="170" t="s">
        <v>428</v>
      </c>
      <c r="M50" s="185" t="str">
        <f t="shared" si="4"/>
        <v>Gasversorgung Veitsch</v>
      </c>
      <c r="N50" s="185" t="str">
        <f t="shared" si="5"/>
        <v>AT900829</v>
      </c>
    </row>
    <row r="51" spans="4:14" x14ac:dyDescent="0.2">
      <c r="D51" s="168" t="s">
        <v>320</v>
      </c>
      <c r="E51" s="169" t="s">
        <v>321</v>
      </c>
      <c r="G51" s="206" t="s">
        <v>479</v>
      </c>
      <c r="H51" s="170" t="s">
        <v>480</v>
      </c>
      <c r="M51" s="185" t="str">
        <f t="shared" si="4"/>
        <v>Gazprom Austria GmbH</v>
      </c>
      <c r="N51" s="185" t="str">
        <f t="shared" si="5"/>
        <v>AT901389</v>
      </c>
    </row>
    <row r="52" spans="4:14" x14ac:dyDescent="0.2">
      <c r="D52" s="168" t="s">
        <v>68</v>
      </c>
      <c r="E52" s="169" t="s">
        <v>322</v>
      </c>
      <c r="G52" s="206" t="s">
        <v>887</v>
      </c>
      <c r="H52" s="170" t="s">
        <v>429</v>
      </c>
      <c r="M52" s="185" t="str">
        <f t="shared" si="4"/>
        <v>Gazprom Export LLC</v>
      </c>
      <c r="N52" s="185" t="str">
        <f t="shared" si="5"/>
        <v>AT901299</v>
      </c>
    </row>
    <row r="53" spans="4:14" x14ac:dyDescent="0.2">
      <c r="D53" s="168" t="s">
        <v>324</v>
      </c>
      <c r="E53" s="169" t="s">
        <v>325</v>
      </c>
      <c r="G53" s="206" t="s">
        <v>563</v>
      </c>
      <c r="H53" s="170" t="s">
        <v>564</v>
      </c>
      <c r="M53" s="185" t="str">
        <f t="shared" si="4"/>
        <v>GEN-I Vienna GmbH</v>
      </c>
      <c r="N53" s="185" t="str">
        <f t="shared" si="5"/>
        <v>AT901569</v>
      </c>
    </row>
    <row r="54" spans="4:14" x14ac:dyDescent="0.2">
      <c r="D54" s="168" t="s">
        <v>326</v>
      </c>
      <c r="E54" s="169" t="s">
        <v>327</v>
      </c>
      <c r="G54" s="206" t="s">
        <v>565</v>
      </c>
      <c r="H54" s="170" t="s">
        <v>566</v>
      </c>
      <c r="M54" s="185" t="str">
        <f t="shared" si="4"/>
        <v>GEOPLIN d.o.o LJUBLJANA</v>
      </c>
      <c r="N54" s="185" t="str">
        <f t="shared" si="5"/>
        <v>AT901679</v>
      </c>
    </row>
    <row r="55" spans="4:14" x14ac:dyDescent="0.2">
      <c r="D55" s="168" t="s">
        <v>328</v>
      </c>
      <c r="E55" s="169" t="s">
        <v>329</v>
      </c>
      <c r="G55" s="206" t="s">
        <v>584</v>
      </c>
      <c r="H55" s="170" t="s">
        <v>430</v>
      </c>
      <c r="M55" s="185" t="str">
        <f t="shared" si="4"/>
        <v>GETEC ENERGIE AG</v>
      </c>
      <c r="N55" s="185" t="str">
        <f t="shared" si="5"/>
        <v>AT901319</v>
      </c>
    </row>
    <row r="56" spans="4:14" x14ac:dyDescent="0.2">
      <c r="D56" s="168" t="s">
        <v>930</v>
      </c>
      <c r="E56" s="169" t="s">
        <v>506</v>
      </c>
      <c r="G56" s="206" t="s">
        <v>585</v>
      </c>
      <c r="H56" s="170" t="s">
        <v>586</v>
      </c>
      <c r="M56" s="185" t="str">
        <f t="shared" si="4"/>
        <v>go green energy GmbH &amp; Co KG</v>
      </c>
      <c r="N56" s="185" t="str">
        <f t="shared" si="5"/>
        <v>AT902189</v>
      </c>
    </row>
    <row r="57" spans="4:14" x14ac:dyDescent="0.2">
      <c r="D57" s="168" t="s">
        <v>931</v>
      </c>
      <c r="E57" s="169" t="s">
        <v>581</v>
      </c>
      <c r="G57" s="206" t="s">
        <v>524</v>
      </c>
      <c r="H57" s="170" t="s">
        <v>525</v>
      </c>
      <c r="M57" s="185" t="str">
        <f t="shared" si="4"/>
        <v>go green energy GmbH &amp; Co KG (Drei Energie)</v>
      </c>
      <c r="N57" s="185" t="str">
        <f t="shared" si="5"/>
        <v>AT902269</v>
      </c>
    </row>
    <row r="58" spans="4:14" x14ac:dyDescent="0.2">
      <c r="D58" s="168" t="s">
        <v>932</v>
      </c>
      <c r="E58" s="169" t="s">
        <v>286</v>
      </c>
      <c r="G58" s="206" t="s">
        <v>888</v>
      </c>
      <c r="H58" s="170" t="s">
        <v>431</v>
      </c>
      <c r="M58" s="185" t="str">
        <f>IF($D59="","",IF($E$3="Firmenname",D59,E59))</f>
        <v>go green energy GmbH &amp; Co KG LIDL</v>
      </c>
      <c r="N58" s="185" t="str">
        <f>IF($D59="","",IF($E$3="Firmenname",E59,D59))</f>
        <v>AT902179</v>
      </c>
    </row>
    <row r="59" spans="4:14" x14ac:dyDescent="0.2">
      <c r="D59" s="168" t="s">
        <v>933</v>
      </c>
      <c r="E59" s="169" t="s">
        <v>505</v>
      </c>
      <c r="G59" s="206" t="s">
        <v>66</v>
      </c>
      <c r="H59" s="170" t="s">
        <v>262</v>
      </c>
      <c r="M59" s="185" t="str">
        <f>IF($D61="","",IF($E$3="Firmenname",D61,E61))</f>
        <v>Greenhouse Power GmbH</v>
      </c>
      <c r="N59" s="185" t="str">
        <f>IF($D61="","",IF($E$3="Firmenname",E61,D61))</f>
        <v>AT901229</v>
      </c>
    </row>
    <row r="60" spans="4:14" x14ac:dyDescent="0.2">
      <c r="D60" s="168" t="s">
        <v>330</v>
      </c>
      <c r="E60" s="169" t="s">
        <v>331</v>
      </c>
      <c r="G60" s="206" t="s">
        <v>526</v>
      </c>
      <c r="H60" s="170" t="s">
        <v>567</v>
      </c>
      <c r="M60" s="185" t="str">
        <f>IF($D60="","",IF($E$3="Firmenname",D60,E60))</f>
        <v>goldgas GmbH</v>
      </c>
      <c r="N60" s="185" t="str">
        <f>IF($D60="","",IF($E$3="Firmenname",E60,D60))</f>
        <v>AT901201</v>
      </c>
    </row>
    <row r="61" spans="4:14" x14ac:dyDescent="0.2">
      <c r="D61" s="168" t="s">
        <v>332</v>
      </c>
      <c r="E61" s="169" t="s">
        <v>333</v>
      </c>
      <c r="G61" s="206" t="s">
        <v>527</v>
      </c>
      <c r="H61" s="170" t="s">
        <v>528</v>
      </c>
      <c r="M61" s="185" t="str">
        <f t="shared" ref="M61:M98" si="6">IF($D62="","",IF($E$3="Firmenname",D62,E62))</f>
        <v>Grünwelt Energie GmbH</v>
      </c>
      <c r="N61" s="185" t="str">
        <f t="shared" ref="N61:N98" si="7">IF($D62="","",IF($E$3="Firmenname",E62,D62))</f>
        <v>AT902009</v>
      </c>
    </row>
    <row r="62" spans="4:14" x14ac:dyDescent="0.2">
      <c r="D62" s="168" t="s">
        <v>334</v>
      </c>
      <c r="E62" s="169" t="s">
        <v>335</v>
      </c>
      <c r="G62" s="206" t="s">
        <v>51</v>
      </c>
      <c r="H62" s="170" t="s">
        <v>432</v>
      </c>
      <c r="M62" s="185" t="str">
        <f t="shared" si="6"/>
        <v>Gutmann GmbH</v>
      </c>
      <c r="N62" s="185" t="str">
        <f t="shared" si="7"/>
        <v>AT901649</v>
      </c>
    </row>
    <row r="63" spans="4:14" x14ac:dyDescent="0.2">
      <c r="D63" s="168" t="s">
        <v>336</v>
      </c>
      <c r="E63" s="169" t="s">
        <v>337</v>
      </c>
      <c r="G63" s="206" t="s">
        <v>317</v>
      </c>
      <c r="H63" s="170" t="s">
        <v>433</v>
      </c>
      <c r="M63" s="185" t="str">
        <f t="shared" si="6"/>
        <v>illwerke vkw AG</v>
      </c>
      <c r="N63" s="185" t="str">
        <f t="shared" si="7"/>
        <v>AT642019</v>
      </c>
    </row>
    <row r="64" spans="4:14" x14ac:dyDescent="0.2">
      <c r="D64" s="168" t="s">
        <v>530</v>
      </c>
      <c r="E64" s="169" t="s">
        <v>384</v>
      </c>
      <c r="G64" s="206" t="s">
        <v>320</v>
      </c>
      <c r="H64" s="170" t="s">
        <v>434</v>
      </c>
      <c r="M64" s="185" t="str">
        <f t="shared" si="6"/>
        <v>KELAG - Kärntner Elektrizitäts-AG (MG Ost)</v>
      </c>
      <c r="N64" s="185" t="str">
        <f t="shared" si="7"/>
        <v>AT900089</v>
      </c>
    </row>
    <row r="65" spans="4:14" x14ac:dyDescent="0.2">
      <c r="D65" s="168" t="s">
        <v>934</v>
      </c>
      <c r="E65" s="169" t="s">
        <v>338</v>
      </c>
      <c r="G65" s="206" t="s">
        <v>68</v>
      </c>
      <c r="H65" s="170" t="s">
        <v>889</v>
      </c>
      <c r="M65" s="185" t="str">
        <f t="shared" si="6"/>
        <v>KELAG - Kärntner Elektrizitäts-AG (MG TuV)</v>
      </c>
      <c r="N65" s="185" t="str">
        <f t="shared" si="7"/>
        <v>AT553089</v>
      </c>
    </row>
    <row r="66" spans="4:14" x14ac:dyDescent="0.2">
      <c r="D66" s="168" t="s">
        <v>945</v>
      </c>
      <c r="E66" s="169" t="s">
        <v>935</v>
      </c>
      <c r="G66" s="206" t="s">
        <v>890</v>
      </c>
      <c r="H66" s="170" t="s">
        <v>891</v>
      </c>
      <c r="M66" s="185" t="str">
        <f t="shared" si="6"/>
        <v>KELAG Energie &amp; Wärme GmbH</v>
      </c>
      <c r="N66" s="185" t="str">
        <f t="shared" si="7"/>
        <v>AT902209</v>
      </c>
    </row>
    <row r="67" spans="4:14" x14ac:dyDescent="0.2">
      <c r="D67" s="168" t="s">
        <v>486</v>
      </c>
      <c r="E67" s="169" t="s">
        <v>487</v>
      </c>
      <c r="G67" s="206" t="s">
        <v>435</v>
      </c>
      <c r="H67" s="170" t="s">
        <v>436</v>
      </c>
      <c r="M67" s="185" t="str">
        <f t="shared" si="6"/>
        <v>LCG Energy GmbH</v>
      </c>
      <c r="N67" s="185" t="str">
        <f t="shared" si="7"/>
        <v>AT901989</v>
      </c>
    </row>
    <row r="68" spans="4:14" x14ac:dyDescent="0.2">
      <c r="D68" s="168" t="s">
        <v>339</v>
      </c>
      <c r="E68" s="169" t="s">
        <v>340</v>
      </c>
      <c r="G68" s="206" t="s">
        <v>587</v>
      </c>
      <c r="H68" s="170" t="s">
        <v>263</v>
      </c>
      <c r="M68" s="185" t="str">
        <f t="shared" si="6"/>
        <v>LINZ GAS VERTRIEB GMBH &amp; CO KG</v>
      </c>
      <c r="N68" s="185" t="str">
        <f t="shared" si="7"/>
        <v>AT900429</v>
      </c>
    </row>
    <row r="69" spans="4:14" x14ac:dyDescent="0.2">
      <c r="D69" s="168" t="s">
        <v>341</v>
      </c>
      <c r="E69" s="169" t="s">
        <v>342</v>
      </c>
      <c r="G69" s="206" t="s">
        <v>580</v>
      </c>
      <c r="H69" s="170" t="s">
        <v>437</v>
      </c>
      <c r="M69" s="185" t="str">
        <f t="shared" si="6"/>
        <v>LINZ STROM GAS WÄRME GmbH</v>
      </c>
      <c r="N69" s="185" t="str">
        <f t="shared" si="7"/>
        <v>AT900989</v>
      </c>
    </row>
    <row r="70" spans="4:14" x14ac:dyDescent="0.2">
      <c r="D70" s="168" t="s">
        <v>488</v>
      </c>
      <c r="E70" s="169" t="s">
        <v>343</v>
      </c>
      <c r="G70" s="206" t="s">
        <v>438</v>
      </c>
      <c r="H70" s="170" t="s">
        <v>439</v>
      </c>
      <c r="M70" s="185" t="str">
        <f t="shared" si="6"/>
        <v>MAINGAU Energie GmbH</v>
      </c>
      <c r="N70" s="185" t="str">
        <f t="shared" si="7"/>
        <v>AT901979</v>
      </c>
    </row>
    <row r="71" spans="4:14" x14ac:dyDescent="0.2">
      <c r="D71" s="168" t="s">
        <v>344</v>
      </c>
      <c r="E71" s="169" t="s">
        <v>345</v>
      </c>
      <c r="G71" s="206" t="s">
        <v>247</v>
      </c>
      <c r="H71" s="170" t="s">
        <v>264</v>
      </c>
      <c r="M71" s="185" t="str">
        <f t="shared" si="6"/>
        <v>MAXENERGY Austria Handels GmbH</v>
      </c>
      <c r="N71" s="185" t="str">
        <f t="shared" si="7"/>
        <v>AT901739</v>
      </c>
    </row>
    <row r="72" spans="4:14" x14ac:dyDescent="0.2">
      <c r="D72" s="168" t="s">
        <v>346</v>
      </c>
      <c r="E72" s="169" t="s">
        <v>347</v>
      </c>
      <c r="G72" s="206" t="s">
        <v>892</v>
      </c>
      <c r="H72" s="170" t="s">
        <v>893</v>
      </c>
      <c r="M72" s="185" t="str">
        <f t="shared" si="6"/>
        <v>McGas GmbH</v>
      </c>
      <c r="N72" s="185" t="str">
        <f t="shared" si="7"/>
        <v>AT901969</v>
      </c>
    </row>
    <row r="73" spans="4:14" x14ac:dyDescent="0.2">
      <c r="D73" s="168" t="s">
        <v>348</v>
      </c>
      <c r="E73" s="169" t="s">
        <v>349</v>
      </c>
      <c r="G73" s="206" t="s">
        <v>440</v>
      </c>
      <c r="H73" s="170" t="s">
        <v>441</v>
      </c>
      <c r="M73" s="185" t="str">
        <f t="shared" si="6"/>
        <v>MFGK Austria GmbH</v>
      </c>
      <c r="N73" s="185" t="str">
        <f t="shared" si="7"/>
        <v>AT902149</v>
      </c>
    </row>
    <row r="74" spans="4:14" x14ac:dyDescent="0.2">
      <c r="D74" s="168" t="s">
        <v>447</v>
      </c>
      <c r="E74" s="169" t="s">
        <v>503</v>
      </c>
      <c r="G74" s="206" t="s">
        <v>894</v>
      </c>
      <c r="H74" s="170" t="s">
        <v>895</v>
      </c>
      <c r="M74" s="185" t="str">
        <f t="shared" si="6"/>
        <v>MONTANA Energie Handel AT GmbH</v>
      </c>
      <c r="N74" s="185" t="str">
        <f t="shared" si="7"/>
        <v>AT901419</v>
      </c>
    </row>
    <row r="75" spans="4:14" x14ac:dyDescent="0.2">
      <c r="D75" s="168" t="s">
        <v>350</v>
      </c>
      <c r="E75" s="169" t="s">
        <v>351</v>
      </c>
      <c r="G75" s="206" t="s">
        <v>442</v>
      </c>
      <c r="H75" s="170" t="s">
        <v>443</v>
      </c>
      <c r="M75" s="185" t="str">
        <f t="shared" si="6"/>
        <v>MyElectric Energievertriebs- und -dienstleistungs GmbH (MG Ost)</v>
      </c>
      <c r="N75" s="185" t="str">
        <f t="shared" si="7"/>
        <v>AT900209</v>
      </c>
    </row>
    <row r="76" spans="4:14" x14ac:dyDescent="0.2">
      <c r="D76" s="168" t="s">
        <v>936</v>
      </c>
      <c r="E76" s="169" t="s">
        <v>352</v>
      </c>
      <c r="G76" s="206" t="s">
        <v>530</v>
      </c>
      <c r="H76" s="170" t="s">
        <v>470</v>
      </c>
      <c r="M76" s="185" t="str">
        <f t="shared" si="6"/>
        <v>MyElectric Energievertriebs- und -dienstleistungs GmbH (MG TuV)</v>
      </c>
      <c r="N76" s="185" t="str">
        <f t="shared" si="7"/>
        <v>AT546029</v>
      </c>
    </row>
    <row r="77" spans="4:14" x14ac:dyDescent="0.2">
      <c r="D77" s="168" t="s">
        <v>946</v>
      </c>
      <c r="E77" s="169" t="s">
        <v>937</v>
      </c>
      <c r="G77" s="206" t="s">
        <v>484</v>
      </c>
      <c r="H77" s="170" t="s">
        <v>485</v>
      </c>
      <c r="M77" s="185" t="str">
        <f t="shared" si="6"/>
        <v>oekostrom GmbH für Vertrieb, Planung und Energiedienstleistungen</v>
      </c>
      <c r="N77" s="185" t="str">
        <f t="shared" si="7"/>
        <v>AT901999</v>
      </c>
    </row>
    <row r="78" spans="4:14" x14ac:dyDescent="0.2">
      <c r="D78" s="168" t="s">
        <v>353</v>
      </c>
      <c r="E78" s="169" t="s">
        <v>354</v>
      </c>
      <c r="G78" s="206" t="s">
        <v>896</v>
      </c>
      <c r="H78" s="170" t="s">
        <v>897</v>
      </c>
      <c r="M78" s="185" t="str">
        <f t="shared" si="6"/>
        <v>OMV Gas Marketing &amp; Trading GmbH (MG Ost)</v>
      </c>
      <c r="N78" s="185" t="str">
        <f t="shared" si="7"/>
        <v>AT900029</v>
      </c>
    </row>
    <row r="79" spans="4:14" x14ac:dyDescent="0.2">
      <c r="D79" s="168" t="s">
        <v>938</v>
      </c>
      <c r="E79" s="169" t="s">
        <v>355</v>
      </c>
      <c r="G79" s="206" t="s">
        <v>569</v>
      </c>
      <c r="H79" s="170" t="s">
        <v>570</v>
      </c>
      <c r="M79" s="185" t="str">
        <f t="shared" si="6"/>
        <v>OMV Gas Marketing &amp; Trading GmbH (MG TuV)</v>
      </c>
      <c r="N79" s="185" t="str">
        <f t="shared" si="7"/>
        <v>AT547049</v>
      </c>
    </row>
    <row r="80" spans="4:14" x14ac:dyDescent="0.2">
      <c r="D80" s="168" t="s">
        <v>947</v>
      </c>
      <c r="E80" s="169" t="s">
        <v>939</v>
      </c>
      <c r="G80" s="206" t="s">
        <v>248</v>
      </c>
      <c r="H80" s="170" t="s">
        <v>265</v>
      </c>
      <c r="M80" s="185" t="str">
        <f t="shared" si="6"/>
        <v>RAG Austria AG</v>
      </c>
      <c r="N80" s="185" t="str">
        <f t="shared" si="7"/>
        <v>AT900269</v>
      </c>
    </row>
    <row r="81" spans="4:14" x14ac:dyDescent="0.2">
      <c r="D81" s="168" t="s">
        <v>493</v>
      </c>
      <c r="E81" s="169" t="s">
        <v>358</v>
      </c>
      <c r="G81" s="206" t="s">
        <v>249</v>
      </c>
      <c r="H81" s="170" t="s">
        <v>266</v>
      </c>
      <c r="M81" s="185" t="str">
        <f t="shared" si="6"/>
        <v>redgas GmbH</v>
      </c>
      <c r="N81" s="185" t="str">
        <f t="shared" si="7"/>
        <v>AT901539</v>
      </c>
    </row>
    <row r="82" spans="4:14" x14ac:dyDescent="0.2">
      <c r="D82" s="168" t="s">
        <v>356</v>
      </c>
      <c r="E82" s="169" t="s">
        <v>357</v>
      </c>
      <c r="G82" s="206" t="s">
        <v>488</v>
      </c>
      <c r="H82" s="170" t="s">
        <v>267</v>
      </c>
      <c r="M82" s="185" t="str">
        <f t="shared" si="6"/>
        <v>RWE Supply &amp; Trading GmbH</v>
      </c>
      <c r="N82" s="185" t="str">
        <f t="shared" si="7"/>
        <v>AT901529</v>
      </c>
    </row>
    <row r="83" spans="4:14" x14ac:dyDescent="0.2">
      <c r="D83" s="168" t="s">
        <v>69</v>
      </c>
      <c r="E83" s="169" t="s">
        <v>359</v>
      </c>
      <c r="G83" s="206" t="s">
        <v>571</v>
      </c>
      <c r="H83" s="170" t="s">
        <v>572</v>
      </c>
      <c r="M83" s="185" t="str">
        <f t="shared" si="6"/>
        <v>Salzburg AG für Energie, Verkehr und Telekommunikation</v>
      </c>
      <c r="N83" s="185" t="str">
        <f t="shared" si="7"/>
        <v>AT900199</v>
      </c>
    </row>
    <row r="84" spans="4:14" x14ac:dyDescent="0.2">
      <c r="D84" s="168" t="s">
        <v>70</v>
      </c>
      <c r="E84" s="169" t="s">
        <v>360</v>
      </c>
      <c r="G84" s="206" t="s">
        <v>531</v>
      </c>
      <c r="H84" s="170" t="s">
        <v>532</v>
      </c>
      <c r="M84" s="185" t="str">
        <f t="shared" si="6"/>
        <v>Schlaustrom GmbH</v>
      </c>
      <c r="N84" s="185" t="str">
        <f t="shared" si="7"/>
        <v>AT901349</v>
      </c>
    </row>
    <row r="85" spans="4:14" x14ac:dyDescent="0.2">
      <c r="D85" s="168" t="s">
        <v>361</v>
      </c>
      <c r="E85" s="169" t="s">
        <v>362</v>
      </c>
      <c r="G85" s="206" t="s">
        <v>250</v>
      </c>
      <c r="H85" s="170" t="s">
        <v>268</v>
      </c>
      <c r="M85" s="185" t="str">
        <f t="shared" si="6"/>
        <v>Scholt Energy Control GmbH</v>
      </c>
      <c r="N85" s="185" t="str">
        <f t="shared" si="7"/>
        <v>AT902349</v>
      </c>
    </row>
    <row r="86" spans="4:14" x14ac:dyDescent="0.2">
      <c r="D86" s="168" t="s">
        <v>940</v>
      </c>
      <c r="E86" s="169" t="s">
        <v>601</v>
      </c>
      <c r="G86" s="206" t="s">
        <v>445</v>
      </c>
      <c r="H86" s="170" t="s">
        <v>446</v>
      </c>
      <c r="M86" s="185" t="str">
        <f t="shared" si="6"/>
        <v>Spotty Smart Energy Partner GmbH</v>
      </c>
      <c r="N86" s="185" t="str">
        <f t="shared" si="7"/>
        <v>AT902279</v>
      </c>
    </row>
    <row r="87" spans="4:14" x14ac:dyDescent="0.2">
      <c r="D87" s="168" t="s">
        <v>513</v>
      </c>
      <c r="E87" s="169" t="s">
        <v>514</v>
      </c>
      <c r="G87" s="206" t="s">
        <v>573</v>
      </c>
      <c r="H87" s="170" t="s">
        <v>574</v>
      </c>
      <c r="M87" s="185" t="str">
        <f t="shared" si="6"/>
        <v>Stadtbetriebe Steyr GmbH</v>
      </c>
      <c r="N87" s="185" t="str">
        <f t="shared" si="7"/>
        <v>AT900509</v>
      </c>
    </row>
    <row r="88" spans="4:14" x14ac:dyDescent="0.2">
      <c r="D88" s="168" t="s">
        <v>52</v>
      </c>
      <c r="E88" s="169" t="s">
        <v>363</v>
      </c>
      <c r="G88" s="206" t="s">
        <v>898</v>
      </c>
      <c r="H88" s="170" t="s">
        <v>899</v>
      </c>
      <c r="M88" s="185" t="str">
        <f t="shared" si="6"/>
        <v>Stadtwerke Augsburg Energie GmbH</v>
      </c>
      <c r="N88" s="185" t="str">
        <f t="shared" si="7"/>
        <v>AT902249</v>
      </c>
    </row>
    <row r="89" spans="4:14" x14ac:dyDescent="0.2">
      <c r="D89" s="168" t="s">
        <v>515</v>
      </c>
      <c r="E89" s="169" t="s">
        <v>516</v>
      </c>
      <c r="G89" s="206" t="s">
        <v>489</v>
      </c>
      <c r="H89" s="170" t="s">
        <v>490</v>
      </c>
      <c r="M89" s="185" t="str">
        <f t="shared" si="6"/>
        <v>Stadtwerke Bregenz GmbH</v>
      </c>
      <c r="N89" s="185" t="str">
        <f t="shared" si="7"/>
        <v>AT645019</v>
      </c>
    </row>
    <row r="90" spans="4:14" x14ac:dyDescent="0.2">
      <c r="D90" s="168" t="s">
        <v>71</v>
      </c>
      <c r="E90" s="169" t="s">
        <v>364</v>
      </c>
      <c r="G90" s="206" t="s">
        <v>350</v>
      </c>
      <c r="H90" s="170" t="s">
        <v>900</v>
      </c>
      <c r="M90" s="185" t="str">
        <f t="shared" si="6"/>
        <v>Stadtwerke Kapfenberg GmbH</v>
      </c>
      <c r="N90" s="185" t="str">
        <f t="shared" si="7"/>
        <v>AT900389</v>
      </c>
    </row>
    <row r="91" spans="4:14" x14ac:dyDescent="0.2">
      <c r="D91" s="168" t="s">
        <v>34</v>
      </c>
      <c r="E91" s="169" t="s">
        <v>365</v>
      </c>
      <c r="G91" s="206" t="s">
        <v>901</v>
      </c>
      <c r="H91" s="170" t="s">
        <v>902</v>
      </c>
      <c r="M91" s="185" t="str">
        <f t="shared" si="6"/>
        <v>Stadtwerke Klagenfurt AG</v>
      </c>
      <c r="N91" s="185" t="str">
        <f t="shared" si="7"/>
        <v>AT902299</v>
      </c>
    </row>
    <row r="92" spans="4:14" x14ac:dyDescent="0.2">
      <c r="D92" s="168" t="s">
        <v>576</v>
      </c>
      <c r="E92" s="169" t="s">
        <v>577</v>
      </c>
      <c r="G92" s="206" t="s">
        <v>588</v>
      </c>
      <c r="H92" s="170" t="s">
        <v>444</v>
      </c>
      <c r="M92" s="185" t="str">
        <f t="shared" si="6"/>
        <v>Stadtwerke Leoben</v>
      </c>
      <c r="N92" s="185" t="str">
        <f t="shared" si="7"/>
        <v>AT900299</v>
      </c>
    </row>
    <row r="93" spans="4:14" x14ac:dyDescent="0.2">
      <c r="D93" s="168" t="s">
        <v>31</v>
      </c>
      <c r="E93" s="169" t="s">
        <v>366</v>
      </c>
      <c r="G93" s="206" t="s">
        <v>903</v>
      </c>
      <c r="H93" s="170" t="s">
        <v>904</v>
      </c>
      <c r="M93" s="185" t="str">
        <f t="shared" si="6"/>
        <v>Sturm Energie GmbH</v>
      </c>
      <c r="N93" s="185" t="str">
        <f t="shared" si="7"/>
        <v>AT901919</v>
      </c>
    </row>
    <row r="94" spans="4:14" x14ac:dyDescent="0.2">
      <c r="D94" s="168" t="s">
        <v>367</v>
      </c>
      <c r="E94" s="169" t="s">
        <v>368</v>
      </c>
      <c r="G94" s="206" t="s">
        <v>905</v>
      </c>
      <c r="H94" s="170" t="s">
        <v>906</v>
      </c>
      <c r="M94" s="185" t="str">
        <f t="shared" si="6"/>
        <v>SWITCH Energievertriebsgesellschaft mbH</v>
      </c>
      <c r="N94" s="185" t="str">
        <f t="shared" si="7"/>
        <v>AT900719</v>
      </c>
    </row>
    <row r="95" spans="4:14" x14ac:dyDescent="0.2">
      <c r="D95" s="168" t="s">
        <v>369</v>
      </c>
      <c r="E95" s="169" t="s">
        <v>370</v>
      </c>
      <c r="G95" s="206" t="s">
        <v>533</v>
      </c>
      <c r="H95" s="170" t="s">
        <v>534</v>
      </c>
      <c r="M95" s="185" t="str">
        <f t="shared" si="6"/>
        <v>TERAWATT International Stromhandelsgesellschaft m.b.H</v>
      </c>
      <c r="N95" s="185" t="str">
        <f t="shared" si="7"/>
        <v>AT901169</v>
      </c>
    </row>
    <row r="96" spans="4:14" x14ac:dyDescent="0.2">
      <c r="D96" s="168" t="s">
        <v>371</v>
      </c>
      <c r="E96" s="169" t="s">
        <v>372</v>
      </c>
      <c r="G96" s="206" t="s">
        <v>589</v>
      </c>
      <c r="H96" s="170" t="s">
        <v>590</v>
      </c>
      <c r="M96" s="185" t="str">
        <f t="shared" si="6"/>
        <v>TIGAS Erdgas Tirol GmbH (MG Ost)</v>
      </c>
      <c r="N96" s="185" t="str">
        <f t="shared" si="7"/>
        <v>AT900929</v>
      </c>
    </row>
    <row r="97" spans="4:14" x14ac:dyDescent="0.2">
      <c r="D97" s="168" t="s">
        <v>941</v>
      </c>
      <c r="E97" s="169" t="s">
        <v>942</v>
      </c>
      <c r="G97" s="206" t="s">
        <v>907</v>
      </c>
      <c r="H97" s="170" t="s">
        <v>908</v>
      </c>
      <c r="M97" s="185" t="str">
        <f t="shared" si="6"/>
        <v>TIGAS Erdgas Tirol GmbH (MG TuV)</v>
      </c>
      <c r="N97" s="185" t="str">
        <f t="shared" si="7"/>
        <v>AT541009</v>
      </c>
    </row>
    <row r="98" spans="4:14" x14ac:dyDescent="0.2">
      <c r="D98" s="168" t="s">
        <v>948</v>
      </c>
      <c r="E98" s="169" t="s">
        <v>373</v>
      </c>
      <c r="G98" s="206" t="s">
        <v>251</v>
      </c>
      <c r="H98" s="170" t="s">
        <v>270</v>
      </c>
      <c r="M98" s="185" t="str">
        <f t="shared" si="6"/>
        <v>TopEnergy Service GmbH</v>
      </c>
      <c r="N98" s="185" t="str">
        <f t="shared" si="7"/>
        <v>AT901939</v>
      </c>
    </row>
    <row r="99" spans="4:14" x14ac:dyDescent="0.2">
      <c r="D99" s="168" t="s">
        <v>374</v>
      </c>
      <c r="E99" s="169" t="s">
        <v>375</v>
      </c>
      <c r="G99" s="206" t="s">
        <v>591</v>
      </c>
      <c r="H99" s="170" t="s">
        <v>592</v>
      </c>
      <c r="M99" s="185" t="str">
        <f>IF($D58="","",IF($E$3="Firmenname",D58,E58))</f>
        <v>go green energy GmbH &amp; Co KG (Unsere Wasserkraft)</v>
      </c>
      <c r="N99" s="185" t="str">
        <f>IF($D58="","",IF($E$3="Firmenname",E58,D58))</f>
        <v>AT900599</v>
      </c>
    </row>
    <row r="100" spans="4:14" x14ac:dyDescent="0.2">
      <c r="D100" s="168" t="s">
        <v>376</v>
      </c>
      <c r="E100" s="169" t="s">
        <v>377</v>
      </c>
      <c r="G100" s="206" t="s">
        <v>448</v>
      </c>
      <c r="H100" s="170" t="s">
        <v>449</v>
      </c>
      <c r="M100" s="185" t="str">
        <f t="shared" ref="M100:M120" si="8">IF($D100="","",IF($E$3="Firmenname",D100,E100))</f>
        <v>Verbund AG</v>
      </c>
      <c r="N100" s="185" t="str">
        <f t="shared" ref="N100:N120" si="9">IF($D100="","",IF($E$3="Firmenname",E100,D100))</f>
        <v>AT901789</v>
      </c>
    </row>
    <row r="101" spans="4:14" x14ac:dyDescent="0.2">
      <c r="D101" s="168" t="s">
        <v>578</v>
      </c>
      <c r="E101" s="169" t="s">
        <v>379</v>
      </c>
      <c r="G101" s="206" t="s">
        <v>450</v>
      </c>
      <c r="H101" s="170" t="s">
        <v>451</v>
      </c>
      <c r="M101" s="185" t="str">
        <f t="shared" si="8"/>
        <v>VERBUND Energy4Business GmbH</v>
      </c>
      <c r="N101" s="185" t="str">
        <f t="shared" si="9"/>
        <v>AT901139</v>
      </c>
    </row>
    <row r="102" spans="4:14" x14ac:dyDescent="0.2">
      <c r="D102" s="168" t="s">
        <v>504</v>
      </c>
      <c r="E102" s="169" t="s">
        <v>378</v>
      </c>
      <c r="G102" s="206" t="s">
        <v>241</v>
      </c>
      <c r="H102" s="170" t="s">
        <v>271</v>
      </c>
      <c r="M102" s="185" t="str">
        <f t="shared" si="8"/>
        <v>Verbund Thermal Power Gmbh &amp; Co KG</v>
      </c>
      <c r="N102" s="185" t="str">
        <f t="shared" si="9"/>
        <v>AT901279</v>
      </c>
    </row>
    <row r="103" spans="4:14" x14ac:dyDescent="0.2">
      <c r="D103" s="168" t="s">
        <v>380</v>
      </c>
      <c r="E103" s="169" t="s">
        <v>381</v>
      </c>
      <c r="G103" s="206" t="s">
        <v>452</v>
      </c>
      <c r="H103" s="170" t="s">
        <v>575</v>
      </c>
      <c r="M103" s="185" t="str">
        <f t="shared" si="8"/>
        <v>VNG Austria GmbH</v>
      </c>
      <c r="N103" s="185" t="str">
        <f t="shared" si="9"/>
        <v>AT901189</v>
      </c>
    </row>
    <row r="104" spans="4:14" x14ac:dyDescent="0.2">
      <c r="D104" s="168" t="s">
        <v>494</v>
      </c>
      <c r="E104" s="169" t="s">
        <v>943</v>
      </c>
      <c r="G104" s="206" t="s">
        <v>909</v>
      </c>
      <c r="H104" s="170" t="s">
        <v>910</v>
      </c>
      <c r="M104" s="185" t="str">
        <f t="shared" si="8"/>
        <v>VNG Handel &amp; Vertrieb GmbH</v>
      </c>
      <c r="N104" s="185" t="str">
        <f t="shared" si="9"/>
        <v>AT902449</v>
      </c>
    </row>
    <row r="105" spans="4:14" x14ac:dyDescent="0.2">
      <c r="D105" s="168" t="s">
        <v>382</v>
      </c>
      <c r="E105" s="169" t="s">
        <v>383</v>
      </c>
      <c r="G105" s="206" t="s">
        <v>593</v>
      </c>
      <c r="H105" s="170" t="s">
        <v>272</v>
      </c>
      <c r="M105" s="185" t="str">
        <f t="shared" si="8"/>
        <v>voestalpine Rohstoffbeschaffungs GmbH</v>
      </c>
      <c r="N105" s="185" t="str">
        <f t="shared" si="9"/>
        <v>AT901479</v>
      </c>
    </row>
    <row r="106" spans="4:14" x14ac:dyDescent="0.2">
      <c r="D106" s="168" t="s">
        <v>86</v>
      </c>
      <c r="E106" s="169" t="s">
        <v>385</v>
      </c>
      <c r="G106" s="206" t="s">
        <v>911</v>
      </c>
      <c r="H106" s="170" t="s">
        <v>912</v>
      </c>
      <c r="M106" s="185" t="str">
        <f t="shared" si="8"/>
        <v>Wien Energie GmbH</v>
      </c>
      <c r="N106" s="185" t="str">
        <f t="shared" si="9"/>
        <v>AT901519</v>
      </c>
    </row>
    <row r="107" spans="4:14" x14ac:dyDescent="0.2">
      <c r="D107" s="168" t="s">
        <v>386</v>
      </c>
      <c r="E107" s="169" t="s">
        <v>387</v>
      </c>
      <c r="G107" s="206" t="s">
        <v>491</v>
      </c>
      <c r="H107" s="170" t="s">
        <v>492</v>
      </c>
      <c r="M107" s="185" t="str">
        <f t="shared" si="8"/>
        <v>WIEN ENERGIE Vertrieb GmbH &amp; Co KG</v>
      </c>
      <c r="N107" s="185" t="str">
        <f t="shared" si="9"/>
        <v>AT900379</v>
      </c>
    </row>
    <row r="108" spans="4:14" x14ac:dyDescent="0.2">
      <c r="D108" s="168" t="s">
        <v>73</v>
      </c>
      <c r="E108" s="169" t="s">
        <v>388</v>
      </c>
      <c r="G108" s="168" t="s">
        <v>493</v>
      </c>
      <c r="H108" s="170" t="s">
        <v>273</v>
      </c>
      <c r="M108" s="185" t="str">
        <f t="shared" si="8"/>
        <v>WINGAS GmbH</v>
      </c>
      <c r="N108" s="185" t="str">
        <f t="shared" si="9"/>
        <v>AT900639</v>
      </c>
    </row>
    <row r="109" spans="4:14" x14ac:dyDescent="0.2">
      <c r="D109" s="168" t="s">
        <v>389</v>
      </c>
      <c r="E109" s="168" t="s">
        <v>389</v>
      </c>
      <c r="G109" s="206" t="s">
        <v>535</v>
      </c>
      <c r="H109" s="170" t="s">
        <v>536</v>
      </c>
      <c r="M109" s="185" t="str">
        <f t="shared" si="8"/>
        <v/>
      </c>
      <c r="N109" s="185" t="str">
        <f t="shared" si="9"/>
        <v/>
      </c>
    </row>
    <row r="110" spans="4:14" x14ac:dyDescent="0.2">
      <c r="D110" s="168" t="s">
        <v>389</v>
      </c>
      <c r="E110" s="168" t="s">
        <v>389</v>
      </c>
      <c r="G110" s="206" t="s">
        <v>453</v>
      </c>
      <c r="H110" s="170" t="s">
        <v>454</v>
      </c>
      <c r="M110" s="185" t="str">
        <f t="shared" si="8"/>
        <v/>
      </c>
      <c r="N110" s="185" t="str">
        <f t="shared" si="9"/>
        <v/>
      </c>
    </row>
    <row r="111" spans="4:14" x14ac:dyDescent="0.2">
      <c r="D111" s="168" t="s">
        <v>389</v>
      </c>
      <c r="E111" s="168" t="s">
        <v>389</v>
      </c>
      <c r="G111" s="206" t="s">
        <v>69</v>
      </c>
      <c r="H111" s="170" t="s">
        <v>274</v>
      </c>
      <c r="M111" s="185" t="str">
        <f t="shared" si="8"/>
        <v/>
      </c>
      <c r="N111" s="185" t="str">
        <f t="shared" si="9"/>
        <v/>
      </c>
    </row>
    <row r="112" spans="4:14" x14ac:dyDescent="0.2">
      <c r="D112" s="168" t="s">
        <v>389</v>
      </c>
      <c r="E112" s="168" t="s">
        <v>389</v>
      </c>
      <c r="G112" s="206" t="s">
        <v>70</v>
      </c>
      <c r="H112" s="170" t="s">
        <v>275</v>
      </c>
      <c r="M112" s="185" t="str">
        <f t="shared" si="8"/>
        <v/>
      </c>
      <c r="N112" s="185" t="str">
        <f t="shared" si="9"/>
        <v/>
      </c>
    </row>
    <row r="113" spans="4:14" x14ac:dyDescent="0.2">
      <c r="D113" s="168" t="s">
        <v>389</v>
      </c>
      <c r="E113" s="168" t="s">
        <v>389</v>
      </c>
      <c r="G113" s="206" t="s">
        <v>594</v>
      </c>
      <c r="H113" s="170" t="s">
        <v>595</v>
      </c>
      <c r="M113" s="185" t="str">
        <f t="shared" si="8"/>
        <v/>
      </c>
      <c r="N113" s="185" t="str">
        <f t="shared" si="9"/>
        <v/>
      </c>
    </row>
    <row r="114" spans="4:14" x14ac:dyDescent="0.2">
      <c r="D114" s="168" t="s">
        <v>389</v>
      </c>
      <c r="E114" s="168" t="s">
        <v>389</v>
      </c>
      <c r="G114" s="206" t="s">
        <v>913</v>
      </c>
      <c r="H114" s="170" t="s">
        <v>529</v>
      </c>
      <c r="M114" s="185" t="str">
        <f t="shared" si="8"/>
        <v/>
      </c>
      <c r="N114" s="185" t="str">
        <f t="shared" si="9"/>
        <v/>
      </c>
    </row>
    <row r="115" spans="4:14" x14ac:dyDescent="0.2">
      <c r="D115" s="168" t="s">
        <v>389</v>
      </c>
      <c r="E115" s="168" t="s">
        <v>389</v>
      </c>
      <c r="G115" s="206" t="s">
        <v>537</v>
      </c>
      <c r="H115" s="170" t="s">
        <v>538</v>
      </c>
      <c r="M115" s="185" t="str">
        <f t="shared" si="8"/>
        <v/>
      </c>
      <c r="N115" s="185" t="str">
        <f t="shared" si="9"/>
        <v/>
      </c>
    </row>
    <row r="116" spans="4:14" x14ac:dyDescent="0.2">
      <c r="D116" s="168" t="s">
        <v>389</v>
      </c>
      <c r="E116" s="168" t="s">
        <v>389</v>
      </c>
      <c r="G116" s="206" t="s">
        <v>455</v>
      </c>
      <c r="H116" s="170" t="s">
        <v>456</v>
      </c>
      <c r="M116" s="185" t="str">
        <f t="shared" si="8"/>
        <v/>
      </c>
      <c r="N116" s="185" t="str">
        <f t="shared" si="9"/>
        <v/>
      </c>
    </row>
    <row r="117" spans="4:14" x14ac:dyDescent="0.2">
      <c r="D117" s="168" t="s">
        <v>389</v>
      </c>
      <c r="E117" s="168" t="s">
        <v>389</v>
      </c>
      <c r="G117" s="206" t="s">
        <v>914</v>
      </c>
      <c r="H117" s="170" t="s">
        <v>915</v>
      </c>
      <c r="M117" s="185" t="str">
        <f t="shared" si="8"/>
        <v/>
      </c>
      <c r="N117" s="185" t="str">
        <f t="shared" si="9"/>
        <v/>
      </c>
    </row>
    <row r="118" spans="4:14" x14ac:dyDescent="0.2">
      <c r="D118" s="168" t="s">
        <v>389</v>
      </c>
      <c r="E118" s="168" t="s">
        <v>389</v>
      </c>
      <c r="G118" s="206" t="s">
        <v>457</v>
      </c>
      <c r="H118" s="170" t="s">
        <v>458</v>
      </c>
      <c r="M118" s="185" t="str">
        <f t="shared" si="8"/>
        <v/>
      </c>
      <c r="N118" s="185" t="str">
        <f t="shared" si="9"/>
        <v/>
      </c>
    </row>
    <row r="119" spans="4:14" x14ac:dyDescent="0.2">
      <c r="D119" s="168"/>
      <c r="E119" s="168"/>
      <c r="G119" s="206" t="s">
        <v>459</v>
      </c>
      <c r="H119" s="170" t="s">
        <v>460</v>
      </c>
      <c r="M119" s="185" t="str">
        <f t="shared" si="8"/>
        <v/>
      </c>
      <c r="N119" s="185" t="str">
        <f t="shared" si="9"/>
        <v/>
      </c>
    </row>
    <row r="120" spans="4:14" x14ac:dyDescent="0.2">
      <c r="D120" s="168"/>
      <c r="E120" s="168"/>
      <c r="G120" s="206" t="s">
        <v>48</v>
      </c>
      <c r="H120" s="170" t="s">
        <v>461</v>
      </c>
      <c r="M120" s="185" t="str">
        <f t="shared" si="8"/>
        <v/>
      </c>
      <c r="N120" s="185" t="str">
        <f t="shared" si="9"/>
        <v/>
      </c>
    </row>
    <row r="121" spans="4:14" x14ac:dyDescent="0.2">
      <c r="G121" s="206" t="s">
        <v>539</v>
      </c>
      <c r="H121" s="170" t="s">
        <v>540</v>
      </c>
    </row>
    <row r="122" spans="4:14" x14ac:dyDescent="0.2">
      <c r="G122" s="206" t="s">
        <v>916</v>
      </c>
      <c r="H122" s="170" t="s">
        <v>917</v>
      </c>
    </row>
    <row r="123" spans="4:14" x14ac:dyDescent="0.2">
      <c r="G123" s="206" t="s">
        <v>462</v>
      </c>
      <c r="H123" s="170" t="s">
        <v>463</v>
      </c>
    </row>
    <row r="124" spans="4:14" x14ac:dyDescent="0.2">
      <c r="G124" s="206" t="s">
        <v>64</v>
      </c>
      <c r="H124" s="170" t="s">
        <v>464</v>
      </c>
    </row>
    <row r="125" spans="4:14" x14ac:dyDescent="0.2">
      <c r="G125" s="206" t="s">
        <v>465</v>
      </c>
      <c r="H125" s="170" t="s">
        <v>466</v>
      </c>
    </row>
    <row r="126" spans="4:14" x14ac:dyDescent="0.2">
      <c r="G126" s="206" t="s">
        <v>252</v>
      </c>
      <c r="H126" s="170" t="s">
        <v>276</v>
      </c>
    </row>
    <row r="127" spans="4:14" x14ac:dyDescent="0.2">
      <c r="G127" s="206" t="s">
        <v>578</v>
      </c>
      <c r="H127" s="170" t="s">
        <v>277</v>
      </c>
    </row>
    <row r="128" spans="4:14" x14ac:dyDescent="0.2">
      <c r="G128" s="206" t="s">
        <v>253</v>
      </c>
      <c r="H128" s="170" t="s">
        <v>278</v>
      </c>
    </row>
    <row r="129" spans="7:8" x14ac:dyDescent="0.2">
      <c r="G129" s="206" t="s">
        <v>596</v>
      </c>
      <c r="H129" s="170" t="s">
        <v>597</v>
      </c>
    </row>
    <row r="130" spans="7:8" x14ac:dyDescent="0.2">
      <c r="G130" s="206" t="s">
        <v>494</v>
      </c>
      <c r="H130" s="170" t="s">
        <v>467</v>
      </c>
    </row>
    <row r="131" spans="7:8" x14ac:dyDescent="0.2">
      <c r="G131" s="206" t="s">
        <v>468</v>
      </c>
      <c r="H131" s="170" t="s">
        <v>469</v>
      </c>
    </row>
    <row r="132" spans="7:8" x14ac:dyDescent="0.2">
      <c r="G132" s="206" t="s">
        <v>495</v>
      </c>
      <c r="H132" s="170" t="s">
        <v>496</v>
      </c>
    </row>
    <row r="133" spans="7:8" x14ac:dyDescent="0.2">
      <c r="G133" s="206" t="s">
        <v>86</v>
      </c>
      <c r="H133" s="170" t="s">
        <v>279</v>
      </c>
    </row>
    <row r="134" spans="7:8" x14ac:dyDescent="0.2">
      <c r="G134" s="206" t="s">
        <v>73</v>
      </c>
      <c r="H134" s="170" t="s">
        <v>280</v>
      </c>
    </row>
    <row r="135" spans="7:8" x14ac:dyDescent="0.2">
      <c r="G135" s="206" t="s">
        <v>471</v>
      </c>
      <c r="H135" s="170" t="s">
        <v>472</v>
      </c>
    </row>
    <row r="136" spans="7:8" x14ac:dyDescent="0.2">
      <c r="G136" s="206" t="s">
        <v>918</v>
      </c>
      <c r="H136" s="170" t="s">
        <v>579</v>
      </c>
    </row>
    <row r="137" spans="7:8" x14ac:dyDescent="0.2">
      <c r="G137" s="206"/>
      <c r="H137" s="168" t="s">
        <v>389</v>
      </c>
    </row>
    <row r="138" spans="7:8" x14ac:dyDescent="0.2">
      <c r="G138" s="206"/>
      <c r="H138" s="168" t="s">
        <v>389</v>
      </c>
    </row>
    <row r="139" spans="7:8" x14ac:dyDescent="0.2">
      <c r="G139" s="206"/>
      <c r="H139" s="168" t="s">
        <v>389</v>
      </c>
    </row>
    <row r="140" spans="7:8" x14ac:dyDescent="0.2">
      <c r="G140" s="206"/>
      <c r="H140" s="168" t="s">
        <v>389</v>
      </c>
    </row>
    <row r="141" spans="7:8" x14ac:dyDescent="0.2">
      <c r="G141" s="206"/>
      <c r="H141" s="168" t="s">
        <v>389</v>
      </c>
    </row>
    <row r="142" spans="7:8" x14ac:dyDescent="0.2">
      <c r="G142" s="206"/>
      <c r="H142" s="168" t="s">
        <v>389</v>
      </c>
    </row>
    <row r="143" spans="7:8" x14ac:dyDescent="0.2">
      <c r="G143" s="206"/>
      <c r="H143" s="168" t="s">
        <v>389</v>
      </c>
    </row>
    <row r="144" spans="7:8" x14ac:dyDescent="0.2">
      <c r="G144" s="206"/>
      <c r="H144" s="168" t="s">
        <v>389</v>
      </c>
    </row>
    <row r="145" spans="7:8" x14ac:dyDescent="0.2">
      <c r="G145" s="206"/>
      <c r="H145" s="168" t="s">
        <v>389</v>
      </c>
    </row>
    <row r="146" spans="7:8" x14ac:dyDescent="0.2">
      <c r="G146" s="206"/>
      <c r="H146" s="168" t="s">
        <v>389</v>
      </c>
    </row>
    <row r="147" spans="7:8" x14ac:dyDescent="0.2">
      <c r="G147" s="206"/>
      <c r="H147" s="168" t="s">
        <v>389</v>
      </c>
    </row>
    <row r="148" spans="7:8" x14ac:dyDescent="0.2">
      <c r="G148" s="206"/>
      <c r="H148" s="168" t="s">
        <v>389</v>
      </c>
    </row>
    <row r="149" spans="7:8" x14ac:dyDescent="0.2">
      <c r="G149" s="206"/>
      <c r="H149" s="168" t="s">
        <v>389</v>
      </c>
    </row>
    <row r="150" spans="7:8" x14ac:dyDescent="0.2">
      <c r="G150" s="206"/>
      <c r="H150" s="168" t="s">
        <v>389</v>
      </c>
    </row>
  </sheetData>
  <sheetProtection algorithmName="SHA-512" hashValue="2kws1yTHbRQ9tRCMRMK6219nZwaf8yfxi/D2zYdqBksddGsHklKK9ARjvhtJCDRjFWV3B4VJg/Yi8u63CDfvlA==" saltValue="5q1Rm0v2gJxWVZAVaYnBZw==" spinCount="100000" sheet="1" formatCells="0" formatColumns="0" formatRows="0"/>
  <sortState xmlns:xlrd2="http://schemas.microsoft.com/office/spreadsheetml/2017/richdata2" ref="D18:E21">
    <sortCondition ref="D18:D21"/>
  </sortState>
  <mergeCells count="10">
    <mergeCell ref="J9:J10"/>
    <mergeCell ref="D1:E2"/>
    <mergeCell ref="A9:A10"/>
    <mergeCell ref="D9:D10"/>
    <mergeCell ref="B9:B10"/>
    <mergeCell ref="E9:E10"/>
    <mergeCell ref="A7:B7"/>
    <mergeCell ref="G9:G10"/>
    <mergeCell ref="H9:H10"/>
    <mergeCell ref="G1:H2"/>
  </mergeCells>
  <phoneticPr fontId="0" type="noConversion"/>
  <dataValidations disablePrompts="1" xWindow="1222" yWindow="277" count="2">
    <dataValidation type="list" allowBlank="1" showInputMessage="1" showErrorMessage="1" error="Nur Listeneinträge!" promptTitle="Auswahliste!" prompt="Zur eindeutigen Kennzeichnung der Versorger können der jeweilige Firmenname oder die EC-Nummer ausgewählt werden (default-mäßig ist der Firmenname eingestellt)." sqref="E3" xr:uid="{00000000-0002-0000-0C00-000000000000}">
      <formula1>"EC-Nummer,Firmenname"</formula1>
    </dataValidation>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H3" xr:uid="{00000000-0002-0000-0C00-000001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BBB7-3986-4B58-8620-EB40520BD7A9}">
  <sheetPr>
    <tabColor theme="0" tint="-0.249977111117893"/>
  </sheetPr>
  <dimension ref="A1:I102"/>
  <sheetViews>
    <sheetView showGridLines="0" workbookViewId="0">
      <pane xSplit="2" ySplit="10" topLeftCell="C11" activePane="bottomRight" state="frozen"/>
      <selection activeCell="I62" sqref="I62"/>
      <selection pane="topRight" activeCell="I62" sqref="I62"/>
      <selection pane="bottomLeft" activeCell="I62" sqref="I62"/>
      <selection pane="bottomRight" activeCell="D12" sqref="D12"/>
    </sheetView>
  </sheetViews>
  <sheetFormatPr baseColWidth="10" defaultRowHeight="12.75" x14ac:dyDescent="0.2"/>
  <cols>
    <col min="1" max="1" width="8.7109375" style="238" customWidth="1"/>
    <col min="2" max="2" width="15.85546875" style="238" bestFit="1" customWidth="1"/>
    <col min="3" max="3" width="118.5703125" style="238" bestFit="1" customWidth="1"/>
    <col min="4" max="4" width="124.140625" style="238" bestFit="1" customWidth="1"/>
    <col min="5" max="5" width="7.28515625" style="239" bestFit="1" customWidth="1"/>
    <col min="6" max="6" width="35.140625" style="238" customWidth="1"/>
    <col min="7" max="7" width="27.85546875" style="238" hidden="1" customWidth="1"/>
    <col min="8" max="8" width="6.28515625" style="238" hidden="1" customWidth="1"/>
    <col min="9" max="9" width="4.7109375" style="238" hidden="1" customWidth="1"/>
    <col min="10" max="16384" width="11.42578125" style="238"/>
  </cols>
  <sheetData>
    <row r="1" spans="1:9" ht="15.6" customHeight="1" x14ac:dyDescent="0.2">
      <c r="A1" s="237"/>
    </row>
    <row r="2" spans="1:9" ht="15.6" customHeight="1" x14ac:dyDescent="0.2">
      <c r="A2" s="240"/>
    </row>
    <row r="3" spans="1:9" ht="15.6" customHeight="1" x14ac:dyDescent="0.2">
      <c r="A3" s="237"/>
    </row>
    <row r="4" spans="1:9" ht="15.6" customHeight="1" x14ac:dyDescent="0.2">
      <c r="A4" s="241" t="s">
        <v>0</v>
      </c>
    </row>
    <row r="5" spans="1:9" ht="15.6" customHeight="1" x14ac:dyDescent="0.2"/>
    <row r="7" spans="1:9" ht="15.75" x14ac:dyDescent="0.2">
      <c r="A7" s="559" t="s">
        <v>869</v>
      </c>
      <c r="B7" s="560"/>
    </row>
    <row r="9" spans="1:9" x14ac:dyDescent="0.2">
      <c r="A9" s="555" t="s">
        <v>865</v>
      </c>
      <c r="B9" s="555" t="s">
        <v>866</v>
      </c>
      <c r="C9" s="555" t="s">
        <v>658</v>
      </c>
      <c r="D9" s="555" t="s">
        <v>867</v>
      </c>
      <c r="E9" s="555"/>
      <c r="G9" s="557" t="s">
        <v>949</v>
      </c>
      <c r="H9" s="557" t="s">
        <v>950</v>
      </c>
      <c r="I9" s="557"/>
    </row>
    <row r="10" spans="1:9" x14ac:dyDescent="0.2">
      <c r="A10" s="556"/>
      <c r="B10" s="556"/>
      <c r="C10" s="556"/>
      <c r="D10" s="556"/>
      <c r="E10" s="556"/>
      <c r="G10" s="558"/>
      <c r="H10" s="558"/>
      <c r="I10" s="558"/>
    </row>
    <row r="11" spans="1:9" x14ac:dyDescent="0.2">
      <c r="A11" s="317" t="s">
        <v>951</v>
      </c>
      <c r="B11" s="318">
        <v>0</v>
      </c>
      <c r="C11" s="319" t="s">
        <v>952</v>
      </c>
      <c r="D11" s="320" t="s">
        <v>953</v>
      </c>
      <c r="E11" s="317" t="s">
        <v>1066</v>
      </c>
      <c r="G11" s="242" t="s">
        <v>858</v>
      </c>
      <c r="H11" s="242" t="s">
        <v>954</v>
      </c>
      <c r="I11" s="242" t="s">
        <v>955</v>
      </c>
    </row>
    <row r="12" spans="1:9" x14ac:dyDescent="0.2">
      <c r="A12" s="243" t="s">
        <v>659</v>
      </c>
      <c r="B12" s="243" t="s">
        <v>660</v>
      </c>
      <c r="C12" s="244" t="s">
        <v>661</v>
      </c>
      <c r="D12" s="245" t="s">
        <v>956</v>
      </c>
      <c r="E12" s="243" t="s">
        <v>1067</v>
      </c>
      <c r="G12" s="246" t="s">
        <v>859</v>
      </c>
      <c r="H12" s="246" t="s">
        <v>954</v>
      </c>
      <c r="I12" s="246" t="s">
        <v>957</v>
      </c>
    </row>
    <row r="13" spans="1:9" x14ac:dyDescent="0.2">
      <c r="A13" s="247" t="s">
        <v>659</v>
      </c>
      <c r="B13" s="247" t="s">
        <v>662</v>
      </c>
      <c r="C13" s="248" t="s">
        <v>663</v>
      </c>
      <c r="D13" s="249" t="s">
        <v>958</v>
      </c>
      <c r="E13" s="247" t="s">
        <v>1068</v>
      </c>
      <c r="G13" s="246" t="s">
        <v>860</v>
      </c>
      <c r="H13" s="246" t="s">
        <v>954</v>
      </c>
      <c r="I13" s="246" t="s">
        <v>959</v>
      </c>
    </row>
    <row r="14" spans="1:9" x14ac:dyDescent="0.2">
      <c r="A14" s="247" t="s">
        <v>659</v>
      </c>
      <c r="B14" s="247" t="s">
        <v>664</v>
      </c>
      <c r="C14" s="248" t="s">
        <v>665</v>
      </c>
      <c r="D14" s="249" t="s">
        <v>960</v>
      </c>
      <c r="E14" s="247" t="s">
        <v>1069</v>
      </c>
      <c r="G14" s="246" t="s">
        <v>861</v>
      </c>
      <c r="H14" s="246" t="s">
        <v>954</v>
      </c>
      <c r="I14" s="246" t="s">
        <v>961</v>
      </c>
    </row>
    <row r="15" spans="1:9" x14ac:dyDescent="0.2">
      <c r="A15" s="247" t="s">
        <v>666</v>
      </c>
      <c r="B15" s="247" t="s">
        <v>667</v>
      </c>
      <c r="C15" s="248" t="s">
        <v>668</v>
      </c>
      <c r="D15" s="249" t="s">
        <v>962</v>
      </c>
      <c r="E15" s="247" t="s">
        <v>1070</v>
      </c>
      <c r="G15" s="246" t="s">
        <v>862</v>
      </c>
      <c r="H15" s="246" t="s">
        <v>954</v>
      </c>
      <c r="I15" s="246" t="s">
        <v>963</v>
      </c>
    </row>
    <row r="16" spans="1:9" x14ac:dyDescent="0.2">
      <c r="A16" s="247" t="s">
        <v>666</v>
      </c>
      <c r="B16" s="247" t="s">
        <v>669</v>
      </c>
      <c r="C16" s="248" t="s">
        <v>670</v>
      </c>
      <c r="D16" s="249" t="s">
        <v>964</v>
      </c>
      <c r="E16" s="247" t="s">
        <v>1071</v>
      </c>
      <c r="G16" s="250" t="s">
        <v>863</v>
      </c>
      <c r="H16" s="250" t="s">
        <v>954</v>
      </c>
      <c r="I16" s="250" t="s">
        <v>965</v>
      </c>
    </row>
    <row r="17" spans="1:9" x14ac:dyDescent="0.2">
      <c r="A17" s="247" t="s">
        <v>666</v>
      </c>
      <c r="B17" s="247" t="s">
        <v>671</v>
      </c>
      <c r="C17" s="248" t="s">
        <v>672</v>
      </c>
      <c r="D17" s="249" t="s">
        <v>966</v>
      </c>
      <c r="E17" s="247" t="s">
        <v>1072</v>
      </c>
      <c r="G17" s="246" t="s">
        <v>967</v>
      </c>
      <c r="H17" s="246" t="s">
        <v>954</v>
      </c>
      <c r="I17" s="246" t="s">
        <v>955</v>
      </c>
    </row>
    <row r="18" spans="1:9" x14ac:dyDescent="0.2">
      <c r="A18" s="247" t="s">
        <v>666</v>
      </c>
      <c r="B18" s="247" t="s">
        <v>673</v>
      </c>
      <c r="C18" s="248" t="s">
        <v>674</v>
      </c>
      <c r="D18" s="249" t="s">
        <v>968</v>
      </c>
      <c r="E18" s="247" t="s">
        <v>1073</v>
      </c>
      <c r="G18" s="246" t="s">
        <v>969</v>
      </c>
      <c r="H18" s="246" t="s">
        <v>954</v>
      </c>
      <c r="I18" s="246" t="s">
        <v>957</v>
      </c>
    </row>
    <row r="19" spans="1:9" x14ac:dyDescent="0.2">
      <c r="A19" s="247" t="s">
        <v>666</v>
      </c>
      <c r="B19" s="247" t="s">
        <v>675</v>
      </c>
      <c r="C19" s="248" t="s">
        <v>676</v>
      </c>
      <c r="D19" s="249" t="s">
        <v>970</v>
      </c>
      <c r="E19" s="247" t="s">
        <v>1074</v>
      </c>
      <c r="G19" s="246" t="s">
        <v>971</v>
      </c>
      <c r="H19" s="246" t="s">
        <v>954</v>
      </c>
      <c r="I19" s="246" t="s">
        <v>959</v>
      </c>
    </row>
    <row r="20" spans="1:9" x14ac:dyDescent="0.2">
      <c r="A20" s="247" t="s">
        <v>677</v>
      </c>
      <c r="B20" s="247" t="s">
        <v>678</v>
      </c>
      <c r="C20" s="248" t="s">
        <v>679</v>
      </c>
      <c r="D20" s="249" t="s">
        <v>972</v>
      </c>
      <c r="E20" s="247" t="s">
        <v>1075</v>
      </c>
      <c r="G20" s="246" t="s">
        <v>973</v>
      </c>
      <c r="H20" s="246" t="s">
        <v>954</v>
      </c>
      <c r="I20" s="246" t="s">
        <v>961</v>
      </c>
    </row>
    <row r="21" spans="1:9" x14ac:dyDescent="0.2">
      <c r="A21" s="247" t="s">
        <v>677</v>
      </c>
      <c r="B21" s="247" t="s">
        <v>680</v>
      </c>
      <c r="C21" s="248" t="s">
        <v>681</v>
      </c>
      <c r="D21" s="249" t="s">
        <v>974</v>
      </c>
      <c r="E21" s="247" t="s">
        <v>1076</v>
      </c>
      <c r="G21" s="246" t="s">
        <v>975</v>
      </c>
      <c r="H21" s="246" t="s">
        <v>954</v>
      </c>
      <c r="I21" s="246" t="s">
        <v>963</v>
      </c>
    </row>
    <row r="22" spans="1:9" x14ac:dyDescent="0.2">
      <c r="A22" s="247" t="s">
        <v>677</v>
      </c>
      <c r="B22" s="247" t="s">
        <v>682</v>
      </c>
      <c r="C22" s="248" t="s">
        <v>683</v>
      </c>
      <c r="D22" s="249" t="s">
        <v>976</v>
      </c>
      <c r="E22" s="247" t="s">
        <v>1077</v>
      </c>
      <c r="G22" s="246" t="s">
        <v>977</v>
      </c>
      <c r="H22" s="246" t="s">
        <v>954</v>
      </c>
      <c r="I22" s="246" t="s">
        <v>965</v>
      </c>
    </row>
    <row r="23" spans="1:9" x14ac:dyDescent="0.2">
      <c r="A23" s="247" t="s">
        <v>677</v>
      </c>
      <c r="B23" s="247" t="s">
        <v>684</v>
      </c>
      <c r="C23" s="248" t="s">
        <v>685</v>
      </c>
      <c r="D23" s="249" t="s">
        <v>978</v>
      </c>
      <c r="E23" s="247" t="s">
        <v>1078</v>
      </c>
      <c r="G23" s="251" t="s">
        <v>858</v>
      </c>
      <c r="H23" s="242" t="s">
        <v>954</v>
      </c>
      <c r="I23" s="242" t="s">
        <v>955</v>
      </c>
    </row>
    <row r="24" spans="1:9" x14ac:dyDescent="0.2">
      <c r="A24" s="247" t="s">
        <v>677</v>
      </c>
      <c r="B24" s="247" t="s">
        <v>686</v>
      </c>
      <c r="C24" s="248" t="s">
        <v>687</v>
      </c>
      <c r="D24" s="249" t="s">
        <v>979</v>
      </c>
      <c r="E24" s="247" t="s">
        <v>1079</v>
      </c>
      <c r="G24" s="252" t="s">
        <v>859</v>
      </c>
      <c r="H24" s="246" t="s">
        <v>954</v>
      </c>
      <c r="I24" s="246" t="s">
        <v>957</v>
      </c>
    </row>
    <row r="25" spans="1:9" x14ac:dyDescent="0.2">
      <c r="A25" s="247" t="s">
        <v>677</v>
      </c>
      <c r="B25" s="247" t="s">
        <v>688</v>
      </c>
      <c r="C25" s="248" t="s">
        <v>689</v>
      </c>
      <c r="D25" s="249" t="s">
        <v>980</v>
      </c>
      <c r="E25" s="247" t="s">
        <v>1080</v>
      </c>
      <c r="G25" s="252" t="s">
        <v>860</v>
      </c>
      <c r="H25" s="246" t="s">
        <v>954</v>
      </c>
      <c r="I25" s="246" t="s">
        <v>959</v>
      </c>
    </row>
    <row r="26" spans="1:9" x14ac:dyDescent="0.2">
      <c r="A26" s="247" t="s">
        <v>677</v>
      </c>
      <c r="B26" s="247" t="s">
        <v>690</v>
      </c>
      <c r="C26" s="248" t="s">
        <v>691</v>
      </c>
      <c r="D26" s="249" t="s">
        <v>981</v>
      </c>
      <c r="E26" s="247" t="s">
        <v>1081</v>
      </c>
      <c r="G26" s="252" t="s">
        <v>861</v>
      </c>
      <c r="H26" s="246" t="s">
        <v>954</v>
      </c>
      <c r="I26" s="246" t="s">
        <v>961</v>
      </c>
    </row>
    <row r="27" spans="1:9" x14ac:dyDescent="0.2">
      <c r="A27" s="247" t="s">
        <v>677</v>
      </c>
      <c r="B27" s="247" t="s">
        <v>692</v>
      </c>
      <c r="C27" s="248" t="s">
        <v>693</v>
      </c>
      <c r="D27" s="249" t="s">
        <v>982</v>
      </c>
      <c r="E27" s="247" t="s">
        <v>1082</v>
      </c>
      <c r="G27" s="252" t="s">
        <v>862</v>
      </c>
      <c r="H27" s="246" t="s">
        <v>954</v>
      </c>
      <c r="I27" s="246" t="s">
        <v>963</v>
      </c>
    </row>
    <row r="28" spans="1:9" x14ac:dyDescent="0.2">
      <c r="A28" s="247" t="s">
        <v>677</v>
      </c>
      <c r="B28" s="247" t="s">
        <v>694</v>
      </c>
      <c r="C28" s="248" t="s">
        <v>695</v>
      </c>
      <c r="D28" s="249" t="s">
        <v>983</v>
      </c>
      <c r="E28" s="247" t="s">
        <v>1083</v>
      </c>
      <c r="G28" s="253" t="s">
        <v>863</v>
      </c>
      <c r="H28" s="250" t="s">
        <v>954</v>
      </c>
      <c r="I28" s="250" t="s">
        <v>965</v>
      </c>
    </row>
    <row r="29" spans="1:9" x14ac:dyDescent="0.2">
      <c r="A29" s="247" t="s">
        <v>677</v>
      </c>
      <c r="B29" s="247" t="s">
        <v>696</v>
      </c>
      <c r="C29" s="248" t="s">
        <v>697</v>
      </c>
      <c r="D29" s="249" t="s">
        <v>984</v>
      </c>
      <c r="E29" s="247" t="s">
        <v>1084</v>
      </c>
    </row>
    <row r="30" spans="1:9" x14ac:dyDescent="0.2">
      <c r="A30" s="247" t="s">
        <v>677</v>
      </c>
      <c r="B30" s="247" t="s">
        <v>698</v>
      </c>
      <c r="C30" s="248" t="s">
        <v>699</v>
      </c>
      <c r="D30" s="249" t="s">
        <v>985</v>
      </c>
      <c r="E30" s="247" t="s">
        <v>1085</v>
      </c>
    </row>
    <row r="31" spans="1:9" x14ac:dyDescent="0.2">
      <c r="A31" s="247" t="s">
        <v>677</v>
      </c>
      <c r="B31" s="247" t="s">
        <v>700</v>
      </c>
      <c r="C31" s="248" t="s">
        <v>701</v>
      </c>
      <c r="D31" s="249" t="s">
        <v>986</v>
      </c>
      <c r="E31" s="247" t="s">
        <v>1086</v>
      </c>
    </row>
    <row r="32" spans="1:9" x14ac:dyDescent="0.2">
      <c r="A32" s="247" t="s">
        <v>677</v>
      </c>
      <c r="B32" s="247" t="s">
        <v>702</v>
      </c>
      <c r="C32" s="248" t="s">
        <v>703</v>
      </c>
      <c r="D32" s="249" t="s">
        <v>987</v>
      </c>
      <c r="E32" s="247" t="s">
        <v>1087</v>
      </c>
    </row>
    <row r="33" spans="1:5" x14ac:dyDescent="0.2">
      <c r="A33" s="247" t="s">
        <v>677</v>
      </c>
      <c r="B33" s="247" t="s">
        <v>704</v>
      </c>
      <c r="C33" s="248" t="s">
        <v>705</v>
      </c>
      <c r="D33" s="249" t="s">
        <v>988</v>
      </c>
      <c r="E33" s="247" t="s">
        <v>1088</v>
      </c>
    </row>
    <row r="34" spans="1:5" x14ac:dyDescent="0.2">
      <c r="A34" s="247" t="s">
        <v>677</v>
      </c>
      <c r="B34" s="247" t="s">
        <v>706</v>
      </c>
      <c r="C34" s="248" t="s">
        <v>707</v>
      </c>
      <c r="D34" s="249" t="s">
        <v>989</v>
      </c>
      <c r="E34" s="247" t="s">
        <v>1089</v>
      </c>
    </row>
    <row r="35" spans="1:5" x14ac:dyDescent="0.2">
      <c r="A35" s="247" t="s">
        <v>677</v>
      </c>
      <c r="B35" s="247" t="s">
        <v>708</v>
      </c>
      <c r="C35" s="248" t="s">
        <v>709</v>
      </c>
      <c r="D35" s="249" t="s">
        <v>990</v>
      </c>
      <c r="E35" s="247" t="s">
        <v>1090</v>
      </c>
    </row>
    <row r="36" spans="1:5" x14ac:dyDescent="0.2">
      <c r="A36" s="247" t="s">
        <v>677</v>
      </c>
      <c r="B36" s="247" t="s">
        <v>710</v>
      </c>
      <c r="C36" s="248" t="s">
        <v>711</v>
      </c>
      <c r="D36" s="249" t="s">
        <v>991</v>
      </c>
      <c r="E36" s="247" t="s">
        <v>1091</v>
      </c>
    </row>
    <row r="37" spans="1:5" x14ac:dyDescent="0.2">
      <c r="A37" s="247" t="s">
        <v>677</v>
      </c>
      <c r="B37" s="247" t="s">
        <v>712</v>
      </c>
      <c r="C37" s="248" t="s">
        <v>713</v>
      </c>
      <c r="D37" s="249" t="s">
        <v>992</v>
      </c>
      <c r="E37" s="247" t="s">
        <v>1092</v>
      </c>
    </row>
    <row r="38" spans="1:5" x14ac:dyDescent="0.2">
      <c r="A38" s="247" t="s">
        <v>677</v>
      </c>
      <c r="B38" s="247" t="s">
        <v>714</v>
      </c>
      <c r="C38" s="248" t="s">
        <v>715</v>
      </c>
      <c r="D38" s="249" t="s">
        <v>993</v>
      </c>
      <c r="E38" s="247" t="s">
        <v>1093</v>
      </c>
    </row>
    <row r="39" spans="1:5" x14ac:dyDescent="0.2">
      <c r="A39" s="247" t="s">
        <v>677</v>
      </c>
      <c r="B39" s="247" t="s">
        <v>716</v>
      </c>
      <c r="C39" s="248" t="s">
        <v>717</v>
      </c>
      <c r="D39" s="249" t="s">
        <v>994</v>
      </c>
      <c r="E39" s="247" t="s">
        <v>1094</v>
      </c>
    </row>
    <row r="40" spans="1:5" x14ac:dyDescent="0.2">
      <c r="A40" s="247" t="s">
        <v>677</v>
      </c>
      <c r="B40" s="247" t="s">
        <v>718</v>
      </c>
      <c r="C40" s="248" t="s">
        <v>719</v>
      </c>
      <c r="D40" s="249" t="s">
        <v>995</v>
      </c>
      <c r="E40" s="247" t="s">
        <v>1095</v>
      </c>
    </row>
    <row r="41" spans="1:5" x14ac:dyDescent="0.2">
      <c r="A41" s="247" t="s">
        <v>677</v>
      </c>
      <c r="B41" s="247" t="s">
        <v>720</v>
      </c>
      <c r="C41" s="248" t="s">
        <v>721</v>
      </c>
      <c r="D41" s="249" t="s">
        <v>996</v>
      </c>
      <c r="E41" s="247" t="s">
        <v>1096</v>
      </c>
    </row>
    <row r="42" spans="1:5" x14ac:dyDescent="0.2">
      <c r="A42" s="247" t="s">
        <v>677</v>
      </c>
      <c r="B42" s="247" t="s">
        <v>722</v>
      </c>
      <c r="C42" s="248" t="s">
        <v>723</v>
      </c>
      <c r="D42" s="249" t="s">
        <v>997</v>
      </c>
      <c r="E42" s="247" t="s">
        <v>1097</v>
      </c>
    </row>
    <row r="43" spans="1:5" x14ac:dyDescent="0.2">
      <c r="A43" s="247" t="s">
        <v>677</v>
      </c>
      <c r="B43" s="247" t="s">
        <v>724</v>
      </c>
      <c r="C43" s="248" t="s">
        <v>725</v>
      </c>
      <c r="D43" s="249" t="s">
        <v>998</v>
      </c>
      <c r="E43" s="247" t="s">
        <v>1098</v>
      </c>
    </row>
    <row r="44" spans="1:5" x14ac:dyDescent="0.2">
      <c r="A44" s="247" t="s">
        <v>726</v>
      </c>
      <c r="B44" s="247" t="s">
        <v>727</v>
      </c>
      <c r="C44" s="248" t="s">
        <v>728</v>
      </c>
      <c r="D44" s="249" t="s">
        <v>999</v>
      </c>
      <c r="E44" s="247" t="s">
        <v>1099</v>
      </c>
    </row>
    <row r="45" spans="1:5" x14ac:dyDescent="0.2">
      <c r="A45" s="247" t="s">
        <v>729</v>
      </c>
      <c r="B45" s="247" t="s">
        <v>730</v>
      </c>
      <c r="C45" s="248" t="s">
        <v>731</v>
      </c>
      <c r="D45" s="249" t="s">
        <v>1000</v>
      </c>
      <c r="E45" s="247" t="s">
        <v>1100</v>
      </c>
    </row>
    <row r="46" spans="1:5" x14ac:dyDescent="0.2">
      <c r="A46" s="247" t="s">
        <v>729</v>
      </c>
      <c r="B46" s="247" t="s">
        <v>732</v>
      </c>
      <c r="C46" s="248" t="s">
        <v>733</v>
      </c>
      <c r="D46" s="249" t="s">
        <v>1001</v>
      </c>
      <c r="E46" s="247" t="s">
        <v>1101</v>
      </c>
    </row>
    <row r="47" spans="1:5" x14ac:dyDescent="0.2">
      <c r="A47" s="247" t="s">
        <v>729</v>
      </c>
      <c r="B47" s="247" t="s">
        <v>734</v>
      </c>
      <c r="C47" s="248" t="s">
        <v>735</v>
      </c>
      <c r="D47" s="249" t="s">
        <v>1002</v>
      </c>
      <c r="E47" s="247" t="s">
        <v>1102</v>
      </c>
    </row>
    <row r="48" spans="1:5" x14ac:dyDescent="0.2">
      <c r="A48" s="247" t="s">
        <v>729</v>
      </c>
      <c r="B48" s="247" t="s">
        <v>736</v>
      </c>
      <c r="C48" s="248" t="s">
        <v>737</v>
      </c>
      <c r="D48" s="249" t="s">
        <v>1003</v>
      </c>
      <c r="E48" s="247" t="s">
        <v>1103</v>
      </c>
    </row>
    <row r="49" spans="1:5" x14ac:dyDescent="0.2">
      <c r="A49" s="247" t="s">
        <v>738</v>
      </c>
      <c r="B49" s="247" t="s">
        <v>739</v>
      </c>
      <c r="C49" s="248" t="s">
        <v>740</v>
      </c>
      <c r="D49" s="249" t="s">
        <v>1004</v>
      </c>
      <c r="E49" s="247" t="s">
        <v>1104</v>
      </c>
    </row>
    <row r="50" spans="1:5" x14ac:dyDescent="0.2">
      <c r="A50" s="247" t="s">
        <v>738</v>
      </c>
      <c r="B50" s="247" t="s">
        <v>741</v>
      </c>
      <c r="C50" s="248" t="s">
        <v>742</v>
      </c>
      <c r="D50" s="249" t="s">
        <v>1005</v>
      </c>
      <c r="E50" s="247" t="s">
        <v>1105</v>
      </c>
    </row>
    <row r="51" spans="1:5" x14ac:dyDescent="0.2">
      <c r="A51" s="247" t="s">
        <v>738</v>
      </c>
      <c r="B51" s="247" t="s">
        <v>743</v>
      </c>
      <c r="C51" s="248" t="s">
        <v>744</v>
      </c>
      <c r="D51" s="249" t="s">
        <v>1006</v>
      </c>
      <c r="E51" s="247" t="s">
        <v>1106</v>
      </c>
    </row>
    <row r="52" spans="1:5" x14ac:dyDescent="0.2">
      <c r="A52" s="247" t="s">
        <v>745</v>
      </c>
      <c r="B52" s="247" t="s">
        <v>746</v>
      </c>
      <c r="C52" s="248" t="s">
        <v>747</v>
      </c>
      <c r="D52" s="249" t="s">
        <v>1007</v>
      </c>
      <c r="E52" s="247" t="s">
        <v>1107</v>
      </c>
    </row>
    <row r="53" spans="1:5" x14ac:dyDescent="0.2">
      <c r="A53" s="247" t="s">
        <v>745</v>
      </c>
      <c r="B53" s="247" t="s">
        <v>748</v>
      </c>
      <c r="C53" s="248" t="s">
        <v>749</v>
      </c>
      <c r="D53" s="249" t="s">
        <v>1008</v>
      </c>
      <c r="E53" s="247" t="s">
        <v>1108</v>
      </c>
    </row>
    <row r="54" spans="1:5" x14ac:dyDescent="0.2">
      <c r="A54" s="247" t="s">
        <v>745</v>
      </c>
      <c r="B54" s="247" t="s">
        <v>750</v>
      </c>
      <c r="C54" s="248" t="s">
        <v>751</v>
      </c>
      <c r="D54" s="249" t="s">
        <v>1009</v>
      </c>
      <c r="E54" s="247" t="s">
        <v>1109</v>
      </c>
    </row>
    <row r="55" spans="1:5" x14ac:dyDescent="0.2">
      <c r="A55" s="247" t="s">
        <v>752</v>
      </c>
      <c r="B55" s="247" t="s">
        <v>753</v>
      </c>
      <c r="C55" s="248" t="s">
        <v>754</v>
      </c>
      <c r="D55" s="249" t="s">
        <v>1010</v>
      </c>
      <c r="E55" s="247" t="s">
        <v>1110</v>
      </c>
    </row>
    <row r="56" spans="1:5" x14ac:dyDescent="0.2">
      <c r="A56" s="247" t="s">
        <v>752</v>
      </c>
      <c r="B56" s="247" t="s">
        <v>755</v>
      </c>
      <c r="C56" s="248" t="s">
        <v>756</v>
      </c>
      <c r="D56" s="249" t="s">
        <v>1011</v>
      </c>
      <c r="E56" s="247" t="s">
        <v>1111</v>
      </c>
    </row>
    <row r="57" spans="1:5" x14ac:dyDescent="0.2">
      <c r="A57" s="247" t="s">
        <v>752</v>
      </c>
      <c r="B57" s="247" t="s">
        <v>757</v>
      </c>
      <c r="C57" s="248" t="s">
        <v>758</v>
      </c>
      <c r="D57" s="249" t="s">
        <v>1012</v>
      </c>
      <c r="E57" s="247" t="s">
        <v>1112</v>
      </c>
    </row>
    <row r="58" spans="1:5" x14ac:dyDescent="0.2">
      <c r="A58" s="247" t="s">
        <v>752</v>
      </c>
      <c r="B58" s="247" t="s">
        <v>759</v>
      </c>
      <c r="C58" s="248" t="s">
        <v>760</v>
      </c>
      <c r="D58" s="249" t="s">
        <v>1013</v>
      </c>
      <c r="E58" s="247" t="s">
        <v>1113</v>
      </c>
    </row>
    <row r="59" spans="1:5" x14ac:dyDescent="0.2">
      <c r="A59" s="247" t="s">
        <v>752</v>
      </c>
      <c r="B59" s="247" t="s">
        <v>761</v>
      </c>
      <c r="C59" s="248" t="s">
        <v>762</v>
      </c>
      <c r="D59" s="249" t="s">
        <v>1014</v>
      </c>
      <c r="E59" s="247" t="s">
        <v>1114</v>
      </c>
    </row>
    <row r="60" spans="1:5" x14ac:dyDescent="0.2">
      <c r="A60" s="247" t="s">
        <v>763</v>
      </c>
      <c r="B60" s="247" t="s">
        <v>764</v>
      </c>
      <c r="C60" s="248" t="s">
        <v>765</v>
      </c>
      <c r="D60" s="249" t="s">
        <v>1015</v>
      </c>
      <c r="E60" s="247" t="s">
        <v>1115</v>
      </c>
    </row>
    <row r="61" spans="1:5" x14ac:dyDescent="0.2">
      <c r="A61" s="247" t="s">
        <v>763</v>
      </c>
      <c r="B61" s="247" t="s">
        <v>766</v>
      </c>
      <c r="C61" s="248" t="s">
        <v>767</v>
      </c>
      <c r="D61" s="249" t="s">
        <v>1016</v>
      </c>
      <c r="E61" s="247" t="s">
        <v>1116</v>
      </c>
    </row>
    <row r="62" spans="1:5" x14ac:dyDescent="0.2">
      <c r="A62" s="247" t="s">
        <v>768</v>
      </c>
      <c r="B62" s="247" t="s">
        <v>769</v>
      </c>
      <c r="C62" s="248" t="s">
        <v>770</v>
      </c>
      <c r="D62" s="249" t="s">
        <v>1017</v>
      </c>
      <c r="E62" s="247" t="s">
        <v>1117</v>
      </c>
    </row>
    <row r="63" spans="1:5" x14ac:dyDescent="0.2">
      <c r="A63" s="247" t="s">
        <v>768</v>
      </c>
      <c r="B63" s="247" t="s">
        <v>771</v>
      </c>
      <c r="C63" s="248" t="s">
        <v>772</v>
      </c>
      <c r="D63" s="249" t="s">
        <v>1018</v>
      </c>
      <c r="E63" s="247" t="s">
        <v>1118</v>
      </c>
    </row>
    <row r="64" spans="1:5" x14ac:dyDescent="0.2">
      <c r="A64" s="247" t="s">
        <v>768</v>
      </c>
      <c r="B64" s="247" t="s">
        <v>773</v>
      </c>
      <c r="C64" s="248" t="s">
        <v>774</v>
      </c>
      <c r="D64" s="249" t="s">
        <v>1019</v>
      </c>
      <c r="E64" s="247" t="s">
        <v>1119</v>
      </c>
    </row>
    <row r="65" spans="1:5" x14ac:dyDescent="0.2">
      <c r="A65" s="247" t="s">
        <v>768</v>
      </c>
      <c r="B65" s="247" t="s">
        <v>775</v>
      </c>
      <c r="C65" s="248" t="s">
        <v>776</v>
      </c>
      <c r="D65" s="249" t="s">
        <v>1020</v>
      </c>
      <c r="E65" s="247" t="s">
        <v>1120</v>
      </c>
    </row>
    <row r="66" spans="1:5" x14ac:dyDescent="0.2">
      <c r="A66" s="247" t="s">
        <v>768</v>
      </c>
      <c r="B66" s="247" t="s">
        <v>777</v>
      </c>
      <c r="C66" s="248" t="s">
        <v>778</v>
      </c>
      <c r="D66" s="249" t="s">
        <v>1021</v>
      </c>
      <c r="E66" s="247" t="s">
        <v>1121</v>
      </c>
    </row>
    <row r="67" spans="1:5" x14ac:dyDescent="0.2">
      <c r="A67" s="247" t="s">
        <v>768</v>
      </c>
      <c r="B67" s="247" t="s">
        <v>779</v>
      </c>
      <c r="C67" s="248" t="s">
        <v>780</v>
      </c>
      <c r="D67" s="249" t="s">
        <v>1022</v>
      </c>
      <c r="E67" s="247" t="s">
        <v>1122</v>
      </c>
    </row>
    <row r="68" spans="1:5" x14ac:dyDescent="0.2">
      <c r="A68" s="247" t="s">
        <v>781</v>
      </c>
      <c r="B68" s="247" t="s">
        <v>782</v>
      </c>
      <c r="C68" s="248" t="s">
        <v>783</v>
      </c>
      <c r="D68" s="249" t="s">
        <v>1023</v>
      </c>
      <c r="E68" s="247" t="s">
        <v>1123</v>
      </c>
    </row>
    <row r="69" spans="1:5" x14ac:dyDescent="0.2">
      <c r="A69" s="247" t="s">
        <v>781</v>
      </c>
      <c r="B69" s="247" t="s">
        <v>784</v>
      </c>
      <c r="C69" s="248" t="s">
        <v>785</v>
      </c>
      <c r="D69" s="249" t="s">
        <v>1024</v>
      </c>
      <c r="E69" s="247" t="s">
        <v>1124</v>
      </c>
    </row>
    <row r="70" spans="1:5" x14ac:dyDescent="0.2">
      <c r="A70" s="247" t="s">
        <v>781</v>
      </c>
      <c r="B70" s="247" t="s">
        <v>786</v>
      </c>
      <c r="C70" s="248" t="s">
        <v>787</v>
      </c>
      <c r="D70" s="249" t="s">
        <v>1025</v>
      </c>
      <c r="E70" s="247" t="s">
        <v>1125</v>
      </c>
    </row>
    <row r="71" spans="1:5" x14ac:dyDescent="0.2">
      <c r="A71" s="247" t="s">
        <v>788</v>
      </c>
      <c r="B71" s="247" t="s">
        <v>789</v>
      </c>
      <c r="C71" s="248" t="s">
        <v>790</v>
      </c>
      <c r="D71" s="249" t="s">
        <v>1026</v>
      </c>
      <c r="E71" s="247" t="s">
        <v>1126</v>
      </c>
    </row>
    <row r="72" spans="1:5" x14ac:dyDescent="0.2">
      <c r="A72" s="247" t="s">
        <v>791</v>
      </c>
      <c r="B72" s="247" t="s">
        <v>792</v>
      </c>
      <c r="C72" s="248" t="s">
        <v>793</v>
      </c>
      <c r="D72" s="249" t="s">
        <v>1027</v>
      </c>
      <c r="E72" s="247" t="s">
        <v>1127</v>
      </c>
    </row>
    <row r="73" spans="1:5" x14ac:dyDescent="0.2">
      <c r="A73" s="247" t="s">
        <v>791</v>
      </c>
      <c r="B73" s="247" t="s">
        <v>794</v>
      </c>
      <c r="C73" s="248" t="s">
        <v>795</v>
      </c>
      <c r="D73" s="249" t="s">
        <v>1028</v>
      </c>
      <c r="E73" s="247" t="s">
        <v>1128</v>
      </c>
    </row>
    <row r="74" spans="1:5" x14ac:dyDescent="0.2">
      <c r="A74" s="247" t="s">
        <v>791</v>
      </c>
      <c r="B74" s="247" t="s">
        <v>796</v>
      </c>
      <c r="C74" s="248" t="s">
        <v>797</v>
      </c>
      <c r="D74" s="249" t="s">
        <v>1029</v>
      </c>
      <c r="E74" s="247" t="s">
        <v>1129</v>
      </c>
    </row>
    <row r="75" spans="1:5" x14ac:dyDescent="0.2">
      <c r="A75" s="247" t="s">
        <v>791</v>
      </c>
      <c r="B75" s="247" t="s">
        <v>798</v>
      </c>
      <c r="C75" s="248" t="s">
        <v>799</v>
      </c>
      <c r="D75" s="249" t="s">
        <v>1030</v>
      </c>
      <c r="E75" s="247" t="s">
        <v>1130</v>
      </c>
    </row>
    <row r="76" spans="1:5" x14ac:dyDescent="0.2">
      <c r="A76" s="247" t="s">
        <v>791</v>
      </c>
      <c r="B76" s="247" t="s">
        <v>800</v>
      </c>
      <c r="C76" s="248" t="s">
        <v>801</v>
      </c>
      <c r="D76" s="249" t="s">
        <v>1031</v>
      </c>
      <c r="E76" s="247" t="s">
        <v>1131</v>
      </c>
    </row>
    <row r="77" spans="1:5" x14ac:dyDescent="0.2">
      <c r="A77" s="247" t="s">
        <v>791</v>
      </c>
      <c r="B77" s="247" t="s">
        <v>802</v>
      </c>
      <c r="C77" s="248" t="s">
        <v>803</v>
      </c>
      <c r="D77" s="249" t="s">
        <v>1032</v>
      </c>
      <c r="E77" s="247" t="s">
        <v>1132</v>
      </c>
    </row>
    <row r="78" spans="1:5" x14ac:dyDescent="0.2">
      <c r="A78" s="247" t="s">
        <v>791</v>
      </c>
      <c r="B78" s="247" t="s">
        <v>804</v>
      </c>
      <c r="C78" s="248" t="s">
        <v>805</v>
      </c>
      <c r="D78" s="249" t="s">
        <v>1033</v>
      </c>
      <c r="E78" s="247" t="s">
        <v>1133</v>
      </c>
    </row>
    <row r="79" spans="1:5" x14ac:dyDescent="0.2">
      <c r="A79" s="247" t="s">
        <v>806</v>
      </c>
      <c r="B79" s="247" t="s">
        <v>807</v>
      </c>
      <c r="C79" s="248" t="s">
        <v>808</v>
      </c>
      <c r="D79" s="249" t="s">
        <v>1034</v>
      </c>
      <c r="E79" s="247" t="s">
        <v>1134</v>
      </c>
    </row>
    <row r="80" spans="1:5" x14ac:dyDescent="0.2">
      <c r="A80" s="247" t="s">
        <v>806</v>
      </c>
      <c r="B80" s="247" t="s">
        <v>809</v>
      </c>
      <c r="C80" s="248" t="s">
        <v>810</v>
      </c>
      <c r="D80" s="249" t="s">
        <v>1035</v>
      </c>
      <c r="E80" s="247" t="s">
        <v>1135</v>
      </c>
    </row>
    <row r="81" spans="1:5" x14ac:dyDescent="0.2">
      <c r="A81" s="247" t="s">
        <v>806</v>
      </c>
      <c r="B81" s="247" t="s">
        <v>811</v>
      </c>
      <c r="C81" s="248" t="s">
        <v>812</v>
      </c>
      <c r="D81" s="249" t="s">
        <v>1036</v>
      </c>
      <c r="E81" s="247" t="s">
        <v>1136</v>
      </c>
    </row>
    <row r="82" spans="1:5" x14ac:dyDescent="0.2">
      <c r="A82" s="247" t="s">
        <v>806</v>
      </c>
      <c r="B82" s="247" t="s">
        <v>813</v>
      </c>
      <c r="C82" s="248" t="s">
        <v>814</v>
      </c>
      <c r="D82" s="249" t="s">
        <v>1037</v>
      </c>
      <c r="E82" s="247" t="s">
        <v>1137</v>
      </c>
    </row>
    <row r="83" spans="1:5" x14ac:dyDescent="0.2">
      <c r="A83" s="247" t="s">
        <v>806</v>
      </c>
      <c r="B83" s="247" t="s">
        <v>815</v>
      </c>
      <c r="C83" s="248" t="s">
        <v>816</v>
      </c>
      <c r="D83" s="249" t="s">
        <v>1038</v>
      </c>
      <c r="E83" s="247" t="s">
        <v>1138</v>
      </c>
    </row>
    <row r="84" spans="1:5" x14ac:dyDescent="0.2">
      <c r="A84" s="247" t="s">
        <v>806</v>
      </c>
      <c r="B84" s="247" t="s">
        <v>817</v>
      </c>
      <c r="C84" s="248" t="s">
        <v>818</v>
      </c>
      <c r="D84" s="249" t="s">
        <v>1039</v>
      </c>
      <c r="E84" s="247" t="s">
        <v>1139</v>
      </c>
    </row>
    <row r="85" spans="1:5" x14ac:dyDescent="0.2">
      <c r="A85" s="247" t="s">
        <v>819</v>
      </c>
      <c r="B85" s="247" t="s">
        <v>820</v>
      </c>
      <c r="C85" s="248" t="s">
        <v>821</v>
      </c>
      <c r="D85" s="249" t="s">
        <v>1040</v>
      </c>
      <c r="E85" s="247" t="s">
        <v>1140</v>
      </c>
    </row>
    <row r="86" spans="1:5" x14ac:dyDescent="0.2">
      <c r="A86" s="247" t="s">
        <v>822</v>
      </c>
      <c r="B86" s="247" t="s">
        <v>823</v>
      </c>
      <c r="C86" s="248" t="s">
        <v>824</v>
      </c>
      <c r="D86" s="249" t="s">
        <v>1041</v>
      </c>
      <c r="E86" s="247" t="s">
        <v>1141</v>
      </c>
    </row>
    <row r="87" spans="1:5" x14ac:dyDescent="0.2">
      <c r="A87" s="247" t="s">
        <v>825</v>
      </c>
      <c r="B87" s="247" t="s">
        <v>826</v>
      </c>
      <c r="C87" s="248" t="s">
        <v>827</v>
      </c>
      <c r="D87" s="249" t="s">
        <v>1042</v>
      </c>
      <c r="E87" s="247" t="s">
        <v>1142</v>
      </c>
    </row>
    <row r="88" spans="1:5" x14ac:dyDescent="0.2">
      <c r="A88" s="247" t="s">
        <v>825</v>
      </c>
      <c r="B88" s="247" t="s">
        <v>828</v>
      </c>
      <c r="C88" s="248" t="s">
        <v>829</v>
      </c>
      <c r="D88" s="249" t="s">
        <v>1043</v>
      </c>
      <c r="E88" s="247" t="s">
        <v>1143</v>
      </c>
    </row>
    <row r="89" spans="1:5" x14ac:dyDescent="0.2">
      <c r="A89" s="247" t="s">
        <v>825</v>
      </c>
      <c r="B89" s="247" t="s">
        <v>830</v>
      </c>
      <c r="C89" s="248" t="s">
        <v>831</v>
      </c>
      <c r="D89" s="249" t="s">
        <v>1044</v>
      </c>
      <c r="E89" s="247" t="s">
        <v>1144</v>
      </c>
    </row>
    <row r="90" spans="1:5" x14ac:dyDescent="0.2">
      <c r="A90" s="247" t="s">
        <v>832</v>
      </c>
      <c r="B90" s="247" t="s">
        <v>833</v>
      </c>
      <c r="C90" s="248" t="s">
        <v>834</v>
      </c>
      <c r="D90" s="249" t="s">
        <v>1045</v>
      </c>
      <c r="E90" s="247" t="s">
        <v>1145</v>
      </c>
    </row>
    <row r="91" spans="1:5" x14ac:dyDescent="0.2">
      <c r="A91" s="247" t="s">
        <v>832</v>
      </c>
      <c r="B91" s="247" t="s">
        <v>835</v>
      </c>
      <c r="C91" s="248" t="s">
        <v>836</v>
      </c>
      <c r="D91" s="249" t="s">
        <v>1046</v>
      </c>
      <c r="E91" s="247" t="s">
        <v>1146</v>
      </c>
    </row>
    <row r="92" spans="1:5" x14ac:dyDescent="0.2">
      <c r="A92" s="247" t="s">
        <v>832</v>
      </c>
      <c r="B92" s="247" t="s">
        <v>837</v>
      </c>
      <c r="C92" s="248" t="s">
        <v>838</v>
      </c>
      <c r="D92" s="249" t="s">
        <v>1047</v>
      </c>
      <c r="E92" s="247" t="s">
        <v>1147</v>
      </c>
    </row>
    <row r="93" spans="1:5" x14ac:dyDescent="0.2">
      <c r="A93" s="247" t="s">
        <v>832</v>
      </c>
      <c r="B93" s="247" t="s">
        <v>839</v>
      </c>
      <c r="C93" s="248" t="s">
        <v>840</v>
      </c>
      <c r="D93" s="249" t="s">
        <v>1048</v>
      </c>
      <c r="E93" s="247" t="s">
        <v>1148</v>
      </c>
    </row>
    <row r="94" spans="1:5" x14ac:dyDescent="0.2">
      <c r="A94" s="247" t="s">
        <v>841</v>
      </c>
      <c r="B94" s="247" t="s">
        <v>842</v>
      </c>
      <c r="C94" s="248" t="s">
        <v>843</v>
      </c>
      <c r="D94" s="249" t="s">
        <v>1049</v>
      </c>
      <c r="E94" s="247" t="s">
        <v>1149</v>
      </c>
    </row>
    <row r="95" spans="1:5" x14ac:dyDescent="0.2">
      <c r="A95" s="247" t="s">
        <v>841</v>
      </c>
      <c r="B95" s="247" t="s">
        <v>844</v>
      </c>
      <c r="C95" s="248" t="s">
        <v>845</v>
      </c>
      <c r="D95" s="249" t="s">
        <v>1050</v>
      </c>
      <c r="E95" s="247" t="s">
        <v>1150</v>
      </c>
    </row>
    <row r="96" spans="1:5" x14ac:dyDescent="0.2">
      <c r="A96" s="247" t="s">
        <v>841</v>
      </c>
      <c r="B96" s="247" t="s">
        <v>846</v>
      </c>
      <c r="C96" s="248" t="s">
        <v>847</v>
      </c>
      <c r="D96" s="249" t="s">
        <v>1051</v>
      </c>
      <c r="E96" s="247" t="s">
        <v>1151</v>
      </c>
    </row>
    <row r="97" spans="1:5" x14ac:dyDescent="0.2">
      <c r="A97" s="247" t="s">
        <v>848</v>
      </c>
      <c r="B97" s="247" t="s">
        <v>849</v>
      </c>
      <c r="C97" s="248" t="s">
        <v>850</v>
      </c>
      <c r="D97" s="249" t="s">
        <v>1052</v>
      </c>
      <c r="E97" s="247" t="s">
        <v>1152</v>
      </c>
    </row>
    <row r="98" spans="1:5" x14ac:dyDescent="0.2">
      <c r="A98" s="247" t="s">
        <v>848</v>
      </c>
      <c r="B98" s="247" t="s">
        <v>851</v>
      </c>
      <c r="C98" s="248" t="s">
        <v>852</v>
      </c>
      <c r="D98" s="249" t="s">
        <v>1053</v>
      </c>
      <c r="E98" s="247" t="s">
        <v>1153</v>
      </c>
    </row>
    <row r="99" spans="1:5" x14ac:dyDescent="0.2">
      <c r="A99" s="247" t="s">
        <v>853</v>
      </c>
      <c r="B99" s="247" t="s">
        <v>854</v>
      </c>
      <c r="C99" s="248" t="s">
        <v>855</v>
      </c>
      <c r="D99" s="249" t="s">
        <v>1054</v>
      </c>
      <c r="E99" s="247" t="s">
        <v>1154</v>
      </c>
    </row>
    <row r="100" spans="1:5" x14ac:dyDescent="0.2">
      <c r="A100" s="247"/>
      <c r="B100" s="247"/>
      <c r="C100" s="248"/>
      <c r="D100" s="248"/>
      <c r="E100" s="247"/>
    </row>
    <row r="101" spans="1:5" x14ac:dyDescent="0.2">
      <c r="A101" s="247"/>
      <c r="B101" s="247"/>
      <c r="C101" s="248"/>
      <c r="D101" s="248"/>
      <c r="E101" s="247"/>
    </row>
    <row r="102" spans="1:5" x14ac:dyDescent="0.2">
      <c r="A102" s="247"/>
      <c r="B102" s="247"/>
      <c r="C102" s="248"/>
      <c r="D102" s="248"/>
      <c r="E102" s="247"/>
    </row>
  </sheetData>
  <sheetProtection algorithmName="SHA-512" hashValue="dH0/ooOxciH+CS1DytrJThFtpmcqZ4YmDSEtyYn/C8BgPSqNd/IDNfqg7F/U9OfngpnSS2uU/DkafrdbdPDo+g==" saltValue="kEVkGG6IJAaS1VinsaooJA==" spinCount="100000" sheet="1" objects="1" scenarios="1" selectLockedCells="1"/>
  <mergeCells count="9">
    <mergeCell ref="E9:E10"/>
    <mergeCell ref="G9:G10"/>
    <mergeCell ref="H9:H10"/>
    <mergeCell ref="I9:I10"/>
    <mergeCell ref="A7:B7"/>
    <mergeCell ref="A9:A10"/>
    <mergeCell ref="B9:B10"/>
    <mergeCell ref="C9:C10"/>
    <mergeCell ref="D9:D10"/>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7E16-BA34-4D8D-8843-307F70E28236}">
  <sheetPr>
    <outlinePr showOutlineSymbols="0"/>
    <pageSetUpPr fitToPage="1"/>
  </sheetPr>
  <dimension ref="A1:JN409"/>
  <sheetViews>
    <sheetView showGridLines="0" showOutlineSymbols="0" zoomScaleNormal="100" workbookViewId="0">
      <pane xSplit="1" topLeftCell="B1" activePane="topRight" state="frozen"/>
      <selection activeCell="A2" sqref="A2"/>
      <selection pane="topRight" activeCell="D11" sqref="D11"/>
    </sheetView>
  </sheetViews>
  <sheetFormatPr baseColWidth="10" defaultColWidth="10.7109375" defaultRowHeight="12.75" x14ac:dyDescent="0.2"/>
  <cols>
    <col min="1" max="1" width="16.140625" style="240" bestFit="1" customWidth="1"/>
    <col min="2" max="3" width="12.7109375" style="240" customWidth="1"/>
    <col min="4" max="9" width="18.7109375" style="261" customWidth="1"/>
    <col min="10" max="10" width="21.42578125" style="240" customWidth="1"/>
    <col min="11" max="11" width="25.7109375" style="261" customWidth="1"/>
    <col min="12" max="58" width="21.7109375" style="261" customWidth="1"/>
    <col min="59" max="261" width="21.7109375" style="240" customWidth="1"/>
    <col min="262" max="262" width="25.42578125" style="240" customWidth="1"/>
    <col min="263" max="263" width="12.42578125" style="304" hidden="1" customWidth="1"/>
    <col min="264" max="264" width="12.28515625" style="304" hidden="1" customWidth="1"/>
    <col min="265" max="265" width="11.28515625" style="304" hidden="1" customWidth="1"/>
    <col min="266" max="266" width="12.28515625" style="304" hidden="1" customWidth="1"/>
    <col min="267" max="267" width="11.28515625" style="304" hidden="1" customWidth="1"/>
    <col min="268" max="268" width="12.28515625" style="304" hidden="1" customWidth="1"/>
    <col min="269" max="272" width="19.42578125" style="240" hidden="1" customWidth="1"/>
    <col min="273" max="273" width="15.7109375" style="240" hidden="1" customWidth="1"/>
    <col min="274" max="274" width="19.42578125" style="240" hidden="1" customWidth="1"/>
    <col min="275" max="16384" width="10.7109375" style="240"/>
  </cols>
  <sheetData>
    <row r="1" spans="1:274" ht="44.25" customHeight="1" x14ac:dyDescent="0.2">
      <c r="A1" s="254" t="s">
        <v>0</v>
      </c>
      <c r="B1" s="255"/>
      <c r="C1" s="255"/>
      <c r="D1" s="256"/>
      <c r="E1" s="240"/>
      <c r="F1" s="240"/>
      <c r="G1" s="257"/>
      <c r="H1" s="257"/>
      <c r="I1" s="258"/>
      <c r="J1" s="259"/>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JB1" s="260"/>
      <c r="JC1" s="260"/>
      <c r="JD1" s="260"/>
      <c r="JE1" s="260"/>
      <c r="JF1" s="260"/>
      <c r="JG1" s="260"/>
      <c r="JH1" s="260"/>
      <c r="JI1" s="260"/>
      <c r="JJ1" s="260"/>
      <c r="JK1" s="260"/>
      <c r="JL1" s="260"/>
      <c r="JM1" s="260"/>
      <c r="JN1" s="260"/>
    </row>
    <row r="2" spans="1:274" ht="15.75" customHeight="1" x14ac:dyDescent="0.2">
      <c r="D2" s="237"/>
      <c r="E2" s="240"/>
      <c r="F2" s="240"/>
      <c r="G2" s="257"/>
      <c r="I2" s="258"/>
      <c r="J2" s="259"/>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JB2" s="260"/>
      <c r="JC2" s="260"/>
      <c r="JD2" s="260"/>
      <c r="JE2" s="260"/>
      <c r="JF2" s="260"/>
      <c r="JG2" s="260"/>
      <c r="JH2" s="260"/>
      <c r="JI2" s="260"/>
      <c r="JJ2" s="260"/>
      <c r="JK2" s="260"/>
      <c r="JL2" s="260"/>
      <c r="JM2" s="260"/>
      <c r="JN2" s="260"/>
    </row>
    <row r="3" spans="1:274" ht="18" customHeight="1" x14ac:dyDescent="0.2">
      <c r="A3" s="354" t="str">
        <f>"Monatserhebung "&amp;U!$A$11&amp;" "&amp;U!$B$12</f>
        <v>Monatserhebung Netzbetreiber Erdgas 2023</v>
      </c>
      <c r="B3" s="355"/>
      <c r="C3" s="355"/>
      <c r="D3" s="355"/>
      <c r="E3" s="355"/>
      <c r="F3" s="356"/>
      <c r="G3" s="257"/>
      <c r="H3" s="262"/>
      <c r="I3" s="263"/>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JB3" s="260"/>
      <c r="JC3" s="260"/>
      <c r="JD3" s="260"/>
      <c r="JE3" s="260"/>
      <c r="JF3" s="260"/>
      <c r="JG3" s="260"/>
      <c r="JH3" s="260"/>
      <c r="JI3" s="260"/>
      <c r="JJ3" s="260"/>
      <c r="JK3" s="260"/>
      <c r="JL3" s="260"/>
      <c r="JM3" s="260"/>
      <c r="JN3" s="260"/>
    </row>
    <row r="4" spans="1:274" ht="18" customHeight="1" x14ac:dyDescent="0.2">
      <c r="A4" s="264" t="s">
        <v>8</v>
      </c>
      <c r="B4" s="370" t="str">
        <f>IF(U!$B$13&lt;&gt;"",U!$B$13,"")</f>
        <v/>
      </c>
      <c r="C4" s="371"/>
      <c r="D4" s="371"/>
      <c r="E4" s="371"/>
      <c r="F4" s="372"/>
      <c r="G4" s="257"/>
      <c r="H4" s="265"/>
      <c r="I4" s="266"/>
      <c r="K4" s="363" t="str">
        <f>IF(COUNTIF(L6:JA6,"Eingabe überprüfen")&gt;0,"Bitte Önace Spalten kontrollieren",IF(AND(J107=0,J106&lt;&gt;0),"Bitte Önace Spalten ausfüllen",""))</f>
        <v/>
      </c>
      <c r="L4" s="363"/>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JB4" s="260"/>
      <c r="JC4" s="260"/>
      <c r="JD4" s="260"/>
      <c r="JE4" s="260"/>
      <c r="JF4" s="260"/>
      <c r="JG4" s="260"/>
      <c r="JH4" s="260"/>
      <c r="JI4" s="260"/>
      <c r="JJ4" s="260"/>
      <c r="JK4" s="260"/>
      <c r="JL4" s="260"/>
      <c r="JM4" s="260"/>
      <c r="JN4" s="260"/>
    </row>
    <row r="5" spans="1:274" ht="18" customHeight="1" x14ac:dyDescent="0.2">
      <c r="A5" s="357" t="s">
        <v>868</v>
      </c>
      <c r="B5" s="358"/>
      <c r="C5" s="358"/>
      <c r="D5" s="358"/>
      <c r="E5" s="358"/>
      <c r="F5" s="359"/>
      <c r="G5" s="267"/>
      <c r="H5" s="267"/>
      <c r="J5" s="268"/>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JB5" s="260"/>
      <c r="JC5" s="260">
        <f>COUNTIF($L$103:$JA$103,JC10)</f>
        <v>0</v>
      </c>
      <c r="JD5" s="260">
        <f t="shared" ref="JD5:JH5" si="0">COUNTIF($L$103:$JA$103,JD10)</f>
        <v>0</v>
      </c>
      <c r="JE5" s="260">
        <f t="shared" si="0"/>
        <v>0</v>
      </c>
      <c r="JF5" s="260">
        <f t="shared" si="0"/>
        <v>0</v>
      </c>
      <c r="JG5" s="260">
        <f t="shared" si="0"/>
        <v>0</v>
      </c>
      <c r="JH5" s="260">
        <f t="shared" si="0"/>
        <v>0</v>
      </c>
      <c r="JI5" s="260"/>
      <c r="JJ5" s="260"/>
      <c r="JK5" s="260"/>
      <c r="JL5" s="260"/>
      <c r="JM5" s="260"/>
      <c r="JN5" s="260"/>
    </row>
    <row r="6" spans="1:274" ht="18" customHeight="1" x14ac:dyDescent="0.2">
      <c r="A6" s="267"/>
      <c r="B6" s="267"/>
      <c r="C6" s="267"/>
      <c r="D6" s="267"/>
      <c r="E6" s="267"/>
      <c r="F6" s="267"/>
      <c r="G6" s="267"/>
      <c r="H6" s="267"/>
      <c r="I6" s="269" t="s">
        <v>863</v>
      </c>
      <c r="K6" s="270" t="str">
        <f>IF(COUNTIF(L105:JA105,"Mehrfache Kombination")&gt;0,"mehrfache Kombination","")</f>
        <v/>
      </c>
      <c r="L6" s="271" t="str">
        <f t="shared" ref="L6:BH6" si="1">IF(OR(AND(L8="",L9="",SUM(L11:L62)=0),AND(L106="Önace ok",L107="GK ok",L105="ok")),"","Eingabe überprüfen")</f>
        <v/>
      </c>
      <c r="M6" s="271" t="str">
        <f t="shared" si="1"/>
        <v/>
      </c>
      <c r="N6" s="271" t="str">
        <f t="shared" si="1"/>
        <v/>
      </c>
      <c r="O6" s="271" t="str">
        <f t="shared" si="1"/>
        <v/>
      </c>
      <c r="P6" s="271" t="str">
        <f t="shared" si="1"/>
        <v/>
      </c>
      <c r="Q6" s="271" t="str">
        <f t="shared" si="1"/>
        <v/>
      </c>
      <c r="R6" s="271" t="str">
        <f t="shared" si="1"/>
        <v/>
      </c>
      <c r="S6" s="271" t="str">
        <f t="shared" si="1"/>
        <v/>
      </c>
      <c r="T6" s="271" t="str">
        <f t="shared" si="1"/>
        <v/>
      </c>
      <c r="U6" s="271" t="str">
        <f t="shared" si="1"/>
        <v/>
      </c>
      <c r="V6" s="271" t="str">
        <f t="shared" si="1"/>
        <v/>
      </c>
      <c r="W6" s="271" t="str">
        <f t="shared" si="1"/>
        <v/>
      </c>
      <c r="X6" s="271" t="str">
        <f t="shared" si="1"/>
        <v/>
      </c>
      <c r="Y6" s="271" t="str">
        <f t="shared" si="1"/>
        <v/>
      </c>
      <c r="Z6" s="271" t="str">
        <f t="shared" si="1"/>
        <v/>
      </c>
      <c r="AA6" s="271" t="str">
        <f t="shared" si="1"/>
        <v/>
      </c>
      <c r="AB6" s="271" t="str">
        <f t="shared" si="1"/>
        <v/>
      </c>
      <c r="AC6" s="271" t="str">
        <f t="shared" si="1"/>
        <v/>
      </c>
      <c r="AD6" s="271" t="str">
        <f t="shared" si="1"/>
        <v/>
      </c>
      <c r="AE6" s="271" t="str">
        <f t="shared" si="1"/>
        <v/>
      </c>
      <c r="AF6" s="271" t="str">
        <f t="shared" si="1"/>
        <v/>
      </c>
      <c r="AG6" s="271" t="str">
        <f t="shared" si="1"/>
        <v/>
      </c>
      <c r="AH6" s="271" t="str">
        <f t="shared" si="1"/>
        <v/>
      </c>
      <c r="AI6" s="271" t="str">
        <f t="shared" si="1"/>
        <v/>
      </c>
      <c r="AJ6" s="271" t="str">
        <f t="shared" si="1"/>
        <v/>
      </c>
      <c r="AK6" s="271" t="str">
        <f t="shared" si="1"/>
        <v/>
      </c>
      <c r="AL6" s="271" t="str">
        <f t="shared" si="1"/>
        <v/>
      </c>
      <c r="AM6" s="271" t="str">
        <f t="shared" si="1"/>
        <v/>
      </c>
      <c r="AN6" s="271" t="str">
        <f t="shared" si="1"/>
        <v/>
      </c>
      <c r="AO6" s="271" t="str">
        <f t="shared" si="1"/>
        <v/>
      </c>
      <c r="AP6" s="271" t="str">
        <f t="shared" si="1"/>
        <v/>
      </c>
      <c r="AQ6" s="271" t="str">
        <f t="shared" si="1"/>
        <v/>
      </c>
      <c r="AR6" s="271" t="str">
        <f t="shared" si="1"/>
        <v/>
      </c>
      <c r="AS6" s="271" t="str">
        <f t="shared" si="1"/>
        <v/>
      </c>
      <c r="AT6" s="271" t="str">
        <f t="shared" si="1"/>
        <v/>
      </c>
      <c r="AU6" s="271" t="str">
        <f t="shared" si="1"/>
        <v/>
      </c>
      <c r="AV6" s="271" t="str">
        <f t="shared" si="1"/>
        <v/>
      </c>
      <c r="AW6" s="271" t="str">
        <f t="shared" si="1"/>
        <v/>
      </c>
      <c r="AX6" s="271" t="str">
        <f t="shared" si="1"/>
        <v/>
      </c>
      <c r="AY6" s="271" t="str">
        <f t="shared" si="1"/>
        <v/>
      </c>
      <c r="AZ6" s="271" t="str">
        <f t="shared" si="1"/>
        <v/>
      </c>
      <c r="BA6" s="271" t="str">
        <f t="shared" si="1"/>
        <v/>
      </c>
      <c r="BB6" s="271" t="str">
        <f t="shared" si="1"/>
        <v/>
      </c>
      <c r="BC6" s="271" t="str">
        <f t="shared" si="1"/>
        <v/>
      </c>
      <c r="BD6" s="271" t="str">
        <f t="shared" si="1"/>
        <v/>
      </c>
      <c r="BE6" s="271" t="str">
        <f t="shared" si="1"/>
        <v/>
      </c>
      <c r="BF6" s="271" t="str">
        <f t="shared" si="1"/>
        <v/>
      </c>
      <c r="BG6" s="271" t="str">
        <f t="shared" si="1"/>
        <v/>
      </c>
      <c r="BH6" s="271" t="str">
        <f t="shared" si="1"/>
        <v/>
      </c>
      <c r="BI6" s="271" t="str">
        <f>IF(OR(AND(BI8="",BI9="",SUM(BI11:BI62)=0),AND(BI106="Önace ok",BI107="GK ok",BI105="ok")),"","Eingabe überprüfen")</f>
        <v/>
      </c>
      <c r="BJ6" s="271" t="str">
        <f t="shared" ref="BJ6:DU6" si="2">IF(OR(AND(BJ8="",BJ9="",SUM(BJ11:BJ62)=0),AND(BJ106="Önace ok",BJ107="GK ok",BJ105="ok")),"","Eingabe überprüfen")</f>
        <v/>
      </c>
      <c r="BK6" s="271" t="str">
        <f t="shared" si="2"/>
        <v/>
      </c>
      <c r="BL6" s="271" t="str">
        <f t="shared" si="2"/>
        <v/>
      </c>
      <c r="BM6" s="271" t="str">
        <f t="shared" si="2"/>
        <v/>
      </c>
      <c r="BN6" s="271" t="str">
        <f t="shared" si="2"/>
        <v/>
      </c>
      <c r="BO6" s="271" t="str">
        <f t="shared" si="2"/>
        <v/>
      </c>
      <c r="BP6" s="271" t="str">
        <f t="shared" si="2"/>
        <v/>
      </c>
      <c r="BQ6" s="271" t="str">
        <f t="shared" si="2"/>
        <v/>
      </c>
      <c r="BR6" s="271" t="str">
        <f t="shared" si="2"/>
        <v/>
      </c>
      <c r="BS6" s="271" t="str">
        <f t="shared" si="2"/>
        <v/>
      </c>
      <c r="BT6" s="271" t="str">
        <f t="shared" si="2"/>
        <v/>
      </c>
      <c r="BU6" s="271" t="str">
        <f t="shared" si="2"/>
        <v/>
      </c>
      <c r="BV6" s="271" t="str">
        <f t="shared" si="2"/>
        <v/>
      </c>
      <c r="BW6" s="271" t="str">
        <f t="shared" si="2"/>
        <v/>
      </c>
      <c r="BX6" s="271" t="str">
        <f t="shared" si="2"/>
        <v/>
      </c>
      <c r="BY6" s="271" t="str">
        <f t="shared" si="2"/>
        <v/>
      </c>
      <c r="BZ6" s="271" t="str">
        <f t="shared" si="2"/>
        <v/>
      </c>
      <c r="CA6" s="271" t="str">
        <f t="shared" si="2"/>
        <v/>
      </c>
      <c r="CB6" s="271" t="str">
        <f t="shared" si="2"/>
        <v/>
      </c>
      <c r="CC6" s="271" t="str">
        <f t="shared" si="2"/>
        <v/>
      </c>
      <c r="CD6" s="271" t="str">
        <f t="shared" si="2"/>
        <v/>
      </c>
      <c r="CE6" s="271" t="str">
        <f t="shared" si="2"/>
        <v/>
      </c>
      <c r="CF6" s="271" t="str">
        <f t="shared" si="2"/>
        <v/>
      </c>
      <c r="CG6" s="271" t="str">
        <f t="shared" si="2"/>
        <v/>
      </c>
      <c r="CH6" s="271" t="str">
        <f t="shared" si="2"/>
        <v/>
      </c>
      <c r="CI6" s="271" t="str">
        <f t="shared" si="2"/>
        <v/>
      </c>
      <c r="CJ6" s="271" t="str">
        <f t="shared" si="2"/>
        <v/>
      </c>
      <c r="CK6" s="271" t="str">
        <f t="shared" si="2"/>
        <v/>
      </c>
      <c r="CL6" s="271" t="str">
        <f t="shared" si="2"/>
        <v/>
      </c>
      <c r="CM6" s="271" t="str">
        <f t="shared" si="2"/>
        <v/>
      </c>
      <c r="CN6" s="271" t="str">
        <f t="shared" si="2"/>
        <v/>
      </c>
      <c r="CO6" s="271" t="str">
        <f t="shared" si="2"/>
        <v/>
      </c>
      <c r="CP6" s="271" t="str">
        <f t="shared" si="2"/>
        <v/>
      </c>
      <c r="CQ6" s="271" t="str">
        <f t="shared" si="2"/>
        <v/>
      </c>
      <c r="CR6" s="271" t="str">
        <f t="shared" si="2"/>
        <v/>
      </c>
      <c r="CS6" s="271" t="str">
        <f t="shared" si="2"/>
        <v/>
      </c>
      <c r="CT6" s="271" t="str">
        <f t="shared" si="2"/>
        <v/>
      </c>
      <c r="CU6" s="271" t="str">
        <f t="shared" si="2"/>
        <v/>
      </c>
      <c r="CV6" s="271" t="str">
        <f t="shared" si="2"/>
        <v/>
      </c>
      <c r="CW6" s="271" t="str">
        <f t="shared" si="2"/>
        <v/>
      </c>
      <c r="CX6" s="271" t="str">
        <f t="shared" si="2"/>
        <v/>
      </c>
      <c r="CY6" s="271" t="str">
        <f t="shared" si="2"/>
        <v/>
      </c>
      <c r="CZ6" s="271" t="str">
        <f t="shared" si="2"/>
        <v/>
      </c>
      <c r="DA6" s="271" t="str">
        <f t="shared" si="2"/>
        <v/>
      </c>
      <c r="DB6" s="271" t="str">
        <f t="shared" si="2"/>
        <v/>
      </c>
      <c r="DC6" s="271" t="str">
        <f t="shared" si="2"/>
        <v/>
      </c>
      <c r="DD6" s="271" t="str">
        <f t="shared" si="2"/>
        <v/>
      </c>
      <c r="DE6" s="271" t="str">
        <f t="shared" si="2"/>
        <v/>
      </c>
      <c r="DF6" s="271" t="str">
        <f t="shared" si="2"/>
        <v/>
      </c>
      <c r="DG6" s="271" t="str">
        <f t="shared" si="2"/>
        <v/>
      </c>
      <c r="DH6" s="271" t="str">
        <f t="shared" si="2"/>
        <v/>
      </c>
      <c r="DI6" s="271" t="str">
        <f t="shared" si="2"/>
        <v/>
      </c>
      <c r="DJ6" s="271" t="str">
        <f t="shared" si="2"/>
        <v/>
      </c>
      <c r="DK6" s="271" t="str">
        <f t="shared" si="2"/>
        <v/>
      </c>
      <c r="DL6" s="271" t="str">
        <f t="shared" si="2"/>
        <v/>
      </c>
      <c r="DM6" s="271" t="str">
        <f t="shared" si="2"/>
        <v/>
      </c>
      <c r="DN6" s="271" t="str">
        <f t="shared" si="2"/>
        <v/>
      </c>
      <c r="DO6" s="271" t="str">
        <f t="shared" si="2"/>
        <v/>
      </c>
      <c r="DP6" s="271" t="str">
        <f t="shared" si="2"/>
        <v/>
      </c>
      <c r="DQ6" s="271" t="str">
        <f t="shared" si="2"/>
        <v/>
      </c>
      <c r="DR6" s="271" t="str">
        <f t="shared" si="2"/>
        <v/>
      </c>
      <c r="DS6" s="271" t="str">
        <f t="shared" si="2"/>
        <v/>
      </c>
      <c r="DT6" s="271" t="str">
        <f t="shared" si="2"/>
        <v/>
      </c>
      <c r="DU6" s="271" t="str">
        <f t="shared" si="2"/>
        <v/>
      </c>
      <c r="DV6" s="271" t="str">
        <f t="shared" ref="DV6:GG6" si="3">IF(OR(AND(DV8="",DV9="",SUM(DV11:DV62)=0),AND(DV106="Önace ok",DV107="GK ok",DV105="ok")),"","Eingabe überprüfen")</f>
        <v/>
      </c>
      <c r="DW6" s="271" t="str">
        <f t="shared" si="3"/>
        <v/>
      </c>
      <c r="DX6" s="271" t="str">
        <f t="shared" si="3"/>
        <v/>
      </c>
      <c r="DY6" s="271" t="str">
        <f t="shared" si="3"/>
        <v/>
      </c>
      <c r="DZ6" s="271" t="str">
        <f t="shared" si="3"/>
        <v/>
      </c>
      <c r="EA6" s="271" t="str">
        <f t="shared" si="3"/>
        <v/>
      </c>
      <c r="EB6" s="271" t="str">
        <f t="shared" si="3"/>
        <v/>
      </c>
      <c r="EC6" s="271" t="str">
        <f t="shared" si="3"/>
        <v/>
      </c>
      <c r="ED6" s="271" t="str">
        <f t="shared" si="3"/>
        <v/>
      </c>
      <c r="EE6" s="271" t="str">
        <f t="shared" si="3"/>
        <v/>
      </c>
      <c r="EF6" s="271" t="str">
        <f t="shared" si="3"/>
        <v/>
      </c>
      <c r="EG6" s="271" t="str">
        <f t="shared" si="3"/>
        <v/>
      </c>
      <c r="EH6" s="271" t="str">
        <f t="shared" si="3"/>
        <v/>
      </c>
      <c r="EI6" s="271" t="str">
        <f t="shared" si="3"/>
        <v/>
      </c>
      <c r="EJ6" s="271" t="str">
        <f t="shared" si="3"/>
        <v/>
      </c>
      <c r="EK6" s="271" t="str">
        <f t="shared" si="3"/>
        <v/>
      </c>
      <c r="EL6" s="271" t="str">
        <f t="shared" si="3"/>
        <v/>
      </c>
      <c r="EM6" s="271" t="str">
        <f t="shared" si="3"/>
        <v/>
      </c>
      <c r="EN6" s="271" t="str">
        <f t="shared" si="3"/>
        <v/>
      </c>
      <c r="EO6" s="271" t="str">
        <f t="shared" si="3"/>
        <v/>
      </c>
      <c r="EP6" s="271" t="str">
        <f t="shared" si="3"/>
        <v/>
      </c>
      <c r="EQ6" s="271" t="str">
        <f t="shared" si="3"/>
        <v/>
      </c>
      <c r="ER6" s="271" t="str">
        <f t="shared" si="3"/>
        <v/>
      </c>
      <c r="ES6" s="271" t="str">
        <f t="shared" si="3"/>
        <v/>
      </c>
      <c r="ET6" s="271" t="str">
        <f t="shared" si="3"/>
        <v/>
      </c>
      <c r="EU6" s="271" t="str">
        <f t="shared" si="3"/>
        <v/>
      </c>
      <c r="EV6" s="271" t="str">
        <f t="shared" si="3"/>
        <v/>
      </c>
      <c r="EW6" s="271" t="str">
        <f t="shared" si="3"/>
        <v/>
      </c>
      <c r="EX6" s="271" t="str">
        <f t="shared" si="3"/>
        <v/>
      </c>
      <c r="EY6" s="271" t="str">
        <f t="shared" si="3"/>
        <v/>
      </c>
      <c r="EZ6" s="271" t="str">
        <f t="shared" si="3"/>
        <v/>
      </c>
      <c r="FA6" s="271" t="str">
        <f t="shared" si="3"/>
        <v/>
      </c>
      <c r="FB6" s="271" t="str">
        <f t="shared" si="3"/>
        <v/>
      </c>
      <c r="FC6" s="271" t="str">
        <f t="shared" si="3"/>
        <v/>
      </c>
      <c r="FD6" s="271" t="str">
        <f t="shared" si="3"/>
        <v/>
      </c>
      <c r="FE6" s="271" t="str">
        <f t="shared" si="3"/>
        <v/>
      </c>
      <c r="FF6" s="271" t="str">
        <f t="shared" si="3"/>
        <v/>
      </c>
      <c r="FG6" s="271" t="str">
        <f t="shared" si="3"/>
        <v/>
      </c>
      <c r="FH6" s="271" t="str">
        <f t="shared" si="3"/>
        <v/>
      </c>
      <c r="FI6" s="271" t="str">
        <f t="shared" si="3"/>
        <v/>
      </c>
      <c r="FJ6" s="271" t="str">
        <f t="shared" si="3"/>
        <v/>
      </c>
      <c r="FK6" s="271" t="str">
        <f t="shared" si="3"/>
        <v/>
      </c>
      <c r="FL6" s="271" t="str">
        <f t="shared" si="3"/>
        <v/>
      </c>
      <c r="FM6" s="271" t="str">
        <f t="shared" si="3"/>
        <v/>
      </c>
      <c r="FN6" s="271" t="str">
        <f t="shared" si="3"/>
        <v/>
      </c>
      <c r="FO6" s="271" t="str">
        <f t="shared" si="3"/>
        <v/>
      </c>
      <c r="FP6" s="271" t="str">
        <f t="shared" si="3"/>
        <v/>
      </c>
      <c r="FQ6" s="271" t="str">
        <f t="shared" si="3"/>
        <v/>
      </c>
      <c r="FR6" s="271" t="str">
        <f t="shared" si="3"/>
        <v/>
      </c>
      <c r="FS6" s="271" t="str">
        <f t="shared" si="3"/>
        <v/>
      </c>
      <c r="FT6" s="271" t="str">
        <f t="shared" si="3"/>
        <v/>
      </c>
      <c r="FU6" s="271" t="str">
        <f t="shared" si="3"/>
        <v/>
      </c>
      <c r="FV6" s="271" t="str">
        <f t="shared" si="3"/>
        <v/>
      </c>
      <c r="FW6" s="271" t="str">
        <f t="shared" si="3"/>
        <v/>
      </c>
      <c r="FX6" s="271" t="str">
        <f t="shared" si="3"/>
        <v/>
      </c>
      <c r="FY6" s="271" t="str">
        <f t="shared" si="3"/>
        <v/>
      </c>
      <c r="FZ6" s="271" t="str">
        <f t="shared" si="3"/>
        <v/>
      </c>
      <c r="GA6" s="271" t="str">
        <f t="shared" si="3"/>
        <v/>
      </c>
      <c r="GB6" s="271" t="str">
        <f t="shared" si="3"/>
        <v/>
      </c>
      <c r="GC6" s="271" t="str">
        <f t="shared" si="3"/>
        <v/>
      </c>
      <c r="GD6" s="271" t="str">
        <f t="shared" si="3"/>
        <v/>
      </c>
      <c r="GE6" s="271" t="str">
        <f t="shared" si="3"/>
        <v/>
      </c>
      <c r="GF6" s="271" t="str">
        <f t="shared" si="3"/>
        <v/>
      </c>
      <c r="GG6" s="271" t="str">
        <f t="shared" si="3"/>
        <v/>
      </c>
      <c r="GH6" s="271" t="str">
        <f t="shared" ref="GH6:IS6" si="4">IF(OR(AND(GH8="",GH9="",SUM(GH11:GH62)=0),AND(GH106="Önace ok",GH107="GK ok",GH105="ok")),"","Eingabe überprüfen")</f>
        <v/>
      </c>
      <c r="GI6" s="271" t="str">
        <f t="shared" si="4"/>
        <v/>
      </c>
      <c r="GJ6" s="271" t="str">
        <f t="shared" si="4"/>
        <v/>
      </c>
      <c r="GK6" s="271" t="str">
        <f t="shared" si="4"/>
        <v/>
      </c>
      <c r="GL6" s="271" t="str">
        <f t="shared" si="4"/>
        <v/>
      </c>
      <c r="GM6" s="271" t="str">
        <f t="shared" si="4"/>
        <v/>
      </c>
      <c r="GN6" s="271" t="str">
        <f t="shared" si="4"/>
        <v/>
      </c>
      <c r="GO6" s="271" t="str">
        <f t="shared" si="4"/>
        <v/>
      </c>
      <c r="GP6" s="271" t="str">
        <f t="shared" si="4"/>
        <v/>
      </c>
      <c r="GQ6" s="271" t="str">
        <f t="shared" si="4"/>
        <v/>
      </c>
      <c r="GR6" s="271" t="str">
        <f t="shared" si="4"/>
        <v/>
      </c>
      <c r="GS6" s="271" t="str">
        <f t="shared" si="4"/>
        <v/>
      </c>
      <c r="GT6" s="271" t="str">
        <f t="shared" si="4"/>
        <v/>
      </c>
      <c r="GU6" s="271" t="str">
        <f t="shared" si="4"/>
        <v/>
      </c>
      <c r="GV6" s="271" t="str">
        <f t="shared" si="4"/>
        <v/>
      </c>
      <c r="GW6" s="271" t="str">
        <f t="shared" si="4"/>
        <v/>
      </c>
      <c r="GX6" s="271" t="str">
        <f t="shared" si="4"/>
        <v/>
      </c>
      <c r="GY6" s="271" t="str">
        <f t="shared" si="4"/>
        <v/>
      </c>
      <c r="GZ6" s="271" t="str">
        <f t="shared" si="4"/>
        <v/>
      </c>
      <c r="HA6" s="271" t="str">
        <f t="shared" si="4"/>
        <v/>
      </c>
      <c r="HB6" s="271" t="str">
        <f t="shared" si="4"/>
        <v/>
      </c>
      <c r="HC6" s="271" t="str">
        <f t="shared" si="4"/>
        <v/>
      </c>
      <c r="HD6" s="271" t="str">
        <f t="shared" si="4"/>
        <v/>
      </c>
      <c r="HE6" s="271" t="str">
        <f t="shared" si="4"/>
        <v/>
      </c>
      <c r="HF6" s="271" t="str">
        <f t="shared" si="4"/>
        <v/>
      </c>
      <c r="HG6" s="271" t="str">
        <f t="shared" si="4"/>
        <v/>
      </c>
      <c r="HH6" s="271" t="str">
        <f t="shared" si="4"/>
        <v/>
      </c>
      <c r="HI6" s="271" t="str">
        <f t="shared" si="4"/>
        <v/>
      </c>
      <c r="HJ6" s="271" t="str">
        <f t="shared" si="4"/>
        <v/>
      </c>
      <c r="HK6" s="271" t="str">
        <f t="shared" si="4"/>
        <v/>
      </c>
      <c r="HL6" s="271" t="str">
        <f t="shared" si="4"/>
        <v/>
      </c>
      <c r="HM6" s="271" t="str">
        <f t="shared" si="4"/>
        <v/>
      </c>
      <c r="HN6" s="271" t="str">
        <f t="shared" si="4"/>
        <v/>
      </c>
      <c r="HO6" s="271" t="str">
        <f t="shared" si="4"/>
        <v/>
      </c>
      <c r="HP6" s="271" t="str">
        <f t="shared" si="4"/>
        <v/>
      </c>
      <c r="HQ6" s="271" t="str">
        <f t="shared" si="4"/>
        <v/>
      </c>
      <c r="HR6" s="271" t="str">
        <f t="shared" si="4"/>
        <v/>
      </c>
      <c r="HS6" s="271" t="str">
        <f t="shared" si="4"/>
        <v/>
      </c>
      <c r="HT6" s="271" t="str">
        <f t="shared" si="4"/>
        <v/>
      </c>
      <c r="HU6" s="271" t="str">
        <f t="shared" si="4"/>
        <v/>
      </c>
      <c r="HV6" s="271" t="str">
        <f t="shared" si="4"/>
        <v/>
      </c>
      <c r="HW6" s="271" t="str">
        <f t="shared" si="4"/>
        <v/>
      </c>
      <c r="HX6" s="271" t="str">
        <f t="shared" si="4"/>
        <v/>
      </c>
      <c r="HY6" s="271" t="str">
        <f t="shared" si="4"/>
        <v/>
      </c>
      <c r="HZ6" s="271" t="str">
        <f t="shared" si="4"/>
        <v/>
      </c>
      <c r="IA6" s="271" t="str">
        <f t="shared" si="4"/>
        <v/>
      </c>
      <c r="IB6" s="271" t="str">
        <f t="shared" si="4"/>
        <v/>
      </c>
      <c r="IC6" s="271" t="str">
        <f t="shared" si="4"/>
        <v/>
      </c>
      <c r="ID6" s="271" t="str">
        <f t="shared" si="4"/>
        <v/>
      </c>
      <c r="IE6" s="271" t="str">
        <f t="shared" si="4"/>
        <v/>
      </c>
      <c r="IF6" s="271" t="str">
        <f t="shared" si="4"/>
        <v/>
      </c>
      <c r="IG6" s="271" t="str">
        <f t="shared" si="4"/>
        <v/>
      </c>
      <c r="IH6" s="271" t="str">
        <f t="shared" si="4"/>
        <v/>
      </c>
      <c r="II6" s="271" t="str">
        <f t="shared" si="4"/>
        <v/>
      </c>
      <c r="IJ6" s="271" t="str">
        <f t="shared" si="4"/>
        <v/>
      </c>
      <c r="IK6" s="271" t="str">
        <f t="shared" si="4"/>
        <v/>
      </c>
      <c r="IL6" s="271" t="str">
        <f t="shared" si="4"/>
        <v/>
      </c>
      <c r="IM6" s="271" t="str">
        <f t="shared" si="4"/>
        <v/>
      </c>
      <c r="IN6" s="271" t="str">
        <f t="shared" si="4"/>
        <v/>
      </c>
      <c r="IO6" s="271" t="str">
        <f t="shared" si="4"/>
        <v/>
      </c>
      <c r="IP6" s="271" t="str">
        <f t="shared" si="4"/>
        <v/>
      </c>
      <c r="IQ6" s="271" t="str">
        <f t="shared" si="4"/>
        <v/>
      </c>
      <c r="IR6" s="271" t="str">
        <f t="shared" si="4"/>
        <v/>
      </c>
      <c r="IS6" s="271" t="str">
        <f t="shared" si="4"/>
        <v/>
      </c>
      <c r="IT6" s="271" t="str">
        <f t="shared" ref="IT6:JA6" si="5">IF(OR(AND(IT8="",IT9="",SUM(IT11:IT62)=0),AND(IT106="Önace ok",IT107="GK ok",IT105="ok")),"","Eingabe überprüfen")</f>
        <v/>
      </c>
      <c r="IU6" s="271" t="str">
        <f t="shared" si="5"/>
        <v/>
      </c>
      <c r="IV6" s="271" t="str">
        <f t="shared" si="5"/>
        <v/>
      </c>
      <c r="IW6" s="271" t="str">
        <f t="shared" si="5"/>
        <v/>
      </c>
      <c r="IX6" s="271" t="str">
        <f t="shared" si="5"/>
        <v/>
      </c>
      <c r="IY6" s="271" t="str">
        <f t="shared" si="5"/>
        <v/>
      </c>
      <c r="IZ6" s="271" t="str">
        <f t="shared" si="5"/>
        <v/>
      </c>
      <c r="JA6" s="271" t="str">
        <f t="shared" si="5"/>
        <v/>
      </c>
      <c r="JB6" s="272"/>
      <c r="JC6" s="364" t="s">
        <v>1055</v>
      </c>
      <c r="JD6" s="364"/>
      <c r="JE6" s="364"/>
      <c r="JF6" s="364"/>
      <c r="JG6" s="364"/>
      <c r="JH6" s="364"/>
      <c r="JI6" s="364"/>
      <c r="JJ6" s="364"/>
      <c r="JK6" s="364"/>
      <c r="JL6" s="364"/>
      <c r="JM6" s="364"/>
      <c r="JN6" s="364"/>
    </row>
    <row r="7" spans="1:274" ht="33" customHeight="1" x14ac:dyDescent="0.2">
      <c r="A7" s="273"/>
      <c r="B7" s="273"/>
      <c r="C7" s="274"/>
      <c r="D7" s="365" t="s">
        <v>1056</v>
      </c>
      <c r="E7" s="366"/>
      <c r="F7" s="366"/>
      <c r="G7" s="366"/>
      <c r="H7" s="366"/>
      <c r="I7" s="366"/>
      <c r="J7" s="367"/>
      <c r="K7" s="368" t="s">
        <v>1057</v>
      </c>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c r="BG7" s="368"/>
      <c r="BH7" s="368"/>
      <c r="BI7" s="368"/>
      <c r="BJ7" s="368"/>
      <c r="BK7" s="368"/>
      <c r="BL7" s="368"/>
      <c r="BM7" s="368"/>
      <c r="BN7" s="368"/>
      <c r="BO7" s="368"/>
      <c r="BP7" s="368"/>
      <c r="BQ7" s="368"/>
      <c r="BR7" s="368"/>
      <c r="BS7" s="368"/>
      <c r="BT7" s="368"/>
      <c r="BU7" s="368"/>
      <c r="BV7" s="368"/>
      <c r="BW7" s="368"/>
      <c r="BX7" s="368"/>
      <c r="BY7" s="368"/>
      <c r="BZ7" s="368"/>
      <c r="CA7" s="368"/>
      <c r="CB7" s="368"/>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8"/>
      <c r="DA7" s="368"/>
      <c r="DB7" s="368"/>
      <c r="DC7" s="368"/>
      <c r="DD7" s="368"/>
      <c r="DE7" s="368"/>
      <c r="DF7" s="368"/>
      <c r="DG7" s="368"/>
      <c r="DH7" s="368"/>
      <c r="DI7" s="368"/>
      <c r="DJ7" s="368"/>
      <c r="DK7" s="368"/>
      <c r="DL7" s="368"/>
      <c r="DM7" s="368"/>
      <c r="DN7" s="368"/>
      <c r="DO7" s="368"/>
      <c r="DP7" s="368"/>
      <c r="DQ7" s="368"/>
      <c r="DR7" s="368"/>
      <c r="DS7" s="368"/>
      <c r="DT7" s="368"/>
      <c r="DU7" s="368"/>
      <c r="DV7" s="368"/>
      <c r="DW7" s="368"/>
      <c r="DX7" s="368"/>
      <c r="DY7" s="368"/>
      <c r="DZ7" s="368"/>
      <c r="EA7" s="368"/>
      <c r="EB7" s="368"/>
      <c r="EC7" s="368"/>
      <c r="ED7" s="368"/>
      <c r="EE7" s="368"/>
      <c r="EF7" s="368"/>
      <c r="EG7" s="368"/>
      <c r="EH7" s="368"/>
      <c r="EI7" s="368"/>
      <c r="EJ7" s="368"/>
      <c r="EK7" s="368"/>
      <c r="EL7" s="368"/>
      <c r="EM7" s="368"/>
      <c r="EN7" s="368"/>
      <c r="EO7" s="368"/>
      <c r="EP7" s="368"/>
      <c r="EQ7" s="368"/>
      <c r="ER7" s="368"/>
      <c r="ES7" s="368"/>
      <c r="ET7" s="368"/>
      <c r="EU7" s="368"/>
      <c r="EV7" s="368"/>
      <c r="EW7" s="368"/>
      <c r="EX7" s="368"/>
      <c r="EY7" s="368"/>
      <c r="EZ7" s="368"/>
      <c r="FA7" s="368"/>
      <c r="FB7" s="368"/>
      <c r="FC7" s="368"/>
      <c r="FD7" s="368"/>
      <c r="FE7" s="368"/>
      <c r="FF7" s="368"/>
      <c r="FG7" s="368"/>
      <c r="FH7" s="368"/>
      <c r="FI7" s="368"/>
      <c r="FJ7" s="368"/>
      <c r="FK7" s="368"/>
      <c r="FL7" s="368"/>
      <c r="FM7" s="368"/>
      <c r="FN7" s="368"/>
      <c r="FO7" s="368"/>
      <c r="FP7" s="368"/>
      <c r="FQ7" s="368"/>
      <c r="FR7" s="368"/>
      <c r="FS7" s="368"/>
      <c r="FT7" s="368"/>
      <c r="FU7" s="368"/>
      <c r="FV7" s="368"/>
      <c r="FW7" s="368"/>
      <c r="FX7" s="368"/>
      <c r="FY7" s="368"/>
      <c r="FZ7" s="368"/>
      <c r="GA7" s="368"/>
      <c r="GB7" s="368"/>
      <c r="GC7" s="368"/>
      <c r="GD7" s="368"/>
      <c r="GE7" s="368"/>
      <c r="GF7" s="368"/>
      <c r="GG7" s="368"/>
      <c r="GH7" s="368"/>
      <c r="GI7" s="368"/>
      <c r="GJ7" s="368"/>
      <c r="GK7" s="368"/>
      <c r="GL7" s="368"/>
      <c r="GM7" s="368"/>
      <c r="GN7" s="368"/>
      <c r="GO7" s="368"/>
      <c r="GP7" s="368"/>
      <c r="GQ7" s="368"/>
      <c r="GR7" s="368"/>
      <c r="GS7" s="368"/>
      <c r="GT7" s="368"/>
      <c r="GU7" s="368"/>
      <c r="GV7" s="368"/>
      <c r="GW7" s="368"/>
      <c r="GX7" s="368"/>
      <c r="GY7" s="368"/>
      <c r="GZ7" s="368"/>
      <c r="HA7" s="368"/>
      <c r="HB7" s="368"/>
      <c r="HC7" s="368"/>
      <c r="HD7" s="368"/>
      <c r="HE7" s="368"/>
      <c r="HF7" s="368"/>
      <c r="HG7" s="368"/>
      <c r="HH7" s="368"/>
      <c r="HI7" s="368"/>
      <c r="HJ7" s="368"/>
      <c r="HK7" s="368"/>
      <c r="HL7" s="368"/>
      <c r="HM7" s="368"/>
      <c r="HN7" s="368"/>
      <c r="HO7" s="368"/>
      <c r="HP7" s="368"/>
      <c r="HQ7" s="368"/>
      <c r="HR7" s="368"/>
      <c r="HS7" s="368"/>
      <c r="HT7" s="368"/>
      <c r="HU7" s="368"/>
      <c r="HV7" s="368"/>
      <c r="HW7" s="368"/>
      <c r="HX7" s="368"/>
      <c r="HY7" s="368"/>
      <c r="HZ7" s="368"/>
      <c r="IA7" s="368"/>
      <c r="IB7" s="368"/>
      <c r="IC7" s="368"/>
      <c r="ID7" s="368"/>
      <c r="IE7" s="368"/>
      <c r="IF7" s="368"/>
      <c r="IG7" s="368"/>
      <c r="IH7" s="368"/>
      <c r="II7" s="368"/>
      <c r="IJ7" s="368"/>
      <c r="IK7" s="368"/>
      <c r="IL7" s="368"/>
      <c r="IM7" s="368"/>
      <c r="IN7" s="368"/>
      <c r="IO7" s="368"/>
      <c r="IP7" s="368"/>
      <c r="IQ7" s="368"/>
      <c r="IR7" s="368"/>
      <c r="IS7" s="368"/>
      <c r="IT7" s="368"/>
      <c r="IU7" s="368"/>
      <c r="IV7" s="368"/>
      <c r="IW7" s="368"/>
      <c r="IX7" s="368"/>
      <c r="IY7" s="368"/>
      <c r="IZ7" s="368"/>
      <c r="JA7" s="368"/>
      <c r="JB7" s="272"/>
      <c r="JC7" s="364"/>
      <c r="JD7" s="364"/>
      <c r="JE7" s="364"/>
      <c r="JF7" s="364"/>
      <c r="JG7" s="364"/>
      <c r="JH7" s="364"/>
      <c r="JI7" s="364"/>
      <c r="JJ7" s="364"/>
      <c r="JK7" s="364"/>
      <c r="JL7" s="364"/>
      <c r="JM7" s="364"/>
      <c r="JN7" s="364"/>
    </row>
    <row r="8" spans="1:274" ht="62.25" customHeight="1" x14ac:dyDescent="0.2">
      <c r="A8" s="275"/>
      <c r="B8" s="275"/>
      <c r="C8" s="276"/>
      <c r="D8" s="277" t="str">
        <f>IF($L$8="",JC10,IF(($J$106+$J$107)=0,JC10,IF(OR(AND(D103&gt;0,JI8&gt;0.1),SUM($JC5:$JH5)=0),"Bitte Angaben kontrollieren",JC10)))</f>
        <v>GK1</v>
      </c>
      <c r="E8" s="277" t="str">
        <f t="shared" ref="E8:I8" si="6">IF($L$8="",JD10,IF(($J$106+$J$107)=0,JD10,IF(OR(AND(E103&gt;0,JJ8&gt;0.1),SUM($JC5:$JH5)=0),"Bitte Angaben kontrollieren",JD10)))</f>
        <v>GK2</v>
      </c>
      <c r="F8" s="277" t="str">
        <f t="shared" si="6"/>
        <v>GK3</v>
      </c>
      <c r="G8" s="277" t="str">
        <f t="shared" si="6"/>
        <v>GK4</v>
      </c>
      <c r="H8" s="277" t="str">
        <f t="shared" si="6"/>
        <v>GK5</v>
      </c>
      <c r="I8" s="277" t="str">
        <f t="shared" si="6"/>
        <v>GK6</v>
      </c>
      <c r="J8" s="278" t="s">
        <v>1058</v>
      </c>
      <c r="K8" s="279" t="s">
        <v>864</v>
      </c>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0"/>
      <c r="DF8" s="280"/>
      <c r="DG8" s="280"/>
      <c r="DH8" s="280"/>
      <c r="DI8" s="280"/>
      <c r="DJ8" s="280"/>
      <c r="DK8" s="280"/>
      <c r="DL8" s="280"/>
      <c r="DM8" s="280"/>
      <c r="DN8" s="280"/>
      <c r="DO8" s="280"/>
      <c r="DP8" s="280"/>
      <c r="DQ8" s="280"/>
      <c r="DR8" s="280"/>
      <c r="DS8" s="280"/>
      <c r="DT8" s="280"/>
      <c r="DU8" s="280"/>
      <c r="DV8" s="280"/>
      <c r="DW8" s="280"/>
      <c r="DX8" s="280"/>
      <c r="DY8" s="280"/>
      <c r="DZ8" s="280"/>
      <c r="EA8" s="280"/>
      <c r="EB8" s="280"/>
      <c r="EC8" s="280"/>
      <c r="ED8" s="280"/>
      <c r="EE8" s="280"/>
      <c r="EF8" s="280"/>
      <c r="EG8" s="280"/>
      <c r="EH8" s="280"/>
      <c r="EI8" s="280"/>
      <c r="EJ8" s="280"/>
      <c r="EK8" s="280"/>
      <c r="EL8" s="280"/>
      <c r="EM8" s="280"/>
      <c r="EN8" s="280"/>
      <c r="EO8" s="280"/>
      <c r="EP8" s="280"/>
      <c r="EQ8" s="280"/>
      <c r="ER8" s="280"/>
      <c r="ES8" s="280"/>
      <c r="ET8" s="280"/>
      <c r="EU8" s="280"/>
      <c r="EV8" s="280"/>
      <c r="EW8" s="280"/>
      <c r="EX8" s="280"/>
      <c r="EY8" s="280"/>
      <c r="EZ8" s="280"/>
      <c r="FA8" s="280"/>
      <c r="FB8" s="280"/>
      <c r="FC8" s="280"/>
      <c r="FD8" s="280"/>
      <c r="FE8" s="280"/>
      <c r="FF8" s="280"/>
      <c r="FG8" s="280"/>
      <c r="FH8" s="280"/>
      <c r="FI8" s="280"/>
      <c r="FJ8" s="280"/>
      <c r="FK8" s="280"/>
      <c r="FL8" s="280"/>
      <c r="FM8" s="280"/>
      <c r="FN8" s="280"/>
      <c r="FO8" s="280"/>
      <c r="FP8" s="280"/>
      <c r="FQ8" s="280"/>
      <c r="FR8" s="280"/>
      <c r="FS8" s="280"/>
      <c r="FT8" s="280"/>
      <c r="FU8" s="280"/>
      <c r="FV8" s="280"/>
      <c r="FW8" s="280"/>
      <c r="FX8" s="280"/>
      <c r="FY8" s="280"/>
      <c r="FZ8" s="280"/>
      <c r="GA8" s="280"/>
      <c r="GB8" s="280"/>
      <c r="GC8" s="280"/>
      <c r="GD8" s="280"/>
      <c r="GE8" s="280"/>
      <c r="GF8" s="280"/>
      <c r="GG8" s="280"/>
      <c r="GH8" s="280"/>
      <c r="GI8" s="280"/>
      <c r="GJ8" s="280"/>
      <c r="GK8" s="280"/>
      <c r="GL8" s="280"/>
      <c r="GM8" s="280"/>
      <c r="GN8" s="280"/>
      <c r="GO8" s="280"/>
      <c r="GP8" s="280"/>
      <c r="GQ8" s="280"/>
      <c r="GR8" s="280"/>
      <c r="GS8" s="280"/>
      <c r="GT8" s="280"/>
      <c r="GU8" s="280"/>
      <c r="GV8" s="280"/>
      <c r="GW8" s="280"/>
      <c r="GX8" s="280"/>
      <c r="GY8" s="280"/>
      <c r="GZ8" s="280"/>
      <c r="HA8" s="280"/>
      <c r="HB8" s="280"/>
      <c r="HC8" s="280"/>
      <c r="HD8" s="280"/>
      <c r="HE8" s="280"/>
      <c r="HF8" s="280"/>
      <c r="HG8" s="280"/>
      <c r="HH8" s="280"/>
      <c r="HI8" s="280"/>
      <c r="HJ8" s="280"/>
      <c r="HK8" s="280"/>
      <c r="HL8" s="280"/>
      <c r="HM8" s="280"/>
      <c r="HN8" s="280"/>
      <c r="HO8" s="280"/>
      <c r="HP8" s="280"/>
      <c r="HQ8" s="280"/>
      <c r="HR8" s="280"/>
      <c r="HS8" s="280"/>
      <c r="HT8" s="280"/>
      <c r="HU8" s="280"/>
      <c r="HV8" s="280"/>
      <c r="HW8" s="280"/>
      <c r="HX8" s="280"/>
      <c r="HY8" s="280"/>
      <c r="HZ8" s="280"/>
      <c r="IA8" s="280"/>
      <c r="IB8" s="280"/>
      <c r="IC8" s="280"/>
      <c r="ID8" s="280"/>
      <c r="IE8" s="280"/>
      <c r="IF8" s="280"/>
      <c r="IG8" s="280"/>
      <c r="IH8" s="280"/>
      <c r="II8" s="280"/>
      <c r="IJ8" s="280"/>
      <c r="IK8" s="280"/>
      <c r="IL8" s="280"/>
      <c r="IM8" s="280"/>
      <c r="IN8" s="280"/>
      <c r="IO8" s="280"/>
      <c r="IP8" s="280"/>
      <c r="IQ8" s="280"/>
      <c r="IR8" s="280"/>
      <c r="IS8" s="280"/>
      <c r="IT8" s="280"/>
      <c r="IU8" s="280"/>
      <c r="IV8" s="280"/>
      <c r="IW8" s="280"/>
      <c r="IX8" s="280"/>
      <c r="IY8" s="280"/>
      <c r="IZ8" s="280"/>
      <c r="JA8" s="280"/>
      <c r="JB8" s="272"/>
      <c r="JC8" s="281">
        <f>SUM(JC10:JC62)</f>
        <v>0</v>
      </c>
      <c r="JD8" s="281">
        <f t="shared" ref="JD8:JN8" si="7">SUM(JD10:JD62)</f>
        <v>0</v>
      </c>
      <c r="JE8" s="281">
        <f t="shared" si="7"/>
        <v>0</v>
      </c>
      <c r="JF8" s="281">
        <f t="shared" si="7"/>
        <v>0</v>
      </c>
      <c r="JG8" s="281">
        <f t="shared" si="7"/>
        <v>0</v>
      </c>
      <c r="JH8" s="281">
        <f t="shared" si="7"/>
        <v>0</v>
      </c>
      <c r="JI8" s="282">
        <f t="shared" si="7"/>
        <v>0</v>
      </c>
      <c r="JJ8" s="282">
        <f t="shared" si="7"/>
        <v>0</v>
      </c>
      <c r="JK8" s="282">
        <f t="shared" si="7"/>
        <v>0</v>
      </c>
      <c r="JL8" s="282">
        <f t="shared" si="7"/>
        <v>0</v>
      </c>
      <c r="JM8" s="282">
        <f t="shared" si="7"/>
        <v>0</v>
      </c>
      <c r="JN8" s="282">
        <f t="shared" si="7"/>
        <v>0</v>
      </c>
    </row>
    <row r="9" spans="1:274" ht="54.75" customHeight="1" x14ac:dyDescent="0.2">
      <c r="A9" s="360" t="s">
        <v>1059</v>
      </c>
      <c r="B9" s="361"/>
      <c r="C9" s="362"/>
      <c r="D9" s="283" t="s">
        <v>858</v>
      </c>
      <c r="E9" s="283" t="s">
        <v>859</v>
      </c>
      <c r="F9" s="283" t="s">
        <v>860</v>
      </c>
      <c r="G9" s="283" t="s">
        <v>861</v>
      </c>
      <c r="H9" s="283" t="s">
        <v>862</v>
      </c>
      <c r="I9" s="283" t="s">
        <v>863</v>
      </c>
      <c r="J9" s="284" t="str">
        <f>IF(SUM($J11:$J62)=SUM($K$11:$K$62),"Summe","Summen stimmen nicht überein")</f>
        <v>Summe</v>
      </c>
      <c r="K9" s="285" t="str">
        <f>IF(SUM(JC5:JH5)=0,"Summe",IF(ABS(SUM(J11:J62)-SUM(K11:K62))&gt;0.1,"Summen stimmen nicht überein","Summe"))</f>
        <v>Summe</v>
      </c>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c r="IW9" s="286"/>
      <c r="IX9" s="286"/>
      <c r="IY9" s="286"/>
      <c r="IZ9" s="286"/>
      <c r="JA9" s="286"/>
      <c r="JB9" s="272"/>
      <c r="JC9" s="287" t="str">
        <f t="shared" ref="JC9:JH9" si="8">+D9</f>
        <v>=&lt; 10 MWh/h</v>
      </c>
      <c r="JD9" s="287" t="str">
        <f t="shared" si="8"/>
        <v>&gt; 10 MWh/h und =&lt; 20 MWh/h</v>
      </c>
      <c r="JE9" s="287" t="str">
        <f t="shared" si="8"/>
        <v>&gt; 20 MWh/h und =&lt; 30 MWh/h</v>
      </c>
      <c r="JF9" s="287" t="str">
        <f t="shared" si="8"/>
        <v>&gt; 30 MWh/h und =&lt; 40 MWh/h</v>
      </c>
      <c r="JG9" s="287" t="str">
        <f t="shared" si="8"/>
        <v>&gt; 40 MWh/h und =&lt; 50 MWh/h</v>
      </c>
      <c r="JH9" s="287" t="str">
        <f t="shared" si="8"/>
        <v>&gt; 50 MWh/h</v>
      </c>
      <c r="JI9" s="369" t="s">
        <v>1060</v>
      </c>
      <c r="JJ9" s="369"/>
      <c r="JK9" s="369"/>
      <c r="JL9" s="369"/>
      <c r="JM9" s="369"/>
      <c r="JN9" s="369"/>
    </row>
    <row r="10" spans="1:274" x14ac:dyDescent="0.2">
      <c r="A10" s="288" t="s">
        <v>657</v>
      </c>
      <c r="B10" s="288" t="s">
        <v>856</v>
      </c>
      <c r="C10" s="288" t="s">
        <v>857</v>
      </c>
      <c r="D10" s="289" t="s">
        <v>5</v>
      </c>
      <c r="E10" s="289" t="s">
        <v>5</v>
      </c>
      <c r="F10" s="289" t="s">
        <v>5</v>
      </c>
      <c r="G10" s="289" t="s">
        <v>5</v>
      </c>
      <c r="H10" s="289" t="s">
        <v>5</v>
      </c>
      <c r="I10" s="289" t="s">
        <v>5</v>
      </c>
      <c r="J10" s="290" t="s">
        <v>5</v>
      </c>
      <c r="K10" s="291" t="s">
        <v>5</v>
      </c>
      <c r="L10" s="292" t="s">
        <v>5</v>
      </c>
      <c r="M10" s="292" t="s">
        <v>5</v>
      </c>
      <c r="N10" s="292" t="s">
        <v>5</v>
      </c>
      <c r="O10" s="292" t="s">
        <v>5</v>
      </c>
      <c r="P10" s="292" t="s">
        <v>5</v>
      </c>
      <c r="Q10" s="292" t="s">
        <v>5</v>
      </c>
      <c r="R10" s="292" t="s">
        <v>5</v>
      </c>
      <c r="S10" s="292" t="s">
        <v>5</v>
      </c>
      <c r="T10" s="292" t="s">
        <v>5</v>
      </c>
      <c r="U10" s="292" t="s">
        <v>5</v>
      </c>
      <c r="V10" s="292" t="s">
        <v>5</v>
      </c>
      <c r="W10" s="292" t="s">
        <v>5</v>
      </c>
      <c r="X10" s="292" t="s">
        <v>5</v>
      </c>
      <c r="Y10" s="292" t="s">
        <v>5</v>
      </c>
      <c r="Z10" s="292" t="s">
        <v>5</v>
      </c>
      <c r="AA10" s="292" t="s">
        <v>5</v>
      </c>
      <c r="AB10" s="292" t="s">
        <v>5</v>
      </c>
      <c r="AC10" s="292" t="s">
        <v>5</v>
      </c>
      <c r="AD10" s="292" t="s">
        <v>5</v>
      </c>
      <c r="AE10" s="292" t="s">
        <v>5</v>
      </c>
      <c r="AF10" s="292" t="s">
        <v>5</v>
      </c>
      <c r="AG10" s="292" t="s">
        <v>5</v>
      </c>
      <c r="AH10" s="292" t="s">
        <v>5</v>
      </c>
      <c r="AI10" s="292" t="s">
        <v>5</v>
      </c>
      <c r="AJ10" s="292" t="s">
        <v>5</v>
      </c>
      <c r="AK10" s="292" t="s">
        <v>5</v>
      </c>
      <c r="AL10" s="292" t="s">
        <v>5</v>
      </c>
      <c r="AM10" s="292" t="s">
        <v>5</v>
      </c>
      <c r="AN10" s="292" t="s">
        <v>5</v>
      </c>
      <c r="AO10" s="292" t="s">
        <v>5</v>
      </c>
      <c r="AP10" s="292" t="s">
        <v>5</v>
      </c>
      <c r="AQ10" s="292" t="s">
        <v>5</v>
      </c>
      <c r="AR10" s="292" t="s">
        <v>5</v>
      </c>
      <c r="AS10" s="292" t="s">
        <v>5</v>
      </c>
      <c r="AT10" s="292" t="s">
        <v>5</v>
      </c>
      <c r="AU10" s="292" t="s">
        <v>5</v>
      </c>
      <c r="AV10" s="292" t="s">
        <v>5</v>
      </c>
      <c r="AW10" s="292" t="s">
        <v>5</v>
      </c>
      <c r="AX10" s="292" t="s">
        <v>5</v>
      </c>
      <c r="AY10" s="292" t="s">
        <v>5</v>
      </c>
      <c r="AZ10" s="292" t="s">
        <v>5</v>
      </c>
      <c r="BA10" s="292" t="s">
        <v>5</v>
      </c>
      <c r="BB10" s="292" t="s">
        <v>5</v>
      </c>
      <c r="BC10" s="292" t="s">
        <v>5</v>
      </c>
      <c r="BD10" s="292" t="s">
        <v>5</v>
      </c>
      <c r="BE10" s="292" t="s">
        <v>5</v>
      </c>
      <c r="BF10" s="292" t="s">
        <v>5</v>
      </c>
      <c r="BG10" s="292" t="s">
        <v>5</v>
      </c>
      <c r="BH10" s="292" t="s">
        <v>5</v>
      </c>
      <c r="BI10" s="292" t="s">
        <v>5</v>
      </c>
      <c r="BJ10" s="292" t="s">
        <v>5</v>
      </c>
      <c r="BK10" s="292" t="s">
        <v>5</v>
      </c>
      <c r="BL10" s="292" t="s">
        <v>5</v>
      </c>
      <c r="BM10" s="292" t="s">
        <v>5</v>
      </c>
      <c r="BN10" s="292" t="s">
        <v>5</v>
      </c>
      <c r="BO10" s="292" t="s">
        <v>5</v>
      </c>
      <c r="BP10" s="292" t="s">
        <v>5</v>
      </c>
      <c r="BQ10" s="292" t="s">
        <v>5</v>
      </c>
      <c r="BR10" s="292" t="s">
        <v>5</v>
      </c>
      <c r="BS10" s="292" t="s">
        <v>5</v>
      </c>
      <c r="BT10" s="292" t="s">
        <v>5</v>
      </c>
      <c r="BU10" s="292" t="s">
        <v>5</v>
      </c>
      <c r="BV10" s="292" t="s">
        <v>5</v>
      </c>
      <c r="BW10" s="292" t="s">
        <v>5</v>
      </c>
      <c r="BX10" s="292" t="s">
        <v>5</v>
      </c>
      <c r="BY10" s="292" t="s">
        <v>5</v>
      </c>
      <c r="BZ10" s="292" t="s">
        <v>5</v>
      </c>
      <c r="CA10" s="292" t="s">
        <v>5</v>
      </c>
      <c r="CB10" s="292" t="s">
        <v>5</v>
      </c>
      <c r="CC10" s="292" t="s">
        <v>5</v>
      </c>
      <c r="CD10" s="292" t="s">
        <v>5</v>
      </c>
      <c r="CE10" s="292" t="s">
        <v>5</v>
      </c>
      <c r="CF10" s="292" t="s">
        <v>5</v>
      </c>
      <c r="CG10" s="292" t="s">
        <v>5</v>
      </c>
      <c r="CH10" s="292" t="s">
        <v>5</v>
      </c>
      <c r="CI10" s="292" t="s">
        <v>5</v>
      </c>
      <c r="CJ10" s="292" t="s">
        <v>5</v>
      </c>
      <c r="CK10" s="292" t="s">
        <v>5</v>
      </c>
      <c r="CL10" s="292" t="s">
        <v>5</v>
      </c>
      <c r="CM10" s="292" t="s">
        <v>5</v>
      </c>
      <c r="CN10" s="292" t="s">
        <v>5</v>
      </c>
      <c r="CO10" s="292" t="s">
        <v>5</v>
      </c>
      <c r="CP10" s="292" t="s">
        <v>5</v>
      </c>
      <c r="CQ10" s="292" t="s">
        <v>5</v>
      </c>
      <c r="CR10" s="292" t="s">
        <v>5</v>
      </c>
      <c r="CS10" s="292" t="s">
        <v>5</v>
      </c>
      <c r="CT10" s="292" t="s">
        <v>5</v>
      </c>
      <c r="CU10" s="292" t="s">
        <v>5</v>
      </c>
      <c r="CV10" s="292" t="s">
        <v>5</v>
      </c>
      <c r="CW10" s="292" t="s">
        <v>5</v>
      </c>
      <c r="CX10" s="292" t="s">
        <v>5</v>
      </c>
      <c r="CY10" s="292" t="s">
        <v>5</v>
      </c>
      <c r="CZ10" s="292" t="s">
        <v>5</v>
      </c>
      <c r="DA10" s="292" t="s">
        <v>5</v>
      </c>
      <c r="DB10" s="292" t="s">
        <v>5</v>
      </c>
      <c r="DC10" s="292" t="s">
        <v>5</v>
      </c>
      <c r="DD10" s="292" t="s">
        <v>5</v>
      </c>
      <c r="DE10" s="292" t="s">
        <v>5</v>
      </c>
      <c r="DF10" s="292" t="s">
        <v>5</v>
      </c>
      <c r="DG10" s="292" t="s">
        <v>5</v>
      </c>
      <c r="DH10" s="292" t="s">
        <v>5</v>
      </c>
      <c r="DI10" s="292" t="s">
        <v>5</v>
      </c>
      <c r="DJ10" s="292" t="s">
        <v>5</v>
      </c>
      <c r="DK10" s="292" t="s">
        <v>5</v>
      </c>
      <c r="DL10" s="292" t="s">
        <v>5</v>
      </c>
      <c r="DM10" s="292" t="s">
        <v>5</v>
      </c>
      <c r="DN10" s="292" t="s">
        <v>5</v>
      </c>
      <c r="DO10" s="292" t="s">
        <v>5</v>
      </c>
      <c r="DP10" s="292" t="s">
        <v>5</v>
      </c>
      <c r="DQ10" s="292" t="s">
        <v>5</v>
      </c>
      <c r="DR10" s="292" t="s">
        <v>5</v>
      </c>
      <c r="DS10" s="292" t="s">
        <v>5</v>
      </c>
      <c r="DT10" s="292" t="s">
        <v>5</v>
      </c>
      <c r="DU10" s="292" t="s">
        <v>5</v>
      </c>
      <c r="DV10" s="292" t="s">
        <v>5</v>
      </c>
      <c r="DW10" s="292" t="s">
        <v>5</v>
      </c>
      <c r="DX10" s="292" t="s">
        <v>5</v>
      </c>
      <c r="DY10" s="292" t="s">
        <v>5</v>
      </c>
      <c r="DZ10" s="292" t="s">
        <v>5</v>
      </c>
      <c r="EA10" s="292" t="s">
        <v>5</v>
      </c>
      <c r="EB10" s="292" t="s">
        <v>5</v>
      </c>
      <c r="EC10" s="292" t="s">
        <v>5</v>
      </c>
      <c r="ED10" s="292" t="s">
        <v>5</v>
      </c>
      <c r="EE10" s="292" t="s">
        <v>5</v>
      </c>
      <c r="EF10" s="292" t="s">
        <v>5</v>
      </c>
      <c r="EG10" s="292" t="s">
        <v>5</v>
      </c>
      <c r="EH10" s="292" t="s">
        <v>5</v>
      </c>
      <c r="EI10" s="292" t="s">
        <v>5</v>
      </c>
      <c r="EJ10" s="292" t="s">
        <v>5</v>
      </c>
      <c r="EK10" s="292" t="s">
        <v>5</v>
      </c>
      <c r="EL10" s="292" t="s">
        <v>5</v>
      </c>
      <c r="EM10" s="292" t="s">
        <v>5</v>
      </c>
      <c r="EN10" s="292" t="s">
        <v>5</v>
      </c>
      <c r="EO10" s="292" t="s">
        <v>5</v>
      </c>
      <c r="EP10" s="292" t="s">
        <v>5</v>
      </c>
      <c r="EQ10" s="292" t="s">
        <v>5</v>
      </c>
      <c r="ER10" s="292" t="s">
        <v>5</v>
      </c>
      <c r="ES10" s="292" t="s">
        <v>5</v>
      </c>
      <c r="ET10" s="292" t="s">
        <v>5</v>
      </c>
      <c r="EU10" s="292" t="s">
        <v>5</v>
      </c>
      <c r="EV10" s="292" t="s">
        <v>5</v>
      </c>
      <c r="EW10" s="292" t="s">
        <v>5</v>
      </c>
      <c r="EX10" s="292" t="s">
        <v>5</v>
      </c>
      <c r="EY10" s="292" t="s">
        <v>5</v>
      </c>
      <c r="EZ10" s="292" t="s">
        <v>5</v>
      </c>
      <c r="FA10" s="292" t="s">
        <v>5</v>
      </c>
      <c r="FB10" s="292" t="s">
        <v>5</v>
      </c>
      <c r="FC10" s="292" t="s">
        <v>5</v>
      </c>
      <c r="FD10" s="292" t="s">
        <v>5</v>
      </c>
      <c r="FE10" s="292" t="s">
        <v>5</v>
      </c>
      <c r="FF10" s="292" t="s">
        <v>5</v>
      </c>
      <c r="FG10" s="292" t="s">
        <v>5</v>
      </c>
      <c r="FH10" s="292" t="s">
        <v>5</v>
      </c>
      <c r="FI10" s="292" t="s">
        <v>5</v>
      </c>
      <c r="FJ10" s="292" t="s">
        <v>5</v>
      </c>
      <c r="FK10" s="292" t="s">
        <v>5</v>
      </c>
      <c r="FL10" s="292" t="s">
        <v>5</v>
      </c>
      <c r="FM10" s="292" t="s">
        <v>5</v>
      </c>
      <c r="FN10" s="292" t="s">
        <v>5</v>
      </c>
      <c r="FO10" s="292" t="s">
        <v>5</v>
      </c>
      <c r="FP10" s="292" t="s">
        <v>5</v>
      </c>
      <c r="FQ10" s="292" t="s">
        <v>5</v>
      </c>
      <c r="FR10" s="292" t="s">
        <v>5</v>
      </c>
      <c r="FS10" s="292" t="s">
        <v>5</v>
      </c>
      <c r="FT10" s="292" t="s">
        <v>5</v>
      </c>
      <c r="FU10" s="292" t="s">
        <v>5</v>
      </c>
      <c r="FV10" s="292" t="s">
        <v>5</v>
      </c>
      <c r="FW10" s="292" t="s">
        <v>5</v>
      </c>
      <c r="FX10" s="292" t="s">
        <v>5</v>
      </c>
      <c r="FY10" s="292" t="s">
        <v>5</v>
      </c>
      <c r="FZ10" s="292" t="s">
        <v>5</v>
      </c>
      <c r="GA10" s="292" t="s">
        <v>5</v>
      </c>
      <c r="GB10" s="292" t="s">
        <v>5</v>
      </c>
      <c r="GC10" s="292" t="s">
        <v>5</v>
      </c>
      <c r="GD10" s="292" t="s">
        <v>5</v>
      </c>
      <c r="GE10" s="292" t="s">
        <v>5</v>
      </c>
      <c r="GF10" s="292" t="s">
        <v>5</v>
      </c>
      <c r="GG10" s="292" t="s">
        <v>5</v>
      </c>
      <c r="GH10" s="292" t="s">
        <v>5</v>
      </c>
      <c r="GI10" s="292" t="s">
        <v>5</v>
      </c>
      <c r="GJ10" s="292" t="s">
        <v>5</v>
      </c>
      <c r="GK10" s="292" t="s">
        <v>5</v>
      </c>
      <c r="GL10" s="292" t="s">
        <v>5</v>
      </c>
      <c r="GM10" s="292" t="s">
        <v>5</v>
      </c>
      <c r="GN10" s="292" t="s">
        <v>5</v>
      </c>
      <c r="GO10" s="292" t="s">
        <v>5</v>
      </c>
      <c r="GP10" s="292" t="s">
        <v>5</v>
      </c>
      <c r="GQ10" s="292" t="s">
        <v>5</v>
      </c>
      <c r="GR10" s="292" t="s">
        <v>5</v>
      </c>
      <c r="GS10" s="292" t="s">
        <v>5</v>
      </c>
      <c r="GT10" s="292" t="s">
        <v>5</v>
      </c>
      <c r="GU10" s="292" t="s">
        <v>5</v>
      </c>
      <c r="GV10" s="292" t="s">
        <v>5</v>
      </c>
      <c r="GW10" s="292" t="s">
        <v>5</v>
      </c>
      <c r="GX10" s="292" t="s">
        <v>5</v>
      </c>
      <c r="GY10" s="292" t="s">
        <v>5</v>
      </c>
      <c r="GZ10" s="292" t="s">
        <v>5</v>
      </c>
      <c r="HA10" s="292" t="s">
        <v>5</v>
      </c>
      <c r="HB10" s="292" t="s">
        <v>5</v>
      </c>
      <c r="HC10" s="292" t="s">
        <v>5</v>
      </c>
      <c r="HD10" s="292" t="s">
        <v>5</v>
      </c>
      <c r="HE10" s="292" t="s">
        <v>5</v>
      </c>
      <c r="HF10" s="292" t="s">
        <v>5</v>
      </c>
      <c r="HG10" s="292" t="s">
        <v>5</v>
      </c>
      <c r="HH10" s="292" t="s">
        <v>5</v>
      </c>
      <c r="HI10" s="292" t="s">
        <v>5</v>
      </c>
      <c r="HJ10" s="292" t="s">
        <v>5</v>
      </c>
      <c r="HK10" s="292" t="s">
        <v>5</v>
      </c>
      <c r="HL10" s="292" t="s">
        <v>5</v>
      </c>
      <c r="HM10" s="292" t="s">
        <v>5</v>
      </c>
      <c r="HN10" s="292" t="s">
        <v>5</v>
      </c>
      <c r="HO10" s="292" t="s">
        <v>5</v>
      </c>
      <c r="HP10" s="292" t="s">
        <v>5</v>
      </c>
      <c r="HQ10" s="292" t="s">
        <v>5</v>
      </c>
      <c r="HR10" s="292" t="s">
        <v>5</v>
      </c>
      <c r="HS10" s="292" t="s">
        <v>5</v>
      </c>
      <c r="HT10" s="292" t="s">
        <v>5</v>
      </c>
      <c r="HU10" s="292" t="s">
        <v>5</v>
      </c>
      <c r="HV10" s="292" t="s">
        <v>5</v>
      </c>
      <c r="HW10" s="292" t="s">
        <v>5</v>
      </c>
      <c r="HX10" s="292" t="s">
        <v>5</v>
      </c>
      <c r="HY10" s="292" t="s">
        <v>5</v>
      </c>
      <c r="HZ10" s="292" t="s">
        <v>5</v>
      </c>
      <c r="IA10" s="292" t="s">
        <v>5</v>
      </c>
      <c r="IB10" s="292" t="s">
        <v>5</v>
      </c>
      <c r="IC10" s="292" t="s">
        <v>5</v>
      </c>
      <c r="ID10" s="292" t="s">
        <v>5</v>
      </c>
      <c r="IE10" s="292" t="s">
        <v>5</v>
      </c>
      <c r="IF10" s="292" t="s">
        <v>5</v>
      </c>
      <c r="IG10" s="292" t="s">
        <v>5</v>
      </c>
      <c r="IH10" s="292" t="s">
        <v>5</v>
      </c>
      <c r="II10" s="292" t="s">
        <v>5</v>
      </c>
      <c r="IJ10" s="292" t="s">
        <v>5</v>
      </c>
      <c r="IK10" s="292" t="s">
        <v>5</v>
      </c>
      <c r="IL10" s="292" t="s">
        <v>5</v>
      </c>
      <c r="IM10" s="292" t="s">
        <v>5</v>
      </c>
      <c r="IN10" s="292" t="s">
        <v>5</v>
      </c>
      <c r="IO10" s="292" t="s">
        <v>5</v>
      </c>
      <c r="IP10" s="292" t="s">
        <v>5</v>
      </c>
      <c r="IQ10" s="292" t="s">
        <v>5</v>
      </c>
      <c r="IR10" s="292" t="s">
        <v>5</v>
      </c>
      <c r="IS10" s="292" t="s">
        <v>5</v>
      </c>
      <c r="IT10" s="292" t="s">
        <v>5</v>
      </c>
      <c r="IU10" s="292" t="s">
        <v>5</v>
      </c>
      <c r="IV10" s="292" t="s">
        <v>5</v>
      </c>
      <c r="IW10" s="292" t="s">
        <v>5</v>
      </c>
      <c r="IX10" s="292" t="s">
        <v>5</v>
      </c>
      <c r="IY10" s="292" t="s">
        <v>5</v>
      </c>
      <c r="IZ10" s="292" t="s">
        <v>5</v>
      </c>
      <c r="JA10" s="292" t="s">
        <v>5</v>
      </c>
      <c r="JB10" s="272"/>
      <c r="JC10" s="293" t="str">
        <f>VLOOKUP(JC9,OENACE_Abteilungen!$G$11:$I$58,3,0)</f>
        <v>GK1</v>
      </c>
      <c r="JD10" s="293" t="str">
        <f>VLOOKUP(JD9,OENACE_Abteilungen!$G$11:$I$58,3,0)</f>
        <v>GK2</v>
      </c>
      <c r="JE10" s="293" t="str">
        <f>VLOOKUP(JE9,OENACE_Abteilungen!$G$11:$I$58,3,0)</f>
        <v>GK3</v>
      </c>
      <c r="JF10" s="293" t="str">
        <f>VLOOKUP(JF9,OENACE_Abteilungen!$G$11:$I$58,3,0)</f>
        <v>GK4</v>
      </c>
      <c r="JG10" s="293" t="str">
        <f>VLOOKUP(JG9,OENACE_Abteilungen!$G$11:$I$58,3,0)</f>
        <v>GK5</v>
      </c>
      <c r="JH10" s="293" t="str">
        <f>VLOOKUP(JH9,OENACE_Abteilungen!$G$11:$I$58,3,0)</f>
        <v>GK6</v>
      </c>
      <c r="JI10" s="294" t="str">
        <f>+JC10</f>
        <v>GK1</v>
      </c>
      <c r="JJ10" s="294" t="str">
        <f t="shared" ref="JJ10:JN10" si="9">+JD10</f>
        <v>GK2</v>
      </c>
      <c r="JK10" s="294" t="str">
        <f t="shared" si="9"/>
        <v>GK3</v>
      </c>
      <c r="JL10" s="294" t="str">
        <f t="shared" si="9"/>
        <v>GK4</v>
      </c>
      <c r="JM10" s="294" t="str">
        <f t="shared" si="9"/>
        <v>GK5</v>
      </c>
      <c r="JN10" s="294" t="str">
        <f t="shared" si="9"/>
        <v>GK6</v>
      </c>
    </row>
    <row r="11" spans="1:274" ht="12.75" customHeight="1" x14ac:dyDescent="0.2">
      <c r="A11" s="295" t="s">
        <v>605</v>
      </c>
      <c r="B11" s="321">
        <v>44928</v>
      </c>
      <c r="C11" s="321">
        <v>44934</v>
      </c>
      <c r="D11" s="222"/>
      <c r="E11" s="222"/>
      <c r="F11" s="222"/>
      <c r="G11" s="222"/>
      <c r="H11" s="222"/>
      <c r="I11" s="222"/>
      <c r="J11" s="296">
        <f t="shared" ref="J11:J62" si="10">SUM(D11:I11)</f>
        <v>0</v>
      </c>
      <c r="K11" s="297">
        <f>SUM(L11:JA11)</f>
        <v>0</v>
      </c>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c r="HV11" s="224"/>
      <c r="HW11" s="224"/>
      <c r="HX11" s="224"/>
      <c r="HY11" s="224"/>
      <c r="HZ11" s="224"/>
      <c r="IA11" s="224"/>
      <c r="IB11" s="224"/>
      <c r="IC11" s="224"/>
      <c r="ID11" s="224"/>
      <c r="IE11" s="224"/>
      <c r="IF11" s="224"/>
      <c r="IG11" s="224"/>
      <c r="IH11" s="224"/>
      <c r="II11" s="224"/>
      <c r="IJ11" s="224"/>
      <c r="IK11" s="224"/>
      <c r="IL11" s="224"/>
      <c r="IM11" s="224"/>
      <c r="IN11" s="224"/>
      <c r="IO11" s="224"/>
      <c r="IP11" s="224"/>
      <c r="IQ11" s="224"/>
      <c r="IR11" s="224"/>
      <c r="IS11" s="224"/>
      <c r="IT11" s="224"/>
      <c r="IU11" s="224"/>
      <c r="IV11" s="224"/>
      <c r="IW11" s="224"/>
      <c r="IX11" s="224"/>
      <c r="IY11" s="224"/>
      <c r="IZ11" s="224"/>
      <c r="JA11" s="224"/>
      <c r="JB11" s="272"/>
      <c r="JC11" s="298">
        <f t="shared" ref="JC11:JH26" si="11">SUMIF($L$103:$JA$103,JC$10,$L11:$JA11)</f>
        <v>0</v>
      </c>
      <c r="JD11" s="298">
        <f t="shared" si="11"/>
        <v>0</v>
      </c>
      <c r="JE11" s="298">
        <f t="shared" si="11"/>
        <v>0</v>
      </c>
      <c r="JF11" s="298">
        <f t="shared" si="11"/>
        <v>0</v>
      </c>
      <c r="JG11" s="298">
        <f t="shared" si="11"/>
        <v>0</v>
      </c>
      <c r="JH11" s="298">
        <f t="shared" si="11"/>
        <v>0</v>
      </c>
      <c r="JI11" s="299">
        <f t="shared" ref="JI11:JN42" si="12">ABS(D11-JC11)</f>
        <v>0</v>
      </c>
      <c r="JJ11" s="299">
        <f t="shared" si="12"/>
        <v>0</v>
      </c>
      <c r="JK11" s="299">
        <f t="shared" si="12"/>
        <v>0</v>
      </c>
      <c r="JL11" s="299">
        <f t="shared" si="12"/>
        <v>0</v>
      </c>
      <c r="JM11" s="299">
        <f t="shared" si="12"/>
        <v>0</v>
      </c>
      <c r="JN11" s="299">
        <f t="shared" si="12"/>
        <v>0</v>
      </c>
    </row>
    <row r="12" spans="1:274" ht="12.75" customHeight="1" x14ac:dyDescent="0.2">
      <c r="A12" s="300" t="s">
        <v>606</v>
      </c>
      <c r="B12" s="321">
        <v>44935</v>
      </c>
      <c r="C12" s="321">
        <v>44941</v>
      </c>
      <c r="D12" s="222"/>
      <c r="E12" s="222"/>
      <c r="F12" s="222"/>
      <c r="G12" s="222"/>
      <c r="H12" s="222"/>
      <c r="I12" s="222"/>
      <c r="J12" s="296">
        <f t="shared" si="10"/>
        <v>0</v>
      </c>
      <c r="K12" s="297">
        <f t="shared" ref="K12:K62" si="13">SUM(L12:JA12)</f>
        <v>0</v>
      </c>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c r="IW12" s="224"/>
      <c r="IX12" s="224"/>
      <c r="IY12" s="224"/>
      <c r="IZ12" s="224"/>
      <c r="JA12" s="224"/>
      <c r="JB12" s="272"/>
      <c r="JC12" s="298">
        <f t="shared" si="11"/>
        <v>0</v>
      </c>
      <c r="JD12" s="298">
        <f t="shared" si="11"/>
        <v>0</v>
      </c>
      <c r="JE12" s="298">
        <f t="shared" si="11"/>
        <v>0</v>
      </c>
      <c r="JF12" s="298">
        <f t="shared" si="11"/>
        <v>0</v>
      </c>
      <c r="JG12" s="298">
        <f t="shared" si="11"/>
        <v>0</v>
      </c>
      <c r="JH12" s="298">
        <f t="shared" si="11"/>
        <v>0</v>
      </c>
      <c r="JI12" s="299">
        <f t="shared" si="12"/>
        <v>0</v>
      </c>
      <c r="JJ12" s="299">
        <f t="shared" si="12"/>
        <v>0</v>
      </c>
      <c r="JK12" s="299">
        <f t="shared" si="12"/>
        <v>0</v>
      </c>
      <c r="JL12" s="299">
        <f t="shared" si="12"/>
        <v>0</v>
      </c>
      <c r="JM12" s="299">
        <f t="shared" si="12"/>
        <v>0</v>
      </c>
      <c r="JN12" s="299">
        <f t="shared" si="12"/>
        <v>0</v>
      </c>
    </row>
    <row r="13" spans="1:274" ht="12.75" customHeight="1" x14ac:dyDescent="0.2">
      <c r="A13" s="300" t="s">
        <v>607</v>
      </c>
      <c r="B13" s="321">
        <v>44942</v>
      </c>
      <c r="C13" s="321">
        <v>44948</v>
      </c>
      <c r="D13" s="222"/>
      <c r="E13" s="222"/>
      <c r="F13" s="222"/>
      <c r="G13" s="222"/>
      <c r="H13" s="222"/>
      <c r="I13" s="222"/>
      <c r="J13" s="296">
        <f t="shared" si="10"/>
        <v>0</v>
      </c>
      <c r="K13" s="297">
        <f t="shared" si="13"/>
        <v>0</v>
      </c>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c r="IW13" s="224"/>
      <c r="IX13" s="224"/>
      <c r="IY13" s="224"/>
      <c r="IZ13" s="224"/>
      <c r="JA13" s="224"/>
      <c r="JB13" s="272"/>
      <c r="JC13" s="298">
        <f t="shared" si="11"/>
        <v>0</v>
      </c>
      <c r="JD13" s="298">
        <f t="shared" si="11"/>
        <v>0</v>
      </c>
      <c r="JE13" s="298">
        <f t="shared" si="11"/>
        <v>0</v>
      </c>
      <c r="JF13" s="298">
        <f t="shared" si="11"/>
        <v>0</v>
      </c>
      <c r="JG13" s="298">
        <f t="shared" si="11"/>
        <v>0</v>
      </c>
      <c r="JH13" s="298">
        <f t="shared" si="11"/>
        <v>0</v>
      </c>
      <c r="JI13" s="299">
        <f t="shared" si="12"/>
        <v>0</v>
      </c>
      <c r="JJ13" s="299">
        <f t="shared" si="12"/>
        <v>0</v>
      </c>
      <c r="JK13" s="299">
        <f t="shared" si="12"/>
        <v>0</v>
      </c>
      <c r="JL13" s="299">
        <f t="shared" si="12"/>
        <v>0</v>
      </c>
      <c r="JM13" s="299">
        <f t="shared" si="12"/>
        <v>0</v>
      </c>
      <c r="JN13" s="299">
        <f t="shared" si="12"/>
        <v>0</v>
      </c>
    </row>
    <row r="14" spans="1:274" ht="12.75" customHeight="1" x14ac:dyDescent="0.2">
      <c r="A14" s="300" t="s">
        <v>608</v>
      </c>
      <c r="B14" s="321">
        <v>44949</v>
      </c>
      <c r="C14" s="321">
        <v>44955</v>
      </c>
      <c r="D14" s="222"/>
      <c r="E14" s="222"/>
      <c r="F14" s="222"/>
      <c r="G14" s="222"/>
      <c r="H14" s="222"/>
      <c r="I14" s="222"/>
      <c r="J14" s="296">
        <f t="shared" si="10"/>
        <v>0</v>
      </c>
      <c r="K14" s="297">
        <f t="shared" si="13"/>
        <v>0</v>
      </c>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c r="IW14" s="224"/>
      <c r="IX14" s="224"/>
      <c r="IY14" s="224"/>
      <c r="IZ14" s="224"/>
      <c r="JA14" s="224"/>
      <c r="JB14" s="272"/>
      <c r="JC14" s="298">
        <f t="shared" si="11"/>
        <v>0</v>
      </c>
      <c r="JD14" s="298">
        <f t="shared" si="11"/>
        <v>0</v>
      </c>
      <c r="JE14" s="298">
        <f t="shared" si="11"/>
        <v>0</v>
      </c>
      <c r="JF14" s="298">
        <f t="shared" si="11"/>
        <v>0</v>
      </c>
      <c r="JG14" s="298">
        <f t="shared" si="11"/>
        <v>0</v>
      </c>
      <c r="JH14" s="298">
        <f t="shared" si="11"/>
        <v>0</v>
      </c>
      <c r="JI14" s="299">
        <f t="shared" si="12"/>
        <v>0</v>
      </c>
      <c r="JJ14" s="299">
        <f t="shared" si="12"/>
        <v>0</v>
      </c>
      <c r="JK14" s="299">
        <f t="shared" si="12"/>
        <v>0</v>
      </c>
      <c r="JL14" s="299">
        <f t="shared" si="12"/>
        <v>0</v>
      </c>
      <c r="JM14" s="299">
        <f t="shared" si="12"/>
        <v>0</v>
      </c>
      <c r="JN14" s="299">
        <f t="shared" si="12"/>
        <v>0</v>
      </c>
    </row>
    <row r="15" spans="1:274" ht="12.75" customHeight="1" x14ac:dyDescent="0.2">
      <c r="A15" s="300" t="s">
        <v>609</v>
      </c>
      <c r="B15" s="321">
        <v>44956</v>
      </c>
      <c r="C15" s="321">
        <v>44962</v>
      </c>
      <c r="D15" s="222"/>
      <c r="E15" s="222"/>
      <c r="F15" s="222"/>
      <c r="G15" s="222"/>
      <c r="H15" s="222"/>
      <c r="I15" s="222"/>
      <c r="J15" s="296">
        <f t="shared" si="10"/>
        <v>0</v>
      </c>
      <c r="K15" s="297">
        <f t="shared" si="13"/>
        <v>0</v>
      </c>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c r="IW15" s="224"/>
      <c r="IX15" s="224"/>
      <c r="IY15" s="224"/>
      <c r="IZ15" s="224"/>
      <c r="JA15" s="224"/>
      <c r="JB15" s="272"/>
      <c r="JC15" s="298">
        <f t="shared" si="11"/>
        <v>0</v>
      </c>
      <c r="JD15" s="298">
        <f t="shared" si="11"/>
        <v>0</v>
      </c>
      <c r="JE15" s="298">
        <f t="shared" si="11"/>
        <v>0</v>
      </c>
      <c r="JF15" s="298">
        <f t="shared" si="11"/>
        <v>0</v>
      </c>
      <c r="JG15" s="298">
        <f t="shared" si="11"/>
        <v>0</v>
      </c>
      <c r="JH15" s="298">
        <f t="shared" si="11"/>
        <v>0</v>
      </c>
      <c r="JI15" s="299">
        <f t="shared" si="12"/>
        <v>0</v>
      </c>
      <c r="JJ15" s="299">
        <f t="shared" si="12"/>
        <v>0</v>
      </c>
      <c r="JK15" s="299">
        <f t="shared" si="12"/>
        <v>0</v>
      </c>
      <c r="JL15" s="299">
        <f t="shared" si="12"/>
        <v>0</v>
      </c>
      <c r="JM15" s="299">
        <f t="shared" si="12"/>
        <v>0</v>
      </c>
      <c r="JN15" s="299">
        <f t="shared" si="12"/>
        <v>0</v>
      </c>
    </row>
    <row r="16" spans="1:274" ht="12.75" customHeight="1" x14ac:dyDescent="0.2">
      <c r="A16" s="300" t="s">
        <v>610</v>
      </c>
      <c r="B16" s="321">
        <v>44963</v>
      </c>
      <c r="C16" s="321">
        <v>44969</v>
      </c>
      <c r="D16" s="222"/>
      <c r="E16" s="222"/>
      <c r="F16" s="222"/>
      <c r="G16" s="222"/>
      <c r="H16" s="222"/>
      <c r="I16" s="222"/>
      <c r="J16" s="296">
        <f t="shared" si="10"/>
        <v>0</v>
      </c>
      <c r="K16" s="297">
        <f t="shared" si="13"/>
        <v>0</v>
      </c>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c r="HF16" s="224"/>
      <c r="HG16" s="224"/>
      <c r="HH16" s="224"/>
      <c r="HI16" s="224"/>
      <c r="HJ16" s="224"/>
      <c r="HK16" s="224"/>
      <c r="HL16" s="224"/>
      <c r="HM16" s="224"/>
      <c r="HN16" s="224"/>
      <c r="HO16" s="224"/>
      <c r="HP16" s="224"/>
      <c r="HQ16" s="224"/>
      <c r="HR16" s="224"/>
      <c r="HS16" s="224"/>
      <c r="HT16" s="224"/>
      <c r="HU16" s="224"/>
      <c r="HV16" s="224"/>
      <c r="HW16" s="224"/>
      <c r="HX16" s="224"/>
      <c r="HY16" s="224"/>
      <c r="HZ16" s="224"/>
      <c r="IA16" s="224"/>
      <c r="IB16" s="224"/>
      <c r="IC16" s="224"/>
      <c r="ID16" s="224"/>
      <c r="IE16" s="224"/>
      <c r="IF16" s="224"/>
      <c r="IG16" s="224"/>
      <c r="IH16" s="224"/>
      <c r="II16" s="224"/>
      <c r="IJ16" s="224"/>
      <c r="IK16" s="224"/>
      <c r="IL16" s="224"/>
      <c r="IM16" s="224"/>
      <c r="IN16" s="224"/>
      <c r="IO16" s="224"/>
      <c r="IP16" s="224"/>
      <c r="IQ16" s="224"/>
      <c r="IR16" s="224"/>
      <c r="IS16" s="224"/>
      <c r="IT16" s="224"/>
      <c r="IU16" s="224"/>
      <c r="IV16" s="224"/>
      <c r="IW16" s="224"/>
      <c r="IX16" s="224"/>
      <c r="IY16" s="224"/>
      <c r="IZ16" s="224"/>
      <c r="JA16" s="224"/>
      <c r="JB16" s="272"/>
      <c r="JC16" s="298">
        <f t="shared" si="11"/>
        <v>0</v>
      </c>
      <c r="JD16" s="298">
        <f t="shared" si="11"/>
        <v>0</v>
      </c>
      <c r="JE16" s="298">
        <f t="shared" si="11"/>
        <v>0</v>
      </c>
      <c r="JF16" s="298">
        <f t="shared" si="11"/>
        <v>0</v>
      </c>
      <c r="JG16" s="298">
        <f t="shared" si="11"/>
        <v>0</v>
      </c>
      <c r="JH16" s="298">
        <f t="shared" si="11"/>
        <v>0</v>
      </c>
      <c r="JI16" s="299">
        <f t="shared" si="12"/>
        <v>0</v>
      </c>
      <c r="JJ16" s="299">
        <f t="shared" si="12"/>
        <v>0</v>
      </c>
      <c r="JK16" s="299">
        <f t="shared" si="12"/>
        <v>0</v>
      </c>
      <c r="JL16" s="299">
        <f t="shared" si="12"/>
        <v>0</v>
      </c>
      <c r="JM16" s="299">
        <f t="shared" si="12"/>
        <v>0</v>
      </c>
      <c r="JN16" s="299">
        <f t="shared" si="12"/>
        <v>0</v>
      </c>
    </row>
    <row r="17" spans="1:274" ht="12.75" customHeight="1" x14ac:dyDescent="0.2">
      <c r="A17" s="300" t="s">
        <v>611</v>
      </c>
      <c r="B17" s="321">
        <v>44970</v>
      </c>
      <c r="C17" s="321">
        <v>44976</v>
      </c>
      <c r="D17" s="222"/>
      <c r="E17" s="222"/>
      <c r="F17" s="222"/>
      <c r="G17" s="222"/>
      <c r="H17" s="222"/>
      <c r="I17" s="222"/>
      <c r="J17" s="296">
        <f t="shared" si="10"/>
        <v>0</v>
      </c>
      <c r="K17" s="297">
        <f t="shared" si="13"/>
        <v>0</v>
      </c>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c r="DT17" s="224"/>
      <c r="DU17" s="224"/>
      <c r="DV17" s="224"/>
      <c r="DW17" s="224"/>
      <c r="DX17" s="224"/>
      <c r="DY17" s="224"/>
      <c r="DZ17" s="224"/>
      <c r="EA17" s="224"/>
      <c r="EB17" s="224"/>
      <c r="EC17" s="224"/>
      <c r="ED17" s="224"/>
      <c r="EE17" s="224"/>
      <c r="EF17" s="224"/>
      <c r="EG17" s="224"/>
      <c r="EH17" s="224"/>
      <c r="EI17" s="224"/>
      <c r="EJ17" s="224"/>
      <c r="EK17" s="224"/>
      <c r="EL17" s="224"/>
      <c r="EM17" s="224"/>
      <c r="EN17" s="224"/>
      <c r="EO17" s="224"/>
      <c r="EP17" s="224"/>
      <c r="EQ17" s="224"/>
      <c r="ER17" s="224"/>
      <c r="ES17" s="224"/>
      <c r="ET17" s="224"/>
      <c r="EU17" s="224"/>
      <c r="EV17" s="224"/>
      <c r="EW17" s="224"/>
      <c r="EX17" s="224"/>
      <c r="EY17" s="224"/>
      <c r="EZ17" s="224"/>
      <c r="FA17" s="224"/>
      <c r="FB17" s="224"/>
      <c r="FC17" s="224"/>
      <c r="FD17" s="224"/>
      <c r="FE17" s="224"/>
      <c r="FF17" s="224"/>
      <c r="FG17" s="224"/>
      <c r="FH17" s="224"/>
      <c r="FI17" s="224"/>
      <c r="FJ17" s="224"/>
      <c r="FK17" s="224"/>
      <c r="FL17" s="224"/>
      <c r="FM17" s="224"/>
      <c r="FN17" s="224"/>
      <c r="FO17" s="224"/>
      <c r="FP17" s="224"/>
      <c r="FQ17" s="224"/>
      <c r="FR17" s="224"/>
      <c r="FS17" s="224"/>
      <c r="FT17" s="224"/>
      <c r="FU17" s="224"/>
      <c r="FV17" s="224"/>
      <c r="FW17" s="224"/>
      <c r="FX17" s="224"/>
      <c r="FY17" s="224"/>
      <c r="FZ17" s="224"/>
      <c r="GA17" s="224"/>
      <c r="GB17" s="224"/>
      <c r="GC17" s="224"/>
      <c r="GD17" s="224"/>
      <c r="GE17" s="224"/>
      <c r="GF17" s="224"/>
      <c r="GG17" s="224"/>
      <c r="GH17" s="224"/>
      <c r="GI17" s="224"/>
      <c r="GJ17" s="224"/>
      <c r="GK17" s="224"/>
      <c r="GL17" s="224"/>
      <c r="GM17" s="224"/>
      <c r="GN17" s="224"/>
      <c r="GO17" s="224"/>
      <c r="GP17" s="224"/>
      <c r="GQ17" s="224"/>
      <c r="GR17" s="224"/>
      <c r="GS17" s="224"/>
      <c r="GT17" s="224"/>
      <c r="GU17" s="224"/>
      <c r="GV17" s="224"/>
      <c r="GW17" s="224"/>
      <c r="GX17" s="224"/>
      <c r="GY17" s="224"/>
      <c r="GZ17" s="224"/>
      <c r="HA17" s="224"/>
      <c r="HB17" s="224"/>
      <c r="HC17" s="224"/>
      <c r="HD17" s="224"/>
      <c r="HE17" s="224"/>
      <c r="HF17" s="224"/>
      <c r="HG17" s="224"/>
      <c r="HH17" s="224"/>
      <c r="HI17" s="224"/>
      <c r="HJ17" s="224"/>
      <c r="HK17" s="224"/>
      <c r="HL17" s="224"/>
      <c r="HM17" s="224"/>
      <c r="HN17" s="224"/>
      <c r="HO17" s="224"/>
      <c r="HP17" s="224"/>
      <c r="HQ17" s="224"/>
      <c r="HR17" s="224"/>
      <c r="HS17" s="224"/>
      <c r="HT17" s="224"/>
      <c r="HU17" s="224"/>
      <c r="HV17" s="224"/>
      <c r="HW17" s="224"/>
      <c r="HX17" s="224"/>
      <c r="HY17" s="224"/>
      <c r="HZ17" s="224"/>
      <c r="IA17" s="224"/>
      <c r="IB17" s="224"/>
      <c r="IC17" s="224"/>
      <c r="ID17" s="224"/>
      <c r="IE17" s="224"/>
      <c r="IF17" s="224"/>
      <c r="IG17" s="224"/>
      <c r="IH17" s="224"/>
      <c r="II17" s="224"/>
      <c r="IJ17" s="224"/>
      <c r="IK17" s="224"/>
      <c r="IL17" s="224"/>
      <c r="IM17" s="224"/>
      <c r="IN17" s="224"/>
      <c r="IO17" s="224"/>
      <c r="IP17" s="224"/>
      <c r="IQ17" s="224"/>
      <c r="IR17" s="224"/>
      <c r="IS17" s="224"/>
      <c r="IT17" s="224"/>
      <c r="IU17" s="224"/>
      <c r="IV17" s="224"/>
      <c r="IW17" s="224"/>
      <c r="IX17" s="224"/>
      <c r="IY17" s="224"/>
      <c r="IZ17" s="224"/>
      <c r="JA17" s="224"/>
      <c r="JB17" s="272"/>
      <c r="JC17" s="298">
        <f t="shared" si="11"/>
        <v>0</v>
      </c>
      <c r="JD17" s="298">
        <f t="shared" si="11"/>
        <v>0</v>
      </c>
      <c r="JE17" s="298">
        <f t="shared" si="11"/>
        <v>0</v>
      </c>
      <c r="JF17" s="298">
        <f t="shared" si="11"/>
        <v>0</v>
      </c>
      <c r="JG17" s="298">
        <f t="shared" si="11"/>
        <v>0</v>
      </c>
      <c r="JH17" s="298">
        <f t="shared" si="11"/>
        <v>0</v>
      </c>
      <c r="JI17" s="299">
        <f t="shared" si="12"/>
        <v>0</v>
      </c>
      <c r="JJ17" s="299">
        <f t="shared" si="12"/>
        <v>0</v>
      </c>
      <c r="JK17" s="299">
        <f t="shared" si="12"/>
        <v>0</v>
      </c>
      <c r="JL17" s="299">
        <f t="shared" si="12"/>
        <v>0</v>
      </c>
      <c r="JM17" s="299">
        <f t="shared" si="12"/>
        <v>0</v>
      </c>
      <c r="JN17" s="299">
        <f t="shared" si="12"/>
        <v>0</v>
      </c>
    </row>
    <row r="18" spans="1:274" x14ac:dyDescent="0.2">
      <c r="A18" s="300" t="s">
        <v>612</v>
      </c>
      <c r="B18" s="321">
        <v>44977</v>
      </c>
      <c r="C18" s="321">
        <v>44983</v>
      </c>
      <c r="D18" s="222"/>
      <c r="E18" s="222"/>
      <c r="F18" s="222"/>
      <c r="G18" s="222"/>
      <c r="H18" s="222"/>
      <c r="I18" s="222"/>
      <c r="J18" s="296">
        <f t="shared" si="10"/>
        <v>0</v>
      </c>
      <c r="K18" s="297">
        <f t="shared" si="13"/>
        <v>0</v>
      </c>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224"/>
      <c r="DP18" s="224"/>
      <c r="DQ18" s="224"/>
      <c r="DR18" s="224"/>
      <c r="DS18" s="224"/>
      <c r="DT18" s="224"/>
      <c r="DU18" s="224"/>
      <c r="DV18" s="224"/>
      <c r="DW18" s="224"/>
      <c r="DX18" s="224"/>
      <c r="DY18" s="224"/>
      <c r="DZ18" s="224"/>
      <c r="EA18" s="224"/>
      <c r="EB18" s="224"/>
      <c r="EC18" s="224"/>
      <c r="ED18" s="224"/>
      <c r="EE18" s="224"/>
      <c r="EF18" s="224"/>
      <c r="EG18" s="224"/>
      <c r="EH18" s="224"/>
      <c r="EI18" s="224"/>
      <c r="EJ18" s="224"/>
      <c r="EK18" s="224"/>
      <c r="EL18" s="224"/>
      <c r="EM18" s="224"/>
      <c r="EN18" s="224"/>
      <c r="EO18" s="224"/>
      <c r="EP18" s="224"/>
      <c r="EQ18" s="224"/>
      <c r="ER18" s="224"/>
      <c r="ES18" s="224"/>
      <c r="ET18" s="224"/>
      <c r="EU18" s="224"/>
      <c r="EV18" s="224"/>
      <c r="EW18" s="224"/>
      <c r="EX18" s="224"/>
      <c r="EY18" s="224"/>
      <c r="EZ18" s="224"/>
      <c r="FA18" s="224"/>
      <c r="FB18" s="224"/>
      <c r="FC18" s="224"/>
      <c r="FD18" s="224"/>
      <c r="FE18" s="224"/>
      <c r="FF18" s="224"/>
      <c r="FG18" s="224"/>
      <c r="FH18" s="224"/>
      <c r="FI18" s="224"/>
      <c r="FJ18" s="224"/>
      <c r="FK18" s="224"/>
      <c r="FL18" s="224"/>
      <c r="FM18" s="224"/>
      <c r="FN18" s="224"/>
      <c r="FO18" s="224"/>
      <c r="FP18" s="224"/>
      <c r="FQ18" s="224"/>
      <c r="FR18" s="224"/>
      <c r="FS18" s="224"/>
      <c r="FT18" s="224"/>
      <c r="FU18" s="224"/>
      <c r="FV18" s="224"/>
      <c r="FW18" s="224"/>
      <c r="FX18" s="224"/>
      <c r="FY18" s="224"/>
      <c r="FZ18" s="224"/>
      <c r="GA18" s="224"/>
      <c r="GB18" s="224"/>
      <c r="GC18" s="224"/>
      <c r="GD18" s="224"/>
      <c r="GE18" s="224"/>
      <c r="GF18" s="224"/>
      <c r="GG18" s="224"/>
      <c r="GH18" s="224"/>
      <c r="GI18" s="224"/>
      <c r="GJ18" s="224"/>
      <c r="GK18" s="224"/>
      <c r="GL18" s="224"/>
      <c r="GM18" s="224"/>
      <c r="GN18" s="224"/>
      <c r="GO18" s="224"/>
      <c r="GP18" s="224"/>
      <c r="GQ18" s="224"/>
      <c r="GR18" s="224"/>
      <c r="GS18" s="224"/>
      <c r="GT18" s="224"/>
      <c r="GU18" s="224"/>
      <c r="GV18" s="224"/>
      <c r="GW18" s="224"/>
      <c r="GX18" s="224"/>
      <c r="GY18" s="224"/>
      <c r="GZ18" s="224"/>
      <c r="HA18" s="224"/>
      <c r="HB18" s="224"/>
      <c r="HC18" s="224"/>
      <c r="HD18" s="224"/>
      <c r="HE18" s="224"/>
      <c r="HF18" s="224"/>
      <c r="HG18" s="224"/>
      <c r="HH18" s="224"/>
      <c r="HI18" s="224"/>
      <c r="HJ18" s="224"/>
      <c r="HK18" s="224"/>
      <c r="HL18" s="224"/>
      <c r="HM18" s="224"/>
      <c r="HN18" s="224"/>
      <c r="HO18" s="224"/>
      <c r="HP18" s="224"/>
      <c r="HQ18" s="224"/>
      <c r="HR18" s="224"/>
      <c r="HS18" s="224"/>
      <c r="HT18" s="224"/>
      <c r="HU18" s="224"/>
      <c r="HV18" s="224"/>
      <c r="HW18" s="224"/>
      <c r="HX18" s="224"/>
      <c r="HY18" s="224"/>
      <c r="HZ18" s="224"/>
      <c r="IA18" s="224"/>
      <c r="IB18" s="224"/>
      <c r="IC18" s="224"/>
      <c r="ID18" s="224"/>
      <c r="IE18" s="224"/>
      <c r="IF18" s="224"/>
      <c r="IG18" s="224"/>
      <c r="IH18" s="224"/>
      <c r="II18" s="224"/>
      <c r="IJ18" s="224"/>
      <c r="IK18" s="224"/>
      <c r="IL18" s="224"/>
      <c r="IM18" s="224"/>
      <c r="IN18" s="224"/>
      <c r="IO18" s="224"/>
      <c r="IP18" s="224"/>
      <c r="IQ18" s="224"/>
      <c r="IR18" s="224"/>
      <c r="IS18" s="224"/>
      <c r="IT18" s="224"/>
      <c r="IU18" s="224"/>
      <c r="IV18" s="224"/>
      <c r="IW18" s="224"/>
      <c r="IX18" s="224"/>
      <c r="IY18" s="224"/>
      <c r="IZ18" s="224"/>
      <c r="JA18" s="224"/>
      <c r="JB18" s="272"/>
      <c r="JC18" s="298">
        <f t="shared" si="11"/>
        <v>0</v>
      </c>
      <c r="JD18" s="298">
        <f t="shared" si="11"/>
        <v>0</v>
      </c>
      <c r="JE18" s="298">
        <f t="shared" si="11"/>
        <v>0</v>
      </c>
      <c r="JF18" s="298">
        <f t="shared" si="11"/>
        <v>0</v>
      </c>
      <c r="JG18" s="298">
        <f t="shared" si="11"/>
        <v>0</v>
      </c>
      <c r="JH18" s="298">
        <f t="shared" si="11"/>
        <v>0</v>
      </c>
      <c r="JI18" s="299">
        <f t="shared" si="12"/>
        <v>0</v>
      </c>
      <c r="JJ18" s="299">
        <f t="shared" si="12"/>
        <v>0</v>
      </c>
      <c r="JK18" s="299">
        <f t="shared" si="12"/>
        <v>0</v>
      </c>
      <c r="JL18" s="299">
        <f t="shared" si="12"/>
        <v>0</v>
      </c>
      <c r="JM18" s="299">
        <f t="shared" si="12"/>
        <v>0</v>
      </c>
      <c r="JN18" s="299">
        <f t="shared" si="12"/>
        <v>0</v>
      </c>
    </row>
    <row r="19" spans="1:274" x14ac:dyDescent="0.2">
      <c r="A19" s="300" t="s">
        <v>613</v>
      </c>
      <c r="B19" s="321">
        <v>44984</v>
      </c>
      <c r="C19" s="321">
        <v>44990</v>
      </c>
      <c r="D19" s="222"/>
      <c r="E19" s="222"/>
      <c r="F19" s="222"/>
      <c r="G19" s="222"/>
      <c r="H19" s="222"/>
      <c r="I19" s="222"/>
      <c r="J19" s="296">
        <f t="shared" si="10"/>
        <v>0</v>
      </c>
      <c r="K19" s="297">
        <f t="shared" si="13"/>
        <v>0</v>
      </c>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224"/>
      <c r="DP19" s="224"/>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224"/>
      <c r="EV19" s="224"/>
      <c r="EW19" s="224"/>
      <c r="EX19" s="224"/>
      <c r="EY19" s="224"/>
      <c r="EZ19" s="224"/>
      <c r="FA19" s="224"/>
      <c r="FB19" s="224"/>
      <c r="FC19" s="224"/>
      <c r="FD19" s="224"/>
      <c r="FE19" s="224"/>
      <c r="FF19" s="224"/>
      <c r="FG19" s="224"/>
      <c r="FH19" s="224"/>
      <c r="FI19" s="224"/>
      <c r="FJ19" s="224"/>
      <c r="FK19" s="224"/>
      <c r="FL19" s="224"/>
      <c r="FM19" s="224"/>
      <c r="FN19" s="224"/>
      <c r="FO19" s="224"/>
      <c r="FP19" s="224"/>
      <c r="FQ19" s="224"/>
      <c r="FR19" s="224"/>
      <c r="FS19" s="224"/>
      <c r="FT19" s="224"/>
      <c r="FU19" s="224"/>
      <c r="FV19" s="224"/>
      <c r="FW19" s="224"/>
      <c r="FX19" s="224"/>
      <c r="FY19" s="224"/>
      <c r="FZ19" s="224"/>
      <c r="GA19" s="224"/>
      <c r="GB19" s="224"/>
      <c r="GC19" s="224"/>
      <c r="GD19" s="224"/>
      <c r="GE19" s="224"/>
      <c r="GF19" s="224"/>
      <c r="GG19" s="224"/>
      <c r="GH19" s="224"/>
      <c r="GI19" s="224"/>
      <c r="GJ19" s="224"/>
      <c r="GK19" s="224"/>
      <c r="GL19" s="224"/>
      <c r="GM19" s="224"/>
      <c r="GN19" s="224"/>
      <c r="GO19" s="224"/>
      <c r="GP19" s="224"/>
      <c r="GQ19" s="224"/>
      <c r="GR19" s="224"/>
      <c r="GS19" s="224"/>
      <c r="GT19" s="224"/>
      <c r="GU19" s="224"/>
      <c r="GV19" s="224"/>
      <c r="GW19" s="224"/>
      <c r="GX19" s="224"/>
      <c r="GY19" s="224"/>
      <c r="GZ19" s="224"/>
      <c r="HA19" s="224"/>
      <c r="HB19" s="224"/>
      <c r="HC19" s="224"/>
      <c r="HD19" s="224"/>
      <c r="HE19" s="224"/>
      <c r="HF19" s="224"/>
      <c r="HG19" s="224"/>
      <c r="HH19" s="224"/>
      <c r="HI19" s="224"/>
      <c r="HJ19" s="224"/>
      <c r="HK19" s="224"/>
      <c r="HL19" s="224"/>
      <c r="HM19" s="224"/>
      <c r="HN19" s="224"/>
      <c r="HO19" s="224"/>
      <c r="HP19" s="224"/>
      <c r="HQ19" s="224"/>
      <c r="HR19" s="224"/>
      <c r="HS19" s="224"/>
      <c r="HT19" s="224"/>
      <c r="HU19" s="224"/>
      <c r="HV19" s="224"/>
      <c r="HW19" s="224"/>
      <c r="HX19" s="224"/>
      <c r="HY19" s="224"/>
      <c r="HZ19" s="224"/>
      <c r="IA19" s="224"/>
      <c r="IB19" s="224"/>
      <c r="IC19" s="224"/>
      <c r="ID19" s="224"/>
      <c r="IE19" s="224"/>
      <c r="IF19" s="224"/>
      <c r="IG19" s="224"/>
      <c r="IH19" s="224"/>
      <c r="II19" s="224"/>
      <c r="IJ19" s="224"/>
      <c r="IK19" s="224"/>
      <c r="IL19" s="224"/>
      <c r="IM19" s="224"/>
      <c r="IN19" s="224"/>
      <c r="IO19" s="224"/>
      <c r="IP19" s="224"/>
      <c r="IQ19" s="224"/>
      <c r="IR19" s="224"/>
      <c r="IS19" s="224"/>
      <c r="IT19" s="224"/>
      <c r="IU19" s="224"/>
      <c r="IV19" s="224"/>
      <c r="IW19" s="224"/>
      <c r="IX19" s="224"/>
      <c r="IY19" s="224"/>
      <c r="IZ19" s="224"/>
      <c r="JA19" s="224"/>
      <c r="JB19" s="272"/>
      <c r="JC19" s="298">
        <f t="shared" si="11"/>
        <v>0</v>
      </c>
      <c r="JD19" s="298">
        <f t="shared" si="11"/>
        <v>0</v>
      </c>
      <c r="JE19" s="298">
        <f t="shared" si="11"/>
        <v>0</v>
      </c>
      <c r="JF19" s="298">
        <f t="shared" si="11"/>
        <v>0</v>
      </c>
      <c r="JG19" s="298">
        <f t="shared" si="11"/>
        <v>0</v>
      </c>
      <c r="JH19" s="298">
        <f t="shared" si="11"/>
        <v>0</v>
      </c>
      <c r="JI19" s="299">
        <f t="shared" si="12"/>
        <v>0</v>
      </c>
      <c r="JJ19" s="299">
        <f t="shared" si="12"/>
        <v>0</v>
      </c>
      <c r="JK19" s="299">
        <f t="shared" si="12"/>
        <v>0</v>
      </c>
      <c r="JL19" s="299">
        <f t="shared" si="12"/>
        <v>0</v>
      </c>
      <c r="JM19" s="299">
        <f t="shared" si="12"/>
        <v>0</v>
      </c>
      <c r="JN19" s="299">
        <f t="shared" si="12"/>
        <v>0</v>
      </c>
    </row>
    <row r="20" spans="1:274" x14ac:dyDescent="0.2">
      <c r="A20" s="300" t="s">
        <v>614</v>
      </c>
      <c r="B20" s="321">
        <v>44991</v>
      </c>
      <c r="C20" s="321">
        <v>44997</v>
      </c>
      <c r="D20" s="222"/>
      <c r="E20" s="222"/>
      <c r="F20" s="222"/>
      <c r="G20" s="222"/>
      <c r="H20" s="222"/>
      <c r="I20" s="222"/>
      <c r="J20" s="296">
        <f t="shared" si="10"/>
        <v>0</v>
      </c>
      <c r="K20" s="297">
        <f t="shared" si="13"/>
        <v>0</v>
      </c>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4"/>
      <c r="GE20" s="224"/>
      <c r="GF20" s="224"/>
      <c r="GG20" s="224"/>
      <c r="GH20" s="224"/>
      <c r="GI20" s="224"/>
      <c r="GJ20" s="224"/>
      <c r="GK20" s="224"/>
      <c r="GL20" s="224"/>
      <c r="GM20" s="224"/>
      <c r="GN20" s="224"/>
      <c r="GO20" s="224"/>
      <c r="GP20" s="224"/>
      <c r="GQ20" s="224"/>
      <c r="GR20" s="224"/>
      <c r="GS20" s="224"/>
      <c r="GT20" s="224"/>
      <c r="GU20" s="224"/>
      <c r="GV20" s="224"/>
      <c r="GW20" s="224"/>
      <c r="GX20" s="224"/>
      <c r="GY20" s="224"/>
      <c r="GZ20" s="224"/>
      <c r="HA20" s="224"/>
      <c r="HB20" s="224"/>
      <c r="HC20" s="224"/>
      <c r="HD20" s="224"/>
      <c r="HE20" s="224"/>
      <c r="HF20" s="224"/>
      <c r="HG20" s="224"/>
      <c r="HH20" s="224"/>
      <c r="HI20" s="224"/>
      <c r="HJ20" s="224"/>
      <c r="HK20" s="224"/>
      <c r="HL20" s="224"/>
      <c r="HM20" s="224"/>
      <c r="HN20" s="224"/>
      <c r="HO20" s="224"/>
      <c r="HP20" s="224"/>
      <c r="HQ20" s="224"/>
      <c r="HR20" s="224"/>
      <c r="HS20" s="224"/>
      <c r="HT20" s="224"/>
      <c r="HU20" s="224"/>
      <c r="HV20" s="224"/>
      <c r="HW20" s="224"/>
      <c r="HX20" s="224"/>
      <c r="HY20" s="224"/>
      <c r="HZ20" s="224"/>
      <c r="IA20" s="224"/>
      <c r="IB20" s="224"/>
      <c r="IC20" s="224"/>
      <c r="ID20" s="224"/>
      <c r="IE20" s="224"/>
      <c r="IF20" s="224"/>
      <c r="IG20" s="224"/>
      <c r="IH20" s="224"/>
      <c r="II20" s="224"/>
      <c r="IJ20" s="224"/>
      <c r="IK20" s="224"/>
      <c r="IL20" s="224"/>
      <c r="IM20" s="224"/>
      <c r="IN20" s="224"/>
      <c r="IO20" s="224"/>
      <c r="IP20" s="224"/>
      <c r="IQ20" s="224"/>
      <c r="IR20" s="224"/>
      <c r="IS20" s="224"/>
      <c r="IT20" s="224"/>
      <c r="IU20" s="224"/>
      <c r="IV20" s="224"/>
      <c r="IW20" s="224"/>
      <c r="IX20" s="224"/>
      <c r="IY20" s="224"/>
      <c r="IZ20" s="224"/>
      <c r="JA20" s="224"/>
      <c r="JB20" s="272"/>
      <c r="JC20" s="298">
        <f t="shared" si="11"/>
        <v>0</v>
      </c>
      <c r="JD20" s="298">
        <f t="shared" si="11"/>
        <v>0</v>
      </c>
      <c r="JE20" s="298">
        <f t="shared" si="11"/>
        <v>0</v>
      </c>
      <c r="JF20" s="298">
        <f t="shared" si="11"/>
        <v>0</v>
      </c>
      <c r="JG20" s="298">
        <f t="shared" si="11"/>
        <v>0</v>
      </c>
      <c r="JH20" s="298">
        <f t="shared" si="11"/>
        <v>0</v>
      </c>
      <c r="JI20" s="299">
        <f t="shared" si="12"/>
        <v>0</v>
      </c>
      <c r="JJ20" s="299">
        <f t="shared" si="12"/>
        <v>0</v>
      </c>
      <c r="JK20" s="299">
        <f t="shared" si="12"/>
        <v>0</v>
      </c>
      <c r="JL20" s="299">
        <f t="shared" si="12"/>
        <v>0</v>
      </c>
      <c r="JM20" s="299">
        <f t="shared" si="12"/>
        <v>0</v>
      </c>
      <c r="JN20" s="299">
        <f t="shared" si="12"/>
        <v>0</v>
      </c>
    </row>
    <row r="21" spans="1:274" x14ac:dyDescent="0.2">
      <c r="A21" s="300" t="s">
        <v>615</v>
      </c>
      <c r="B21" s="321">
        <v>44998</v>
      </c>
      <c r="C21" s="321">
        <v>45004</v>
      </c>
      <c r="D21" s="222"/>
      <c r="E21" s="222"/>
      <c r="F21" s="222"/>
      <c r="G21" s="222"/>
      <c r="H21" s="222"/>
      <c r="I21" s="222"/>
      <c r="J21" s="296">
        <f t="shared" si="10"/>
        <v>0</v>
      </c>
      <c r="K21" s="297">
        <f t="shared" si="13"/>
        <v>0</v>
      </c>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224"/>
      <c r="DP21" s="224"/>
      <c r="DQ21" s="224"/>
      <c r="DR21" s="224"/>
      <c r="DS21" s="224"/>
      <c r="DT21" s="224"/>
      <c r="DU21" s="224"/>
      <c r="DV21" s="224"/>
      <c r="DW21" s="224"/>
      <c r="DX21" s="224"/>
      <c r="DY21" s="224"/>
      <c r="DZ21" s="224"/>
      <c r="EA21" s="224"/>
      <c r="EB21" s="224"/>
      <c r="EC21" s="224"/>
      <c r="ED21" s="224"/>
      <c r="EE21" s="224"/>
      <c r="EF21" s="224"/>
      <c r="EG21" s="224"/>
      <c r="EH21" s="224"/>
      <c r="EI21" s="224"/>
      <c r="EJ21" s="224"/>
      <c r="EK21" s="224"/>
      <c r="EL21" s="224"/>
      <c r="EM21" s="224"/>
      <c r="EN21" s="224"/>
      <c r="EO21" s="224"/>
      <c r="EP21" s="224"/>
      <c r="EQ21" s="224"/>
      <c r="ER21" s="224"/>
      <c r="ES21" s="224"/>
      <c r="ET21" s="224"/>
      <c r="EU21" s="224"/>
      <c r="EV21" s="224"/>
      <c r="EW21" s="224"/>
      <c r="EX21" s="224"/>
      <c r="EY21" s="224"/>
      <c r="EZ21" s="224"/>
      <c r="FA21" s="224"/>
      <c r="FB21" s="224"/>
      <c r="FC21" s="224"/>
      <c r="FD21" s="224"/>
      <c r="FE21" s="224"/>
      <c r="FF21" s="224"/>
      <c r="FG21" s="224"/>
      <c r="FH21" s="224"/>
      <c r="FI21" s="224"/>
      <c r="FJ21" s="224"/>
      <c r="FK21" s="224"/>
      <c r="FL21" s="224"/>
      <c r="FM21" s="224"/>
      <c r="FN21" s="224"/>
      <c r="FO21" s="224"/>
      <c r="FP21" s="224"/>
      <c r="FQ21" s="224"/>
      <c r="FR21" s="224"/>
      <c r="FS21" s="224"/>
      <c r="FT21" s="224"/>
      <c r="FU21" s="224"/>
      <c r="FV21" s="224"/>
      <c r="FW21" s="224"/>
      <c r="FX21" s="224"/>
      <c r="FY21" s="224"/>
      <c r="FZ21" s="224"/>
      <c r="GA21" s="224"/>
      <c r="GB21" s="224"/>
      <c r="GC21" s="224"/>
      <c r="GD21" s="224"/>
      <c r="GE21" s="224"/>
      <c r="GF21" s="224"/>
      <c r="GG21" s="224"/>
      <c r="GH21" s="224"/>
      <c r="GI21" s="224"/>
      <c r="GJ21" s="224"/>
      <c r="GK21" s="224"/>
      <c r="GL21" s="224"/>
      <c r="GM21" s="224"/>
      <c r="GN21" s="224"/>
      <c r="GO21" s="224"/>
      <c r="GP21" s="224"/>
      <c r="GQ21" s="224"/>
      <c r="GR21" s="224"/>
      <c r="GS21" s="224"/>
      <c r="GT21" s="224"/>
      <c r="GU21" s="224"/>
      <c r="GV21" s="224"/>
      <c r="GW21" s="224"/>
      <c r="GX21" s="224"/>
      <c r="GY21" s="224"/>
      <c r="GZ21" s="224"/>
      <c r="HA21" s="224"/>
      <c r="HB21" s="224"/>
      <c r="HC21" s="224"/>
      <c r="HD21" s="224"/>
      <c r="HE21" s="224"/>
      <c r="HF21" s="224"/>
      <c r="HG21" s="224"/>
      <c r="HH21" s="224"/>
      <c r="HI21" s="224"/>
      <c r="HJ21" s="224"/>
      <c r="HK21" s="224"/>
      <c r="HL21" s="224"/>
      <c r="HM21" s="224"/>
      <c r="HN21" s="224"/>
      <c r="HO21" s="224"/>
      <c r="HP21" s="224"/>
      <c r="HQ21" s="224"/>
      <c r="HR21" s="224"/>
      <c r="HS21" s="224"/>
      <c r="HT21" s="224"/>
      <c r="HU21" s="224"/>
      <c r="HV21" s="224"/>
      <c r="HW21" s="224"/>
      <c r="HX21" s="224"/>
      <c r="HY21" s="224"/>
      <c r="HZ21" s="224"/>
      <c r="IA21" s="224"/>
      <c r="IB21" s="224"/>
      <c r="IC21" s="224"/>
      <c r="ID21" s="224"/>
      <c r="IE21" s="224"/>
      <c r="IF21" s="224"/>
      <c r="IG21" s="224"/>
      <c r="IH21" s="224"/>
      <c r="II21" s="224"/>
      <c r="IJ21" s="224"/>
      <c r="IK21" s="224"/>
      <c r="IL21" s="224"/>
      <c r="IM21" s="224"/>
      <c r="IN21" s="224"/>
      <c r="IO21" s="224"/>
      <c r="IP21" s="224"/>
      <c r="IQ21" s="224"/>
      <c r="IR21" s="224"/>
      <c r="IS21" s="224"/>
      <c r="IT21" s="224"/>
      <c r="IU21" s="224"/>
      <c r="IV21" s="224"/>
      <c r="IW21" s="224"/>
      <c r="IX21" s="224"/>
      <c r="IY21" s="224"/>
      <c r="IZ21" s="224"/>
      <c r="JA21" s="224"/>
      <c r="JB21" s="272"/>
      <c r="JC21" s="298">
        <f t="shared" si="11"/>
        <v>0</v>
      </c>
      <c r="JD21" s="298">
        <f t="shared" si="11"/>
        <v>0</v>
      </c>
      <c r="JE21" s="298">
        <f t="shared" si="11"/>
        <v>0</v>
      </c>
      <c r="JF21" s="298">
        <f t="shared" si="11"/>
        <v>0</v>
      </c>
      <c r="JG21" s="298">
        <f t="shared" si="11"/>
        <v>0</v>
      </c>
      <c r="JH21" s="298">
        <f t="shared" si="11"/>
        <v>0</v>
      </c>
      <c r="JI21" s="299">
        <f t="shared" si="12"/>
        <v>0</v>
      </c>
      <c r="JJ21" s="299">
        <f t="shared" si="12"/>
        <v>0</v>
      </c>
      <c r="JK21" s="299">
        <f t="shared" si="12"/>
        <v>0</v>
      </c>
      <c r="JL21" s="299">
        <f t="shared" si="12"/>
        <v>0</v>
      </c>
      <c r="JM21" s="299">
        <f t="shared" si="12"/>
        <v>0</v>
      </c>
      <c r="JN21" s="299">
        <f t="shared" si="12"/>
        <v>0</v>
      </c>
    </row>
    <row r="22" spans="1:274" x14ac:dyDescent="0.2">
      <c r="A22" s="300" t="s">
        <v>616</v>
      </c>
      <c r="B22" s="321">
        <v>45005</v>
      </c>
      <c r="C22" s="321">
        <v>45011</v>
      </c>
      <c r="D22" s="222"/>
      <c r="E22" s="222"/>
      <c r="F22" s="222"/>
      <c r="G22" s="222"/>
      <c r="H22" s="222"/>
      <c r="I22" s="222"/>
      <c r="J22" s="296">
        <f t="shared" si="10"/>
        <v>0</v>
      </c>
      <c r="K22" s="297">
        <f t="shared" si="13"/>
        <v>0</v>
      </c>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4"/>
      <c r="GP22" s="224"/>
      <c r="GQ22" s="224"/>
      <c r="GR22" s="224"/>
      <c r="GS22" s="224"/>
      <c r="GT22" s="224"/>
      <c r="GU22" s="224"/>
      <c r="GV22" s="224"/>
      <c r="GW22" s="224"/>
      <c r="GX22" s="224"/>
      <c r="GY22" s="224"/>
      <c r="GZ22" s="224"/>
      <c r="HA22" s="224"/>
      <c r="HB22" s="224"/>
      <c r="HC22" s="224"/>
      <c r="HD22" s="224"/>
      <c r="HE22" s="224"/>
      <c r="HF22" s="224"/>
      <c r="HG22" s="224"/>
      <c r="HH22" s="224"/>
      <c r="HI22" s="224"/>
      <c r="HJ22" s="224"/>
      <c r="HK22" s="224"/>
      <c r="HL22" s="224"/>
      <c r="HM22" s="224"/>
      <c r="HN22" s="224"/>
      <c r="HO22" s="224"/>
      <c r="HP22" s="224"/>
      <c r="HQ22" s="224"/>
      <c r="HR22" s="224"/>
      <c r="HS22" s="224"/>
      <c r="HT22" s="224"/>
      <c r="HU22" s="224"/>
      <c r="HV22" s="224"/>
      <c r="HW22" s="224"/>
      <c r="HX22" s="224"/>
      <c r="HY22" s="224"/>
      <c r="HZ22" s="224"/>
      <c r="IA22" s="224"/>
      <c r="IB22" s="224"/>
      <c r="IC22" s="224"/>
      <c r="ID22" s="224"/>
      <c r="IE22" s="224"/>
      <c r="IF22" s="224"/>
      <c r="IG22" s="224"/>
      <c r="IH22" s="224"/>
      <c r="II22" s="224"/>
      <c r="IJ22" s="224"/>
      <c r="IK22" s="224"/>
      <c r="IL22" s="224"/>
      <c r="IM22" s="224"/>
      <c r="IN22" s="224"/>
      <c r="IO22" s="224"/>
      <c r="IP22" s="224"/>
      <c r="IQ22" s="224"/>
      <c r="IR22" s="224"/>
      <c r="IS22" s="224"/>
      <c r="IT22" s="224"/>
      <c r="IU22" s="224"/>
      <c r="IV22" s="224"/>
      <c r="IW22" s="224"/>
      <c r="IX22" s="224"/>
      <c r="IY22" s="224"/>
      <c r="IZ22" s="224"/>
      <c r="JA22" s="224"/>
      <c r="JB22" s="272"/>
      <c r="JC22" s="298">
        <f t="shared" si="11"/>
        <v>0</v>
      </c>
      <c r="JD22" s="298">
        <f t="shared" si="11"/>
        <v>0</v>
      </c>
      <c r="JE22" s="298">
        <f t="shared" si="11"/>
        <v>0</v>
      </c>
      <c r="JF22" s="298">
        <f t="shared" si="11"/>
        <v>0</v>
      </c>
      <c r="JG22" s="298">
        <f t="shared" si="11"/>
        <v>0</v>
      </c>
      <c r="JH22" s="298">
        <f t="shared" si="11"/>
        <v>0</v>
      </c>
      <c r="JI22" s="299">
        <f t="shared" si="12"/>
        <v>0</v>
      </c>
      <c r="JJ22" s="299">
        <f t="shared" si="12"/>
        <v>0</v>
      </c>
      <c r="JK22" s="299">
        <f t="shared" si="12"/>
        <v>0</v>
      </c>
      <c r="JL22" s="299">
        <f t="shared" si="12"/>
        <v>0</v>
      </c>
      <c r="JM22" s="299">
        <f t="shared" si="12"/>
        <v>0</v>
      </c>
      <c r="JN22" s="299">
        <f t="shared" si="12"/>
        <v>0</v>
      </c>
    </row>
    <row r="23" spans="1:274" x14ac:dyDescent="0.2">
      <c r="A23" s="300" t="s">
        <v>617</v>
      </c>
      <c r="B23" s="321">
        <v>45012</v>
      </c>
      <c r="C23" s="321">
        <v>45018</v>
      </c>
      <c r="D23" s="222"/>
      <c r="E23" s="222"/>
      <c r="F23" s="222"/>
      <c r="G23" s="222"/>
      <c r="H23" s="222"/>
      <c r="I23" s="222"/>
      <c r="J23" s="296">
        <f t="shared" si="10"/>
        <v>0</v>
      </c>
      <c r="K23" s="297">
        <f t="shared" si="13"/>
        <v>0</v>
      </c>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224"/>
      <c r="DP23" s="224"/>
      <c r="DQ23" s="224"/>
      <c r="DR23" s="224"/>
      <c r="DS23" s="224"/>
      <c r="DT23" s="224"/>
      <c r="DU23" s="224"/>
      <c r="DV23" s="224"/>
      <c r="DW23" s="224"/>
      <c r="DX23" s="224"/>
      <c r="DY23" s="224"/>
      <c r="DZ23" s="224"/>
      <c r="EA23" s="224"/>
      <c r="EB23" s="224"/>
      <c r="EC23" s="224"/>
      <c r="ED23" s="224"/>
      <c r="EE23" s="224"/>
      <c r="EF23" s="224"/>
      <c r="EG23" s="224"/>
      <c r="EH23" s="224"/>
      <c r="EI23" s="224"/>
      <c r="EJ23" s="224"/>
      <c r="EK23" s="224"/>
      <c r="EL23" s="224"/>
      <c r="EM23" s="224"/>
      <c r="EN23" s="224"/>
      <c r="EO23" s="224"/>
      <c r="EP23" s="224"/>
      <c r="EQ23" s="224"/>
      <c r="ER23" s="224"/>
      <c r="ES23" s="224"/>
      <c r="ET23" s="224"/>
      <c r="EU23" s="224"/>
      <c r="EV23" s="224"/>
      <c r="EW23" s="224"/>
      <c r="EX23" s="224"/>
      <c r="EY23" s="224"/>
      <c r="EZ23" s="224"/>
      <c r="FA23" s="224"/>
      <c r="FB23" s="224"/>
      <c r="FC23" s="224"/>
      <c r="FD23" s="224"/>
      <c r="FE23" s="224"/>
      <c r="FF23" s="224"/>
      <c r="FG23" s="224"/>
      <c r="FH23" s="224"/>
      <c r="FI23" s="224"/>
      <c r="FJ23" s="224"/>
      <c r="FK23" s="224"/>
      <c r="FL23" s="224"/>
      <c r="FM23" s="224"/>
      <c r="FN23" s="224"/>
      <c r="FO23" s="224"/>
      <c r="FP23" s="224"/>
      <c r="FQ23" s="224"/>
      <c r="FR23" s="224"/>
      <c r="FS23" s="224"/>
      <c r="FT23" s="224"/>
      <c r="FU23" s="224"/>
      <c r="FV23" s="224"/>
      <c r="FW23" s="224"/>
      <c r="FX23" s="224"/>
      <c r="FY23" s="224"/>
      <c r="FZ23" s="224"/>
      <c r="GA23" s="224"/>
      <c r="GB23" s="224"/>
      <c r="GC23" s="224"/>
      <c r="GD23" s="224"/>
      <c r="GE23" s="224"/>
      <c r="GF23" s="224"/>
      <c r="GG23" s="224"/>
      <c r="GH23" s="224"/>
      <c r="GI23" s="224"/>
      <c r="GJ23" s="224"/>
      <c r="GK23" s="224"/>
      <c r="GL23" s="224"/>
      <c r="GM23" s="224"/>
      <c r="GN23" s="224"/>
      <c r="GO23" s="224"/>
      <c r="GP23" s="224"/>
      <c r="GQ23" s="224"/>
      <c r="GR23" s="224"/>
      <c r="GS23" s="224"/>
      <c r="GT23" s="224"/>
      <c r="GU23" s="224"/>
      <c r="GV23" s="224"/>
      <c r="GW23" s="224"/>
      <c r="GX23" s="224"/>
      <c r="GY23" s="224"/>
      <c r="GZ23" s="224"/>
      <c r="HA23" s="224"/>
      <c r="HB23" s="224"/>
      <c r="HC23" s="224"/>
      <c r="HD23" s="224"/>
      <c r="HE23" s="224"/>
      <c r="HF23" s="224"/>
      <c r="HG23" s="224"/>
      <c r="HH23" s="224"/>
      <c r="HI23" s="224"/>
      <c r="HJ23" s="224"/>
      <c r="HK23" s="224"/>
      <c r="HL23" s="224"/>
      <c r="HM23" s="224"/>
      <c r="HN23" s="224"/>
      <c r="HO23" s="224"/>
      <c r="HP23" s="224"/>
      <c r="HQ23" s="224"/>
      <c r="HR23" s="224"/>
      <c r="HS23" s="224"/>
      <c r="HT23" s="224"/>
      <c r="HU23" s="224"/>
      <c r="HV23" s="224"/>
      <c r="HW23" s="224"/>
      <c r="HX23" s="224"/>
      <c r="HY23" s="224"/>
      <c r="HZ23" s="224"/>
      <c r="IA23" s="224"/>
      <c r="IB23" s="224"/>
      <c r="IC23" s="224"/>
      <c r="ID23" s="224"/>
      <c r="IE23" s="224"/>
      <c r="IF23" s="224"/>
      <c r="IG23" s="224"/>
      <c r="IH23" s="224"/>
      <c r="II23" s="224"/>
      <c r="IJ23" s="224"/>
      <c r="IK23" s="224"/>
      <c r="IL23" s="224"/>
      <c r="IM23" s="224"/>
      <c r="IN23" s="224"/>
      <c r="IO23" s="224"/>
      <c r="IP23" s="224"/>
      <c r="IQ23" s="224"/>
      <c r="IR23" s="224"/>
      <c r="IS23" s="224"/>
      <c r="IT23" s="224"/>
      <c r="IU23" s="224"/>
      <c r="IV23" s="224"/>
      <c r="IW23" s="224"/>
      <c r="IX23" s="224"/>
      <c r="IY23" s="224"/>
      <c r="IZ23" s="224"/>
      <c r="JA23" s="224"/>
      <c r="JB23" s="272"/>
      <c r="JC23" s="298">
        <f t="shared" si="11"/>
        <v>0</v>
      </c>
      <c r="JD23" s="298">
        <f t="shared" si="11"/>
        <v>0</v>
      </c>
      <c r="JE23" s="298">
        <f t="shared" si="11"/>
        <v>0</v>
      </c>
      <c r="JF23" s="298">
        <f t="shared" si="11"/>
        <v>0</v>
      </c>
      <c r="JG23" s="298">
        <f t="shared" si="11"/>
        <v>0</v>
      </c>
      <c r="JH23" s="298">
        <f t="shared" si="11"/>
        <v>0</v>
      </c>
      <c r="JI23" s="299">
        <f t="shared" si="12"/>
        <v>0</v>
      </c>
      <c r="JJ23" s="299">
        <f t="shared" si="12"/>
        <v>0</v>
      </c>
      <c r="JK23" s="299">
        <f t="shared" si="12"/>
        <v>0</v>
      </c>
      <c r="JL23" s="299">
        <f t="shared" si="12"/>
        <v>0</v>
      </c>
      <c r="JM23" s="299">
        <f t="shared" si="12"/>
        <v>0</v>
      </c>
      <c r="JN23" s="299">
        <f t="shared" si="12"/>
        <v>0</v>
      </c>
    </row>
    <row r="24" spans="1:274" x14ac:dyDescent="0.2">
      <c r="A24" s="300" t="s">
        <v>618</v>
      </c>
      <c r="B24" s="321">
        <v>45019</v>
      </c>
      <c r="C24" s="321">
        <v>45025</v>
      </c>
      <c r="D24" s="222"/>
      <c r="E24" s="222"/>
      <c r="F24" s="222"/>
      <c r="G24" s="222"/>
      <c r="H24" s="222"/>
      <c r="I24" s="222"/>
      <c r="J24" s="296">
        <f t="shared" si="10"/>
        <v>0</v>
      </c>
      <c r="K24" s="297">
        <f t="shared" si="13"/>
        <v>0</v>
      </c>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224"/>
      <c r="DP24" s="224"/>
      <c r="DQ24" s="224"/>
      <c r="DR24" s="224"/>
      <c r="DS24" s="224"/>
      <c r="DT24" s="224"/>
      <c r="DU24" s="224"/>
      <c r="DV24" s="224"/>
      <c r="DW24" s="224"/>
      <c r="DX24" s="224"/>
      <c r="DY24" s="224"/>
      <c r="DZ24" s="224"/>
      <c r="EA24" s="224"/>
      <c r="EB24" s="224"/>
      <c r="EC24" s="224"/>
      <c r="ED24" s="224"/>
      <c r="EE24" s="224"/>
      <c r="EF24" s="224"/>
      <c r="EG24" s="224"/>
      <c r="EH24" s="224"/>
      <c r="EI24" s="224"/>
      <c r="EJ24" s="224"/>
      <c r="EK24" s="224"/>
      <c r="EL24" s="224"/>
      <c r="EM24" s="224"/>
      <c r="EN24" s="224"/>
      <c r="EO24" s="224"/>
      <c r="EP24" s="224"/>
      <c r="EQ24" s="224"/>
      <c r="ER24" s="224"/>
      <c r="ES24" s="224"/>
      <c r="ET24" s="224"/>
      <c r="EU24" s="224"/>
      <c r="EV24" s="224"/>
      <c r="EW24" s="224"/>
      <c r="EX24" s="224"/>
      <c r="EY24" s="224"/>
      <c r="EZ24" s="224"/>
      <c r="FA24" s="224"/>
      <c r="FB24" s="224"/>
      <c r="FC24" s="224"/>
      <c r="FD24" s="224"/>
      <c r="FE24" s="224"/>
      <c r="FF24" s="224"/>
      <c r="FG24" s="224"/>
      <c r="FH24" s="224"/>
      <c r="FI24" s="224"/>
      <c r="FJ24" s="224"/>
      <c r="FK24" s="224"/>
      <c r="FL24" s="224"/>
      <c r="FM24" s="224"/>
      <c r="FN24" s="224"/>
      <c r="FO24" s="224"/>
      <c r="FP24" s="224"/>
      <c r="FQ24" s="224"/>
      <c r="FR24" s="224"/>
      <c r="FS24" s="224"/>
      <c r="FT24" s="224"/>
      <c r="FU24" s="224"/>
      <c r="FV24" s="224"/>
      <c r="FW24" s="224"/>
      <c r="FX24" s="224"/>
      <c r="FY24" s="224"/>
      <c r="FZ24" s="224"/>
      <c r="GA24" s="224"/>
      <c r="GB24" s="224"/>
      <c r="GC24" s="224"/>
      <c r="GD24" s="224"/>
      <c r="GE24" s="224"/>
      <c r="GF24" s="224"/>
      <c r="GG24" s="224"/>
      <c r="GH24" s="224"/>
      <c r="GI24" s="224"/>
      <c r="GJ24" s="224"/>
      <c r="GK24" s="224"/>
      <c r="GL24" s="224"/>
      <c r="GM24" s="224"/>
      <c r="GN24" s="224"/>
      <c r="GO24" s="224"/>
      <c r="GP24" s="224"/>
      <c r="GQ24" s="224"/>
      <c r="GR24" s="224"/>
      <c r="GS24" s="224"/>
      <c r="GT24" s="224"/>
      <c r="GU24" s="224"/>
      <c r="GV24" s="224"/>
      <c r="GW24" s="224"/>
      <c r="GX24" s="224"/>
      <c r="GY24" s="224"/>
      <c r="GZ24" s="224"/>
      <c r="HA24" s="224"/>
      <c r="HB24" s="224"/>
      <c r="HC24" s="224"/>
      <c r="HD24" s="224"/>
      <c r="HE24" s="224"/>
      <c r="HF24" s="224"/>
      <c r="HG24" s="224"/>
      <c r="HH24" s="224"/>
      <c r="HI24" s="224"/>
      <c r="HJ24" s="224"/>
      <c r="HK24" s="224"/>
      <c r="HL24" s="224"/>
      <c r="HM24" s="224"/>
      <c r="HN24" s="224"/>
      <c r="HO24" s="224"/>
      <c r="HP24" s="224"/>
      <c r="HQ24" s="224"/>
      <c r="HR24" s="224"/>
      <c r="HS24" s="224"/>
      <c r="HT24" s="224"/>
      <c r="HU24" s="224"/>
      <c r="HV24" s="224"/>
      <c r="HW24" s="224"/>
      <c r="HX24" s="224"/>
      <c r="HY24" s="224"/>
      <c r="HZ24" s="224"/>
      <c r="IA24" s="224"/>
      <c r="IB24" s="224"/>
      <c r="IC24" s="224"/>
      <c r="ID24" s="224"/>
      <c r="IE24" s="224"/>
      <c r="IF24" s="224"/>
      <c r="IG24" s="224"/>
      <c r="IH24" s="224"/>
      <c r="II24" s="224"/>
      <c r="IJ24" s="224"/>
      <c r="IK24" s="224"/>
      <c r="IL24" s="224"/>
      <c r="IM24" s="224"/>
      <c r="IN24" s="224"/>
      <c r="IO24" s="224"/>
      <c r="IP24" s="224"/>
      <c r="IQ24" s="224"/>
      <c r="IR24" s="224"/>
      <c r="IS24" s="224"/>
      <c r="IT24" s="224"/>
      <c r="IU24" s="224"/>
      <c r="IV24" s="224"/>
      <c r="IW24" s="224"/>
      <c r="IX24" s="224"/>
      <c r="IY24" s="224"/>
      <c r="IZ24" s="224"/>
      <c r="JA24" s="224"/>
      <c r="JB24" s="272"/>
      <c r="JC24" s="298">
        <f t="shared" si="11"/>
        <v>0</v>
      </c>
      <c r="JD24" s="298">
        <f t="shared" si="11"/>
        <v>0</v>
      </c>
      <c r="JE24" s="298">
        <f t="shared" si="11"/>
        <v>0</v>
      </c>
      <c r="JF24" s="298">
        <f t="shared" si="11"/>
        <v>0</v>
      </c>
      <c r="JG24" s="298">
        <f t="shared" si="11"/>
        <v>0</v>
      </c>
      <c r="JH24" s="298">
        <f t="shared" si="11"/>
        <v>0</v>
      </c>
      <c r="JI24" s="299">
        <f t="shared" si="12"/>
        <v>0</v>
      </c>
      <c r="JJ24" s="299">
        <f t="shared" si="12"/>
        <v>0</v>
      </c>
      <c r="JK24" s="299">
        <f t="shared" si="12"/>
        <v>0</v>
      </c>
      <c r="JL24" s="299">
        <f t="shared" si="12"/>
        <v>0</v>
      </c>
      <c r="JM24" s="299">
        <f t="shared" si="12"/>
        <v>0</v>
      </c>
      <c r="JN24" s="299">
        <f t="shared" si="12"/>
        <v>0</v>
      </c>
    </row>
    <row r="25" spans="1:274" x14ac:dyDescent="0.2">
      <c r="A25" s="300" t="s">
        <v>619</v>
      </c>
      <c r="B25" s="321">
        <v>45026</v>
      </c>
      <c r="C25" s="321">
        <v>45032</v>
      </c>
      <c r="D25" s="222"/>
      <c r="E25" s="222"/>
      <c r="F25" s="222"/>
      <c r="G25" s="222"/>
      <c r="H25" s="222"/>
      <c r="I25" s="222"/>
      <c r="J25" s="296">
        <f t="shared" si="10"/>
        <v>0</v>
      </c>
      <c r="K25" s="297">
        <f t="shared" si="13"/>
        <v>0</v>
      </c>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4"/>
      <c r="DV25" s="224"/>
      <c r="DW25" s="224"/>
      <c r="DX25" s="224"/>
      <c r="DY25" s="224"/>
      <c r="DZ25" s="224"/>
      <c r="EA25" s="224"/>
      <c r="EB25" s="224"/>
      <c r="EC25" s="224"/>
      <c r="ED25" s="224"/>
      <c r="EE25" s="224"/>
      <c r="EF25" s="224"/>
      <c r="EG25" s="224"/>
      <c r="EH25" s="224"/>
      <c r="EI25" s="224"/>
      <c r="EJ25" s="224"/>
      <c r="EK25" s="224"/>
      <c r="EL25" s="224"/>
      <c r="EM25" s="224"/>
      <c r="EN25" s="224"/>
      <c r="EO25" s="224"/>
      <c r="EP25" s="224"/>
      <c r="EQ25" s="224"/>
      <c r="ER25" s="224"/>
      <c r="ES25" s="224"/>
      <c r="ET25" s="224"/>
      <c r="EU25" s="224"/>
      <c r="EV25" s="224"/>
      <c r="EW25" s="224"/>
      <c r="EX25" s="224"/>
      <c r="EY25" s="224"/>
      <c r="EZ25" s="224"/>
      <c r="FA25" s="224"/>
      <c r="FB25" s="224"/>
      <c r="FC25" s="224"/>
      <c r="FD25" s="224"/>
      <c r="FE25" s="224"/>
      <c r="FF25" s="224"/>
      <c r="FG25" s="224"/>
      <c r="FH25" s="224"/>
      <c r="FI25" s="224"/>
      <c r="FJ25" s="224"/>
      <c r="FK25" s="224"/>
      <c r="FL25" s="224"/>
      <c r="FM25" s="224"/>
      <c r="FN25" s="224"/>
      <c r="FO25" s="224"/>
      <c r="FP25" s="224"/>
      <c r="FQ25" s="224"/>
      <c r="FR25" s="224"/>
      <c r="FS25" s="224"/>
      <c r="FT25" s="224"/>
      <c r="FU25" s="224"/>
      <c r="FV25" s="224"/>
      <c r="FW25" s="224"/>
      <c r="FX25" s="224"/>
      <c r="FY25" s="224"/>
      <c r="FZ25" s="224"/>
      <c r="GA25" s="224"/>
      <c r="GB25" s="224"/>
      <c r="GC25" s="224"/>
      <c r="GD25" s="224"/>
      <c r="GE25" s="224"/>
      <c r="GF25" s="224"/>
      <c r="GG25" s="224"/>
      <c r="GH25" s="224"/>
      <c r="GI25" s="224"/>
      <c r="GJ25" s="224"/>
      <c r="GK25" s="224"/>
      <c r="GL25" s="224"/>
      <c r="GM25" s="224"/>
      <c r="GN25" s="224"/>
      <c r="GO25" s="224"/>
      <c r="GP25" s="224"/>
      <c r="GQ25" s="224"/>
      <c r="GR25" s="224"/>
      <c r="GS25" s="224"/>
      <c r="GT25" s="224"/>
      <c r="GU25" s="224"/>
      <c r="GV25" s="224"/>
      <c r="GW25" s="224"/>
      <c r="GX25" s="224"/>
      <c r="GY25" s="224"/>
      <c r="GZ25" s="224"/>
      <c r="HA25" s="224"/>
      <c r="HB25" s="224"/>
      <c r="HC25" s="224"/>
      <c r="HD25" s="224"/>
      <c r="HE25" s="224"/>
      <c r="HF25" s="224"/>
      <c r="HG25" s="224"/>
      <c r="HH25" s="224"/>
      <c r="HI25" s="224"/>
      <c r="HJ25" s="224"/>
      <c r="HK25" s="224"/>
      <c r="HL25" s="224"/>
      <c r="HM25" s="224"/>
      <c r="HN25" s="224"/>
      <c r="HO25" s="224"/>
      <c r="HP25" s="224"/>
      <c r="HQ25" s="224"/>
      <c r="HR25" s="224"/>
      <c r="HS25" s="224"/>
      <c r="HT25" s="224"/>
      <c r="HU25" s="224"/>
      <c r="HV25" s="224"/>
      <c r="HW25" s="224"/>
      <c r="HX25" s="224"/>
      <c r="HY25" s="224"/>
      <c r="HZ25" s="224"/>
      <c r="IA25" s="224"/>
      <c r="IB25" s="224"/>
      <c r="IC25" s="224"/>
      <c r="ID25" s="224"/>
      <c r="IE25" s="224"/>
      <c r="IF25" s="224"/>
      <c r="IG25" s="224"/>
      <c r="IH25" s="224"/>
      <c r="II25" s="224"/>
      <c r="IJ25" s="224"/>
      <c r="IK25" s="224"/>
      <c r="IL25" s="224"/>
      <c r="IM25" s="224"/>
      <c r="IN25" s="224"/>
      <c r="IO25" s="224"/>
      <c r="IP25" s="224"/>
      <c r="IQ25" s="224"/>
      <c r="IR25" s="224"/>
      <c r="IS25" s="224"/>
      <c r="IT25" s="224"/>
      <c r="IU25" s="224"/>
      <c r="IV25" s="224"/>
      <c r="IW25" s="224"/>
      <c r="IX25" s="224"/>
      <c r="IY25" s="224"/>
      <c r="IZ25" s="224"/>
      <c r="JA25" s="224"/>
      <c r="JB25" s="272"/>
      <c r="JC25" s="298">
        <f t="shared" si="11"/>
        <v>0</v>
      </c>
      <c r="JD25" s="298">
        <f t="shared" si="11"/>
        <v>0</v>
      </c>
      <c r="JE25" s="298">
        <f t="shared" si="11"/>
        <v>0</v>
      </c>
      <c r="JF25" s="298">
        <f t="shared" si="11"/>
        <v>0</v>
      </c>
      <c r="JG25" s="298">
        <f t="shared" si="11"/>
        <v>0</v>
      </c>
      <c r="JH25" s="298">
        <f t="shared" si="11"/>
        <v>0</v>
      </c>
      <c r="JI25" s="299">
        <f t="shared" si="12"/>
        <v>0</v>
      </c>
      <c r="JJ25" s="299">
        <f t="shared" si="12"/>
        <v>0</v>
      </c>
      <c r="JK25" s="299">
        <f t="shared" si="12"/>
        <v>0</v>
      </c>
      <c r="JL25" s="299">
        <f t="shared" si="12"/>
        <v>0</v>
      </c>
      <c r="JM25" s="299">
        <f t="shared" si="12"/>
        <v>0</v>
      </c>
      <c r="JN25" s="299">
        <f t="shared" si="12"/>
        <v>0</v>
      </c>
    </row>
    <row r="26" spans="1:274" x14ac:dyDescent="0.2">
      <c r="A26" s="300" t="s">
        <v>620</v>
      </c>
      <c r="B26" s="321">
        <v>45033</v>
      </c>
      <c r="C26" s="321">
        <v>45039</v>
      </c>
      <c r="D26" s="222"/>
      <c r="E26" s="222"/>
      <c r="F26" s="222"/>
      <c r="G26" s="222"/>
      <c r="H26" s="222"/>
      <c r="I26" s="222"/>
      <c r="J26" s="296">
        <f t="shared" si="10"/>
        <v>0</v>
      </c>
      <c r="K26" s="297">
        <f t="shared" si="13"/>
        <v>0</v>
      </c>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224"/>
      <c r="DP26" s="224"/>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224"/>
      <c r="EV26" s="224"/>
      <c r="EW26" s="224"/>
      <c r="EX26" s="224"/>
      <c r="EY26" s="224"/>
      <c r="EZ26" s="224"/>
      <c r="FA26" s="224"/>
      <c r="FB26" s="224"/>
      <c r="FC26" s="224"/>
      <c r="FD26" s="224"/>
      <c r="FE26" s="224"/>
      <c r="FF26" s="224"/>
      <c r="FG26" s="224"/>
      <c r="FH26" s="224"/>
      <c r="FI26" s="224"/>
      <c r="FJ26" s="224"/>
      <c r="FK26" s="224"/>
      <c r="FL26" s="224"/>
      <c r="FM26" s="224"/>
      <c r="FN26" s="224"/>
      <c r="FO26" s="224"/>
      <c r="FP26" s="224"/>
      <c r="FQ26" s="224"/>
      <c r="FR26" s="224"/>
      <c r="FS26" s="224"/>
      <c r="FT26" s="224"/>
      <c r="FU26" s="224"/>
      <c r="FV26" s="224"/>
      <c r="FW26" s="224"/>
      <c r="FX26" s="224"/>
      <c r="FY26" s="224"/>
      <c r="FZ26" s="224"/>
      <c r="GA26" s="224"/>
      <c r="GB26" s="224"/>
      <c r="GC26" s="224"/>
      <c r="GD26" s="224"/>
      <c r="GE26" s="224"/>
      <c r="GF26" s="224"/>
      <c r="GG26" s="224"/>
      <c r="GH26" s="224"/>
      <c r="GI26" s="224"/>
      <c r="GJ26" s="224"/>
      <c r="GK26" s="224"/>
      <c r="GL26" s="224"/>
      <c r="GM26" s="224"/>
      <c r="GN26" s="224"/>
      <c r="GO26" s="224"/>
      <c r="GP26" s="224"/>
      <c r="GQ26" s="224"/>
      <c r="GR26" s="224"/>
      <c r="GS26" s="224"/>
      <c r="GT26" s="224"/>
      <c r="GU26" s="224"/>
      <c r="GV26" s="224"/>
      <c r="GW26" s="224"/>
      <c r="GX26" s="224"/>
      <c r="GY26" s="224"/>
      <c r="GZ26" s="224"/>
      <c r="HA26" s="224"/>
      <c r="HB26" s="224"/>
      <c r="HC26" s="224"/>
      <c r="HD26" s="224"/>
      <c r="HE26" s="224"/>
      <c r="HF26" s="224"/>
      <c r="HG26" s="224"/>
      <c r="HH26" s="224"/>
      <c r="HI26" s="224"/>
      <c r="HJ26" s="224"/>
      <c r="HK26" s="224"/>
      <c r="HL26" s="224"/>
      <c r="HM26" s="224"/>
      <c r="HN26" s="224"/>
      <c r="HO26" s="224"/>
      <c r="HP26" s="224"/>
      <c r="HQ26" s="224"/>
      <c r="HR26" s="224"/>
      <c r="HS26" s="224"/>
      <c r="HT26" s="224"/>
      <c r="HU26" s="224"/>
      <c r="HV26" s="224"/>
      <c r="HW26" s="224"/>
      <c r="HX26" s="224"/>
      <c r="HY26" s="224"/>
      <c r="HZ26" s="224"/>
      <c r="IA26" s="224"/>
      <c r="IB26" s="224"/>
      <c r="IC26" s="224"/>
      <c r="ID26" s="224"/>
      <c r="IE26" s="224"/>
      <c r="IF26" s="224"/>
      <c r="IG26" s="224"/>
      <c r="IH26" s="224"/>
      <c r="II26" s="224"/>
      <c r="IJ26" s="224"/>
      <c r="IK26" s="224"/>
      <c r="IL26" s="224"/>
      <c r="IM26" s="224"/>
      <c r="IN26" s="224"/>
      <c r="IO26" s="224"/>
      <c r="IP26" s="224"/>
      <c r="IQ26" s="224"/>
      <c r="IR26" s="224"/>
      <c r="IS26" s="224"/>
      <c r="IT26" s="224"/>
      <c r="IU26" s="224"/>
      <c r="IV26" s="224"/>
      <c r="IW26" s="224"/>
      <c r="IX26" s="224"/>
      <c r="IY26" s="224"/>
      <c r="IZ26" s="224"/>
      <c r="JA26" s="224"/>
      <c r="JB26" s="272"/>
      <c r="JC26" s="298">
        <f t="shared" si="11"/>
        <v>0</v>
      </c>
      <c r="JD26" s="298">
        <f t="shared" si="11"/>
        <v>0</v>
      </c>
      <c r="JE26" s="298">
        <f t="shared" si="11"/>
        <v>0</v>
      </c>
      <c r="JF26" s="298">
        <f t="shared" si="11"/>
        <v>0</v>
      </c>
      <c r="JG26" s="298">
        <f t="shared" si="11"/>
        <v>0</v>
      </c>
      <c r="JH26" s="298">
        <f t="shared" si="11"/>
        <v>0</v>
      </c>
      <c r="JI26" s="299">
        <f t="shared" si="12"/>
        <v>0</v>
      </c>
      <c r="JJ26" s="299">
        <f t="shared" si="12"/>
        <v>0</v>
      </c>
      <c r="JK26" s="299">
        <f t="shared" si="12"/>
        <v>0</v>
      </c>
      <c r="JL26" s="299">
        <f t="shared" si="12"/>
        <v>0</v>
      </c>
      <c r="JM26" s="299">
        <f t="shared" si="12"/>
        <v>0</v>
      </c>
      <c r="JN26" s="299">
        <f t="shared" si="12"/>
        <v>0</v>
      </c>
    </row>
    <row r="27" spans="1:274" x14ac:dyDescent="0.2">
      <c r="A27" s="300" t="s">
        <v>621</v>
      </c>
      <c r="B27" s="321">
        <v>45040</v>
      </c>
      <c r="C27" s="321">
        <v>45046</v>
      </c>
      <c r="D27" s="222"/>
      <c r="E27" s="222"/>
      <c r="F27" s="222"/>
      <c r="G27" s="222"/>
      <c r="H27" s="222"/>
      <c r="I27" s="222"/>
      <c r="J27" s="296">
        <f t="shared" si="10"/>
        <v>0</v>
      </c>
      <c r="K27" s="297">
        <f t="shared" si="13"/>
        <v>0</v>
      </c>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224"/>
      <c r="DP27" s="224"/>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224"/>
      <c r="EV27" s="224"/>
      <c r="EW27" s="224"/>
      <c r="EX27" s="224"/>
      <c r="EY27" s="224"/>
      <c r="EZ27" s="224"/>
      <c r="FA27" s="224"/>
      <c r="FB27" s="224"/>
      <c r="FC27" s="224"/>
      <c r="FD27" s="224"/>
      <c r="FE27" s="224"/>
      <c r="FF27" s="224"/>
      <c r="FG27" s="224"/>
      <c r="FH27" s="224"/>
      <c r="FI27" s="224"/>
      <c r="FJ27" s="224"/>
      <c r="FK27" s="224"/>
      <c r="FL27" s="224"/>
      <c r="FM27" s="224"/>
      <c r="FN27" s="224"/>
      <c r="FO27" s="224"/>
      <c r="FP27" s="224"/>
      <c r="FQ27" s="224"/>
      <c r="FR27" s="224"/>
      <c r="FS27" s="224"/>
      <c r="FT27" s="224"/>
      <c r="FU27" s="224"/>
      <c r="FV27" s="224"/>
      <c r="FW27" s="224"/>
      <c r="FX27" s="224"/>
      <c r="FY27" s="224"/>
      <c r="FZ27" s="224"/>
      <c r="GA27" s="224"/>
      <c r="GB27" s="224"/>
      <c r="GC27" s="224"/>
      <c r="GD27" s="224"/>
      <c r="GE27" s="224"/>
      <c r="GF27" s="224"/>
      <c r="GG27" s="224"/>
      <c r="GH27" s="224"/>
      <c r="GI27" s="224"/>
      <c r="GJ27" s="224"/>
      <c r="GK27" s="224"/>
      <c r="GL27" s="224"/>
      <c r="GM27" s="224"/>
      <c r="GN27" s="224"/>
      <c r="GO27" s="224"/>
      <c r="GP27" s="224"/>
      <c r="GQ27" s="224"/>
      <c r="GR27" s="224"/>
      <c r="GS27" s="224"/>
      <c r="GT27" s="224"/>
      <c r="GU27" s="224"/>
      <c r="GV27" s="224"/>
      <c r="GW27" s="224"/>
      <c r="GX27" s="224"/>
      <c r="GY27" s="224"/>
      <c r="GZ27" s="224"/>
      <c r="HA27" s="224"/>
      <c r="HB27" s="224"/>
      <c r="HC27" s="224"/>
      <c r="HD27" s="224"/>
      <c r="HE27" s="224"/>
      <c r="HF27" s="224"/>
      <c r="HG27" s="224"/>
      <c r="HH27" s="224"/>
      <c r="HI27" s="224"/>
      <c r="HJ27" s="224"/>
      <c r="HK27" s="224"/>
      <c r="HL27" s="224"/>
      <c r="HM27" s="224"/>
      <c r="HN27" s="224"/>
      <c r="HO27" s="224"/>
      <c r="HP27" s="224"/>
      <c r="HQ27" s="224"/>
      <c r="HR27" s="224"/>
      <c r="HS27" s="224"/>
      <c r="HT27" s="224"/>
      <c r="HU27" s="224"/>
      <c r="HV27" s="224"/>
      <c r="HW27" s="224"/>
      <c r="HX27" s="224"/>
      <c r="HY27" s="224"/>
      <c r="HZ27" s="224"/>
      <c r="IA27" s="224"/>
      <c r="IB27" s="224"/>
      <c r="IC27" s="224"/>
      <c r="ID27" s="224"/>
      <c r="IE27" s="224"/>
      <c r="IF27" s="224"/>
      <c r="IG27" s="224"/>
      <c r="IH27" s="224"/>
      <c r="II27" s="224"/>
      <c r="IJ27" s="224"/>
      <c r="IK27" s="224"/>
      <c r="IL27" s="224"/>
      <c r="IM27" s="224"/>
      <c r="IN27" s="224"/>
      <c r="IO27" s="224"/>
      <c r="IP27" s="224"/>
      <c r="IQ27" s="224"/>
      <c r="IR27" s="224"/>
      <c r="IS27" s="224"/>
      <c r="IT27" s="224"/>
      <c r="IU27" s="224"/>
      <c r="IV27" s="224"/>
      <c r="IW27" s="224"/>
      <c r="IX27" s="224"/>
      <c r="IY27" s="224"/>
      <c r="IZ27" s="224"/>
      <c r="JA27" s="224"/>
      <c r="JB27" s="272"/>
      <c r="JC27" s="298">
        <f t="shared" ref="JC27:JH42" si="14">SUMIF($L$103:$JA$103,JC$10,$L27:$JA27)</f>
        <v>0</v>
      </c>
      <c r="JD27" s="298">
        <f t="shared" si="14"/>
        <v>0</v>
      </c>
      <c r="JE27" s="298">
        <f t="shared" si="14"/>
        <v>0</v>
      </c>
      <c r="JF27" s="298">
        <f t="shared" si="14"/>
        <v>0</v>
      </c>
      <c r="JG27" s="298">
        <f t="shared" si="14"/>
        <v>0</v>
      </c>
      <c r="JH27" s="298">
        <f t="shared" si="14"/>
        <v>0</v>
      </c>
      <c r="JI27" s="299">
        <f t="shared" si="12"/>
        <v>0</v>
      </c>
      <c r="JJ27" s="299">
        <f t="shared" si="12"/>
        <v>0</v>
      </c>
      <c r="JK27" s="299">
        <f t="shared" si="12"/>
        <v>0</v>
      </c>
      <c r="JL27" s="299">
        <f t="shared" si="12"/>
        <v>0</v>
      </c>
      <c r="JM27" s="299">
        <f t="shared" si="12"/>
        <v>0</v>
      </c>
      <c r="JN27" s="299">
        <f t="shared" si="12"/>
        <v>0</v>
      </c>
    </row>
    <row r="28" spans="1:274" s="261" customFormat="1" ht="12.75" customHeight="1" x14ac:dyDescent="0.2">
      <c r="A28" s="300" t="s">
        <v>622</v>
      </c>
      <c r="B28" s="321">
        <v>45047</v>
      </c>
      <c r="C28" s="321">
        <v>45053</v>
      </c>
      <c r="D28" s="222"/>
      <c r="E28" s="222"/>
      <c r="F28" s="222"/>
      <c r="G28" s="222"/>
      <c r="H28" s="222"/>
      <c r="I28" s="222"/>
      <c r="J28" s="296">
        <f t="shared" si="10"/>
        <v>0</v>
      </c>
      <c r="K28" s="297">
        <f t="shared" si="13"/>
        <v>0</v>
      </c>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224"/>
      <c r="DP28" s="224"/>
      <c r="DQ28" s="224"/>
      <c r="DR28" s="224"/>
      <c r="DS28" s="224"/>
      <c r="DT28" s="224"/>
      <c r="DU28" s="224"/>
      <c r="DV28" s="224"/>
      <c r="DW28" s="224"/>
      <c r="DX28" s="224"/>
      <c r="DY28" s="224"/>
      <c r="DZ28" s="224"/>
      <c r="EA28" s="224"/>
      <c r="EB28" s="224"/>
      <c r="EC28" s="224"/>
      <c r="ED28" s="224"/>
      <c r="EE28" s="224"/>
      <c r="EF28" s="224"/>
      <c r="EG28" s="224"/>
      <c r="EH28" s="224"/>
      <c r="EI28" s="224"/>
      <c r="EJ28" s="224"/>
      <c r="EK28" s="224"/>
      <c r="EL28" s="224"/>
      <c r="EM28" s="224"/>
      <c r="EN28" s="224"/>
      <c r="EO28" s="224"/>
      <c r="EP28" s="224"/>
      <c r="EQ28" s="224"/>
      <c r="ER28" s="224"/>
      <c r="ES28" s="224"/>
      <c r="ET28" s="224"/>
      <c r="EU28" s="224"/>
      <c r="EV28" s="224"/>
      <c r="EW28" s="224"/>
      <c r="EX28" s="224"/>
      <c r="EY28" s="224"/>
      <c r="EZ28" s="224"/>
      <c r="FA28" s="224"/>
      <c r="FB28" s="224"/>
      <c r="FC28" s="224"/>
      <c r="FD28" s="224"/>
      <c r="FE28" s="224"/>
      <c r="FF28" s="224"/>
      <c r="FG28" s="224"/>
      <c r="FH28" s="224"/>
      <c r="FI28" s="224"/>
      <c r="FJ28" s="224"/>
      <c r="FK28" s="224"/>
      <c r="FL28" s="224"/>
      <c r="FM28" s="224"/>
      <c r="FN28" s="224"/>
      <c r="FO28" s="224"/>
      <c r="FP28" s="224"/>
      <c r="FQ28" s="224"/>
      <c r="FR28" s="224"/>
      <c r="FS28" s="224"/>
      <c r="FT28" s="224"/>
      <c r="FU28" s="224"/>
      <c r="FV28" s="224"/>
      <c r="FW28" s="224"/>
      <c r="FX28" s="224"/>
      <c r="FY28" s="224"/>
      <c r="FZ28" s="224"/>
      <c r="GA28" s="224"/>
      <c r="GB28" s="224"/>
      <c r="GC28" s="224"/>
      <c r="GD28" s="224"/>
      <c r="GE28" s="224"/>
      <c r="GF28" s="224"/>
      <c r="GG28" s="224"/>
      <c r="GH28" s="224"/>
      <c r="GI28" s="224"/>
      <c r="GJ28" s="224"/>
      <c r="GK28" s="224"/>
      <c r="GL28" s="224"/>
      <c r="GM28" s="224"/>
      <c r="GN28" s="224"/>
      <c r="GO28" s="224"/>
      <c r="GP28" s="224"/>
      <c r="GQ28" s="224"/>
      <c r="GR28" s="224"/>
      <c r="GS28" s="224"/>
      <c r="GT28" s="224"/>
      <c r="GU28" s="224"/>
      <c r="GV28" s="224"/>
      <c r="GW28" s="224"/>
      <c r="GX28" s="224"/>
      <c r="GY28" s="224"/>
      <c r="GZ28" s="224"/>
      <c r="HA28" s="224"/>
      <c r="HB28" s="224"/>
      <c r="HC28" s="224"/>
      <c r="HD28" s="224"/>
      <c r="HE28" s="224"/>
      <c r="HF28" s="224"/>
      <c r="HG28" s="224"/>
      <c r="HH28" s="224"/>
      <c r="HI28" s="224"/>
      <c r="HJ28" s="224"/>
      <c r="HK28" s="224"/>
      <c r="HL28" s="224"/>
      <c r="HM28" s="224"/>
      <c r="HN28" s="224"/>
      <c r="HO28" s="224"/>
      <c r="HP28" s="224"/>
      <c r="HQ28" s="224"/>
      <c r="HR28" s="224"/>
      <c r="HS28" s="224"/>
      <c r="HT28" s="224"/>
      <c r="HU28" s="224"/>
      <c r="HV28" s="224"/>
      <c r="HW28" s="224"/>
      <c r="HX28" s="224"/>
      <c r="HY28" s="224"/>
      <c r="HZ28" s="224"/>
      <c r="IA28" s="224"/>
      <c r="IB28" s="224"/>
      <c r="IC28" s="224"/>
      <c r="ID28" s="224"/>
      <c r="IE28" s="224"/>
      <c r="IF28" s="224"/>
      <c r="IG28" s="224"/>
      <c r="IH28" s="224"/>
      <c r="II28" s="224"/>
      <c r="IJ28" s="224"/>
      <c r="IK28" s="224"/>
      <c r="IL28" s="224"/>
      <c r="IM28" s="224"/>
      <c r="IN28" s="224"/>
      <c r="IO28" s="224"/>
      <c r="IP28" s="224"/>
      <c r="IQ28" s="224"/>
      <c r="IR28" s="224"/>
      <c r="IS28" s="224"/>
      <c r="IT28" s="224"/>
      <c r="IU28" s="224"/>
      <c r="IV28" s="224"/>
      <c r="IW28" s="224"/>
      <c r="IX28" s="224"/>
      <c r="IY28" s="224"/>
      <c r="IZ28" s="224"/>
      <c r="JA28" s="224"/>
      <c r="JB28" s="272"/>
      <c r="JC28" s="298">
        <f t="shared" si="14"/>
        <v>0</v>
      </c>
      <c r="JD28" s="298">
        <f t="shared" si="14"/>
        <v>0</v>
      </c>
      <c r="JE28" s="298">
        <f t="shared" si="14"/>
        <v>0</v>
      </c>
      <c r="JF28" s="298">
        <f t="shared" si="14"/>
        <v>0</v>
      </c>
      <c r="JG28" s="298">
        <f t="shared" si="14"/>
        <v>0</v>
      </c>
      <c r="JH28" s="298">
        <f t="shared" si="14"/>
        <v>0</v>
      </c>
      <c r="JI28" s="299">
        <f t="shared" si="12"/>
        <v>0</v>
      </c>
      <c r="JJ28" s="299">
        <f t="shared" si="12"/>
        <v>0</v>
      </c>
      <c r="JK28" s="299">
        <f t="shared" si="12"/>
        <v>0</v>
      </c>
      <c r="JL28" s="299">
        <f t="shared" si="12"/>
        <v>0</v>
      </c>
      <c r="JM28" s="299">
        <f t="shared" si="12"/>
        <v>0</v>
      </c>
      <c r="JN28" s="299">
        <f t="shared" si="12"/>
        <v>0</v>
      </c>
    </row>
    <row r="29" spans="1:274" s="261" customFormat="1" x14ac:dyDescent="0.2">
      <c r="A29" s="300" t="s">
        <v>623</v>
      </c>
      <c r="B29" s="321">
        <v>45054</v>
      </c>
      <c r="C29" s="321">
        <v>45060</v>
      </c>
      <c r="D29" s="222"/>
      <c r="E29" s="222"/>
      <c r="F29" s="222"/>
      <c r="G29" s="222"/>
      <c r="H29" s="222"/>
      <c r="I29" s="222"/>
      <c r="J29" s="296">
        <f t="shared" si="10"/>
        <v>0</v>
      </c>
      <c r="K29" s="297">
        <f t="shared" si="13"/>
        <v>0</v>
      </c>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224"/>
      <c r="DP29" s="224"/>
      <c r="DQ29" s="224"/>
      <c r="DR29" s="224"/>
      <c r="DS29" s="224"/>
      <c r="DT29" s="224"/>
      <c r="DU29" s="224"/>
      <c r="DV29" s="224"/>
      <c r="DW29" s="224"/>
      <c r="DX29" s="224"/>
      <c r="DY29" s="224"/>
      <c r="DZ29" s="224"/>
      <c r="EA29" s="224"/>
      <c r="EB29" s="224"/>
      <c r="EC29" s="224"/>
      <c r="ED29" s="224"/>
      <c r="EE29" s="224"/>
      <c r="EF29" s="224"/>
      <c r="EG29" s="224"/>
      <c r="EH29" s="224"/>
      <c r="EI29" s="224"/>
      <c r="EJ29" s="224"/>
      <c r="EK29" s="224"/>
      <c r="EL29" s="224"/>
      <c r="EM29" s="224"/>
      <c r="EN29" s="224"/>
      <c r="EO29" s="224"/>
      <c r="EP29" s="224"/>
      <c r="EQ29" s="224"/>
      <c r="ER29" s="224"/>
      <c r="ES29" s="224"/>
      <c r="ET29" s="224"/>
      <c r="EU29" s="224"/>
      <c r="EV29" s="224"/>
      <c r="EW29" s="224"/>
      <c r="EX29" s="224"/>
      <c r="EY29" s="224"/>
      <c r="EZ29" s="224"/>
      <c r="FA29" s="224"/>
      <c r="FB29" s="224"/>
      <c r="FC29" s="224"/>
      <c r="FD29" s="224"/>
      <c r="FE29" s="224"/>
      <c r="FF29" s="224"/>
      <c r="FG29" s="224"/>
      <c r="FH29" s="224"/>
      <c r="FI29" s="224"/>
      <c r="FJ29" s="224"/>
      <c r="FK29" s="224"/>
      <c r="FL29" s="224"/>
      <c r="FM29" s="224"/>
      <c r="FN29" s="224"/>
      <c r="FO29" s="224"/>
      <c r="FP29" s="224"/>
      <c r="FQ29" s="224"/>
      <c r="FR29" s="224"/>
      <c r="FS29" s="224"/>
      <c r="FT29" s="224"/>
      <c r="FU29" s="224"/>
      <c r="FV29" s="224"/>
      <c r="FW29" s="224"/>
      <c r="FX29" s="224"/>
      <c r="FY29" s="224"/>
      <c r="FZ29" s="224"/>
      <c r="GA29" s="224"/>
      <c r="GB29" s="224"/>
      <c r="GC29" s="224"/>
      <c r="GD29" s="224"/>
      <c r="GE29" s="224"/>
      <c r="GF29" s="224"/>
      <c r="GG29" s="224"/>
      <c r="GH29" s="224"/>
      <c r="GI29" s="224"/>
      <c r="GJ29" s="224"/>
      <c r="GK29" s="224"/>
      <c r="GL29" s="224"/>
      <c r="GM29" s="224"/>
      <c r="GN29" s="224"/>
      <c r="GO29" s="224"/>
      <c r="GP29" s="224"/>
      <c r="GQ29" s="224"/>
      <c r="GR29" s="224"/>
      <c r="GS29" s="224"/>
      <c r="GT29" s="224"/>
      <c r="GU29" s="224"/>
      <c r="GV29" s="224"/>
      <c r="GW29" s="224"/>
      <c r="GX29" s="224"/>
      <c r="GY29" s="224"/>
      <c r="GZ29" s="224"/>
      <c r="HA29" s="224"/>
      <c r="HB29" s="224"/>
      <c r="HC29" s="224"/>
      <c r="HD29" s="224"/>
      <c r="HE29" s="224"/>
      <c r="HF29" s="224"/>
      <c r="HG29" s="224"/>
      <c r="HH29" s="224"/>
      <c r="HI29" s="224"/>
      <c r="HJ29" s="224"/>
      <c r="HK29" s="224"/>
      <c r="HL29" s="224"/>
      <c r="HM29" s="224"/>
      <c r="HN29" s="224"/>
      <c r="HO29" s="224"/>
      <c r="HP29" s="224"/>
      <c r="HQ29" s="224"/>
      <c r="HR29" s="224"/>
      <c r="HS29" s="224"/>
      <c r="HT29" s="224"/>
      <c r="HU29" s="224"/>
      <c r="HV29" s="224"/>
      <c r="HW29" s="224"/>
      <c r="HX29" s="224"/>
      <c r="HY29" s="224"/>
      <c r="HZ29" s="224"/>
      <c r="IA29" s="224"/>
      <c r="IB29" s="224"/>
      <c r="IC29" s="224"/>
      <c r="ID29" s="224"/>
      <c r="IE29" s="224"/>
      <c r="IF29" s="224"/>
      <c r="IG29" s="224"/>
      <c r="IH29" s="224"/>
      <c r="II29" s="224"/>
      <c r="IJ29" s="224"/>
      <c r="IK29" s="224"/>
      <c r="IL29" s="224"/>
      <c r="IM29" s="224"/>
      <c r="IN29" s="224"/>
      <c r="IO29" s="224"/>
      <c r="IP29" s="224"/>
      <c r="IQ29" s="224"/>
      <c r="IR29" s="224"/>
      <c r="IS29" s="224"/>
      <c r="IT29" s="224"/>
      <c r="IU29" s="224"/>
      <c r="IV29" s="224"/>
      <c r="IW29" s="224"/>
      <c r="IX29" s="224"/>
      <c r="IY29" s="224"/>
      <c r="IZ29" s="224"/>
      <c r="JA29" s="224"/>
      <c r="JB29" s="272"/>
      <c r="JC29" s="298">
        <f t="shared" si="14"/>
        <v>0</v>
      </c>
      <c r="JD29" s="298">
        <f t="shared" si="14"/>
        <v>0</v>
      </c>
      <c r="JE29" s="298">
        <f t="shared" si="14"/>
        <v>0</v>
      </c>
      <c r="JF29" s="298">
        <f t="shared" si="14"/>
        <v>0</v>
      </c>
      <c r="JG29" s="298">
        <f t="shared" si="14"/>
        <v>0</v>
      </c>
      <c r="JH29" s="298">
        <f t="shared" si="14"/>
        <v>0</v>
      </c>
      <c r="JI29" s="299">
        <f t="shared" si="12"/>
        <v>0</v>
      </c>
      <c r="JJ29" s="299">
        <f t="shared" si="12"/>
        <v>0</v>
      </c>
      <c r="JK29" s="299">
        <f t="shared" si="12"/>
        <v>0</v>
      </c>
      <c r="JL29" s="299">
        <f t="shared" si="12"/>
        <v>0</v>
      </c>
      <c r="JM29" s="299">
        <f t="shared" si="12"/>
        <v>0</v>
      </c>
      <c r="JN29" s="299">
        <f t="shared" si="12"/>
        <v>0</v>
      </c>
    </row>
    <row r="30" spans="1:274" s="261" customFormat="1" x14ac:dyDescent="0.2">
      <c r="A30" s="300" t="s">
        <v>624</v>
      </c>
      <c r="B30" s="321">
        <v>45061</v>
      </c>
      <c r="C30" s="321">
        <v>45067</v>
      </c>
      <c r="D30" s="222"/>
      <c r="E30" s="222"/>
      <c r="F30" s="222"/>
      <c r="G30" s="222"/>
      <c r="H30" s="222"/>
      <c r="I30" s="222"/>
      <c r="J30" s="296">
        <f t="shared" si="10"/>
        <v>0</v>
      </c>
      <c r="K30" s="297">
        <f t="shared" si="13"/>
        <v>0</v>
      </c>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224"/>
      <c r="DP30" s="224"/>
      <c r="DQ30" s="224"/>
      <c r="DR30" s="224"/>
      <c r="DS30" s="224"/>
      <c r="DT30" s="224"/>
      <c r="DU30" s="224"/>
      <c r="DV30" s="224"/>
      <c r="DW30" s="224"/>
      <c r="DX30" s="224"/>
      <c r="DY30" s="224"/>
      <c r="DZ30" s="224"/>
      <c r="EA30" s="224"/>
      <c r="EB30" s="224"/>
      <c r="EC30" s="224"/>
      <c r="ED30" s="224"/>
      <c r="EE30" s="224"/>
      <c r="EF30" s="224"/>
      <c r="EG30" s="224"/>
      <c r="EH30" s="224"/>
      <c r="EI30" s="224"/>
      <c r="EJ30" s="224"/>
      <c r="EK30" s="224"/>
      <c r="EL30" s="224"/>
      <c r="EM30" s="224"/>
      <c r="EN30" s="224"/>
      <c r="EO30" s="224"/>
      <c r="EP30" s="224"/>
      <c r="EQ30" s="224"/>
      <c r="ER30" s="224"/>
      <c r="ES30" s="224"/>
      <c r="ET30" s="224"/>
      <c r="EU30" s="224"/>
      <c r="EV30" s="224"/>
      <c r="EW30" s="224"/>
      <c r="EX30" s="224"/>
      <c r="EY30" s="224"/>
      <c r="EZ30" s="224"/>
      <c r="FA30" s="224"/>
      <c r="FB30" s="224"/>
      <c r="FC30" s="224"/>
      <c r="FD30" s="224"/>
      <c r="FE30" s="224"/>
      <c r="FF30" s="224"/>
      <c r="FG30" s="224"/>
      <c r="FH30" s="224"/>
      <c r="FI30" s="224"/>
      <c r="FJ30" s="224"/>
      <c r="FK30" s="224"/>
      <c r="FL30" s="224"/>
      <c r="FM30" s="224"/>
      <c r="FN30" s="224"/>
      <c r="FO30" s="224"/>
      <c r="FP30" s="224"/>
      <c r="FQ30" s="224"/>
      <c r="FR30" s="224"/>
      <c r="FS30" s="224"/>
      <c r="FT30" s="224"/>
      <c r="FU30" s="224"/>
      <c r="FV30" s="224"/>
      <c r="FW30" s="224"/>
      <c r="FX30" s="224"/>
      <c r="FY30" s="224"/>
      <c r="FZ30" s="224"/>
      <c r="GA30" s="224"/>
      <c r="GB30" s="224"/>
      <c r="GC30" s="224"/>
      <c r="GD30" s="224"/>
      <c r="GE30" s="224"/>
      <c r="GF30" s="224"/>
      <c r="GG30" s="224"/>
      <c r="GH30" s="224"/>
      <c r="GI30" s="224"/>
      <c r="GJ30" s="224"/>
      <c r="GK30" s="224"/>
      <c r="GL30" s="224"/>
      <c r="GM30" s="224"/>
      <c r="GN30" s="224"/>
      <c r="GO30" s="224"/>
      <c r="GP30" s="224"/>
      <c r="GQ30" s="224"/>
      <c r="GR30" s="224"/>
      <c r="GS30" s="224"/>
      <c r="GT30" s="224"/>
      <c r="GU30" s="224"/>
      <c r="GV30" s="224"/>
      <c r="GW30" s="224"/>
      <c r="GX30" s="224"/>
      <c r="GY30" s="224"/>
      <c r="GZ30" s="224"/>
      <c r="HA30" s="224"/>
      <c r="HB30" s="224"/>
      <c r="HC30" s="224"/>
      <c r="HD30" s="224"/>
      <c r="HE30" s="224"/>
      <c r="HF30" s="224"/>
      <c r="HG30" s="224"/>
      <c r="HH30" s="224"/>
      <c r="HI30" s="224"/>
      <c r="HJ30" s="224"/>
      <c r="HK30" s="224"/>
      <c r="HL30" s="224"/>
      <c r="HM30" s="224"/>
      <c r="HN30" s="224"/>
      <c r="HO30" s="224"/>
      <c r="HP30" s="224"/>
      <c r="HQ30" s="224"/>
      <c r="HR30" s="224"/>
      <c r="HS30" s="224"/>
      <c r="HT30" s="224"/>
      <c r="HU30" s="224"/>
      <c r="HV30" s="224"/>
      <c r="HW30" s="224"/>
      <c r="HX30" s="224"/>
      <c r="HY30" s="224"/>
      <c r="HZ30" s="224"/>
      <c r="IA30" s="224"/>
      <c r="IB30" s="224"/>
      <c r="IC30" s="224"/>
      <c r="ID30" s="224"/>
      <c r="IE30" s="224"/>
      <c r="IF30" s="224"/>
      <c r="IG30" s="224"/>
      <c r="IH30" s="224"/>
      <c r="II30" s="224"/>
      <c r="IJ30" s="224"/>
      <c r="IK30" s="224"/>
      <c r="IL30" s="224"/>
      <c r="IM30" s="224"/>
      <c r="IN30" s="224"/>
      <c r="IO30" s="224"/>
      <c r="IP30" s="224"/>
      <c r="IQ30" s="224"/>
      <c r="IR30" s="224"/>
      <c r="IS30" s="224"/>
      <c r="IT30" s="224"/>
      <c r="IU30" s="224"/>
      <c r="IV30" s="224"/>
      <c r="IW30" s="224"/>
      <c r="IX30" s="224"/>
      <c r="IY30" s="224"/>
      <c r="IZ30" s="224"/>
      <c r="JA30" s="224"/>
      <c r="JB30" s="272"/>
      <c r="JC30" s="298">
        <f t="shared" si="14"/>
        <v>0</v>
      </c>
      <c r="JD30" s="298">
        <f t="shared" si="14"/>
        <v>0</v>
      </c>
      <c r="JE30" s="298">
        <f t="shared" si="14"/>
        <v>0</v>
      </c>
      <c r="JF30" s="298">
        <f t="shared" si="14"/>
        <v>0</v>
      </c>
      <c r="JG30" s="298">
        <f t="shared" si="14"/>
        <v>0</v>
      </c>
      <c r="JH30" s="298">
        <f t="shared" si="14"/>
        <v>0</v>
      </c>
      <c r="JI30" s="299">
        <f t="shared" si="12"/>
        <v>0</v>
      </c>
      <c r="JJ30" s="299">
        <f t="shared" si="12"/>
        <v>0</v>
      </c>
      <c r="JK30" s="299">
        <f t="shared" si="12"/>
        <v>0</v>
      </c>
      <c r="JL30" s="299">
        <f t="shared" si="12"/>
        <v>0</v>
      </c>
      <c r="JM30" s="299">
        <f t="shared" si="12"/>
        <v>0</v>
      </c>
      <c r="JN30" s="299">
        <f t="shared" si="12"/>
        <v>0</v>
      </c>
    </row>
    <row r="31" spans="1:274" s="261" customFormat="1" x14ac:dyDescent="0.2">
      <c r="A31" s="300" t="s">
        <v>625</v>
      </c>
      <c r="B31" s="321">
        <v>45068</v>
      </c>
      <c r="C31" s="321">
        <v>45074</v>
      </c>
      <c r="D31" s="222"/>
      <c r="E31" s="222"/>
      <c r="F31" s="222"/>
      <c r="G31" s="222"/>
      <c r="H31" s="222"/>
      <c r="I31" s="222"/>
      <c r="J31" s="296">
        <f t="shared" si="10"/>
        <v>0</v>
      </c>
      <c r="K31" s="297">
        <f t="shared" si="13"/>
        <v>0</v>
      </c>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c r="HA31" s="224"/>
      <c r="HB31" s="224"/>
      <c r="HC31" s="224"/>
      <c r="HD31" s="224"/>
      <c r="HE31" s="224"/>
      <c r="HF31" s="224"/>
      <c r="HG31" s="224"/>
      <c r="HH31" s="224"/>
      <c r="HI31" s="224"/>
      <c r="HJ31" s="224"/>
      <c r="HK31" s="224"/>
      <c r="HL31" s="224"/>
      <c r="HM31" s="224"/>
      <c r="HN31" s="224"/>
      <c r="HO31" s="224"/>
      <c r="HP31" s="224"/>
      <c r="HQ31" s="224"/>
      <c r="HR31" s="224"/>
      <c r="HS31" s="224"/>
      <c r="HT31" s="224"/>
      <c r="HU31" s="224"/>
      <c r="HV31" s="224"/>
      <c r="HW31" s="224"/>
      <c r="HX31" s="224"/>
      <c r="HY31" s="224"/>
      <c r="HZ31" s="224"/>
      <c r="IA31" s="224"/>
      <c r="IB31" s="224"/>
      <c r="IC31" s="224"/>
      <c r="ID31" s="224"/>
      <c r="IE31" s="224"/>
      <c r="IF31" s="224"/>
      <c r="IG31" s="224"/>
      <c r="IH31" s="224"/>
      <c r="II31" s="224"/>
      <c r="IJ31" s="224"/>
      <c r="IK31" s="224"/>
      <c r="IL31" s="224"/>
      <c r="IM31" s="224"/>
      <c r="IN31" s="224"/>
      <c r="IO31" s="224"/>
      <c r="IP31" s="224"/>
      <c r="IQ31" s="224"/>
      <c r="IR31" s="224"/>
      <c r="IS31" s="224"/>
      <c r="IT31" s="224"/>
      <c r="IU31" s="224"/>
      <c r="IV31" s="224"/>
      <c r="IW31" s="224"/>
      <c r="IX31" s="224"/>
      <c r="IY31" s="224"/>
      <c r="IZ31" s="224"/>
      <c r="JA31" s="224"/>
      <c r="JB31" s="272"/>
      <c r="JC31" s="298">
        <f t="shared" si="14"/>
        <v>0</v>
      </c>
      <c r="JD31" s="298">
        <f t="shared" si="14"/>
        <v>0</v>
      </c>
      <c r="JE31" s="298">
        <f t="shared" si="14"/>
        <v>0</v>
      </c>
      <c r="JF31" s="298">
        <f t="shared" si="14"/>
        <v>0</v>
      </c>
      <c r="JG31" s="298">
        <f t="shared" si="14"/>
        <v>0</v>
      </c>
      <c r="JH31" s="298">
        <f t="shared" si="14"/>
        <v>0</v>
      </c>
      <c r="JI31" s="299">
        <f t="shared" si="12"/>
        <v>0</v>
      </c>
      <c r="JJ31" s="299">
        <f t="shared" si="12"/>
        <v>0</v>
      </c>
      <c r="JK31" s="299">
        <f t="shared" si="12"/>
        <v>0</v>
      </c>
      <c r="JL31" s="299">
        <f t="shared" si="12"/>
        <v>0</v>
      </c>
      <c r="JM31" s="299">
        <f t="shared" si="12"/>
        <v>0</v>
      </c>
      <c r="JN31" s="299">
        <f t="shared" si="12"/>
        <v>0</v>
      </c>
    </row>
    <row r="32" spans="1:274" s="261" customFormat="1" x14ac:dyDescent="0.2">
      <c r="A32" s="300" t="s">
        <v>626</v>
      </c>
      <c r="B32" s="321">
        <v>45075</v>
      </c>
      <c r="C32" s="321">
        <v>45081</v>
      </c>
      <c r="D32" s="222"/>
      <c r="E32" s="222"/>
      <c r="F32" s="222"/>
      <c r="G32" s="222"/>
      <c r="H32" s="222"/>
      <c r="I32" s="222"/>
      <c r="J32" s="296">
        <f t="shared" si="10"/>
        <v>0</v>
      </c>
      <c r="K32" s="297">
        <f t="shared" si="13"/>
        <v>0</v>
      </c>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224"/>
      <c r="DP32" s="224"/>
      <c r="DQ32" s="224"/>
      <c r="DR32" s="224"/>
      <c r="DS32" s="224"/>
      <c r="DT32" s="224"/>
      <c r="DU32" s="224"/>
      <c r="DV32" s="224"/>
      <c r="DW32" s="224"/>
      <c r="DX32" s="224"/>
      <c r="DY32" s="224"/>
      <c r="DZ32" s="224"/>
      <c r="EA32" s="224"/>
      <c r="EB32" s="224"/>
      <c r="EC32" s="224"/>
      <c r="ED32" s="224"/>
      <c r="EE32" s="224"/>
      <c r="EF32" s="224"/>
      <c r="EG32" s="224"/>
      <c r="EH32" s="224"/>
      <c r="EI32" s="224"/>
      <c r="EJ32" s="224"/>
      <c r="EK32" s="224"/>
      <c r="EL32" s="224"/>
      <c r="EM32" s="224"/>
      <c r="EN32" s="224"/>
      <c r="EO32" s="224"/>
      <c r="EP32" s="224"/>
      <c r="EQ32" s="224"/>
      <c r="ER32" s="224"/>
      <c r="ES32" s="224"/>
      <c r="ET32" s="224"/>
      <c r="EU32" s="224"/>
      <c r="EV32" s="224"/>
      <c r="EW32" s="224"/>
      <c r="EX32" s="224"/>
      <c r="EY32" s="224"/>
      <c r="EZ32" s="224"/>
      <c r="FA32" s="224"/>
      <c r="FB32" s="224"/>
      <c r="FC32" s="224"/>
      <c r="FD32" s="224"/>
      <c r="FE32" s="224"/>
      <c r="FF32" s="224"/>
      <c r="FG32" s="224"/>
      <c r="FH32" s="224"/>
      <c r="FI32" s="224"/>
      <c r="FJ32" s="224"/>
      <c r="FK32" s="224"/>
      <c r="FL32" s="224"/>
      <c r="FM32" s="224"/>
      <c r="FN32" s="224"/>
      <c r="FO32" s="224"/>
      <c r="FP32" s="224"/>
      <c r="FQ32" s="224"/>
      <c r="FR32" s="224"/>
      <c r="FS32" s="224"/>
      <c r="FT32" s="224"/>
      <c r="FU32" s="224"/>
      <c r="FV32" s="224"/>
      <c r="FW32" s="224"/>
      <c r="FX32" s="224"/>
      <c r="FY32" s="224"/>
      <c r="FZ32" s="224"/>
      <c r="GA32" s="224"/>
      <c r="GB32" s="224"/>
      <c r="GC32" s="224"/>
      <c r="GD32" s="224"/>
      <c r="GE32" s="224"/>
      <c r="GF32" s="224"/>
      <c r="GG32" s="224"/>
      <c r="GH32" s="224"/>
      <c r="GI32" s="224"/>
      <c r="GJ32" s="224"/>
      <c r="GK32" s="224"/>
      <c r="GL32" s="224"/>
      <c r="GM32" s="224"/>
      <c r="GN32" s="224"/>
      <c r="GO32" s="224"/>
      <c r="GP32" s="224"/>
      <c r="GQ32" s="224"/>
      <c r="GR32" s="224"/>
      <c r="GS32" s="224"/>
      <c r="GT32" s="224"/>
      <c r="GU32" s="224"/>
      <c r="GV32" s="224"/>
      <c r="GW32" s="224"/>
      <c r="GX32" s="224"/>
      <c r="GY32" s="224"/>
      <c r="GZ32" s="224"/>
      <c r="HA32" s="224"/>
      <c r="HB32" s="224"/>
      <c r="HC32" s="224"/>
      <c r="HD32" s="224"/>
      <c r="HE32" s="224"/>
      <c r="HF32" s="224"/>
      <c r="HG32" s="224"/>
      <c r="HH32" s="224"/>
      <c r="HI32" s="224"/>
      <c r="HJ32" s="224"/>
      <c r="HK32" s="224"/>
      <c r="HL32" s="224"/>
      <c r="HM32" s="224"/>
      <c r="HN32" s="224"/>
      <c r="HO32" s="224"/>
      <c r="HP32" s="224"/>
      <c r="HQ32" s="224"/>
      <c r="HR32" s="224"/>
      <c r="HS32" s="224"/>
      <c r="HT32" s="224"/>
      <c r="HU32" s="224"/>
      <c r="HV32" s="224"/>
      <c r="HW32" s="224"/>
      <c r="HX32" s="224"/>
      <c r="HY32" s="224"/>
      <c r="HZ32" s="224"/>
      <c r="IA32" s="224"/>
      <c r="IB32" s="224"/>
      <c r="IC32" s="224"/>
      <c r="ID32" s="224"/>
      <c r="IE32" s="224"/>
      <c r="IF32" s="224"/>
      <c r="IG32" s="224"/>
      <c r="IH32" s="224"/>
      <c r="II32" s="224"/>
      <c r="IJ32" s="224"/>
      <c r="IK32" s="224"/>
      <c r="IL32" s="224"/>
      <c r="IM32" s="224"/>
      <c r="IN32" s="224"/>
      <c r="IO32" s="224"/>
      <c r="IP32" s="224"/>
      <c r="IQ32" s="224"/>
      <c r="IR32" s="224"/>
      <c r="IS32" s="224"/>
      <c r="IT32" s="224"/>
      <c r="IU32" s="224"/>
      <c r="IV32" s="224"/>
      <c r="IW32" s="224"/>
      <c r="IX32" s="224"/>
      <c r="IY32" s="224"/>
      <c r="IZ32" s="224"/>
      <c r="JA32" s="224"/>
      <c r="JB32" s="272"/>
      <c r="JC32" s="298">
        <f t="shared" si="14"/>
        <v>0</v>
      </c>
      <c r="JD32" s="298">
        <f t="shared" si="14"/>
        <v>0</v>
      </c>
      <c r="JE32" s="298">
        <f t="shared" si="14"/>
        <v>0</v>
      </c>
      <c r="JF32" s="298">
        <f t="shared" si="14"/>
        <v>0</v>
      </c>
      <c r="JG32" s="298">
        <f t="shared" si="14"/>
        <v>0</v>
      </c>
      <c r="JH32" s="298">
        <f t="shared" si="14"/>
        <v>0</v>
      </c>
      <c r="JI32" s="299">
        <f t="shared" si="12"/>
        <v>0</v>
      </c>
      <c r="JJ32" s="299">
        <f t="shared" si="12"/>
        <v>0</v>
      </c>
      <c r="JK32" s="299">
        <f t="shared" si="12"/>
        <v>0</v>
      </c>
      <c r="JL32" s="299">
        <f t="shared" si="12"/>
        <v>0</v>
      </c>
      <c r="JM32" s="299">
        <f t="shared" si="12"/>
        <v>0</v>
      </c>
      <c r="JN32" s="299">
        <f t="shared" si="12"/>
        <v>0</v>
      </c>
    </row>
    <row r="33" spans="1:274" s="261" customFormat="1" x14ac:dyDescent="0.2">
      <c r="A33" s="300" t="s">
        <v>627</v>
      </c>
      <c r="B33" s="321">
        <v>45082</v>
      </c>
      <c r="C33" s="321">
        <v>45088</v>
      </c>
      <c r="D33" s="222"/>
      <c r="E33" s="222"/>
      <c r="F33" s="222"/>
      <c r="G33" s="222"/>
      <c r="H33" s="222"/>
      <c r="I33" s="222"/>
      <c r="J33" s="296">
        <f t="shared" si="10"/>
        <v>0</v>
      </c>
      <c r="K33" s="297">
        <f t="shared" si="13"/>
        <v>0</v>
      </c>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224"/>
      <c r="DP33" s="224"/>
      <c r="DQ33" s="224"/>
      <c r="DR33" s="224"/>
      <c r="DS33" s="224"/>
      <c r="DT33" s="224"/>
      <c r="DU33" s="224"/>
      <c r="DV33" s="224"/>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224"/>
      <c r="FA33" s="224"/>
      <c r="FB33" s="224"/>
      <c r="FC33" s="224"/>
      <c r="FD33" s="224"/>
      <c r="FE33" s="224"/>
      <c r="FF33" s="224"/>
      <c r="FG33" s="224"/>
      <c r="FH33" s="224"/>
      <c r="FI33" s="224"/>
      <c r="FJ33" s="224"/>
      <c r="FK33" s="224"/>
      <c r="FL33" s="224"/>
      <c r="FM33" s="224"/>
      <c r="FN33" s="224"/>
      <c r="FO33" s="224"/>
      <c r="FP33" s="224"/>
      <c r="FQ33" s="224"/>
      <c r="FR33" s="224"/>
      <c r="FS33" s="224"/>
      <c r="FT33" s="224"/>
      <c r="FU33" s="224"/>
      <c r="FV33" s="224"/>
      <c r="FW33" s="224"/>
      <c r="FX33" s="224"/>
      <c r="FY33" s="224"/>
      <c r="FZ33" s="224"/>
      <c r="GA33" s="224"/>
      <c r="GB33" s="224"/>
      <c r="GC33" s="224"/>
      <c r="GD33" s="224"/>
      <c r="GE33" s="224"/>
      <c r="GF33" s="224"/>
      <c r="GG33" s="224"/>
      <c r="GH33" s="224"/>
      <c r="GI33" s="224"/>
      <c r="GJ33" s="224"/>
      <c r="GK33" s="224"/>
      <c r="GL33" s="224"/>
      <c r="GM33" s="224"/>
      <c r="GN33" s="224"/>
      <c r="GO33" s="224"/>
      <c r="GP33" s="224"/>
      <c r="GQ33" s="224"/>
      <c r="GR33" s="224"/>
      <c r="GS33" s="224"/>
      <c r="GT33" s="224"/>
      <c r="GU33" s="224"/>
      <c r="GV33" s="224"/>
      <c r="GW33" s="224"/>
      <c r="GX33" s="224"/>
      <c r="GY33" s="224"/>
      <c r="GZ33" s="224"/>
      <c r="HA33" s="224"/>
      <c r="HB33" s="224"/>
      <c r="HC33" s="224"/>
      <c r="HD33" s="224"/>
      <c r="HE33" s="224"/>
      <c r="HF33" s="224"/>
      <c r="HG33" s="224"/>
      <c r="HH33" s="224"/>
      <c r="HI33" s="224"/>
      <c r="HJ33" s="224"/>
      <c r="HK33" s="224"/>
      <c r="HL33" s="224"/>
      <c r="HM33" s="224"/>
      <c r="HN33" s="224"/>
      <c r="HO33" s="224"/>
      <c r="HP33" s="224"/>
      <c r="HQ33" s="224"/>
      <c r="HR33" s="224"/>
      <c r="HS33" s="224"/>
      <c r="HT33" s="224"/>
      <c r="HU33" s="224"/>
      <c r="HV33" s="224"/>
      <c r="HW33" s="224"/>
      <c r="HX33" s="224"/>
      <c r="HY33" s="224"/>
      <c r="HZ33" s="224"/>
      <c r="IA33" s="224"/>
      <c r="IB33" s="224"/>
      <c r="IC33" s="224"/>
      <c r="ID33" s="224"/>
      <c r="IE33" s="224"/>
      <c r="IF33" s="224"/>
      <c r="IG33" s="224"/>
      <c r="IH33" s="224"/>
      <c r="II33" s="224"/>
      <c r="IJ33" s="224"/>
      <c r="IK33" s="224"/>
      <c r="IL33" s="224"/>
      <c r="IM33" s="224"/>
      <c r="IN33" s="224"/>
      <c r="IO33" s="224"/>
      <c r="IP33" s="224"/>
      <c r="IQ33" s="224"/>
      <c r="IR33" s="224"/>
      <c r="IS33" s="224"/>
      <c r="IT33" s="224"/>
      <c r="IU33" s="224"/>
      <c r="IV33" s="224"/>
      <c r="IW33" s="224"/>
      <c r="IX33" s="224"/>
      <c r="IY33" s="224"/>
      <c r="IZ33" s="224"/>
      <c r="JA33" s="224"/>
      <c r="JB33" s="272"/>
      <c r="JC33" s="298">
        <f t="shared" si="14"/>
        <v>0</v>
      </c>
      <c r="JD33" s="298">
        <f t="shared" si="14"/>
        <v>0</v>
      </c>
      <c r="JE33" s="298">
        <f t="shared" si="14"/>
        <v>0</v>
      </c>
      <c r="JF33" s="298">
        <f t="shared" si="14"/>
        <v>0</v>
      </c>
      <c r="JG33" s="298">
        <f t="shared" si="14"/>
        <v>0</v>
      </c>
      <c r="JH33" s="298">
        <f t="shared" si="14"/>
        <v>0</v>
      </c>
      <c r="JI33" s="299">
        <f t="shared" si="12"/>
        <v>0</v>
      </c>
      <c r="JJ33" s="299">
        <f t="shared" si="12"/>
        <v>0</v>
      </c>
      <c r="JK33" s="299">
        <f t="shared" si="12"/>
        <v>0</v>
      </c>
      <c r="JL33" s="299">
        <f t="shared" si="12"/>
        <v>0</v>
      </c>
      <c r="JM33" s="299">
        <f t="shared" si="12"/>
        <v>0</v>
      </c>
      <c r="JN33" s="299">
        <f t="shared" si="12"/>
        <v>0</v>
      </c>
    </row>
    <row r="34" spans="1:274" s="261" customFormat="1" x14ac:dyDescent="0.2">
      <c r="A34" s="300" t="s">
        <v>628</v>
      </c>
      <c r="B34" s="321">
        <v>45089</v>
      </c>
      <c r="C34" s="321">
        <v>45095</v>
      </c>
      <c r="D34" s="222"/>
      <c r="E34" s="222"/>
      <c r="F34" s="222"/>
      <c r="G34" s="222"/>
      <c r="H34" s="222"/>
      <c r="I34" s="222"/>
      <c r="J34" s="296">
        <f t="shared" si="10"/>
        <v>0</v>
      </c>
      <c r="K34" s="297">
        <f t="shared" si="13"/>
        <v>0</v>
      </c>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c r="CG34" s="224"/>
      <c r="CH34" s="224"/>
      <c r="CI34" s="224"/>
      <c r="CJ34" s="224"/>
      <c r="CK34" s="224"/>
      <c r="CL34" s="224"/>
      <c r="CM34" s="224"/>
      <c r="CN34" s="224"/>
      <c r="CO34" s="224"/>
      <c r="CP34" s="224"/>
      <c r="CQ34" s="224"/>
      <c r="CR34" s="224"/>
      <c r="CS34" s="224"/>
      <c r="CT34" s="224"/>
      <c r="CU34" s="224"/>
      <c r="CV34" s="224"/>
      <c r="CW34" s="224"/>
      <c r="CX34" s="224"/>
      <c r="CY34" s="224"/>
      <c r="CZ34" s="224"/>
      <c r="DA34" s="224"/>
      <c r="DB34" s="224"/>
      <c r="DC34" s="224"/>
      <c r="DD34" s="224"/>
      <c r="DE34" s="224"/>
      <c r="DF34" s="224"/>
      <c r="DG34" s="224"/>
      <c r="DH34" s="224"/>
      <c r="DI34" s="224"/>
      <c r="DJ34" s="224"/>
      <c r="DK34" s="224"/>
      <c r="DL34" s="224"/>
      <c r="DM34" s="224"/>
      <c r="DN34" s="224"/>
      <c r="DO34" s="224"/>
      <c r="DP34" s="224"/>
      <c r="DQ34" s="224"/>
      <c r="DR34" s="224"/>
      <c r="DS34" s="224"/>
      <c r="DT34" s="224"/>
      <c r="DU34" s="224"/>
      <c r="DV34" s="224"/>
      <c r="DW34" s="224"/>
      <c r="DX34" s="224"/>
      <c r="DY34" s="224"/>
      <c r="DZ34" s="224"/>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224"/>
      <c r="EW34" s="224"/>
      <c r="EX34" s="224"/>
      <c r="EY34" s="224"/>
      <c r="EZ34" s="224"/>
      <c r="FA34" s="224"/>
      <c r="FB34" s="224"/>
      <c r="FC34" s="224"/>
      <c r="FD34" s="224"/>
      <c r="FE34" s="224"/>
      <c r="FF34" s="224"/>
      <c r="FG34" s="224"/>
      <c r="FH34" s="224"/>
      <c r="FI34" s="224"/>
      <c r="FJ34" s="224"/>
      <c r="FK34" s="224"/>
      <c r="FL34" s="224"/>
      <c r="FM34" s="224"/>
      <c r="FN34" s="224"/>
      <c r="FO34" s="224"/>
      <c r="FP34" s="224"/>
      <c r="FQ34" s="224"/>
      <c r="FR34" s="224"/>
      <c r="FS34" s="224"/>
      <c r="FT34" s="224"/>
      <c r="FU34" s="224"/>
      <c r="FV34" s="224"/>
      <c r="FW34" s="224"/>
      <c r="FX34" s="224"/>
      <c r="FY34" s="224"/>
      <c r="FZ34" s="224"/>
      <c r="GA34" s="224"/>
      <c r="GB34" s="224"/>
      <c r="GC34" s="224"/>
      <c r="GD34" s="224"/>
      <c r="GE34" s="224"/>
      <c r="GF34" s="224"/>
      <c r="GG34" s="224"/>
      <c r="GH34" s="224"/>
      <c r="GI34" s="224"/>
      <c r="GJ34" s="224"/>
      <c r="GK34" s="224"/>
      <c r="GL34" s="224"/>
      <c r="GM34" s="224"/>
      <c r="GN34" s="224"/>
      <c r="GO34" s="224"/>
      <c r="GP34" s="224"/>
      <c r="GQ34" s="224"/>
      <c r="GR34" s="224"/>
      <c r="GS34" s="224"/>
      <c r="GT34" s="224"/>
      <c r="GU34" s="224"/>
      <c r="GV34" s="224"/>
      <c r="GW34" s="224"/>
      <c r="GX34" s="224"/>
      <c r="GY34" s="224"/>
      <c r="GZ34" s="224"/>
      <c r="HA34" s="224"/>
      <c r="HB34" s="224"/>
      <c r="HC34" s="224"/>
      <c r="HD34" s="224"/>
      <c r="HE34" s="224"/>
      <c r="HF34" s="224"/>
      <c r="HG34" s="224"/>
      <c r="HH34" s="224"/>
      <c r="HI34" s="224"/>
      <c r="HJ34" s="224"/>
      <c r="HK34" s="224"/>
      <c r="HL34" s="224"/>
      <c r="HM34" s="224"/>
      <c r="HN34" s="224"/>
      <c r="HO34" s="224"/>
      <c r="HP34" s="224"/>
      <c r="HQ34" s="224"/>
      <c r="HR34" s="224"/>
      <c r="HS34" s="224"/>
      <c r="HT34" s="224"/>
      <c r="HU34" s="224"/>
      <c r="HV34" s="224"/>
      <c r="HW34" s="224"/>
      <c r="HX34" s="224"/>
      <c r="HY34" s="224"/>
      <c r="HZ34" s="224"/>
      <c r="IA34" s="224"/>
      <c r="IB34" s="224"/>
      <c r="IC34" s="224"/>
      <c r="ID34" s="224"/>
      <c r="IE34" s="224"/>
      <c r="IF34" s="224"/>
      <c r="IG34" s="224"/>
      <c r="IH34" s="224"/>
      <c r="II34" s="224"/>
      <c r="IJ34" s="224"/>
      <c r="IK34" s="224"/>
      <c r="IL34" s="224"/>
      <c r="IM34" s="224"/>
      <c r="IN34" s="224"/>
      <c r="IO34" s="224"/>
      <c r="IP34" s="224"/>
      <c r="IQ34" s="224"/>
      <c r="IR34" s="224"/>
      <c r="IS34" s="224"/>
      <c r="IT34" s="224"/>
      <c r="IU34" s="224"/>
      <c r="IV34" s="224"/>
      <c r="IW34" s="224"/>
      <c r="IX34" s="224"/>
      <c r="IY34" s="224"/>
      <c r="IZ34" s="224"/>
      <c r="JA34" s="224"/>
      <c r="JB34" s="272"/>
      <c r="JC34" s="298">
        <f t="shared" si="14"/>
        <v>0</v>
      </c>
      <c r="JD34" s="298">
        <f t="shared" si="14"/>
        <v>0</v>
      </c>
      <c r="JE34" s="298">
        <f t="shared" si="14"/>
        <v>0</v>
      </c>
      <c r="JF34" s="298">
        <f t="shared" si="14"/>
        <v>0</v>
      </c>
      <c r="JG34" s="298">
        <f t="shared" si="14"/>
        <v>0</v>
      </c>
      <c r="JH34" s="298">
        <f t="shared" si="14"/>
        <v>0</v>
      </c>
      <c r="JI34" s="299">
        <f t="shared" si="12"/>
        <v>0</v>
      </c>
      <c r="JJ34" s="299">
        <f t="shared" si="12"/>
        <v>0</v>
      </c>
      <c r="JK34" s="299">
        <f t="shared" si="12"/>
        <v>0</v>
      </c>
      <c r="JL34" s="299">
        <f t="shared" si="12"/>
        <v>0</v>
      </c>
      <c r="JM34" s="299">
        <f t="shared" si="12"/>
        <v>0</v>
      </c>
      <c r="JN34" s="299">
        <f t="shared" si="12"/>
        <v>0</v>
      </c>
    </row>
    <row r="35" spans="1:274" x14ac:dyDescent="0.2">
      <c r="A35" s="300" t="s">
        <v>629</v>
      </c>
      <c r="B35" s="321">
        <v>45096</v>
      </c>
      <c r="C35" s="321">
        <v>45102</v>
      </c>
      <c r="D35" s="222"/>
      <c r="E35" s="222"/>
      <c r="F35" s="222"/>
      <c r="G35" s="222"/>
      <c r="H35" s="222"/>
      <c r="I35" s="222"/>
      <c r="J35" s="296">
        <f t="shared" si="10"/>
        <v>0</v>
      </c>
      <c r="K35" s="297">
        <f t="shared" si="13"/>
        <v>0</v>
      </c>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4"/>
      <c r="DI35" s="224"/>
      <c r="DJ35" s="224"/>
      <c r="DK35" s="224"/>
      <c r="DL35" s="224"/>
      <c r="DM35" s="224"/>
      <c r="DN35" s="224"/>
      <c r="DO35" s="224"/>
      <c r="DP35" s="224"/>
      <c r="DQ35" s="224"/>
      <c r="DR35" s="224"/>
      <c r="DS35" s="224"/>
      <c r="DT35" s="224"/>
      <c r="DU35" s="224"/>
      <c r="DV35" s="224"/>
      <c r="DW35" s="224"/>
      <c r="DX35" s="224"/>
      <c r="DY35" s="224"/>
      <c r="DZ35" s="224"/>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224"/>
      <c r="EW35" s="224"/>
      <c r="EX35" s="224"/>
      <c r="EY35" s="224"/>
      <c r="EZ35" s="224"/>
      <c r="FA35" s="224"/>
      <c r="FB35" s="224"/>
      <c r="FC35" s="224"/>
      <c r="FD35" s="224"/>
      <c r="FE35" s="224"/>
      <c r="FF35" s="224"/>
      <c r="FG35" s="224"/>
      <c r="FH35" s="224"/>
      <c r="FI35" s="224"/>
      <c r="FJ35" s="224"/>
      <c r="FK35" s="224"/>
      <c r="FL35" s="224"/>
      <c r="FM35" s="224"/>
      <c r="FN35" s="224"/>
      <c r="FO35" s="224"/>
      <c r="FP35" s="224"/>
      <c r="FQ35" s="224"/>
      <c r="FR35" s="224"/>
      <c r="FS35" s="224"/>
      <c r="FT35" s="224"/>
      <c r="FU35" s="224"/>
      <c r="FV35" s="224"/>
      <c r="FW35" s="224"/>
      <c r="FX35" s="224"/>
      <c r="FY35" s="224"/>
      <c r="FZ35" s="224"/>
      <c r="GA35" s="224"/>
      <c r="GB35" s="224"/>
      <c r="GC35" s="224"/>
      <c r="GD35" s="224"/>
      <c r="GE35" s="224"/>
      <c r="GF35" s="224"/>
      <c r="GG35" s="224"/>
      <c r="GH35" s="224"/>
      <c r="GI35" s="224"/>
      <c r="GJ35" s="224"/>
      <c r="GK35" s="224"/>
      <c r="GL35" s="224"/>
      <c r="GM35" s="224"/>
      <c r="GN35" s="224"/>
      <c r="GO35" s="224"/>
      <c r="GP35" s="224"/>
      <c r="GQ35" s="224"/>
      <c r="GR35" s="224"/>
      <c r="GS35" s="224"/>
      <c r="GT35" s="224"/>
      <c r="GU35" s="224"/>
      <c r="GV35" s="224"/>
      <c r="GW35" s="224"/>
      <c r="GX35" s="224"/>
      <c r="GY35" s="224"/>
      <c r="GZ35" s="224"/>
      <c r="HA35" s="224"/>
      <c r="HB35" s="224"/>
      <c r="HC35" s="224"/>
      <c r="HD35" s="224"/>
      <c r="HE35" s="224"/>
      <c r="HF35" s="224"/>
      <c r="HG35" s="224"/>
      <c r="HH35" s="224"/>
      <c r="HI35" s="224"/>
      <c r="HJ35" s="224"/>
      <c r="HK35" s="224"/>
      <c r="HL35" s="224"/>
      <c r="HM35" s="224"/>
      <c r="HN35" s="224"/>
      <c r="HO35" s="224"/>
      <c r="HP35" s="224"/>
      <c r="HQ35" s="224"/>
      <c r="HR35" s="224"/>
      <c r="HS35" s="224"/>
      <c r="HT35" s="224"/>
      <c r="HU35" s="224"/>
      <c r="HV35" s="224"/>
      <c r="HW35" s="224"/>
      <c r="HX35" s="224"/>
      <c r="HY35" s="224"/>
      <c r="HZ35" s="224"/>
      <c r="IA35" s="224"/>
      <c r="IB35" s="224"/>
      <c r="IC35" s="224"/>
      <c r="ID35" s="224"/>
      <c r="IE35" s="224"/>
      <c r="IF35" s="224"/>
      <c r="IG35" s="224"/>
      <c r="IH35" s="224"/>
      <c r="II35" s="224"/>
      <c r="IJ35" s="224"/>
      <c r="IK35" s="224"/>
      <c r="IL35" s="224"/>
      <c r="IM35" s="224"/>
      <c r="IN35" s="224"/>
      <c r="IO35" s="224"/>
      <c r="IP35" s="224"/>
      <c r="IQ35" s="224"/>
      <c r="IR35" s="224"/>
      <c r="IS35" s="224"/>
      <c r="IT35" s="224"/>
      <c r="IU35" s="224"/>
      <c r="IV35" s="224"/>
      <c r="IW35" s="224"/>
      <c r="IX35" s="224"/>
      <c r="IY35" s="224"/>
      <c r="IZ35" s="224"/>
      <c r="JA35" s="224"/>
      <c r="JB35" s="272"/>
      <c r="JC35" s="298">
        <f t="shared" si="14"/>
        <v>0</v>
      </c>
      <c r="JD35" s="298">
        <f t="shared" si="14"/>
        <v>0</v>
      </c>
      <c r="JE35" s="298">
        <f t="shared" si="14"/>
        <v>0</v>
      </c>
      <c r="JF35" s="298">
        <f t="shared" si="14"/>
        <v>0</v>
      </c>
      <c r="JG35" s="298">
        <f t="shared" si="14"/>
        <v>0</v>
      </c>
      <c r="JH35" s="298">
        <f t="shared" si="14"/>
        <v>0</v>
      </c>
      <c r="JI35" s="299">
        <f t="shared" si="12"/>
        <v>0</v>
      </c>
      <c r="JJ35" s="299">
        <f t="shared" si="12"/>
        <v>0</v>
      </c>
      <c r="JK35" s="299">
        <f t="shared" si="12"/>
        <v>0</v>
      </c>
      <c r="JL35" s="299">
        <f t="shared" si="12"/>
        <v>0</v>
      </c>
      <c r="JM35" s="299">
        <f t="shared" si="12"/>
        <v>0</v>
      </c>
      <c r="JN35" s="299">
        <f t="shared" si="12"/>
        <v>0</v>
      </c>
    </row>
    <row r="36" spans="1:274" x14ac:dyDescent="0.2">
      <c r="A36" s="300" t="s">
        <v>630</v>
      </c>
      <c r="B36" s="321">
        <v>45103</v>
      </c>
      <c r="C36" s="321">
        <v>45109</v>
      </c>
      <c r="D36" s="222"/>
      <c r="E36" s="222"/>
      <c r="F36" s="222"/>
      <c r="G36" s="222"/>
      <c r="H36" s="222"/>
      <c r="I36" s="222"/>
      <c r="J36" s="296">
        <f t="shared" si="10"/>
        <v>0</v>
      </c>
      <c r="K36" s="297">
        <f t="shared" si="13"/>
        <v>0</v>
      </c>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c r="HW36" s="224"/>
      <c r="HX36" s="224"/>
      <c r="HY36" s="224"/>
      <c r="HZ36" s="224"/>
      <c r="IA36" s="224"/>
      <c r="IB36" s="224"/>
      <c r="IC36" s="224"/>
      <c r="ID36" s="224"/>
      <c r="IE36" s="224"/>
      <c r="IF36" s="224"/>
      <c r="IG36" s="224"/>
      <c r="IH36" s="224"/>
      <c r="II36" s="224"/>
      <c r="IJ36" s="224"/>
      <c r="IK36" s="224"/>
      <c r="IL36" s="224"/>
      <c r="IM36" s="224"/>
      <c r="IN36" s="224"/>
      <c r="IO36" s="224"/>
      <c r="IP36" s="224"/>
      <c r="IQ36" s="224"/>
      <c r="IR36" s="224"/>
      <c r="IS36" s="224"/>
      <c r="IT36" s="224"/>
      <c r="IU36" s="224"/>
      <c r="IV36" s="224"/>
      <c r="IW36" s="224"/>
      <c r="IX36" s="224"/>
      <c r="IY36" s="224"/>
      <c r="IZ36" s="224"/>
      <c r="JA36" s="224"/>
      <c r="JB36" s="272"/>
      <c r="JC36" s="298">
        <f t="shared" si="14"/>
        <v>0</v>
      </c>
      <c r="JD36" s="298">
        <f t="shared" si="14"/>
        <v>0</v>
      </c>
      <c r="JE36" s="298">
        <f t="shared" si="14"/>
        <v>0</v>
      </c>
      <c r="JF36" s="298">
        <f t="shared" si="14"/>
        <v>0</v>
      </c>
      <c r="JG36" s="298">
        <f t="shared" si="14"/>
        <v>0</v>
      </c>
      <c r="JH36" s="298">
        <f t="shared" si="14"/>
        <v>0</v>
      </c>
      <c r="JI36" s="299">
        <f t="shared" si="12"/>
        <v>0</v>
      </c>
      <c r="JJ36" s="299">
        <f t="shared" si="12"/>
        <v>0</v>
      </c>
      <c r="JK36" s="299">
        <f t="shared" si="12"/>
        <v>0</v>
      </c>
      <c r="JL36" s="299">
        <f t="shared" si="12"/>
        <v>0</v>
      </c>
      <c r="JM36" s="299">
        <f t="shared" si="12"/>
        <v>0</v>
      </c>
      <c r="JN36" s="299">
        <f t="shared" si="12"/>
        <v>0</v>
      </c>
    </row>
    <row r="37" spans="1:274" x14ac:dyDescent="0.2">
      <c r="A37" s="300" t="s">
        <v>631</v>
      </c>
      <c r="B37" s="321">
        <v>45110</v>
      </c>
      <c r="C37" s="321">
        <v>45116</v>
      </c>
      <c r="D37" s="222"/>
      <c r="E37" s="222"/>
      <c r="F37" s="222"/>
      <c r="G37" s="222"/>
      <c r="H37" s="222"/>
      <c r="I37" s="222"/>
      <c r="J37" s="296">
        <f t="shared" si="10"/>
        <v>0</v>
      </c>
      <c r="K37" s="297">
        <f t="shared" si="13"/>
        <v>0</v>
      </c>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72"/>
      <c r="JC37" s="298">
        <f t="shared" si="14"/>
        <v>0</v>
      </c>
      <c r="JD37" s="298">
        <f t="shared" si="14"/>
        <v>0</v>
      </c>
      <c r="JE37" s="298">
        <f t="shared" si="14"/>
        <v>0</v>
      </c>
      <c r="JF37" s="298">
        <f t="shared" si="14"/>
        <v>0</v>
      </c>
      <c r="JG37" s="298">
        <f t="shared" si="14"/>
        <v>0</v>
      </c>
      <c r="JH37" s="298">
        <f t="shared" si="14"/>
        <v>0</v>
      </c>
      <c r="JI37" s="299">
        <f t="shared" si="12"/>
        <v>0</v>
      </c>
      <c r="JJ37" s="299">
        <f t="shared" si="12"/>
        <v>0</v>
      </c>
      <c r="JK37" s="299">
        <f t="shared" si="12"/>
        <v>0</v>
      </c>
      <c r="JL37" s="299">
        <f t="shared" si="12"/>
        <v>0</v>
      </c>
      <c r="JM37" s="299">
        <f t="shared" si="12"/>
        <v>0</v>
      </c>
      <c r="JN37" s="299">
        <f t="shared" si="12"/>
        <v>0</v>
      </c>
    </row>
    <row r="38" spans="1:274" x14ac:dyDescent="0.2">
      <c r="A38" s="300" t="s">
        <v>632</v>
      </c>
      <c r="B38" s="321">
        <v>45117</v>
      </c>
      <c r="C38" s="321">
        <v>45123</v>
      </c>
      <c r="D38" s="222"/>
      <c r="E38" s="222"/>
      <c r="F38" s="222"/>
      <c r="G38" s="222"/>
      <c r="H38" s="222"/>
      <c r="I38" s="222"/>
      <c r="J38" s="296">
        <f t="shared" si="10"/>
        <v>0</v>
      </c>
      <c r="K38" s="297">
        <f t="shared" si="13"/>
        <v>0</v>
      </c>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c r="IT38" s="224"/>
      <c r="IU38" s="224"/>
      <c r="IV38" s="224"/>
      <c r="IW38" s="224"/>
      <c r="IX38" s="224"/>
      <c r="IY38" s="224"/>
      <c r="IZ38" s="224"/>
      <c r="JA38" s="224"/>
      <c r="JB38" s="272"/>
      <c r="JC38" s="298">
        <f t="shared" si="14"/>
        <v>0</v>
      </c>
      <c r="JD38" s="298">
        <f t="shared" si="14"/>
        <v>0</v>
      </c>
      <c r="JE38" s="298">
        <f t="shared" si="14"/>
        <v>0</v>
      </c>
      <c r="JF38" s="298">
        <f t="shared" si="14"/>
        <v>0</v>
      </c>
      <c r="JG38" s="298">
        <f t="shared" si="14"/>
        <v>0</v>
      </c>
      <c r="JH38" s="298">
        <f t="shared" si="14"/>
        <v>0</v>
      </c>
      <c r="JI38" s="299">
        <f t="shared" si="12"/>
        <v>0</v>
      </c>
      <c r="JJ38" s="299">
        <f t="shared" si="12"/>
        <v>0</v>
      </c>
      <c r="JK38" s="299">
        <f t="shared" si="12"/>
        <v>0</v>
      </c>
      <c r="JL38" s="299">
        <f t="shared" si="12"/>
        <v>0</v>
      </c>
      <c r="JM38" s="299">
        <f t="shared" si="12"/>
        <v>0</v>
      </c>
      <c r="JN38" s="299">
        <f t="shared" si="12"/>
        <v>0</v>
      </c>
    </row>
    <row r="39" spans="1:274" x14ac:dyDescent="0.2">
      <c r="A39" s="300" t="s">
        <v>633</v>
      </c>
      <c r="B39" s="321">
        <v>45124</v>
      </c>
      <c r="C39" s="321">
        <v>45130</v>
      </c>
      <c r="D39" s="222"/>
      <c r="E39" s="222"/>
      <c r="F39" s="222"/>
      <c r="G39" s="222"/>
      <c r="H39" s="222"/>
      <c r="I39" s="222"/>
      <c r="J39" s="296">
        <f t="shared" si="10"/>
        <v>0</v>
      </c>
      <c r="K39" s="297">
        <f t="shared" si="13"/>
        <v>0</v>
      </c>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c r="CM39" s="224"/>
      <c r="CN39" s="224"/>
      <c r="CO39" s="224"/>
      <c r="CP39" s="224"/>
      <c r="CQ39" s="224"/>
      <c r="CR39" s="224"/>
      <c r="CS39" s="224"/>
      <c r="CT39" s="224"/>
      <c r="CU39" s="224"/>
      <c r="CV39" s="224"/>
      <c r="CW39" s="224"/>
      <c r="CX39" s="224"/>
      <c r="CY39" s="224"/>
      <c r="CZ39" s="224"/>
      <c r="DA39" s="224"/>
      <c r="DB39" s="224"/>
      <c r="DC39" s="224"/>
      <c r="DD39" s="224"/>
      <c r="DE39" s="224"/>
      <c r="DF39" s="224"/>
      <c r="DG39" s="224"/>
      <c r="DH39" s="224"/>
      <c r="DI39" s="224"/>
      <c r="DJ39" s="224"/>
      <c r="DK39" s="224"/>
      <c r="DL39" s="224"/>
      <c r="DM39" s="224"/>
      <c r="DN39" s="224"/>
      <c r="DO39" s="224"/>
      <c r="DP39" s="224"/>
      <c r="DQ39" s="224"/>
      <c r="DR39" s="224"/>
      <c r="DS39" s="224"/>
      <c r="DT39" s="224"/>
      <c r="DU39" s="224"/>
      <c r="DV39" s="224"/>
      <c r="DW39" s="224"/>
      <c r="DX39" s="224"/>
      <c r="DY39" s="224"/>
      <c r="DZ39" s="224"/>
      <c r="EA39" s="224"/>
      <c r="EB39" s="224"/>
      <c r="EC39" s="224"/>
      <c r="ED39" s="224"/>
      <c r="EE39" s="224"/>
      <c r="EF39" s="224"/>
      <c r="EG39" s="224"/>
      <c r="EH39" s="224"/>
      <c r="EI39" s="224"/>
      <c r="EJ39" s="224"/>
      <c r="EK39" s="224"/>
      <c r="EL39" s="224"/>
      <c r="EM39" s="224"/>
      <c r="EN39" s="224"/>
      <c r="EO39" s="224"/>
      <c r="EP39" s="224"/>
      <c r="EQ39" s="224"/>
      <c r="ER39" s="224"/>
      <c r="ES39" s="224"/>
      <c r="ET39" s="224"/>
      <c r="EU39" s="224"/>
      <c r="EV39" s="224"/>
      <c r="EW39" s="224"/>
      <c r="EX39" s="224"/>
      <c r="EY39" s="224"/>
      <c r="EZ39" s="224"/>
      <c r="FA39" s="224"/>
      <c r="FB39" s="224"/>
      <c r="FC39" s="224"/>
      <c r="FD39" s="224"/>
      <c r="FE39" s="224"/>
      <c r="FF39" s="224"/>
      <c r="FG39" s="224"/>
      <c r="FH39" s="224"/>
      <c r="FI39" s="224"/>
      <c r="FJ39" s="224"/>
      <c r="FK39" s="224"/>
      <c r="FL39" s="224"/>
      <c r="FM39" s="224"/>
      <c r="FN39" s="224"/>
      <c r="FO39" s="224"/>
      <c r="FP39" s="224"/>
      <c r="FQ39" s="224"/>
      <c r="FR39" s="224"/>
      <c r="FS39" s="224"/>
      <c r="FT39" s="224"/>
      <c r="FU39" s="224"/>
      <c r="FV39" s="224"/>
      <c r="FW39" s="224"/>
      <c r="FX39" s="224"/>
      <c r="FY39" s="224"/>
      <c r="FZ39" s="224"/>
      <c r="GA39" s="224"/>
      <c r="GB39" s="224"/>
      <c r="GC39" s="224"/>
      <c r="GD39" s="224"/>
      <c r="GE39" s="224"/>
      <c r="GF39" s="224"/>
      <c r="GG39" s="224"/>
      <c r="GH39" s="224"/>
      <c r="GI39" s="224"/>
      <c r="GJ39" s="224"/>
      <c r="GK39" s="224"/>
      <c r="GL39" s="224"/>
      <c r="GM39" s="224"/>
      <c r="GN39" s="224"/>
      <c r="GO39" s="224"/>
      <c r="GP39" s="224"/>
      <c r="GQ39" s="224"/>
      <c r="GR39" s="224"/>
      <c r="GS39" s="224"/>
      <c r="GT39" s="224"/>
      <c r="GU39" s="224"/>
      <c r="GV39" s="224"/>
      <c r="GW39" s="224"/>
      <c r="GX39" s="224"/>
      <c r="GY39" s="224"/>
      <c r="GZ39" s="224"/>
      <c r="HA39" s="224"/>
      <c r="HB39" s="224"/>
      <c r="HC39" s="224"/>
      <c r="HD39" s="224"/>
      <c r="HE39" s="224"/>
      <c r="HF39" s="224"/>
      <c r="HG39" s="224"/>
      <c r="HH39" s="224"/>
      <c r="HI39" s="224"/>
      <c r="HJ39" s="224"/>
      <c r="HK39" s="224"/>
      <c r="HL39" s="224"/>
      <c r="HM39" s="224"/>
      <c r="HN39" s="224"/>
      <c r="HO39" s="224"/>
      <c r="HP39" s="224"/>
      <c r="HQ39" s="224"/>
      <c r="HR39" s="224"/>
      <c r="HS39" s="224"/>
      <c r="HT39" s="224"/>
      <c r="HU39" s="224"/>
      <c r="HV39" s="224"/>
      <c r="HW39" s="224"/>
      <c r="HX39" s="224"/>
      <c r="HY39" s="224"/>
      <c r="HZ39" s="224"/>
      <c r="IA39" s="224"/>
      <c r="IB39" s="224"/>
      <c r="IC39" s="224"/>
      <c r="ID39" s="224"/>
      <c r="IE39" s="224"/>
      <c r="IF39" s="224"/>
      <c r="IG39" s="224"/>
      <c r="IH39" s="224"/>
      <c r="II39" s="224"/>
      <c r="IJ39" s="224"/>
      <c r="IK39" s="224"/>
      <c r="IL39" s="224"/>
      <c r="IM39" s="224"/>
      <c r="IN39" s="224"/>
      <c r="IO39" s="224"/>
      <c r="IP39" s="224"/>
      <c r="IQ39" s="224"/>
      <c r="IR39" s="224"/>
      <c r="IS39" s="224"/>
      <c r="IT39" s="224"/>
      <c r="IU39" s="224"/>
      <c r="IV39" s="224"/>
      <c r="IW39" s="224"/>
      <c r="IX39" s="224"/>
      <c r="IY39" s="224"/>
      <c r="IZ39" s="224"/>
      <c r="JA39" s="224"/>
      <c r="JB39" s="272"/>
      <c r="JC39" s="298">
        <f t="shared" si="14"/>
        <v>0</v>
      </c>
      <c r="JD39" s="298">
        <f t="shared" si="14"/>
        <v>0</v>
      </c>
      <c r="JE39" s="298">
        <f t="shared" si="14"/>
        <v>0</v>
      </c>
      <c r="JF39" s="298">
        <f t="shared" si="14"/>
        <v>0</v>
      </c>
      <c r="JG39" s="298">
        <f t="shared" si="14"/>
        <v>0</v>
      </c>
      <c r="JH39" s="298">
        <f t="shared" si="14"/>
        <v>0</v>
      </c>
      <c r="JI39" s="299">
        <f t="shared" si="12"/>
        <v>0</v>
      </c>
      <c r="JJ39" s="299">
        <f t="shared" si="12"/>
        <v>0</v>
      </c>
      <c r="JK39" s="299">
        <f t="shared" si="12"/>
        <v>0</v>
      </c>
      <c r="JL39" s="299">
        <f t="shared" si="12"/>
        <v>0</v>
      </c>
      <c r="JM39" s="299">
        <f t="shared" si="12"/>
        <v>0</v>
      </c>
      <c r="JN39" s="299">
        <f t="shared" si="12"/>
        <v>0</v>
      </c>
    </row>
    <row r="40" spans="1:274" x14ac:dyDescent="0.2">
      <c r="A40" s="300" t="s">
        <v>634</v>
      </c>
      <c r="B40" s="321">
        <v>45131</v>
      </c>
      <c r="C40" s="321">
        <v>45137</v>
      </c>
      <c r="D40" s="222"/>
      <c r="E40" s="222"/>
      <c r="F40" s="222"/>
      <c r="G40" s="222"/>
      <c r="H40" s="222"/>
      <c r="I40" s="222"/>
      <c r="J40" s="296">
        <f t="shared" si="10"/>
        <v>0</v>
      </c>
      <c r="K40" s="297">
        <f t="shared" si="13"/>
        <v>0</v>
      </c>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24"/>
      <c r="BZ40" s="224"/>
      <c r="CA40" s="224"/>
      <c r="CB40" s="224"/>
      <c r="CC40" s="224"/>
      <c r="CD40" s="224"/>
      <c r="CE40" s="224"/>
      <c r="CF40" s="224"/>
      <c r="CG40" s="224"/>
      <c r="CH40" s="224"/>
      <c r="CI40" s="224"/>
      <c r="CJ40" s="224"/>
      <c r="CK40" s="224"/>
      <c r="CL40" s="224"/>
      <c r="CM40" s="224"/>
      <c r="CN40" s="224"/>
      <c r="CO40" s="224"/>
      <c r="CP40" s="224"/>
      <c r="CQ40" s="224"/>
      <c r="CR40" s="224"/>
      <c r="CS40" s="224"/>
      <c r="CT40" s="224"/>
      <c r="CU40" s="224"/>
      <c r="CV40" s="224"/>
      <c r="CW40" s="224"/>
      <c r="CX40" s="224"/>
      <c r="CY40" s="224"/>
      <c r="CZ40" s="224"/>
      <c r="DA40" s="224"/>
      <c r="DB40" s="224"/>
      <c r="DC40" s="224"/>
      <c r="DD40" s="224"/>
      <c r="DE40" s="224"/>
      <c r="DF40" s="224"/>
      <c r="DG40" s="224"/>
      <c r="DH40" s="224"/>
      <c r="DI40" s="224"/>
      <c r="DJ40" s="224"/>
      <c r="DK40" s="224"/>
      <c r="DL40" s="224"/>
      <c r="DM40" s="224"/>
      <c r="DN40" s="224"/>
      <c r="DO40" s="224"/>
      <c r="DP40" s="224"/>
      <c r="DQ40" s="224"/>
      <c r="DR40" s="224"/>
      <c r="DS40" s="224"/>
      <c r="DT40" s="224"/>
      <c r="DU40" s="224"/>
      <c r="DV40" s="224"/>
      <c r="DW40" s="224"/>
      <c r="DX40" s="224"/>
      <c r="DY40" s="224"/>
      <c r="DZ40" s="224"/>
      <c r="EA40" s="224"/>
      <c r="EB40" s="224"/>
      <c r="EC40" s="224"/>
      <c r="ED40" s="224"/>
      <c r="EE40" s="224"/>
      <c r="EF40" s="224"/>
      <c r="EG40" s="224"/>
      <c r="EH40" s="224"/>
      <c r="EI40" s="224"/>
      <c r="EJ40" s="224"/>
      <c r="EK40" s="224"/>
      <c r="EL40" s="224"/>
      <c r="EM40" s="224"/>
      <c r="EN40" s="224"/>
      <c r="EO40" s="224"/>
      <c r="EP40" s="224"/>
      <c r="EQ40" s="224"/>
      <c r="ER40" s="224"/>
      <c r="ES40" s="224"/>
      <c r="ET40" s="224"/>
      <c r="EU40" s="224"/>
      <c r="EV40" s="224"/>
      <c r="EW40" s="224"/>
      <c r="EX40" s="224"/>
      <c r="EY40" s="224"/>
      <c r="EZ40" s="224"/>
      <c r="FA40" s="224"/>
      <c r="FB40" s="224"/>
      <c r="FC40" s="224"/>
      <c r="FD40" s="224"/>
      <c r="FE40" s="224"/>
      <c r="FF40" s="224"/>
      <c r="FG40" s="224"/>
      <c r="FH40" s="224"/>
      <c r="FI40" s="224"/>
      <c r="FJ40" s="224"/>
      <c r="FK40" s="224"/>
      <c r="FL40" s="224"/>
      <c r="FM40" s="224"/>
      <c r="FN40" s="224"/>
      <c r="FO40" s="224"/>
      <c r="FP40" s="224"/>
      <c r="FQ40" s="224"/>
      <c r="FR40" s="224"/>
      <c r="FS40" s="224"/>
      <c r="FT40" s="224"/>
      <c r="FU40" s="224"/>
      <c r="FV40" s="224"/>
      <c r="FW40" s="224"/>
      <c r="FX40" s="224"/>
      <c r="FY40" s="224"/>
      <c r="FZ40" s="224"/>
      <c r="GA40" s="224"/>
      <c r="GB40" s="224"/>
      <c r="GC40" s="224"/>
      <c r="GD40" s="224"/>
      <c r="GE40" s="224"/>
      <c r="GF40" s="224"/>
      <c r="GG40" s="224"/>
      <c r="GH40" s="224"/>
      <c r="GI40" s="224"/>
      <c r="GJ40" s="224"/>
      <c r="GK40" s="224"/>
      <c r="GL40" s="224"/>
      <c r="GM40" s="224"/>
      <c r="GN40" s="224"/>
      <c r="GO40" s="224"/>
      <c r="GP40" s="224"/>
      <c r="GQ40" s="224"/>
      <c r="GR40" s="224"/>
      <c r="GS40" s="224"/>
      <c r="GT40" s="224"/>
      <c r="GU40" s="224"/>
      <c r="GV40" s="224"/>
      <c r="GW40" s="224"/>
      <c r="GX40" s="224"/>
      <c r="GY40" s="224"/>
      <c r="GZ40" s="224"/>
      <c r="HA40" s="224"/>
      <c r="HB40" s="224"/>
      <c r="HC40" s="224"/>
      <c r="HD40" s="224"/>
      <c r="HE40" s="224"/>
      <c r="HF40" s="224"/>
      <c r="HG40" s="224"/>
      <c r="HH40" s="224"/>
      <c r="HI40" s="224"/>
      <c r="HJ40" s="224"/>
      <c r="HK40" s="224"/>
      <c r="HL40" s="224"/>
      <c r="HM40" s="224"/>
      <c r="HN40" s="224"/>
      <c r="HO40" s="224"/>
      <c r="HP40" s="224"/>
      <c r="HQ40" s="224"/>
      <c r="HR40" s="224"/>
      <c r="HS40" s="224"/>
      <c r="HT40" s="224"/>
      <c r="HU40" s="224"/>
      <c r="HV40" s="224"/>
      <c r="HW40" s="224"/>
      <c r="HX40" s="224"/>
      <c r="HY40" s="224"/>
      <c r="HZ40" s="224"/>
      <c r="IA40" s="224"/>
      <c r="IB40" s="224"/>
      <c r="IC40" s="224"/>
      <c r="ID40" s="224"/>
      <c r="IE40" s="224"/>
      <c r="IF40" s="224"/>
      <c r="IG40" s="224"/>
      <c r="IH40" s="224"/>
      <c r="II40" s="224"/>
      <c r="IJ40" s="224"/>
      <c r="IK40" s="224"/>
      <c r="IL40" s="224"/>
      <c r="IM40" s="224"/>
      <c r="IN40" s="224"/>
      <c r="IO40" s="224"/>
      <c r="IP40" s="224"/>
      <c r="IQ40" s="224"/>
      <c r="IR40" s="224"/>
      <c r="IS40" s="224"/>
      <c r="IT40" s="224"/>
      <c r="IU40" s="224"/>
      <c r="IV40" s="224"/>
      <c r="IW40" s="224"/>
      <c r="IX40" s="224"/>
      <c r="IY40" s="224"/>
      <c r="IZ40" s="224"/>
      <c r="JA40" s="224"/>
      <c r="JB40" s="272"/>
      <c r="JC40" s="298">
        <f t="shared" si="14"/>
        <v>0</v>
      </c>
      <c r="JD40" s="298">
        <f t="shared" si="14"/>
        <v>0</v>
      </c>
      <c r="JE40" s="298">
        <f t="shared" si="14"/>
        <v>0</v>
      </c>
      <c r="JF40" s="298">
        <f t="shared" si="14"/>
        <v>0</v>
      </c>
      <c r="JG40" s="298">
        <f t="shared" si="14"/>
        <v>0</v>
      </c>
      <c r="JH40" s="298">
        <f t="shared" si="14"/>
        <v>0</v>
      </c>
      <c r="JI40" s="299">
        <f t="shared" si="12"/>
        <v>0</v>
      </c>
      <c r="JJ40" s="299">
        <f t="shared" si="12"/>
        <v>0</v>
      </c>
      <c r="JK40" s="299">
        <f t="shared" si="12"/>
        <v>0</v>
      </c>
      <c r="JL40" s="299">
        <f t="shared" si="12"/>
        <v>0</v>
      </c>
      <c r="JM40" s="299">
        <f t="shared" si="12"/>
        <v>0</v>
      </c>
      <c r="JN40" s="299">
        <f t="shared" si="12"/>
        <v>0</v>
      </c>
    </row>
    <row r="41" spans="1:274" x14ac:dyDescent="0.2">
      <c r="A41" s="300" t="s">
        <v>635</v>
      </c>
      <c r="B41" s="321">
        <v>45138</v>
      </c>
      <c r="C41" s="321">
        <v>45144</v>
      </c>
      <c r="D41" s="222"/>
      <c r="E41" s="222"/>
      <c r="F41" s="222"/>
      <c r="G41" s="222"/>
      <c r="H41" s="222"/>
      <c r="I41" s="222"/>
      <c r="J41" s="296">
        <f t="shared" si="10"/>
        <v>0</v>
      </c>
      <c r="K41" s="297">
        <f t="shared" si="13"/>
        <v>0</v>
      </c>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4"/>
      <c r="BR41" s="224"/>
      <c r="BS41" s="224"/>
      <c r="BT41" s="224"/>
      <c r="BU41" s="224"/>
      <c r="BV41" s="224"/>
      <c r="BW41" s="224"/>
      <c r="BX41" s="224"/>
      <c r="BY41" s="224"/>
      <c r="BZ41" s="224"/>
      <c r="CA41" s="224"/>
      <c r="CB41" s="224"/>
      <c r="CC41" s="224"/>
      <c r="CD41" s="224"/>
      <c r="CE41" s="224"/>
      <c r="CF41" s="224"/>
      <c r="CG41" s="224"/>
      <c r="CH41" s="224"/>
      <c r="CI41" s="224"/>
      <c r="CJ41" s="224"/>
      <c r="CK41" s="224"/>
      <c r="CL41" s="224"/>
      <c r="CM41" s="224"/>
      <c r="CN41" s="224"/>
      <c r="CO41" s="224"/>
      <c r="CP41" s="224"/>
      <c r="CQ41" s="224"/>
      <c r="CR41" s="224"/>
      <c r="CS41" s="224"/>
      <c r="CT41" s="224"/>
      <c r="CU41" s="224"/>
      <c r="CV41" s="224"/>
      <c r="CW41" s="224"/>
      <c r="CX41" s="224"/>
      <c r="CY41" s="224"/>
      <c r="CZ41" s="224"/>
      <c r="DA41" s="224"/>
      <c r="DB41" s="224"/>
      <c r="DC41" s="224"/>
      <c r="DD41" s="224"/>
      <c r="DE41" s="224"/>
      <c r="DF41" s="224"/>
      <c r="DG41" s="224"/>
      <c r="DH41" s="224"/>
      <c r="DI41" s="224"/>
      <c r="DJ41" s="224"/>
      <c r="DK41" s="224"/>
      <c r="DL41" s="224"/>
      <c r="DM41" s="224"/>
      <c r="DN41" s="224"/>
      <c r="DO41" s="224"/>
      <c r="DP41" s="224"/>
      <c r="DQ41" s="224"/>
      <c r="DR41" s="224"/>
      <c r="DS41" s="224"/>
      <c r="DT41" s="224"/>
      <c r="DU41" s="224"/>
      <c r="DV41" s="224"/>
      <c r="DW41" s="224"/>
      <c r="DX41" s="224"/>
      <c r="DY41" s="224"/>
      <c r="DZ41" s="224"/>
      <c r="EA41" s="224"/>
      <c r="EB41" s="224"/>
      <c r="EC41" s="224"/>
      <c r="ED41" s="224"/>
      <c r="EE41" s="224"/>
      <c r="EF41" s="224"/>
      <c r="EG41" s="224"/>
      <c r="EH41" s="224"/>
      <c r="EI41" s="224"/>
      <c r="EJ41" s="224"/>
      <c r="EK41" s="224"/>
      <c r="EL41" s="224"/>
      <c r="EM41" s="224"/>
      <c r="EN41" s="224"/>
      <c r="EO41" s="224"/>
      <c r="EP41" s="224"/>
      <c r="EQ41" s="224"/>
      <c r="ER41" s="224"/>
      <c r="ES41" s="224"/>
      <c r="ET41" s="224"/>
      <c r="EU41" s="224"/>
      <c r="EV41" s="224"/>
      <c r="EW41" s="224"/>
      <c r="EX41" s="224"/>
      <c r="EY41" s="224"/>
      <c r="EZ41" s="224"/>
      <c r="FA41" s="224"/>
      <c r="FB41" s="224"/>
      <c r="FC41" s="224"/>
      <c r="FD41" s="224"/>
      <c r="FE41" s="224"/>
      <c r="FF41" s="224"/>
      <c r="FG41" s="224"/>
      <c r="FH41" s="224"/>
      <c r="FI41" s="224"/>
      <c r="FJ41" s="224"/>
      <c r="FK41" s="224"/>
      <c r="FL41" s="224"/>
      <c r="FM41" s="224"/>
      <c r="FN41" s="224"/>
      <c r="FO41" s="224"/>
      <c r="FP41" s="224"/>
      <c r="FQ41" s="224"/>
      <c r="FR41" s="224"/>
      <c r="FS41" s="224"/>
      <c r="FT41" s="224"/>
      <c r="FU41" s="224"/>
      <c r="FV41" s="224"/>
      <c r="FW41" s="224"/>
      <c r="FX41" s="224"/>
      <c r="FY41" s="224"/>
      <c r="FZ41" s="224"/>
      <c r="GA41" s="224"/>
      <c r="GB41" s="224"/>
      <c r="GC41" s="224"/>
      <c r="GD41" s="224"/>
      <c r="GE41" s="224"/>
      <c r="GF41" s="224"/>
      <c r="GG41" s="224"/>
      <c r="GH41" s="224"/>
      <c r="GI41" s="224"/>
      <c r="GJ41" s="224"/>
      <c r="GK41" s="224"/>
      <c r="GL41" s="224"/>
      <c r="GM41" s="224"/>
      <c r="GN41" s="224"/>
      <c r="GO41" s="224"/>
      <c r="GP41" s="224"/>
      <c r="GQ41" s="224"/>
      <c r="GR41" s="224"/>
      <c r="GS41" s="224"/>
      <c r="GT41" s="224"/>
      <c r="GU41" s="224"/>
      <c r="GV41" s="224"/>
      <c r="GW41" s="224"/>
      <c r="GX41" s="224"/>
      <c r="GY41" s="224"/>
      <c r="GZ41" s="224"/>
      <c r="HA41" s="224"/>
      <c r="HB41" s="224"/>
      <c r="HC41" s="224"/>
      <c r="HD41" s="224"/>
      <c r="HE41" s="224"/>
      <c r="HF41" s="224"/>
      <c r="HG41" s="224"/>
      <c r="HH41" s="224"/>
      <c r="HI41" s="224"/>
      <c r="HJ41" s="224"/>
      <c r="HK41" s="224"/>
      <c r="HL41" s="224"/>
      <c r="HM41" s="224"/>
      <c r="HN41" s="224"/>
      <c r="HO41" s="224"/>
      <c r="HP41" s="224"/>
      <c r="HQ41" s="224"/>
      <c r="HR41" s="224"/>
      <c r="HS41" s="224"/>
      <c r="HT41" s="224"/>
      <c r="HU41" s="224"/>
      <c r="HV41" s="224"/>
      <c r="HW41" s="224"/>
      <c r="HX41" s="224"/>
      <c r="HY41" s="224"/>
      <c r="HZ41" s="224"/>
      <c r="IA41" s="224"/>
      <c r="IB41" s="224"/>
      <c r="IC41" s="224"/>
      <c r="ID41" s="224"/>
      <c r="IE41" s="224"/>
      <c r="IF41" s="224"/>
      <c r="IG41" s="224"/>
      <c r="IH41" s="224"/>
      <c r="II41" s="224"/>
      <c r="IJ41" s="224"/>
      <c r="IK41" s="224"/>
      <c r="IL41" s="224"/>
      <c r="IM41" s="224"/>
      <c r="IN41" s="224"/>
      <c r="IO41" s="224"/>
      <c r="IP41" s="224"/>
      <c r="IQ41" s="224"/>
      <c r="IR41" s="224"/>
      <c r="IS41" s="224"/>
      <c r="IT41" s="224"/>
      <c r="IU41" s="224"/>
      <c r="IV41" s="224"/>
      <c r="IW41" s="224"/>
      <c r="IX41" s="224"/>
      <c r="IY41" s="224"/>
      <c r="IZ41" s="224"/>
      <c r="JA41" s="224"/>
      <c r="JB41" s="272"/>
      <c r="JC41" s="298">
        <f t="shared" si="14"/>
        <v>0</v>
      </c>
      <c r="JD41" s="298">
        <f t="shared" si="14"/>
        <v>0</v>
      </c>
      <c r="JE41" s="298">
        <f t="shared" si="14"/>
        <v>0</v>
      </c>
      <c r="JF41" s="298">
        <f t="shared" si="14"/>
        <v>0</v>
      </c>
      <c r="JG41" s="298">
        <f t="shared" si="14"/>
        <v>0</v>
      </c>
      <c r="JH41" s="298">
        <f t="shared" si="14"/>
        <v>0</v>
      </c>
      <c r="JI41" s="299">
        <f t="shared" si="12"/>
        <v>0</v>
      </c>
      <c r="JJ41" s="299">
        <f t="shared" si="12"/>
        <v>0</v>
      </c>
      <c r="JK41" s="299">
        <f t="shared" si="12"/>
        <v>0</v>
      </c>
      <c r="JL41" s="299">
        <f t="shared" si="12"/>
        <v>0</v>
      </c>
      <c r="JM41" s="299">
        <f t="shared" si="12"/>
        <v>0</v>
      </c>
      <c r="JN41" s="299">
        <f t="shared" si="12"/>
        <v>0</v>
      </c>
    </row>
    <row r="42" spans="1:274" x14ac:dyDescent="0.2">
      <c r="A42" s="300" t="s">
        <v>636</v>
      </c>
      <c r="B42" s="321">
        <v>45145</v>
      </c>
      <c r="C42" s="321">
        <v>45151</v>
      </c>
      <c r="D42" s="222"/>
      <c r="E42" s="222"/>
      <c r="F42" s="222"/>
      <c r="G42" s="222"/>
      <c r="H42" s="222"/>
      <c r="I42" s="222"/>
      <c r="J42" s="296">
        <f t="shared" si="10"/>
        <v>0</v>
      </c>
      <c r="K42" s="297">
        <f t="shared" si="13"/>
        <v>0</v>
      </c>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c r="BZ42" s="224"/>
      <c r="CA42" s="224"/>
      <c r="CB42" s="224"/>
      <c r="CC42" s="224"/>
      <c r="CD42" s="224"/>
      <c r="CE42" s="224"/>
      <c r="CF42" s="224"/>
      <c r="CG42" s="224"/>
      <c r="CH42" s="224"/>
      <c r="CI42" s="224"/>
      <c r="CJ42" s="224"/>
      <c r="CK42" s="224"/>
      <c r="CL42" s="224"/>
      <c r="CM42" s="224"/>
      <c r="CN42" s="224"/>
      <c r="CO42" s="224"/>
      <c r="CP42" s="224"/>
      <c r="CQ42" s="224"/>
      <c r="CR42" s="224"/>
      <c r="CS42" s="224"/>
      <c r="CT42" s="224"/>
      <c r="CU42" s="224"/>
      <c r="CV42" s="224"/>
      <c r="CW42" s="224"/>
      <c r="CX42" s="224"/>
      <c r="CY42" s="224"/>
      <c r="CZ42" s="224"/>
      <c r="DA42" s="224"/>
      <c r="DB42" s="224"/>
      <c r="DC42" s="224"/>
      <c r="DD42" s="224"/>
      <c r="DE42" s="224"/>
      <c r="DF42" s="224"/>
      <c r="DG42" s="224"/>
      <c r="DH42" s="224"/>
      <c r="DI42" s="224"/>
      <c r="DJ42" s="224"/>
      <c r="DK42" s="224"/>
      <c r="DL42" s="224"/>
      <c r="DM42" s="224"/>
      <c r="DN42" s="224"/>
      <c r="DO42" s="224"/>
      <c r="DP42" s="224"/>
      <c r="DQ42" s="224"/>
      <c r="DR42" s="224"/>
      <c r="DS42" s="224"/>
      <c r="DT42" s="224"/>
      <c r="DU42" s="224"/>
      <c r="DV42" s="224"/>
      <c r="DW42" s="224"/>
      <c r="DX42" s="224"/>
      <c r="DY42" s="224"/>
      <c r="DZ42" s="224"/>
      <c r="EA42" s="224"/>
      <c r="EB42" s="224"/>
      <c r="EC42" s="224"/>
      <c r="ED42" s="224"/>
      <c r="EE42" s="224"/>
      <c r="EF42" s="224"/>
      <c r="EG42" s="224"/>
      <c r="EH42" s="224"/>
      <c r="EI42" s="224"/>
      <c r="EJ42" s="224"/>
      <c r="EK42" s="224"/>
      <c r="EL42" s="224"/>
      <c r="EM42" s="224"/>
      <c r="EN42" s="224"/>
      <c r="EO42" s="224"/>
      <c r="EP42" s="224"/>
      <c r="EQ42" s="224"/>
      <c r="ER42" s="224"/>
      <c r="ES42" s="224"/>
      <c r="ET42" s="224"/>
      <c r="EU42" s="224"/>
      <c r="EV42" s="224"/>
      <c r="EW42" s="224"/>
      <c r="EX42" s="224"/>
      <c r="EY42" s="224"/>
      <c r="EZ42" s="224"/>
      <c r="FA42" s="224"/>
      <c r="FB42" s="224"/>
      <c r="FC42" s="224"/>
      <c r="FD42" s="224"/>
      <c r="FE42" s="224"/>
      <c r="FF42" s="224"/>
      <c r="FG42" s="224"/>
      <c r="FH42" s="224"/>
      <c r="FI42" s="224"/>
      <c r="FJ42" s="224"/>
      <c r="FK42" s="224"/>
      <c r="FL42" s="224"/>
      <c r="FM42" s="224"/>
      <c r="FN42" s="224"/>
      <c r="FO42" s="224"/>
      <c r="FP42" s="224"/>
      <c r="FQ42" s="224"/>
      <c r="FR42" s="224"/>
      <c r="FS42" s="224"/>
      <c r="FT42" s="224"/>
      <c r="FU42" s="224"/>
      <c r="FV42" s="224"/>
      <c r="FW42" s="224"/>
      <c r="FX42" s="224"/>
      <c r="FY42" s="224"/>
      <c r="FZ42" s="224"/>
      <c r="GA42" s="224"/>
      <c r="GB42" s="224"/>
      <c r="GC42" s="224"/>
      <c r="GD42" s="224"/>
      <c r="GE42" s="224"/>
      <c r="GF42" s="224"/>
      <c r="GG42" s="224"/>
      <c r="GH42" s="224"/>
      <c r="GI42" s="224"/>
      <c r="GJ42" s="224"/>
      <c r="GK42" s="224"/>
      <c r="GL42" s="224"/>
      <c r="GM42" s="224"/>
      <c r="GN42" s="224"/>
      <c r="GO42" s="224"/>
      <c r="GP42" s="224"/>
      <c r="GQ42" s="224"/>
      <c r="GR42" s="224"/>
      <c r="GS42" s="224"/>
      <c r="GT42" s="224"/>
      <c r="GU42" s="224"/>
      <c r="GV42" s="224"/>
      <c r="GW42" s="224"/>
      <c r="GX42" s="224"/>
      <c r="GY42" s="224"/>
      <c r="GZ42" s="224"/>
      <c r="HA42" s="224"/>
      <c r="HB42" s="224"/>
      <c r="HC42" s="224"/>
      <c r="HD42" s="224"/>
      <c r="HE42" s="224"/>
      <c r="HF42" s="224"/>
      <c r="HG42" s="224"/>
      <c r="HH42" s="224"/>
      <c r="HI42" s="224"/>
      <c r="HJ42" s="224"/>
      <c r="HK42" s="224"/>
      <c r="HL42" s="224"/>
      <c r="HM42" s="224"/>
      <c r="HN42" s="224"/>
      <c r="HO42" s="224"/>
      <c r="HP42" s="224"/>
      <c r="HQ42" s="224"/>
      <c r="HR42" s="224"/>
      <c r="HS42" s="224"/>
      <c r="HT42" s="224"/>
      <c r="HU42" s="224"/>
      <c r="HV42" s="224"/>
      <c r="HW42" s="224"/>
      <c r="HX42" s="224"/>
      <c r="HY42" s="224"/>
      <c r="HZ42" s="224"/>
      <c r="IA42" s="224"/>
      <c r="IB42" s="224"/>
      <c r="IC42" s="224"/>
      <c r="ID42" s="224"/>
      <c r="IE42" s="224"/>
      <c r="IF42" s="224"/>
      <c r="IG42" s="224"/>
      <c r="IH42" s="224"/>
      <c r="II42" s="224"/>
      <c r="IJ42" s="224"/>
      <c r="IK42" s="224"/>
      <c r="IL42" s="224"/>
      <c r="IM42" s="224"/>
      <c r="IN42" s="224"/>
      <c r="IO42" s="224"/>
      <c r="IP42" s="224"/>
      <c r="IQ42" s="224"/>
      <c r="IR42" s="224"/>
      <c r="IS42" s="224"/>
      <c r="IT42" s="224"/>
      <c r="IU42" s="224"/>
      <c r="IV42" s="224"/>
      <c r="IW42" s="224"/>
      <c r="IX42" s="224"/>
      <c r="IY42" s="224"/>
      <c r="IZ42" s="224"/>
      <c r="JA42" s="224"/>
      <c r="JB42" s="272"/>
      <c r="JC42" s="298">
        <f t="shared" si="14"/>
        <v>0</v>
      </c>
      <c r="JD42" s="298">
        <f t="shared" si="14"/>
        <v>0</v>
      </c>
      <c r="JE42" s="298">
        <f t="shared" si="14"/>
        <v>0</v>
      </c>
      <c r="JF42" s="298">
        <f t="shared" si="14"/>
        <v>0</v>
      </c>
      <c r="JG42" s="298">
        <f t="shared" si="14"/>
        <v>0</v>
      </c>
      <c r="JH42" s="298">
        <f t="shared" si="14"/>
        <v>0</v>
      </c>
      <c r="JI42" s="299">
        <f t="shared" si="12"/>
        <v>0</v>
      </c>
      <c r="JJ42" s="299">
        <f t="shared" si="12"/>
        <v>0</v>
      </c>
      <c r="JK42" s="299">
        <f t="shared" si="12"/>
        <v>0</v>
      </c>
      <c r="JL42" s="299">
        <f t="shared" si="12"/>
        <v>0</v>
      </c>
      <c r="JM42" s="299">
        <f t="shared" si="12"/>
        <v>0</v>
      </c>
      <c r="JN42" s="299">
        <f t="shared" si="12"/>
        <v>0</v>
      </c>
    </row>
    <row r="43" spans="1:274" x14ac:dyDescent="0.2">
      <c r="A43" s="300" t="s">
        <v>637</v>
      </c>
      <c r="B43" s="321">
        <v>45152</v>
      </c>
      <c r="C43" s="321">
        <v>45158</v>
      </c>
      <c r="D43" s="222"/>
      <c r="E43" s="222"/>
      <c r="F43" s="222"/>
      <c r="G43" s="222"/>
      <c r="H43" s="222"/>
      <c r="I43" s="222"/>
      <c r="J43" s="296">
        <f t="shared" si="10"/>
        <v>0</v>
      </c>
      <c r="K43" s="297">
        <f t="shared" si="13"/>
        <v>0</v>
      </c>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4"/>
      <c r="BR43" s="224"/>
      <c r="BS43" s="224"/>
      <c r="BT43" s="224"/>
      <c r="BU43" s="224"/>
      <c r="BV43" s="224"/>
      <c r="BW43" s="224"/>
      <c r="BX43" s="224"/>
      <c r="BY43" s="224"/>
      <c r="BZ43" s="224"/>
      <c r="CA43" s="224"/>
      <c r="CB43" s="224"/>
      <c r="CC43" s="224"/>
      <c r="CD43" s="224"/>
      <c r="CE43" s="224"/>
      <c r="CF43" s="224"/>
      <c r="CG43" s="224"/>
      <c r="CH43" s="224"/>
      <c r="CI43" s="224"/>
      <c r="CJ43" s="224"/>
      <c r="CK43" s="224"/>
      <c r="CL43" s="224"/>
      <c r="CM43" s="224"/>
      <c r="CN43" s="224"/>
      <c r="CO43" s="224"/>
      <c r="CP43" s="224"/>
      <c r="CQ43" s="224"/>
      <c r="CR43" s="224"/>
      <c r="CS43" s="224"/>
      <c r="CT43" s="224"/>
      <c r="CU43" s="224"/>
      <c r="CV43" s="224"/>
      <c r="CW43" s="224"/>
      <c r="CX43" s="224"/>
      <c r="CY43" s="224"/>
      <c r="CZ43" s="224"/>
      <c r="DA43" s="224"/>
      <c r="DB43" s="224"/>
      <c r="DC43" s="224"/>
      <c r="DD43" s="224"/>
      <c r="DE43" s="224"/>
      <c r="DF43" s="224"/>
      <c r="DG43" s="224"/>
      <c r="DH43" s="224"/>
      <c r="DI43" s="224"/>
      <c r="DJ43" s="224"/>
      <c r="DK43" s="224"/>
      <c r="DL43" s="224"/>
      <c r="DM43" s="224"/>
      <c r="DN43" s="224"/>
      <c r="DO43" s="224"/>
      <c r="DP43" s="224"/>
      <c r="DQ43" s="224"/>
      <c r="DR43" s="224"/>
      <c r="DS43" s="224"/>
      <c r="DT43" s="224"/>
      <c r="DU43" s="224"/>
      <c r="DV43" s="224"/>
      <c r="DW43" s="224"/>
      <c r="DX43" s="224"/>
      <c r="DY43" s="224"/>
      <c r="DZ43" s="224"/>
      <c r="EA43" s="224"/>
      <c r="EB43" s="224"/>
      <c r="EC43" s="224"/>
      <c r="ED43" s="224"/>
      <c r="EE43" s="224"/>
      <c r="EF43" s="224"/>
      <c r="EG43" s="224"/>
      <c r="EH43" s="224"/>
      <c r="EI43" s="224"/>
      <c r="EJ43" s="224"/>
      <c r="EK43" s="224"/>
      <c r="EL43" s="224"/>
      <c r="EM43" s="224"/>
      <c r="EN43" s="224"/>
      <c r="EO43" s="224"/>
      <c r="EP43" s="224"/>
      <c r="EQ43" s="224"/>
      <c r="ER43" s="224"/>
      <c r="ES43" s="224"/>
      <c r="ET43" s="224"/>
      <c r="EU43" s="224"/>
      <c r="EV43" s="224"/>
      <c r="EW43" s="224"/>
      <c r="EX43" s="224"/>
      <c r="EY43" s="224"/>
      <c r="EZ43" s="224"/>
      <c r="FA43" s="224"/>
      <c r="FB43" s="224"/>
      <c r="FC43" s="224"/>
      <c r="FD43" s="224"/>
      <c r="FE43" s="224"/>
      <c r="FF43" s="224"/>
      <c r="FG43" s="224"/>
      <c r="FH43" s="224"/>
      <c r="FI43" s="224"/>
      <c r="FJ43" s="224"/>
      <c r="FK43" s="224"/>
      <c r="FL43" s="224"/>
      <c r="FM43" s="224"/>
      <c r="FN43" s="224"/>
      <c r="FO43" s="224"/>
      <c r="FP43" s="224"/>
      <c r="FQ43" s="224"/>
      <c r="FR43" s="224"/>
      <c r="FS43" s="224"/>
      <c r="FT43" s="224"/>
      <c r="FU43" s="224"/>
      <c r="FV43" s="224"/>
      <c r="FW43" s="224"/>
      <c r="FX43" s="224"/>
      <c r="FY43" s="224"/>
      <c r="FZ43" s="224"/>
      <c r="GA43" s="224"/>
      <c r="GB43" s="224"/>
      <c r="GC43" s="224"/>
      <c r="GD43" s="224"/>
      <c r="GE43" s="224"/>
      <c r="GF43" s="224"/>
      <c r="GG43" s="224"/>
      <c r="GH43" s="224"/>
      <c r="GI43" s="224"/>
      <c r="GJ43" s="224"/>
      <c r="GK43" s="224"/>
      <c r="GL43" s="224"/>
      <c r="GM43" s="224"/>
      <c r="GN43" s="224"/>
      <c r="GO43" s="224"/>
      <c r="GP43" s="224"/>
      <c r="GQ43" s="224"/>
      <c r="GR43" s="224"/>
      <c r="GS43" s="224"/>
      <c r="GT43" s="224"/>
      <c r="GU43" s="224"/>
      <c r="GV43" s="224"/>
      <c r="GW43" s="224"/>
      <c r="GX43" s="224"/>
      <c r="GY43" s="224"/>
      <c r="GZ43" s="224"/>
      <c r="HA43" s="224"/>
      <c r="HB43" s="224"/>
      <c r="HC43" s="224"/>
      <c r="HD43" s="224"/>
      <c r="HE43" s="224"/>
      <c r="HF43" s="224"/>
      <c r="HG43" s="224"/>
      <c r="HH43" s="224"/>
      <c r="HI43" s="224"/>
      <c r="HJ43" s="224"/>
      <c r="HK43" s="224"/>
      <c r="HL43" s="224"/>
      <c r="HM43" s="224"/>
      <c r="HN43" s="224"/>
      <c r="HO43" s="224"/>
      <c r="HP43" s="224"/>
      <c r="HQ43" s="224"/>
      <c r="HR43" s="224"/>
      <c r="HS43" s="224"/>
      <c r="HT43" s="224"/>
      <c r="HU43" s="224"/>
      <c r="HV43" s="224"/>
      <c r="HW43" s="224"/>
      <c r="HX43" s="224"/>
      <c r="HY43" s="224"/>
      <c r="HZ43" s="224"/>
      <c r="IA43" s="224"/>
      <c r="IB43" s="224"/>
      <c r="IC43" s="224"/>
      <c r="ID43" s="224"/>
      <c r="IE43" s="224"/>
      <c r="IF43" s="224"/>
      <c r="IG43" s="224"/>
      <c r="IH43" s="224"/>
      <c r="II43" s="224"/>
      <c r="IJ43" s="224"/>
      <c r="IK43" s="224"/>
      <c r="IL43" s="224"/>
      <c r="IM43" s="224"/>
      <c r="IN43" s="224"/>
      <c r="IO43" s="224"/>
      <c r="IP43" s="224"/>
      <c r="IQ43" s="224"/>
      <c r="IR43" s="224"/>
      <c r="IS43" s="224"/>
      <c r="IT43" s="224"/>
      <c r="IU43" s="224"/>
      <c r="IV43" s="224"/>
      <c r="IW43" s="224"/>
      <c r="IX43" s="224"/>
      <c r="IY43" s="224"/>
      <c r="IZ43" s="224"/>
      <c r="JA43" s="224"/>
      <c r="JB43" s="272"/>
      <c r="JC43" s="298">
        <f t="shared" ref="JC43:JH58" si="15">SUMIF($L$103:$JA$103,JC$10,$L43:$JA43)</f>
        <v>0</v>
      </c>
      <c r="JD43" s="298">
        <f t="shared" si="15"/>
        <v>0</v>
      </c>
      <c r="JE43" s="298">
        <f t="shared" si="15"/>
        <v>0</v>
      </c>
      <c r="JF43" s="298">
        <f t="shared" si="15"/>
        <v>0</v>
      </c>
      <c r="JG43" s="298">
        <f t="shared" si="15"/>
        <v>0</v>
      </c>
      <c r="JH43" s="298">
        <f t="shared" si="15"/>
        <v>0</v>
      </c>
      <c r="JI43" s="299">
        <f t="shared" ref="JI43:JN62" si="16">ABS(D43-JC43)</f>
        <v>0</v>
      </c>
      <c r="JJ43" s="299">
        <f t="shared" si="16"/>
        <v>0</v>
      </c>
      <c r="JK43" s="299">
        <f t="shared" si="16"/>
        <v>0</v>
      </c>
      <c r="JL43" s="299">
        <f t="shared" si="16"/>
        <v>0</v>
      </c>
      <c r="JM43" s="299">
        <f t="shared" si="16"/>
        <v>0</v>
      </c>
      <c r="JN43" s="299">
        <f t="shared" si="16"/>
        <v>0</v>
      </c>
    </row>
    <row r="44" spans="1:274" x14ac:dyDescent="0.2">
      <c r="A44" s="300" t="s">
        <v>638</v>
      </c>
      <c r="B44" s="321">
        <v>45159</v>
      </c>
      <c r="C44" s="321">
        <v>45165</v>
      </c>
      <c r="D44" s="222"/>
      <c r="E44" s="222"/>
      <c r="F44" s="222"/>
      <c r="G44" s="222"/>
      <c r="H44" s="222"/>
      <c r="I44" s="222"/>
      <c r="J44" s="296">
        <f t="shared" si="10"/>
        <v>0</v>
      </c>
      <c r="K44" s="297">
        <f t="shared" si="13"/>
        <v>0</v>
      </c>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4"/>
      <c r="BR44" s="224"/>
      <c r="BS44" s="224"/>
      <c r="BT44" s="224"/>
      <c r="BU44" s="224"/>
      <c r="BV44" s="224"/>
      <c r="BW44" s="224"/>
      <c r="BX44" s="224"/>
      <c r="BY44" s="224"/>
      <c r="BZ44" s="224"/>
      <c r="CA44" s="224"/>
      <c r="CB44" s="224"/>
      <c r="CC44" s="224"/>
      <c r="CD44" s="224"/>
      <c r="CE44" s="224"/>
      <c r="CF44" s="224"/>
      <c r="CG44" s="224"/>
      <c r="CH44" s="224"/>
      <c r="CI44" s="224"/>
      <c r="CJ44" s="224"/>
      <c r="CK44" s="224"/>
      <c r="CL44" s="224"/>
      <c r="CM44" s="224"/>
      <c r="CN44" s="224"/>
      <c r="CO44" s="224"/>
      <c r="CP44" s="224"/>
      <c r="CQ44" s="224"/>
      <c r="CR44" s="224"/>
      <c r="CS44" s="224"/>
      <c r="CT44" s="224"/>
      <c r="CU44" s="224"/>
      <c r="CV44" s="224"/>
      <c r="CW44" s="224"/>
      <c r="CX44" s="224"/>
      <c r="CY44" s="224"/>
      <c r="CZ44" s="224"/>
      <c r="DA44" s="224"/>
      <c r="DB44" s="224"/>
      <c r="DC44" s="224"/>
      <c r="DD44" s="224"/>
      <c r="DE44" s="224"/>
      <c r="DF44" s="224"/>
      <c r="DG44" s="224"/>
      <c r="DH44" s="224"/>
      <c r="DI44" s="224"/>
      <c r="DJ44" s="224"/>
      <c r="DK44" s="224"/>
      <c r="DL44" s="224"/>
      <c r="DM44" s="224"/>
      <c r="DN44" s="224"/>
      <c r="DO44" s="224"/>
      <c r="DP44" s="224"/>
      <c r="DQ44" s="224"/>
      <c r="DR44" s="224"/>
      <c r="DS44" s="224"/>
      <c r="DT44" s="224"/>
      <c r="DU44" s="224"/>
      <c r="DV44" s="224"/>
      <c r="DW44" s="224"/>
      <c r="DX44" s="224"/>
      <c r="DY44" s="224"/>
      <c r="DZ44" s="224"/>
      <c r="EA44" s="224"/>
      <c r="EB44" s="224"/>
      <c r="EC44" s="224"/>
      <c r="ED44" s="224"/>
      <c r="EE44" s="224"/>
      <c r="EF44" s="224"/>
      <c r="EG44" s="224"/>
      <c r="EH44" s="224"/>
      <c r="EI44" s="224"/>
      <c r="EJ44" s="224"/>
      <c r="EK44" s="224"/>
      <c r="EL44" s="224"/>
      <c r="EM44" s="224"/>
      <c r="EN44" s="224"/>
      <c r="EO44" s="224"/>
      <c r="EP44" s="224"/>
      <c r="EQ44" s="224"/>
      <c r="ER44" s="224"/>
      <c r="ES44" s="224"/>
      <c r="ET44" s="224"/>
      <c r="EU44" s="224"/>
      <c r="EV44" s="224"/>
      <c r="EW44" s="224"/>
      <c r="EX44" s="224"/>
      <c r="EY44" s="224"/>
      <c r="EZ44" s="224"/>
      <c r="FA44" s="224"/>
      <c r="FB44" s="224"/>
      <c r="FC44" s="224"/>
      <c r="FD44" s="224"/>
      <c r="FE44" s="224"/>
      <c r="FF44" s="224"/>
      <c r="FG44" s="224"/>
      <c r="FH44" s="224"/>
      <c r="FI44" s="224"/>
      <c r="FJ44" s="224"/>
      <c r="FK44" s="224"/>
      <c r="FL44" s="224"/>
      <c r="FM44" s="224"/>
      <c r="FN44" s="224"/>
      <c r="FO44" s="224"/>
      <c r="FP44" s="224"/>
      <c r="FQ44" s="224"/>
      <c r="FR44" s="224"/>
      <c r="FS44" s="224"/>
      <c r="FT44" s="224"/>
      <c r="FU44" s="224"/>
      <c r="FV44" s="224"/>
      <c r="FW44" s="224"/>
      <c r="FX44" s="224"/>
      <c r="FY44" s="224"/>
      <c r="FZ44" s="224"/>
      <c r="GA44" s="224"/>
      <c r="GB44" s="224"/>
      <c r="GC44" s="224"/>
      <c r="GD44" s="224"/>
      <c r="GE44" s="224"/>
      <c r="GF44" s="224"/>
      <c r="GG44" s="224"/>
      <c r="GH44" s="224"/>
      <c r="GI44" s="224"/>
      <c r="GJ44" s="224"/>
      <c r="GK44" s="224"/>
      <c r="GL44" s="224"/>
      <c r="GM44" s="224"/>
      <c r="GN44" s="224"/>
      <c r="GO44" s="224"/>
      <c r="GP44" s="224"/>
      <c r="GQ44" s="224"/>
      <c r="GR44" s="224"/>
      <c r="GS44" s="224"/>
      <c r="GT44" s="224"/>
      <c r="GU44" s="224"/>
      <c r="GV44" s="224"/>
      <c r="GW44" s="224"/>
      <c r="GX44" s="224"/>
      <c r="GY44" s="224"/>
      <c r="GZ44" s="224"/>
      <c r="HA44" s="224"/>
      <c r="HB44" s="224"/>
      <c r="HC44" s="224"/>
      <c r="HD44" s="224"/>
      <c r="HE44" s="224"/>
      <c r="HF44" s="224"/>
      <c r="HG44" s="224"/>
      <c r="HH44" s="224"/>
      <c r="HI44" s="224"/>
      <c r="HJ44" s="224"/>
      <c r="HK44" s="224"/>
      <c r="HL44" s="224"/>
      <c r="HM44" s="224"/>
      <c r="HN44" s="224"/>
      <c r="HO44" s="224"/>
      <c r="HP44" s="224"/>
      <c r="HQ44" s="224"/>
      <c r="HR44" s="224"/>
      <c r="HS44" s="224"/>
      <c r="HT44" s="224"/>
      <c r="HU44" s="224"/>
      <c r="HV44" s="224"/>
      <c r="HW44" s="224"/>
      <c r="HX44" s="224"/>
      <c r="HY44" s="224"/>
      <c r="HZ44" s="224"/>
      <c r="IA44" s="224"/>
      <c r="IB44" s="224"/>
      <c r="IC44" s="224"/>
      <c r="ID44" s="224"/>
      <c r="IE44" s="224"/>
      <c r="IF44" s="224"/>
      <c r="IG44" s="224"/>
      <c r="IH44" s="224"/>
      <c r="II44" s="224"/>
      <c r="IJ44" s="224"/>
      <c r="IK44" s="224"/>
      <c r="IL44" s="224"/>
      <c r="IM44" s="224"/>
      <c r="IN44" s="224"/>
      <c r="IO44" s="224"/>
      <c r="IP44" s="224"/>
      <c r="IQ44" s="224"/>
      <c r="IR44" s="224"/>
      <c r="IS44" s="224"/>
      <c r="IT44" s="224"/>
      <c r="IU44" s="224"/>
      <c r="IV44" s="224"/>
      <c r="IW44" s="224"/>
      <c r="IX44" s="224"/>
      <c r="IY44" s="224"/>
      <c r="IZ44" s="224"/>
      <c r="JA44" s="224"/>
      <c r="JB44" s="272"/>
      <c r="JC44" s="298">
        <f t="shared" si="15"/>
        <v>0</v>
      </c>
      <c r="JD44" s="298">
        <f t="shared" si="15"/>
        <v>0</v>
      </c>
      <c r="JE44" s="298">
        <f t="shared" si="15"/>
        <v>0</v>
      </c>
      <c r="JF44" s="298">
        <f t="shared" si="15"/>
        <v>0</v>
      </c>
      <c r="JG44" s="298">
        <f t="shared" si="15"/>
        <v>0</v>
      </c>
      <c r="JH44" s="298">
        <f t="shared" si="15"/>
        <v>0</v>
      </c>
      <c r="JI44" s="299">
        <f t="shared" si="16"/>
        <v>0</v>
      </c>
      <c r="JJ44" s="299">
        <f t="shared" si="16"/>
        <v>0</v>
      </c>
      <c r="JK44" s="299">
        <f t="shared" si="16"/>
        <v>0</v>
      </c>
      <c r="JL44" s="299">
        <f t="shared" si="16"/>
        <v>0</v>
      </c>
      <c r="JM44" s="299">
        <f t="shared" si="16"/>
        <v>0</v>
      </c>
      <c r="JN44" s="299">
        <f t="shared" si="16"/>
        <v>0</v>
      </c>
    </row>
    <row r="45" spans="1:274" x14ac:dyDescent="0.2">
      <c r="A45" s="300" t="s">
        <v>639</v>
      </c>
      <c r="B45" s="321">
        <v>45166</v>
      </c>
      <c r="C45" s="321">
        <v>45172</v>
      </c>
      <c r="D45" s="222"/>
      <c r="E45" s="222"/>
      <c r="F45" s="222"/>
      <c r="G45" s="222"/>
      <c r="H45" s="222"/>
      <c r="I45" s="222"/>
      <c r="J45" s="296">
        <f t="shared" si="10"/>
        <v>0</v>
      </c>
      <c r="K45" s="297">
        <f t="shared" si="13"/>
        <v>0</v>
      </c>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4"/>
      <c r="DI45" s="224"/>
      <c r="DJ45" s="224"/>
      <c r="DK45" s="224"/>
      <c r="DL45" s="224"/>
      <c r="DM45" s="224"/>
      <c r="DN45" s="224"/>
      <c r="DO45" s="224"/>
      <c r="DP45" s="224"/>
      <c r="DQ45" s="224"/>
      <c r="DR45" s="224"/>
      <c r="DS45" s="224"/>
      <c r="DT45" s="224"/>
      <c r="DU45" s="224"/>
      <c r="DV45" s="224"/>
      <c r="DW45" s="224"/>
      <c r="DX45" s="224"/>
      <c r="DY45" s="224"/>
      <c r="DZ45" s="224"/>
      <c r="EA45" s="224"/>
      <c r="EB45" s="224"/>
      <c r="EC45" s="224"/>
      <c r="ED45" s="224"/>
      <c r="EE45" s="224"/>
      <c r="EF45" s="224"/>
      <c r="EG45" s="224"/>
      <c r="EH45" s="224"/>
      <c r="EI45" s="224"/>
      <c r="EJ45" s="224"/>
      <c r="EK45" s="224"/>
      <c r="EL45" s="224"/>
      <c r="EM45" s="224"/>
      <c r="EN45" s="224"/>
      <c r="EO45" s="224"/>
      <c r="EP45" s="224"/>
      <c r="EQ45" s="224"/>
      <c r="ER45" s="224"/>
      <c r="ES45" s="224"/>
      <c r="ET45" s="224"/>
      <c r="EU45" s="224"/>
      <c r="EV45" s="224"/>
      <c r="EW45" s="224"/>
      <c r="EX45" s="224"/>
      <c r="EY45" s="224"/>
      <c r="EZ45" s="224"/>
      <c r="FA45" s="224"/>
      <c r="FB45" s="224"/>
      <c r="FC45" s="224"/>
      <c r="FD45" s="224"/>
      <c r="FE45" s="224"/>
      <c r="FF45" s="224"/>
      <c r="FG45" s="224"/>
      <c r="FH45" s="224"/>
      <c r="FI45" s="224"/>
      <c r="FJ45" s="224"/>
      <c r="FK45" s="224"/>
      <c r="FL45" s="224"/>
      <c r="FM45" s="224"/>
      <c r="FN45" s="224"/>
      <c r="FO45" s="224"/>
      <c r="FP45" s="224"/>
      <c r="FQ45" s="224"/>
      <c r="FR45" s="224"/>
      <c r="FS45" s="224"/>
      <c r="FT45" s="224"/>
      <c r="FU45" s="224"/>
      <c r="FV45" s="224"/>
      <c r="FW45" s="224"/>
      <c r="FX45" s="224"/>
      <c r="FY45" s="224"/>
      <c r="FZ45" s="224"/>
      <c r="GA45" s="224"/>
      <c r="GB45" s="224"/>
      <c r="GC45" s="224"/>
      <c r="GD45" s="224"/>
      <c r="GE45" s="224"/>
      <c r="GF45" s="224"/>
      <c r="GG45" s="224"/>
      <c r="GH45" s="224"/>
      <c r="GI45" s="224"/>
      <c r="GJ45" s="224"/>
      <c r="GK45" s="224"/>
      <c r="GL45" s="224"/>
      <c r="GM45" s="224"/>
      <c r="GN45" s="224"/>
      <c r="GO45" s="224"/>
      <c r="GP45" s="224"/>
      <c r="GQ45" s="224"/>
      <c r="GR45" s="224"/>
      <c r="GS45" s="224"/>
      <c r="GT45" s="224"/>
      <c r="GU45" s="224"/>
      <c r="GV45" s="224"/>
      <c r="GW45" s="224"/>
      <c r="GX45" s="224"/>
      <c r="GY45" s="224"/>
      <c r="GZ45" s="224"/>
      <c r="HA45" s="224"/>
      <c r="HB45" s="224"/>
      <c r="HC45" s="224"/>
      <c r="HD45" s="224"/>
      <c r="HE45" s="224"/>
      <c r="HF45" s="224"/>
      <c r="HG45" s="224"/>
      <c r="HH45" s="224"/>
      <c r="HI45" s="224"/>
      <c r="HJ45" s="224"/>
      <c r="HK45" s="224"/>
      <c r="HL45" s="224"/>
      <c r="HM45" s="224"/>
      <c r="HN45" s="224"/>
      <c r="HO45" s="224"/>
      <c r="HP45" s="224"/>
      <c r="HQ45" s="224"/>
      <c r="HR45" s="224"/>
      <c r="HS45" s="224"/>
      <c r="HT45" s="224"/>
      <c r="HU45" s="224"/>
      <c r="HV45" s="224"/>
      <c r="HW45" s="224"/>
      <c r="HX45" s="224"/>
      <c r="HY45" s="224"/>
      <c r="HZ45" s="224"/>
      <c r="IA45" s="224"/>
      <c r="IB45" s="224"/>
      <c r="IC45" s="224"/>
      <c r="ID45" s="224"/>
      <c r="IE45" s="224"/>
      <c r="IF45" s="224"/>
      <c r="IG45" s="224"/>
      <c r="IH45" s="224"/>
      <c r="II45" s="224"/>
      <c r="IJ45" s="224"/>
      <c r="IK45" s="224"/>
      <c r="IL45" s="224"/>
      <c r="IM45" s="224"/>
      <c r="IN45" s="224"/>
      <c r="IO45" s="224"/>
      <c r="IP45" s="224"/>
      <c r="IQ45" s="224"/>
      <c r="IR45" s="224"/>
      <c r="IS45" s="224"/>
      <c r="IT45" s="224"/>
      <c r="IU45" s="224"/>
      <c r="IV45" s="224"/>
      <c r="IW45" s="224"/>
      <c r="IX45" s="224"/>
      <c r="IY45" s="224"/>
      <c r="IZ45" s="224"/>
      <c r="JA45" s="224"/>
      <c r="JB45" s="272"/>
      <c r="JC45" s="298">
        <f t="shared" si="15"/>
        <v>0</v>
      </c>
      <c r="JD45" s="298">
        <f t="shared" si="15"/>
        <v>0</v>
      </c>
      <c r="JE45" s="298">
        <f t="shared" si="15"/>
        <v>0</v>
      </c>
      <c r="JF45" s="298">
        <f t="shared" si="15"/>
        <v>0</v>
      </c>
      <c r="JG45" s="298">
        <f t="shared" si="15"/>
        <v>0</v>
      </c>
      <c r="JH45" s="298">
        <f t="shared" si="15"/>
        <v>0</v>
      </c>
      <c r="JI45" s="299">
        <f t="shared" si="16"/>
        <v>0</v>
      </c>
      <c r="JJ45" s="299">
        <f t="shared" si="16"/>
        <v>0</v>
      </c>
      <c r="JK45" s="299">
        <f t="shared" si="16"/>
        <v>0</v>
      </c>
      <c r="JL45" s="299">
        <f t="shared" si="16"/>
        <v>0</v>
      </c>
      <c r="JM45" s="299">
        <f t="shared" si="16"/>
        <v>0</v>
      </c>
      <c r="JN45" s="299">
        <f t="shared" si="16"/>
        <v>0</v>
      </c>
    </row>
    <row r="46" spans="1:274" x14ac:dyDescent="0.2">
      <c r="A46" s="300" t="s">
        <v>640</v>
      </c>
      <c r="B46" s="321">
        <v>45173</v>
      </c>
      <c r="C46" s="321">
        <v>45179</v>
      </c>
      <c r="D46" s="222"/>
      <c r="E46" s="222"/>
      <c r="F46" s="222"/>
      <c r="G46" s="222"/>
      <c r="H46" s="222"/>
      <c r="I46" s="222"/>
      <c r="J46" s="296">
        <f t="shared" si="10"/>
        <v>0</v>
      </c>
      <c r="K46" s="297">
        <f t="shared" si="13"/>
        <v>0</v>
      </c>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224"/>
      <c r="DC46" s="224"/>
      <c r="DD46" s="224"/>
      <c r="DE46" s="224"/>
      <c r="DF46" s="224"/>
      <c r="DG46" s="224"/>
      <c r="DH46" s="224"/>
      <c r="DI46" s="224"/>
      <c r="DJ46" s="224"/>
      <c r="DK46" s="224"/>
      <c r="DL46" s="224"/>
      <c r="DM46" s="224"/>
      <c r="DN46" s="224"/>
      <c r="DO46" s="224"/>
      <c r="DP46" s="224"/>
      <c r="DQ46" s="224"/>
      <c r="DR46" s="224"/>
      <c r="DS46" s="224"/>
      <c r="DT46" s="224"/>
      <c r="DU46" s="224"/>
      <c r="DV46" s="224"/>
      <c r="DW46" s="224"/>
      <c r="DX46" s="224"/>
      <c r="DY46" s="224"/>
      <c r="DZ46" s="224"/>
      <c r="EA46" s="224"/>
      <c r="EB46" s="224"/>
      <c r="EC46" s="224"/>
      <c r="ED46" s="224"/>
      <c r="EE46" s="224"/>
      <c r="EF46" s="224"/>
      <c r="EG46" s="224"/>
      <c r="EH46" s="224"/>
      <c r="EI46" s="224"/>
      <c r="EJ46" s="224"/>
      <c r="EK46" s="224"/>
      <c r="EL46" s="224"/>
      <c r="EM46" s="224"/>
      <c r="EN46" s="224"/>
      <c r="EO46" s="224"/>
      <c r="EP46" s="224"/>
      <c r="EQ46" s="224"/>
      <c r="ER46" s="224"/>
      <c r="ES46" s="224"/>
      <c r="ET46" s="224"/>
      <c r="EU46" s="224"/>
      <c r="EV46" s="224"/>
      <c r="EW46" s="224"/>
      <c r="EX46" s="224"/>
      <c r="EY46" s="224"/>
      <c r="EZ46" s="224"/>
      <c r="FA46" s="224"/>
      <c r="FB46" s="224"/>
      <c r="FC46" s="224"/>
      <c r="FD46" s="224"/>
      <c r="FE46" s="224"/>
      <c r="FF46" s="224"/>
      <c r="FG46" s="224"/>
      <c r="FH46" s="224"/>
      <c r="FI46" s="224"/>
      <c r="FJ46" s="224"/>
      <c r="FK46" s="224"/>
      <c r="FL46" s="224"/>
      <c r="FM46" s="224"/>
      <c r="FN46" s="224"/>
      <c r="FO46" s="224"/>
      <c r="FP46" s="224"/>
      <c r="FQ46" s="224"/>
      <c r="FR46" s="224"/>
      <c r="FS46" s="224"/>
      <c r="FT46" s="224"/>
      <c r="FU46" s="224"/>
      <c r="FV46" s="224"/>
      <c r="FW46" s="224"/>
      <c r="FX46" s="224"/>
      <c r="FY46" s="224"/>
      <c r="FZ46" s="224"/>
      <c r="GA46" s="224"/>
      <c r="GB46" s="224"/>
      <c r="GC46" s="224"/>
      <c r="GD46" s="224"/>
      <c r="GE46" s="224"/>
      <c r="GF46" s="224"/>
      <c r="GG46" s="224"/>
      <c r="GH46" s="224"/>
      <c r="GI46" s="224"/>
      <c r="GJ46" s="224"/>
      <c r="GK46" s="224"/>
      <c r="GL46" s="224"/>
      <c r="GM46" s="224"/>
      <c r="GN46" s="224"/>
      <c r="GO46" s="224"/>
      <c r="GP46" s="224"/>
      <c r="GQ46" s="224"/>
      <c r="GR46" s="224"/>
      <c r="GS46" s="224"/>
      <c r="GT46" s="224"/>
      <c r="GU46" s="224"/>
      <c r="GV46" s="224"/>
      <c r="GW46" s="224"/>
      <c r="GX46" s="224"/>
      <c r="GY46" s="224"/>
      <c r="GZ46" s="224"/>
      <c r="HA46" s="224"/>
      <c r="HB46" s="224"/>
      <c r="HC46" s="224"/>
      <c r="HD46" s="224"/>
      <c r="HE46" s="224"/>
      <c r="HF46" s="224"/>
      <c r="HG46" s="224"/>
      <c r="HH46" s="224"/>
      <c r="HI46" s="224"/>
      <c r="HJ46" s="224"/>
      <c r="HK46" s="224"/>
      <c r="HL46" s="224"/>
      <c r="HM46" s="224"/>
      <c r="HN46" s="224"/>
      <c r="HO46" s="224"/>
      <c r="HP46" s="224"/>
      <c r="HQ46" s="224"/>
      <c r="HR46" s="224"/>
      <c r="HS46" s="224"/>
      <c r="HT46" s="224"/>
      <c r="HU46" s="224"/>
      <c r="HV46" s="224"/>
      <c r="HW46" s="224"/>
      <c r="HX46" s="224"/>
      <c r="HY46" s="224"/>
      <c r="HZ46" s="224"/>
      <c r="IA46" s="224"/>
      <c r="IB46" s="224"/>
      <c r="IC46" s="224"/>
      <c r="ID46" s="224"/>
      <c r="IE46" s="224"/>
      <c r="IF46" s="224"/>
      <c r="IG46" s="224"/>
      <c r="IH46" s="224"/>
      <c r="II46" s="224"/>
      <c r="IJ46" s="224"/>
      <c r="IK46" s="224"/>
      <c r="IL46" s="224"/>
      <c r="IM46" s="224"/>
      <c r="IN46" s="224"/>
      <c r="IO46" s="224"/>
      <c r="IP46" s="224"/>
      <c r="IQ46" s="224"/>
      <c r="IR46" s="224"/>
      <c r="IS46" s="224"/>
      <c r="IT46" s="224"/>
      <c r="IU46" s="224"/>
      <c r="IV46" s="224"/>
      <c r="IW46" s="224"/>
      <c r="IX46" s="224"/>
      <c r="IY46" s="224"/>
      <c r="IZ46" s="224"/>
      <c r="JA46" s="224"/>
      <c r="JB46" s="272"/>
      <c r="JC46" s="298">
        <f t="shared" si="15"/>
        <v>0</v>
      </c>
      <c r="JD46" s="298">
        <f t="shared" si="15"/>
        <v>0</v>
      </c>
      <c r="JE46" s="298">
        <f t="shared" si="15"/>
        <v>0</v>
      </c>
      <c r="JF46" s="298">
        <f t="shared" si="15"/>
        <v>0</v>
      </c>
      <c r="JG46" s="298">
        <f t="shared" si="15"/>
        <v>0</v>
      </c>
      <c r="JH46" s="298">
        <f t="shared" si="15"/>
        <v>0</v>
      </c>
      <c r="JI46" s="299">
        <f t="shared" si="16"/>
        <v>0</v>
      </c>
      <c r="JJ46" s="299">
        <f t="shared" si="16"/>
        <v>0</v>
      </c>
      <c r="JK46" s="299">
        <f t="shared" si="16"/>
        <v>0</v>
      </c>
      <c r="JL46" s="299">
        <f t="shared" si="16"/>
        <v>0</v>
      </c>
      <c r="JM46" s="299">
        <f t="shared" si="16"/>
        <v>0</v>
      </c>
      <c r="JN46" s="299">
        <f t="shared" si="16"/>
        <v>0</v>
      </c>
    </row>
    <row r="47" spans="1:274" x14ac:dyDescent="0.2">
      <c r="A47" s="300" t="s">
        <v>641</v>
      </c>
      <c r="B47" s="321">
        <v>45180</v>
      </c>
      <c r="C47" s="321">
        <v>45186</v>
      </c>
      <c r="D47" s="222"/>
      <c r="E47" s="222"/>
      <c r="F47" s="222"/>
      <c r="G47" s="222"/>
      <c r="H47" s="222"/>
      <c r="I47" s="222"/>
      <c r="J47" s="296">
        <f t="shared" si="10"/>
        <v>0</v>
      </c>
      <c r="K47" s="297">
        <f t="shared" si="13"/>
        <v>0</v>
      </c>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4"/>
      <c r="CF47" s="224"/>
      <c r="CG47" s="224"/>
      <c r="CH47" s="224"/>
      <c r="CI47" s="224"/>
      <c r="CJ47" s="224"/>
      <c r="CK47" s="224"/>
      <c r="CL47" s="224"/>
      <c r="CM47" s="224"/>
      <c r="CN47" s="224"/>
      <c r="CO47" s="224"/>
      <c r="CP47" s="224"/>
      <c r="CQ47" s="224"/>
      <c r="CR47" s="224"/>
      <c r="CS47" s="224"/>
      <c r="CT47" s="224"/>
      <c r="CU47" s="224"/>
      <c r="CV47" s="224"/>
      <c r="CW47" s="224"/>
      <c r="CX47" s="224"/>
      <c r="CY47" s="224"/>
      <c r="CZ47" s="224"/>
      <c r="DA47" s="224"/>
      <c r="DB47" s="224"/>
      <c r="DC47" s="224"/>
      <c r="DD47" s="224"/>
      <c r="DE47" s="224"/>
      <c r="DF47" s="224"/>
      <c r="DG47" s="224"/>
      <c r="DH47" s="224"/>
      <c r="DI47" s="224"/>
      <c r="DJ47" s="224"/>
      <c r="DK47" s="224"/>
      <c r="DL47" s="224"/>
      <c r="DM47" s="224"/>
      <c r="DN47" s="224"/>
      <c r="DO47" s="224"/>
      <c r="DP47" s="224"/>
      <c r="DQ47" s="224"/>
      <c r="DR47" s="224"/>
      <c r="DS47" s="224"/>
      <c r="DT47" s="224"/>
      <c r="DU47" s="224"/>
      <c r="DV47" s="224"/>
      <c r="DW47" s="224"/>
      <c r="DX47" s="224"/>
      <c r="DY47" s="224"/>
      <c r="DZ47" s="224"/>
      <c r="EA47" s="224"/>
      <c r="EB47" s="224"/>
      <c r="EC47" s="224"/>
      <c r="ED47" s="224"/>
      <c r="EE47" s="224"/>
      <c r="EF47" s="224"/>
      <c r="EG47" s="224"/>
      <c r="EH47" s="224"/>
      <c r="EI47" s="224"/>
      <c r="EJ47" s="224"/>
      <c r="EK47" s="224"/>
      <c r="EL47" s="224"/>
      <c r="EM47" s="224"/>
      <c r="EN47" s="224"/>
      <c r="EO47" s="224"/>
      <c r="EP47" s="224"/>
      <c r="EQ47" s="224"/>
      <c r="ER47" s="224"/>
      <c r="ES47" s="224"/>
      <c r="ET47" s="224"/>
      <c r="EU47" s="224"/>
      <c r="EV47" s="224"/>
      <c r="EW47" s="224"/>
      <c r="EX47" s="224"/>
      <c r="EY47" s="224"/>
      <c r="EZ47" s="224"/>
      <c r="FA47" s="224"/>
      <c r="FB47" s="224"/>
      <c r="FC47" s="224"/>
      <c r="FD47" s="224"/>
      <c r="FE47" s="224"/>
      <c r="FF47" s="224"/>
      <c r="FG47" s="224"/>
      <c r="FH47" s="224"/>
      <c r="FI47" s="224"/>
      <c r="FJ47" s="224"/>
      <c r="FK47" s="224"/>
      <c r="FL47" s="224"/>
      <c r="FM47" s="224"/>
      <c r="FN47" s="224"/>
      <c r="FO47" s="224"/>
      <c r="FP47" s="224"/>
      <c r="FQ47" s="224"/>
      <c r="FR47" s="224"/>
      <c r="FS47" s="224"/>
      <c r="FT47" s="224"/>
      <c r="FU47" s="224"/>
      <c r="FV47" s="224"/>
      <c r="FW47" s="224"/>
      <c r="FX47" s="224"/>
      <c r="FY47" s="224"/>
      <c r="FZ47" s="224"/>
      <c r="GA47" s="224"/>
      <c r="GB47" s="224"/>
      <c r="GC47" s="224"/>
      <c r="GD47" s="224"/>
      <c r="GE47" s="224"/>
      <c r="GF47" s="224"/>
      <c r="GG47" s="224"/>
      <c r="GH47" s="224"/>
      <c r="GI47" s="224"/>
      <c r="GJ47" s="224"/>
      <c r="GK47" s="224"/>
      <c r="GL47" s="224"/>
      <c r="GM47" s="224"/>
      <c r="GN47" s="224"/>
      <c r="GO47" s="224"/>
      <c r="GP47" s="224"/>
      <c r="GQ47" s="224"/>
      <c r="GR47" s="224"/>
      <c r="GS47" s="224"/>
      <c r="GT47" s="224"/>
      <c r="GU47" s="224"/>
      <c r="GV47" s="224"/>
      <c r="GW47" s="224"/>
      <c r="GX47" s="224"/>
      <c r="GY47" s="224"/>
      <c r="GZ47" s="224"/>
      <c r="HA47" s="224"/>
      <c r="HB47" s="224"/>
      <c r="HC47" s="224"/>
      <c r="HD47" s="224"/>
      <c r="HE47" s="224"/>
      <c r="HF47" s="224"/>
      <c r="HG47" s="224"/>
      <c r="HH47" s="224"/>
      <c r="HI47" s="224"/>
      <c r="HJ47" s="224"/>
      <c r="HK47" s="224"/>
      <c r="HL47" s="224"/>
      <c r="HM47" s="224"/>
      <c r="HN47" s="224"/>
      <c r="HO47" s="224"/>
      <c r="HP47" s="224"/>
      <c r="HQ47" s="224"/>
      <c r="HR47" s="224"/>
      <c r="HS47" s="224"/>
      <c r="HT47" s="224"/>
      <c r="HU47" s="224"/>
      <c r="HV47" s="224"/>
      <c r="HW47" s="224"/>
      <c r="HX47" s="224"/>
      <c r="HY47" s="224"/>
      <c r="HZ47" s="224"/>
      <c r="IA47" s="224"/>
      <c r="IB47" s="224"/>
      <c r="IC47" s="224"/>
      <c r="ID47" s="224"/>
      <c r="IE47" s="224"/>
      <c r="IF47" s="224"/>
      <c r="IG47" s="224"/>
      <c r="IH47" s="224"/>
      <c r="II47" s="224"/>
      <c r="IJ47" s="224"/>
      <c r="IK47" s="224"/>
      <c r="IL47" s="224"/>
      <c r="IM47" s="224"/>
      <c r="IN47" s="224"/>
      <c r="IO47" s="224"/>
      <c r="IP47" s="224"/>
      <c r="IQ47" s="224"/>
      <c r="IR47" s="224"/>
      <c r="IS47" s="224"/>
      <c r="IT47" s="224"/>
      <c r="IU47" s="224"/>
      <c r="IV47" s="224"/>
      <c r="IW47" s="224"/>
      <c r="IX47" s="224"/>
      <c r="IY47" s="224"/>
      <c r="IZ47" s="224"/>
      <c r="JA47" s="224"/>
      <c r="JB47" s="272"/>
      <c r="JC47" s="298">
        <f t="shared" si="15"/>
        <v>0</v>
      </c>
      <c r="JD47" s="298">
        <f t="shared" si="15"/>
        <v>0</v>
      </c>
      <c r="JE47" s="298">
        <f t="shared" si="15"/>
        <v>0</v>
      </c>
      <c r="JF47" s="298">
        <f t="shared" si="15"/>
        <v>0</v>
      </c>
      <c r="JG47" s="298">
        <f t="shared" si="15"/>
        <v>0</v>
      </c>
      <c r="JH47" s="298">
        <f t="shared" si="15"/>
        <v>0</v>
      </c>
      <c r="JI47" s="299">
        <f t="shared" si="16"/>
        <v>0</v>
      </c>
      <c r="JJ47" s="299">
        <f t="shared" si="16"/>
        <v>0</v>
      </c>
      <c r="JK47" s="299">
        <f t="shared" si="16"/>
        <v>0</v>
      </c>
      <c r="JL47" s="299">
        <f t="shared" si="16"/>
        <v>0</v>
      </c>
      <c r="JM47" s="299">
        <f t="shared" si="16"/>
        <v>0</v>
      </c>
      <c r="JN47" s="299">
        <f t="shared" si="16"/>
        <v>0</v>
      </c>
    </row>
    <row r="48" spans="1:274" x14ac:dyDescent="0.2">
      <c r="A48" s="300" t="s">
        <v>642</v>
      </c>
      <c r="B48" s="321">
        <v>45187</v>
      </c>
      <c r="C48" s="321">
        <v>45193</v>
      </c>
      <c r="D48" s="222"/>
      <c r="E48" s="222"/>
      <c r="F48" s="222"/>
      <c r="G48" s="222"/>
      <c r="H48" s="222"/>
      <c r="I48" s="222"/>
      <c r="J48" s="296">
        <f t="shared" si="10"/>
        <v>0</v>
      </c>
      <c r="K48" s="297">
        <f t="shared" si="13"/>
        <v>0</v>
      </c>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4"/>
      <c r="BZ48" s="224"/>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c r="DK48" s="224"/>
      <c r="DL48" s="224"/>
      <c r="DM48" s="224"/>
      <c r="DN48" s="224"/>
      <c r="DO48" s="224"/>
      <c r="DP48" s="224"/>
      <c r="DQ48" s="224"/>
      <c r="DR48" s="224"/>
      <c r="DS48" s="224"/>
      <c r="DT48" s="224"/>
      <c r="DU48" s="224"/>
      <c r="DV48" s="224"/>
      <c r="DW48" s="224"/>
      <c r="DX48" s="224"/>
      <c r="DY48" s="224"/>
      <c r="DZ48" s="224"/>
      <c r="EA48" s="224"/>
      <c r="EB48" s="224"/>
      <c r="EC48" s="224"/>
      <c r="ED48" s="224"/>
      <c r="EE48" s="224"/>
      <c r="EF48" s="224"/>
      <c r="EG48" s="224"/>
      <c r="EH48" s="224"/>
      <c r="EI48" s="224"/>
      <c r="EJ48" s="224"/>
      <c r="EK48" s="224"/>
      <c r="EL48" s="224"/>
      <c r="EM48" s="224"/>
      <c r="EN48" s="224"/>
      <c r="EO48" s="224"/>
      <c r="EP48" s="224"/>
      <c r="EQ48" s="224"/>
      <c r="ER48" s="224"/>
      <c r="ES48" s="224"/>
      <c r="ET48" s="224"/>
      <c r="EU48" s="224"/>
      <c r="EV48" s="224"/>
      <c r="EW48" s="224"/>
      <c r="EX48" s="224"/>
      <c r="EY48" s="224"/>
      <c r="EZ48" s="224"/>
      <c r="FA48" s="224"/>
      <c r="FB48" s="224"/>
      <c r="FC48" s="224"/>
      <c r="FD48" s="224"/>
      <c r="FE48" s="224"/>
      <c r="FF48" s="224"/>
      <c r="FG48" s="224"/>
      <c r="FH48" s="224"/>
      <c r="FI48" s="224"/>
      <c r="FJ48" s="224"/>
      <c r="FK48" s="224"/>
      <c r="FL48" s="224"/>
      <c r="FM48" s="224"/>
      <c r="FN48" s="224"/>
      <c r="FO48" s="224"/>
      <c r="FP48" s="224"/>
      <c r="FQ48" s="224"/>
      <c r="FR48" s="224"/>
      <c r="FS48" s="224"/>
      <c r="FT48" s="224"/>
      <c r="FU48" s="224"/>
      <c r="FV48" s="224"/>
      <c r="FW48" s="224"/>
      <c r="FX48" s="224"/>
      <c r="FY48" s="224"/>
      <c r="FZ48" s="224"/>
      <c r="GA48" s="224"/>
      <c r="GB48" s="224"/>
      <c r="GC48" s="224"/>
      <c r="GD48" s="224"/>
      <c r="GE48" s="224"/>
      <c r="GF48" s="224"/>
      <c r="GG48" s="224"/>
      <c r="GH48" s="224"/>
      <c r="GI48" s="224"/>
      <c r="GJ48" s="224"/>
      <c r="GK48" s="224"/>
      <c r="GL48" s="224"/>
      <c r="GM48" s="224"/>
      <c r="GN48" s="224"/>
      <c r="GO48" s="224"/>
      <c r="GP48" s="224"/>
      <c r="GQ48" s="224"/>
      <c r="GR48" s="224"/>
      <c r="GS48" s="224"/>
      <c r="GT48" s="224"/>
      <c r="GU48" s="224"/>
      <c r="GV48" s="224"/>
      <c r="GW48" s="224"/>
      <c r="GX48" s="224"/>
      <c r="GY48" s="224"/>
      <c r="GZ48" s="224"/>
      <c r="HA48" s="224"/>
      <c r="HB48" s="224"/>
      <c r="HC48" s="224"/>
      <c r="HD48" s="224"/>
      <c r="HE48" s="224"/>
      <c r="HF48" s="224"/>
      <c r="HG48" s="224"/>
      <c r="HH48" s="224"/>
      <c r="HI48" s="224"/>
      <c r="HJ48" s="224"/>
      <c r="HK48" s="224"/>
      <c r="HL48" s="224"/>
      <c r="HM48" s="224"/>
      <c r="HN48" s="224"/>
      <c r="HO48" s="224"/>
      <c r="HP48" s="224"/>
      <c r="HQ48" s="224"/>
      <c r="HR48" s="224"/>
      <c r="HS48" s="224"/>
      <c r="HT48" s="224"/>
      <c r="HU48" s="224"/>
      <c r="HV48" s="224"/>
      <c r="HW48" s="224"/>
      <c r="HX48" s="224"/>
      <c r="HY48" s="224"/>
      <c r="HZ48" s="224"/>
      <c r="IA48" s="224"/>
      <c r="IB48" s="224"/>
      <c r="IC48" s="224"/>
      <c r="ID48" s="224"/>
      <c r="IE48" s="224"/>
      <c r="IF48" s="224"/>
      <c r="IG48" s="224"/>
      <c r="IH48" s="224"/>
      <c r="II48" s="224"/>
      <c r="IJ48" s="224"/>
      <c r="IK48" s="224"/>
      <c r="IL48" s="224"/>
      <c r="IM48" s="224"/>
      <c r="IN48" s="224"/>
      <c r="IO48" s="224"/>
      <c r="IP48" s="224"/>
      <c r="IQ48" s="224"/>
      <c r="IR48" s="224"/>
      <c r="IS48" s="224"/>
      <c r="IT48" s="224"/>
      <c r="IU48" s="224"/>
      <c r="IV48" s="224"/>
      <c r="IW48" s="224"/>
      <c r="IX48" s="224"/>
      <c r="IY48" s="224"/>
      <c r="IZ48" s="224"/>
      <c r="JA48" s="224"/>
      <c r="JB48" s="272"/>
      <c r="JC48" s="298">
        <f t="shared" si="15"/>
        <v>0</v>
      </c>
      <c r="JD48" s="298">
        <f t="shared" si="15"/>
        <v>0</v>
      </c>
      <c r="JE48" s="298">
        <f t="shared" si="15"/>
        <v>0</v>
      </c>
      <c r="JF48" s="298">
        <f t="shared" si="15"/>
        <v>0</v>
      </c>
      <c r="JG48" s="298">
        <f t="shared" si="15"/>
        <v>0</v>
      </c>
      <c r="JH48" s="298">
        <f t="shared" si="15"/>
        <v>0</v>
      </c>
      <c r="JI48" s="299">
        <f t="shared" si="16"/>
        <v>0</v>
      </c>
      <c r="JJ48" s="299">
        <f t="shared" si="16"/>
        <v>0</v>
      </c>
      <c r="JK48" s="299">
        <f t="shared" si="16"/>
        <v>0</v>
      </c>
      <c r="JL48" s="299">
        <f t="shared" si="16"/>
        <v>0</v>
      </c>
      <c r="JM48" s="299">
        <f t="shared" si="16"/>
        <v>0</v>
      </c>
      <c r="JN48" s="299">
        <f t="shared" si="16"/>
        <v>0</v>
      </c>
    </row>
    <row r="49" spans="1:274" x14ac:dyDescent="0.2">
      <c r="A49" s="300" t="s">
        <v>643</v>
      </c>
      <c r="B49" s="321">
        <v>45194</v>
      </c>
      <c r="C49" s="321">
        <v>45200</v>
      </c>
      <c r="D49" s="222"/>
      <c r="E49" s="222"/>
      <c r="F49" s="222"/>
      <c r="G49" s="222"/>
      <c r="H49" s="222"/>
      <c r="I49" s="222"/>
      <c r="J49" s="296">
        <f t="shared" si="10"/>
        <v>0</v>
      </c>
      <c r="K49" s="297">
        <f t="shared" si="13"/>
        <v>0</v>
      </c>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224"/>
      <c r="CD49" s="224"/>
      <c r="CE49" s="224"/>
      <c r="CF49" s="224"/>
      <c r="CG49" s="224"/>
      <c r="CH49" s="224"/>
      <c r="CI49" s="224"/>
      <c r="CJ49" s="224"/>
      <c r="CK49" s="224"/>
      <c r="CL49" s="224"/>
      <c r="CM49" s="224"/>
      <c r="CN49" s="224"/>
      <c r="CO49" s="224"/>
      <c r="CP49" s="224"/>
      <c r="CQ49" s="224"/>
      <c r="CR49" s="224"/>
      <c r="CS49" s="224"/>
      <c r="CT49" s="224"/>
      <c r="CU49" s="224"/>
      <c r="CV49" s="224"/>
      <c r="CW49" s="224"/>
      <c r="CX49" s="224"/>
      <c r="CY49" s="224"/>
      <c r="CZ49" s="224"/>
      <c r="DA49" s="224"/>
      <c r="DB49" s="224"/>
      <c r="DC49" s="224"/>
      <c r="DD49" s="224"/>
      <c r="DE49" s="224"/>
      <c r="DF49" s="224"/>
      <c r="DG49" s="224"/>
      <c r="DH49" s="224"/>
      <c r="DI49" s="224"/>
      <c r="DJ49" s="224"/>
      <c r="DK49" s="224"/>
      <c r="DL49" s="224"/>
      <c r="DM49" s="224"/>
      <c r="DN49" s="224"/>
      <c r="DO49" s="224"/>
      <c r="DP49" s="224"/>
      <c r="DQ49" s="224"/>
      <c r="DR49" s="224"/>
      <c r="DS49" s="224"/>
      <c r="DT49" s="224"/>
      <c r="DU49" s="224"/>
      <c r="DV49" s="224"/>
      <c r="DW49" s="224"/>
      <c r="DX49" s="224"/>
      <c r="DY49" s="224"/>
      <c r="DZ49" s="224"/>
      <c r="EA49" s="224"/>
      <c r="EB49" s="224"/>
      <c r="EC49" s="224"/>
      <c r="ED49" s="224"/>
      <c r="EE49" s="224"/>
      <c r="EF49" s="224"/>
      <c r="EG49" s="224"/>
      <c r="EH49" s="224"/>
      <c r="EI49" s="224"/>
      <c r="EJ49" s="224"/>
      <c r="EK49" s="224"/>
      <c r="EL49" s="224"/>
      <c r="EM49" s="224"/>
      <c r="EN49" s="224"/>
      <c r="EO49" s="224"/>
      <c r="EP49" s="224"/>
      <c r="EQ49" s="224"/>
      <c r="ER49" s="224"/>
      <c r="ES49" s="224"/>
      <c r="ET49" s="224"/>
      <c r="EU49" s="224"/>
      <c r="EV49" s="224"/>
      <c r="EW49" s="224"/>
      <c r="EX49" s="224"/>
      <c r="EY49" s="224"/>
      <c r="EZ49" s="224"/>
      <c r="FA49" s="224"/>
      <c r="FB49" s="224"/>
      <c r="FC49" s="224"/>
      <c r="FD49" s="224"/>
      <c r="FE49" s="224"/>
      <c r="FF49" s="224"/>
      <c r="FG49" s="224"/>
      <c r="FH49" s="224"/>
      <c r="FI49" s="224"/>
      <c r="FJ49" s="224"/>
      <c r="FK49" s="224"/>
      <c r="FL49" s="224"/>
      <c r="FM49" s="224"/>
      <c r="FN49" s="224"/>
      <c r="FO49" s="224"/>
      <c r="FP49" s="224"/>
      <c r="FQ49" s="224"/>
      <c r="FR49" s="224"/>
      <c r="FS49" s="224"/>
      <c r="FT49" s="224"/>
      <c r="FU49" s="224"/>
      <c r="FV49" s="224"/>
      <c r="FW49" s="224"/>
      <c r="FX49" s="224"/>
      <c r="FY49" s="224"/>
      <c r="FZ49" s="224"/>
      <c r="GA49" s="224"/>
      <c r="GB49" s="224"/>
      <c r="GC49" s="224"/>
      <c r="GD49" s="224"/>
      <c r="GE49" s="224"/>
      <c r="GF49" s="224"/>
      <c r="GG49" s="224"/>
      <c r="GH49" s="224"/>
      <c r="GI49" s="224"/>
      <c r="GJ49" s="224"/>
      <c r="GK49" s="224"/>
      <c r="GL49" s="224"/>
      <c r="GM49" s="224"/>
      <c r="GN49" s="224"/>
      <c r="GO49" s="224"/>
      <c r="GP49" s="224"/>
      <c r="GQ49" s="224"/>
      <c r="GR49" s="224"/>
      <c r="GS49" s="224"/>
      <c r="GT49" s="224"/>
      <c r="GU49" s="224"/>
      <c r="GV49" s="224"/>
      <c r="GW49" s="224"/>
      <c r="GX49" s="224"/>
      <c r="GY49" s="224"/>
      <c r="GZ49" s="224"/>
      <c r="HA49" s="224"/>
      <c r="HB49" s="224"/>
      <c r="HC49" s="224"/>
      <c r="HD49" s="224"/>
      <c r="HE49" s="224"/>
      <c r="HF49" s="224"/>
      <c r="HG49" s="224"/>
      <c r="HH49" s="224"/>
      <c r="HI49" s="224"/>
      <c r="HJ49" s="224"/>
      <c r="HK49" s="224"/>
      <c r="HL49" s="224"/>
      <c r="HM49" s="224"/>
      <c r="HN49" s="224"/>
      <c r="HO49" s="224"/>
      <c r="HP49" s="224"/>
      <c r="HQ49" s="224"/>
      <c r="HR49" s="224"/>
      <c r="HS49" s="224"/>
      <c r="HT49" s="224"/>
      <c r="HU49" s="224"/>
      <c r="HV49" s="224"/>
      <c r="HW49" s="224"/>
      <c r="HX49" s="224"/>
      <c r="HY49" s="224"/>
      <c r="HZ49" s="224"/>
      <c r="IA49" s="224"/>
      <c r="IB49" s="224"/>
      <c r="IC49" s="224"/>
      <c r="ID49" s="224"/>
      <c r="IE49" s="224"/>
      <c r="IF49" s="224"/>
      <c r="IG49" s="224"/>
      <c r="IH49" s="224"/>
      <c r="II49" s="224"/>
      <c r="IJ49" s="224"/>
      <c r="IK49" s="224"/>
      <c r="IL49" s="224"/>
      <c r="IM49" s="224"/>
      <c r="IN49" s="224"/>
      <c r="IO49" s="224"/>
      <c r="IP49" s="224"/>
      <c r="IQ49" s="224"/>
      <c r="IR49" s="224"/>
      <c r="IS49" s="224"/>
      <c r="IT49" s="224"/>
      <c r="IU49" s="224"/>
      <c r="IV49" s="224"/>
      <c r="IW49" s="224"/>
      <c r="IX49" s="224"/>
      <c r="IY49" s="224"/>
      <c r="IZ49" s="224"/>
      <c r="JA49" s="224"/>
      <c r="JB49" s="272"/>
      <c r="JC49" s="298">
        <f t="shared" si="15"/>
        <v>0</v>
      </c>
      <c r="JD49" s="298">
        <f t="shared" si="15"/>
        <v>0</v>
      </c>
      <c r="JE49" s="298">
        <f t="shared" si="15"/>
        <v>0</v>
      </c>
      <c r="JF49" s="298">
        <f t="shared" si="15"/>
        <v>0</v>
      </c>
      <c r="JG49" s="298">
        <f t="shared" si="15"/>
        <v>0</v>
      </c>
      <c r="JH49" s="298">
        <f t="shared" si="15"/>
        <v>0</v>
      </c>
      <c r="JI49" s="299">
        <f t="shared" si="16"/>
        <v>0</v>
      </c>
      <c r="JJ49" s="299">
        <f t="shared" si="16"/>
        <v>0</v>
      </c>
      <c r="JK49" s="299">
        <f t="shared" si="16"/>
        <v>0</v>
      </c>
      <c r="JL49" s="299">
        <f t="shared" si="16"/>
        <v>0</v>
      </c>
      <c r="JM49" s="299">
        <f t="shared" si="16"/>
        <v>0</v>
      </c>
      <c r="JN49" s="299">
        <f t="shared" si="16"/>
        <v>0</v>
      </c>
    </row>
    <row r="50" spans="1:274" x14ac:dyDescent="0.2">
      <c r="A50" s="300" t="s">
        <v>644</v>
      </c>
      <c r="B50" s="321">
        <v>45201</v>
      </c>
      <c r="C50" s="321">
        <v>45207</v>
      </c>
      <c r="D50" s="222"/>
      <c r="E50" s="222"/>
      <c r="F50" s="222"/>
      <c r="G50" s="222"/>
      <c r="H50" s="222"/>
      <c r="I50" s="222"/>
      <c r="J50" s="296">
        <f t="shared" si="10"/>
        <v>0</v>
      </c>
      <c r="K50" s="297">
        <f t="shared" si="13"/>
        <v>0</v>
      </c>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c r="CK50" s="224"/>
      <c r="CL50" s="224"/>
      <c r="CM50" s="224"/>
      <c r="CN50" s="224"/>
      <c r="CO50" s="224"/>
      <c r="CP50" s="224"/>
      <c r="CQ50" s="224"/>
      <c r="CR50" s="224"/>
      <c r="CS50" s="224"/>
      <c r="CT50" s="224"/>
      <c r="CU50" s="224"/>
      <c r="CV50" s="224"/>
      <c r="CW50" s="224"/>
      <c r="CX50" s="224"/>
      <c r="CY50" s="224"/>
      <c r="CZ50" s="224"/>
      <c r="DA50" s="224"/>
      <c r="DB50" s="224"/>
      <c r="DC50" s="224"/>
      <c r="DD50" s="224"/>
      <c r="DE50" s="224"/>
      <c r="DF50" s="224"/>
      <c r="DG50" s="224"/>
      <c r="DH50" s="224"/>
      <c r="DI50" s="224"/>
      <c r="DJ50" s="224"/>
      <c r="DK50" s="224"/>
      <c r="DL50" s="224"/>
      <c r="DM50" s="224"/>
      <c r="DN50" s="224"/>
      <c r="DO50" s="224"/>
      <c r="DP50" s="224"/>
      <c r="DQ50" s="224"/>
      <c r="DR50" s="224"/>
      <c r="DS50" s="224"/>
      <c r="DT50" s="224"/>
      <c r="DU50" s="224"/>
      <c r="DV50" s="224"/>
      <c r="DW50" s="224"/>
      <c r="DX50" s="224"/>
      <c r="DY50" s="224"/>
      <c r="DZ50" s="224"/>
      <c r="EA50" s="224"/>
      <c r="EB50" s="224"/>
      <c r="EC50" s="224"/>
      <c r="ED50" s="224"/>
      <c r="EE50" s="224"/>
      <c r="EF50" s="224"/>
      <c r="EG50" s="224"/>
      <c r="EH50" s="224"/>
      <c r="EI50" s="224"/>
      <c r="EJ50" s="224"/>
      <c r="EK50" s="224"/>
      <c r="EL50" s="224"/>
      <c r="EM50" s="224"/>
      <c r="EN50" s="224"/>
      <c r="EO50" s="224"/>
      <c r="EP50" s="224"/>
      <c r="EQ50" s="224"/>
      <c r="ER50" s="224"/>
      <c r="ES50" s="224"/>
      <c r="ET50" s="224"/>
      <c r="EU50" s="224"/>
      <c r="EV50" s="224"/>
      <c r="EW50" s="224"/>
      <c r="EX50" s="224"/>
      <c r="EY50" s="224"/>
      <c r="EZ50" s="224"/>
      <c r="FA50" s="224"/>
      <c r="FB50" s="224"/>
      <c r="FC50" s="224"/>
      <c r="FD50" s="224"/>
      <c r="FE50" s="224"/>
      <c r="FF50" s="224"/>
      <c r="FG50" s="224"/>
      <c r="FH50" s="224"/>
      <c r="FI50" s="224"/>
      <c r="FJ50" s="224"/>
      <c r="FK50" s="224"/>
      <c r="FL50" s="224"/>
      <c r="FM50" s="224"/>
      <c r="FN50" s="224"/>
      <c r="FO50" s="224"/>
      <c r="FP50" s="224"/>
      <c r="FQ50" s="224"/>
      <c r="FR50" s="224"/>
      <c r="FS50" s="224"/>
      <c r="FT50" s="224"/>
      <c r="FU50" s="224"/>
      <c r="FV50" s="224"/>
      <c r="FW50" s="224"/>
      <c r="FX50" s="224"/>
      <c r="FY50" s="224"/>
      <c r="FZ50" s="224"/>
      <c r="GA50" s="224"/>
      <c r="GB50" s="224"/>
      <c r="GC50" s="224"/>
      <c r="GD50" s="224"/>
      <c r="GE50" s="224"/>
      <c r="GF50" s="224"/>
      <c r="GG50" s="224"/>
      <c r="GH50" s="224"/>
      <c r="GI50" s="224"/>
      <c r="GJ50" s="224"/>
      <c r="GK50" s="224"/>
      <c r="GL50" s="224"/>
      <c r="GM50" s="224"/>
      <c r="GN50" s="224"/>
      <c r="GO50" s="224"/>
      <c r="GP50" s="224"/>
      <c r="GQ50" s="224"/>
      <c r="GR50" s="224"/>
      <c r="GS50" s="224"/>
      <c r="GT50" s="224"/>
      <c r="GU50" s="224"/>
      <c r="GV50" s="224"/>
      <c r="GW50" s="224"/>
      <c r="GX50" s="224"/>
      <c r="GY50" s="224"/>
      <c r="GZ50" s="224"/>
      <c r="HA50" s="224"/>
      <c r="HB50" s="224"/>
      <c r="HC50" s="224"/>
      <c r="HD50" s="224"/>
      <c r="HE50" s="224"/>
      <c r="HF50" s="224"/>
      <c r="HG50" s="224"/>
      <c r="HH50" s="224"/>
      <c r="HI50" s="224"/>
      <c r="HJ50" s="224"/>
      <c r="HK50" s="224"/>
      <c r="HL50" s="224"/>
      <c r="HM50" s="224"/>
      <c r="HN50" s="224"/>
      <c r="HO50" s="224"/>
      <c r="HP50" s="224"/>
      <c r="HQ50" s="224"/>
      <c r="HR50" s="224"/>
      <c r="HS50" s="224"/>
      <c r="HT50" s="224"/>
      <c r="HU50" s="224"/>
      <c r="HV50" s="224"/>
      <c r="HW50" s="224"/>
      <c r="HX50" s="224"/>
      <c r="HY50" s="224"/>
      <c r="HZ50" s="224"/>
      <c r="IA50" s="224"/>
      <c r="IB50" s="224"/>
      <c r="IC50" s="224"/>
      <c r="ID50" s="224"/>
      <c r="IE50" s="224"/>
      <c r="IF50" s="224"/>
      <c r="IG50" s="224"/>
      <c r="IH50" s="224"/>
      <c r="II50" s="224"/>
      <c r="IJ50" s="224"/>
      <c r="IK50" s="224"/>
      <c r="IL50" s="224"/>
      <c r="IM50" s="224"/>
      <c r="IN50" s="224"/>
      <c r="IO50" s="224"/>
      <c r="IP50" s="224"/>
      <c r="IQ50" s="224"/>
      <c r="IR50" s="224"/>
      <c r="IS50" s="224"/>
      <c r="IT50" s="224"/>
      <c r="IU50" s="224"/>
      <c r="IV50" s="224"/>
      <c r="IW50" s="224"/>
      <c r="IX50" s="224"/>
      <c r="IY50" s="224"/>
      <c r="IZ50" s="224"/>
      <c r="JA50" s="224"/>
      <c r="JB50" s="272"/>
      <c r="JC50" s="298">
        <f t="shared" si="15"/>
        <v>0</v>
      </c>
      <c r="JD50" s="298">
        <f t="shared" si="15"/>
        <v>0</v>
      </c>
      <c r="JE50" s="298">
        <f t="shared" si="15"/>
        <v>0</v>
      </c>
      <c r="JF50" s="298">
        <f t="shared" si="15"/>
        <v>0</v>
      </c>
      <c r="JG50" s="298">
        <f t="shared" si="15"/>
        <v>0</v>
      </c>
      <c r="JH50" s="298">
        <f t="shared" si="15"/>
        <v>0</v>
      </c>
      <c r="JI50" s="299">
        <f t="shared" si="16"/>
        <v>0</v>
      </c>
      <c r="JJ50" s="299">
        <f t="shared" si="16"/>
        <v>0</v>
      </c>
      <c r="JK50" s="299">
        <f t="shared" si="16"/>
        <v>0</v>
      </c>
      <c r="JL50" s="299">
        <f t="shared" si="16"/>
        <v>0</v>
      </c>
      <c r="JM50" s="299">
        <f t="shared" si="16"/>
        <v>0</v>
      </c>
      <c r="JN50" s="299">
        <f t="shared" si="16"/>
        <v>0</v>
      </c>
    </row>
    <row r="51" spans="1:274" x14ac:dyDescent="0.2">
      <c r="A51" s="300" t="s">
        <v>645</v>
      </c>
      <c r="B51" s="321">
        <v>45208</v>
      </c>
      <c r="C51" s="321">
        <v>45214</v>
      </c>
      <c r="D51" s="222"/>
      <c r="E51" s="222"/>
      <c r="F51" s="222"/>
      <c r="G51" s="222"/>
      <c r="H51" s="222"/>
      <c r="I51" s="222"/>
      <c r="J51" s="296">
        <f t="shared" si="10"/>
        <v>0</v>
      </c>
      <c r="K51" s="297">
        <f t="shared" si="13"/>
        <v>0</v>
      </c>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c r="DK51" s="224"/>
      <c r="DL51" s="224"/>
      <c r="DM51" s="224"/>
      <c r="DN51" s="224"/>
      <c r="DO51" s="224"/>
      <c r="DP51" s="224"/>
      <c r="DQ51" s="224"/>
      <c r="DR51" s="224"/>
      <c r="DS51" s="224"/>
      <c r="DT51" s="224"/>
      <c r="DU51" s="224"/>
      <c r="DV51" s="224"/>
      <c r="DW51" s="224"/>
      <c r="DX51" s="224"/>
      <c r="DY51" s="224"/>
      <c r="DZ51" s="224"/>
      <c r="EA51" s="224"/>
      <c r="EB51" s="224"/>
      <c r="EC51" s="224"/>
      <c r="ED51" s="224"/>
      <c r="EE51" s="224"/>
      <c r="EF51" s="224"/>
      <c r="EG51" s="224"/>
      <c r="EH51" s="224"/>
      <c r="EI51" s="224"/>
      <c r="EJ51" s="224"/>
      <c r="EK51" s="224"/>
      <c r="EL51" s="224"/>
      <c r="EM51" s="224"/>
      <c r="EN51" s="224"/>
      <c r="EO51" s="224"/>
      <c r="EP51" s="224"/>
      <c r="EQ51" s="224"/>
      <c r="ER51" s="224"/>
      <c r="ES51" s="224"/>
      <c r="ET51" s="224"/>
      <c r="EU51" s="224"/>
      <c r="EV51" s="224"/>
      <c r="EW51" s="224"/>
      <c r="EX51" s="224"/>
      <c r="EY51" s="224"/>
      <c r="EZ51" s="224"/>
      <c r="FA51" s="224"/>
      <c r="FB51" s="224"/>
      <c r="FC51" s="224"/>
      <c r="FD51" s="224"/>
      <c r="FE51" s="224"/>
      <c r="FF51" s="224"/>
      <c r="FG51" s="224"/>
      <c r="FH51" s="224"/>
      <c r="FI51" s="224"/>
      <c r="FJ51" s="224"/>
      <c r="FK51" s="224"/>
      <c r="FL51" s="224"/>
      <c r="FM51" s="224"/>
      <c r="FN51" s="224"/>
      <c r="FO51" s="224"/>
      <c r="FP51" s="224"/>
      <c r="FQ51" s="224"/>
      <c r="FR51" s="224"/>
      <c r="FS51" s="224"/>
      <c r="FT51" s="224"/>
      <c r="FU51" s="224"/>
      <c r="FV51" s="224"/>
      <c r="FW51" s="224"/>
      <c r="FX51" s="224"/>
      <c r="FY51" s="224"/>
      <c r="FZ51" s="224"/>
      <c r="GA51" s="224"/>
      <c r="GB51" s="224"/>
      <c r="GC51" s="224"/>
      <c r="GD51" s="224"/>
      <c r="GE51" s="224"/>
      <c r="GF51" s="224"/>
      <c r="GG51" s="224"/>
      <c r="GH51" s="224"/>
      <c r="GI51" s="224"/>
      <c r="GJ51" s="224"/>
      <c r="GK51" s="224"/>
      <c r="GL51" s="224"/>
      <c r="GM51" s="224"/>
      <c r="GN51" s="224"/>
      <c r="GO51" s="224"/>
      <c r="GP51" s="224"/>
      <c r="GQ51" s="224"/>
      <c r="GR51" s="224"/>
      <c r="GS51" s="224"/>
      <c r="GT51" s="224"/>
      <c r="GU51" s="224"/>
      <c r="GV51" s="224"/>
      <c r="GW51" s="224"/>
      <c r="GX51" s="224"/>
      <c r="GY51" s="224"/>
      <c r="GZ51" s="224"/>
      <c r="HA51" s="224"/>
      <c r="HB51" s="224"/>
      <c r="HC51" s="224"/>
      <c r="HD51" s="224"/>
      <c r="HE51" s="224"/>
      <c r="HF51" s="224"/>
      <c r="HG51" s="224"/>
      <c r="HH51" s="224"/>
      <c r="HI51" s="224"/>
      <c r="HJ51" s="224"/>
      <c r="HK51" s="224"/>
      <c r="HL51" s="224"/>
      <c r="HM51" s="224"/>
      <c r="HN51" s="224"/>
      <c r="HO51" s="224"/>
      <c r="HP51" s="224"/>
      <c r="HQ51" s="224"/>
      <c r="HR51" s="224"/>
      <c r="HS51" s="224"/>
      <c r="HT51" s="224"/>
      <c r="HU51" s="224"/>
      <c r="HV51" s="224"/>
      <c r="HW51" s="224"/>
      <c r="HX51" s="224"/>
      <c r="HY51" s="224"/>
      <c r="HZ51" s="224"/>
      <c r="IA51" s="224"/>
      <c r="IB51" s="224"/>
      <c r="IC51" s="224"/>
      <c r="ID51" s="224"/>
      <c r="IE51" s="224"/>
      <c r="IF51" s="224"/>
      <c r="IG51" s="224"/>
      <c r="IH51" s="224"/>
      <c r="II51" s="224"/>
      <c r="IJ51" s="224"/>
      <c r="IK51" s="224"/>
      <c r="IL51" s="224"/>
      <c r="IM51" s="224"/>
      <c r="IN51" s="224"/>
      <c r="IO51" s="224"/>
      <c r="IP51" s="224"/>
      <c r="IQ51" s="224"/>
      <c r="IR51" s="224"/>
      <c r="IS51" s="224"/>
      <c r="IT51" s="224"/>
      <c r="IU51" s="224"/>
      <c r="IV51" s="224"/>
      <c r="IW51" s="224"/>
      <c r="IX51" s="224"/>
      <c r="IY51" s="224"/>
      <c r="IZ51" s="224"/>
      <c r="JA51" s="224"/>
      <c r="JB51" s="272"/>
      <c r="JC51" s="298">
        <f t="shared" si="15"/>
        <v>0</v>
      </c>
      <c r="JD51" s="298">
        <f t="shared" si="15"/>
        <v>0</v>
      </c>
      <c r="JE51" s="298">
        <f t="shared" si="15"/>
        <v>0</v>
      </c>
      <c r="JF51" s="298">
        <f t="shared" si="15"/>
        <v>0</v>
      </c>
      <c r="JG51" s="298">
        <f t="shared" si="15"/>
        <v>0</v>
      </c>
      <c r="JH51" s="298">
        <f t="shared" si="15"/>
        <v>0</v>
      </c>
      <c r="JI51" s="299">
        <f t="shared" si="16"/>
        <v>0</v>
      </c>
      <c r="JJ51" s="299">
        <f t="shared" si="16"/>
        <v>0</v>
      </c>
      <c r="JK51" s="299">
        <f t="shared" si="16"/>
        <v>0</v>
      </c>
      <c r="JL51" s="299">
        <f t="shared" si="16"/>
        <v>0</v>
      </c>
      <c r="JM51" s="299">
        <f t="shared" si="16"/>
        <v>0</v>
      </c>
      <c r="JN51" s="299">
        <f t="shared" si="16"/>
        <v>0</v>
      </c>
    </row>
    <row r="52" spans="1:274" x14ac:dyDescent="0.2">
      <c r="A52" s="300" t="s">
        <v>646</v>
      </c>
      <c r="B52" s="321">
        <v>45215</v>
      </c>
      <c r="C52" s="321">
        <v>45221</v>
      </c>
      <c r="D52" s="222"/>
      <c r="E52" s="222"/>
      <c r="F52" s="222"/>
      <c r="G52" s="222"/>
      <c r="H52" s="222"/>
      <c r="I52" s="222"/>
      <c r="J52" s="296">
        <f t="shared" si="10"/>
        <v>0</v>
      </c>
      <c r="K52" s="297">
        <f t="shared" si="13"/>
        <v>0</v>
      </c>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4"/>
      <c r="BR52" s="224"/>
      <c r="BS52" s="224"/>
      <c r="BT52" s="224"/>
      <c r="BU52" s="224"/>
      <c r="BV52" s="224"/>
      <c r="BW52" s="224"/>
      <c r="BX52" s="224"/>
      <c r="BY52" s="224"/>
      <c r="BZ52" s="224"/>
      <c r="CA52" s="224"/>
      <c r="CB52" s="224"/>
      <c r="CC52" s="224"/>
      <c r="CD52" s="224"/>
      <c r="CE52" s="224"/>
      <c r="CF52" s="224"/>
      <c r="CG52" s="224"/>
      <c r="CH52" s="224"/>
      <c r="CI52" s="224"/>
      <c r="CJ52" s="224"/>
      <c r="CK52" s="224"/>
      <c r="CL52" s="224"/>
      <c r="CM52" s="224"/>
      <c r="CN52" s="224"/>
      <c r="CO52" s="224"/>
      <c r="CP52" s="224"/>
      <c r="CQ52" s="224"/>
      <c r="CR52" s="224"/>
      <c r="CS52" s="224"/>
      <c r="CT52" s="224"/>
      <c r="CU52" s="224"/>
      <c r="CV52" s="224"/>
      <c r="CW52" s="224"/>
      <c r="CX52" s="224"/>
      <c r="CY52" s="224"/>
      <c r="CZ52" s="224"/>
      <c r="DA52" s="224"/>
      <c r="DB52" s="224"/>
      <c r="DC52" s="224"/>
      <c r="DD52" s="224"/>
      <c r="DE52" s="224"/>
      <c r="DF52" s="224"/>
      <c r="DG52" s="224"/>
      <c r="DH52" s="224"/>
      <c r="DI52" s="224"/>
      <c r="DJ52" s="224"/>
      <c r="DK52" s="224"/>
      <c r="DL52" s="224"/>
      <c r="DM52" s="224"/>
      <c r="DN52" s="224"/>
      <c r="DO52" s="224"/>
      <c r="DP52" s="224"/>
      <c r="DQ52" s="224"/>
      <c r="DR52" s="224"/>
      <c r="DS52" s="224"/>
      <c r="DT52" s="224"/>
      <c r="DU52" s="224"/>
      <c r="DV52" s="224"/>
      <c r="DW52" s="224"/>
      <c r="DX52" s="224"/>
      <c r="DY52" s="224"/>
      <c r="DZ52" s="224"/>
      <c r="EA52" s="224"/>
      <c r="EB52" s="224"/>
      <c r="EC52" s="224"/>
      <c r="ED52" s="224"/>
      <c r="EE52" s="224"/>
      <c r="EF52" s="224"/>
      <c r="EG52" s="224"/>
      <c r="EH52" s="224"/>
      <c r="EI52" s="224"/>
      <c r="EJ52" s="224"/>
      <c r="EK52" s="224"/>
      <c r="EL52" s="224"/>
      <c r="EM52" s="224"/>
      <c r="EN52" s="224"/>
      <c r="EO52" s="224"/>
      <c r="EP52" s="224"/>
      <c r="EQ52" s="224"/>
      <c r="ER52" s="224"/>
      <c r="ES52" s="224"/>
      <c r="ET52" s="224"/>
      <c r="EU52" s="224"/>
      <c r="EV52" s="224"/>
      <c r="EW52" s="224"/>
      <c r="EX52" s="224"/>
      <c r="EY52" s="224"/>
      <c r="EZ52" s="224"/>
      <c r="FA52" s="224"/>
      <c r="FB52" s="224"/>
      <c r="FC52" s="224"/>
      <c r="FD52" s="224"/>
      <c r="FE52" s="224"/>
      <c r="FF52" s="224"/>
      <c r="FG52" s="224"/>
      <c r="FH52" s="224"/>
      <c r="FI52" s="224"/>
      <c r="FJ52" s="224"/>
      <c r="FK52" s="224"/>
      <c r="FL52" s="224"/>
      <c r="FM52" s="224"/>
      <c r="FN52" s="224"/>
      <c r="FO52" s="224"/>
      <c r="FP52" s="224"/>
      <c r="FQ52" s="224"/>
      <c r="FR52" s="224"/>
      <c r="FS52" s="224"/>
      <c r="FT52" s="224"/>
      <c r="FU52" s="224"/>
      <c r="FV52" s="224"/>
      <c r="FW52" s="224"/>
      <c r="FX52" s="224"/>
      <c r="FY52" s="224"/>
      <c r="FZ52" s="224"/>
      <c r="GA52" s="224"/>
      <c r="GB52" s="224"/>
      <c r="GC52" s="224"/>
      <c r="GD52" s="224"/>
      <c r="GE52" s="224"/>
      <c r="GF52" s="224"/>
      <c r="GG52" s="224"/>
      <c r="GH52" s="224"/>
      <c r="GI52" s="224"/>
      <c r="GJ52" s="224"/>
      <c r="GK52" s="224"/>
      <c r="GL52" s="224"/>
      <c r="GM52" s="224"/>
      <c r="GN52" s="224"/>
      <c r="GO52" s="224"/>
      <c r="GP52" s="224"/>
      <c r="GQ52" s="224"/>
      <c r="GR52" s="224"/>
      <c r="GS52" s="224"/>
      <c r="GT52" s="224"/>
      <c r="GU52" s="224"/>
      <c r="GV52" s="224"/>
      <c r="GW52" s="224"/>
      <c r="GX52" s="224"/>
      <c r="GY52" s="224"/>
      <c r="GZ52" s="224"/>
      <c r="HA52" s="224"/>
      <c r="HB52" s="224"/>
      <c r="HC52" s="224"/>
      <c r="HD52" s="224"/>
      <c r="HE52" s="224"/>
      <c r="HF52" s="224"/>
      <c r="HG52" s="224"/>
      <c r="HH52" s="224"/>
      <c r="HI52" s="224"/>
      <c r="HJ52" s="224"/>
      <c r="HK52" s="224"/>
      <c r="HL52" s="224"/>
      <c r="HM52" s="224"/>
      <c r="HN52" s="224"/>
      <c r="HO52" s="224"/>
      <c r="HP52" s="224"/>
      <c r="HQ52" s="224"/>
      <c r="HR52" s="224"/>
      <c r="HS52" s="224"/>
      <c r="HT52" s="224"/>
      <c r="HU52" s="224"/>
      <c r="HV52" s="224"/>
      <c r="HW52" s="224"/>
      <c r="HX52" s="224"/>
      <c r="HY52" s="224"/>
      <c r="HZ52" s="224"/>
      <c r="IA52" s="224"/>
      <c r="IB52" s="224"/>
      <c r="IC52" s="224"/>
      <c r="ID52" s="224"/>
      <c r="IE52" s="224"/>
      <c r="IF52" s="224"/>
      <c r="IG52" s="224"/>
      <c r="IH52" s="224"/>
      <c r="II52" s="224"/>
      <c r="IJ52" s="224"/>
      <c r="IK52" s="224"/>
      <c r="IL52" s="224"/>
      <c r="IM52" s="224"/>
      <c r="IN52" s="224"/>
      <c r="IO52" s="224"/>
      <c r="IP52" s="224"/>
      <c r="IQ52" s="224"/>
      <c r="IR52" s="224"/>
      <c r="IS52" s="224"/>
      <c r="IT52" s="224"/>
      <c r="IU52" s="224"/>
      <c r="IV52" s="224"/>
      <c r="IW52" s="224"/>
      <c r="IX52" s="224"/>
      <c r="IY52" s="224"/>
      <c r="IZ52" s="224"/>
      <c r="JA52" s="224"/>
      <c r="JB52" s="272"/>
      <c r="JC52" s="298">
        <f t="shared" si="15"/>
        <v>0</v>
      </c>
      <c r="JD52" s="298">
        <f t="shared" si="15"/>
        <v>0</v>
      </c>
      <c r="JE52" s="298">
        <f t="shared" si="15"/>
        <v>0</v>
      </c>
      <c r="JF52" s="298">
        <f t="shared" si="15"/>
        <v>0</v>
      </c>
      <c r="JG52" s="298">
        <f t="shared" si="15"/>
        <v>0</v>
      </c>
      <c r="JH52" s="298">
        <f t="shared" si="15"/>
        <v>0</v>
      </c>
      <c r="JI52" s="299">
        <f t="shared" si="16"/>
        <v>0</v>
      </c>
      <c r="JJ52" s="299">
        <f t="shared" si="16"/>
        <v>0</v>
      </c>
      <c r="JK52" s="299">
        <f t="shared" si="16"/>
        <v>0</v>
      </c>
      <c r="JL52" s="299">
        <f t="shared" si="16"/>
        <v>0</v>
      </c>
      <c r="JM52" s="299">
        <f t="shared" si="16"/>
        <v>0</v>
      </c>
      <c r="JN52" s="299">
        <f t="shared" si="16"/>
        <v>0</v>
      </c>
    </row>
    <row r="53" spans="1:274" x14ac:dyDescent="0.2">
      <c r="A53" s="300" t="s">
        <v>647</v>
      </c>
      <c r="B53" s="321">
        <v>45222</v>
      </c>
      <c r="C53" s="321">
        <v>45228</v>
      </c>
      <c r="D53" s="222"/>
      <c r="E53" s="222"/>
      <c r="F53" s="222"/>
      <c r="G53" s="222"/>
      <c r="H53" s="222"/>
      <c r="I53" s="222"/>
      <c r="J53" s="296">
        <f t="shared" si="10"/>
        <v>0</v>
      </c>
      <c r="K53" s="297">
        <f t="shared" si="13"/>
        <v>0</v>
      </c>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4"/>
      <c r="BR53" s="224"/>
      <c r="BS53" s="224"/>
      <c r="BT53" s="224"/>
      <c r="BU53" s="224"/>
      <c r="BV53" s="224"/>
      <c r="BW53" s="224"/>
      <c r="BX53" s="224"/>
      <c r="BY53" s="224"/>
      <c r="BZ53" s="224"/>
      <c r="CA53" s="224"/>
      <c r="CB53" s="224"/>
      <c r="CC53" s="224"/>
      <c r="CD53" s="224"/>
      <c r="CE53" s="224"/>
      <c r="CF53" s="224"/>
      <c r="CG53" s="224"/>
      <c r="CH53" s="224"/>
      <c r="CI53" s="224"/>
      <c r="CJ53" s="224"/>
      <c r="CK53" s="224"/>
      <c r="CL53" s="224"/>
      <c r="CM53" s="224"/>
      <c r="CN53" s="224"/>
      <c r="CO53" s="224"/>
      <c r="CP53" s="224"/>
      <c r="CQ53" s="224"/>
      <c r="CR53" s="224"/>
      <c r="CS53" s="224"/>
      <c r="CT53" s="224"/>
      <c r="CU53" s="224"/>
      <c r="CV53" s="224"/>
      <c r="CW53" s="224"/>
      <c r="CX53" s="224"/>
      <c r="CY53" s="224"/>
      <c r="CZ53" s="224"/>
      <c r="DA53" s="224"/>
      <c r="DB53" s="224"/>
      <c r="DC53" s="224"/>
      <c r="DD53" s="224"/>
      <c r="DE53" s="224"/>
      <c r="DF53" s="224"/>
      <c r="DG53" s="224"/>
      <c r="DH53" s="224"/>
      <c r="DI53" s="224"/>
      <c r="DJ53" s="224"/>
      <c r="DK53" s="224"/>
      <c r="DL53" s="224"/>
      <c r="DM53" s="224"/>
      <c r="DN53" s="224"/>
      <c r="DO53" s="224"/>
      <c r="DP53" s="224"/>
      <c r="DQ53" s="224"/>
      <c r="DR53" s="224"/>
      <c r="DS53" s="224"/>
      <c r="DT53" s="224"/>
      <c r="DU53" s="224"/>
      <c r="DV53" s="224"/>
      <c r="DW53" s="224"/>
      <c r="DX53" s="224"/>
      <c r="DY53" s="224"/>
      <c r="DZ53" s="224"/>
      <c r="EA53" s="224"/>
      <c r="EB53" s="224"/>
      <c r="EC53" s="224"/>
      <c r="ED53" s="224"/>
      <c r="EE53" s="224"/>
      <c r="EF53" s="224"/>
      <c r="EG53" s="224"/>
      <c r="EH53" s="224"/>
      <c r="EI53" s="224"/>
      <c r="EJ53" s="224"/>
      <c r="EK53" s="224"/>
      <c r="EL53" s="224"/>
      <c r="EM53" s="224"/>
      <c r="EN53" s="224"/>
      <c r="EO53" s="224"/>
      <c r="EP53" s="224"/>
      <c r="EQ53" s="224"/>
      <c r="ER53" s="224"/>
      <c r="ES53" s="224"/>
      <c r="ET53" s="224"/>
      <c r="EU53" s="224"/>
      <c r="EV53" s="224"/>
      <c r="EW53" s="224"/>
      <c r="EX53" s="224"/>
      <c r="EY53" s="224"/>
      <c r="EZ53" s="224"/>
      <c r="FA53" s="224"/>
      <c r="FB53" s="224"/>
      <c r="FC53" s="224"/>
      <c r="FD53" s="224"/>
      <c r="FE53" s="224"/>
      <c r="FF53" s="224"/>
      <c r="FG53" s="224"/>
      <c r="FH53" s="224"/>
      <c r="FI53" s="224"/>
      <c r="FJ53" s="224"/>
      <c r="FK53" s="224"/>
      <c r="FL53" s="224"/>
      <c r="FM53" s="224"/>
      <c r="FN53" s="224"/>
      <c r="FO53" s="224"/>
      <c r="FP53" s="224"/>
      <c r="FQ53" s="224"/>
      <c r="FR53" s="224"/>
      <c r="FS53" s="224"/>
      <c r="FT53" s="224"/>
      <c r="FU53" s="224"/>
      <c r="FV53" s="224"/>
      <c r="FW53" s="224"/>
      <c r="FX53" s="224"/>
      <c r="FY53" s="224"/>
      <c r="FZ53" s="224"/>
      <c r="GA53" s="224"/>
      <c r="GB53" s="224"/>
      <c r="GC53" s="224"/>
      <c r="GD53" s="224"/>
      <c r="GE53" s="224"/>
      <c r="GF53" s="224"/>
      <c r="GG53" s="224"/>
      <c r="GH53" s="224"/>
      <c r="GI53" s="224"/>
      <c r="GJ53" s="224"/>
      <c r="GK53" s="224"/>
      <c r="GL53" s="224"/>
      <c r="GM53" s="224"/>
      <c r="GN53" s="224"/>
      <c r="GO53" s="224"/>
      <c r="GP53" s="224"/>
      <c r="GQ53" s="224"/>
      <c r="GR53" s="224"/>
      <c r="GS53" s="224"/>
      <c r="GT53" s="224"/>
      <c r="GU53" s="224"/>
      <c r="GV53" s="224"/>
      <c r="GW53" s="224"/>
      <c r="GX53" s="224"/>
      <c r="GY53" s="224"/>
      <c r="GZ53" s="224"/>
      <c r="HA53" s="224"/>
      <c r="HB53" s="224"/>
      <c r="HC53" s="224"/>
      <c r="HD53" s="224"/>
      <c r="HE53" s="224"/>
      <c r="HF53" s="224"/>
      <c r="HG53" s="224"/>
      <c r="HH53" s="224"/>
      <c r="HI53" s="224"/>
      <c r="HJ53" s="224"/>
      <c r="HK53" s="224"/>
      <c r="HL53" s="224"/>
      <c r="HM53" s="224"/>
      <c r="HN53" s="224"/>
      <c r="HO53" s="224"/>
      <c r="HP53" s="224"/>
      <c r="HQ53" s="224"/>
      <c r="HR53" s="224"/>
      <c r="HS53" s="224"/>
      <c r="HT53" s="224"/>
      <c r="HU53" s="224"/>
      <c r="HV53" s="224"/>
      <c r="HW53" s="224"/>
      <c r="HX53" s="224"/>
      <c r="HY53" s="224"/>
      <c r="HZ53" s="224"/>
      <c r="IA53" s="224"/>
      <c r="IB53" s="224"/>
      <c r="IC53" s="224"/>
      <c r="ID53" s="224"/>
      <c r="IE53" s="224"/>
      <c r="IF53" s="224"/>
      <c r="IG53" s="224"/>
      <c r="IH53" s="224"/>
      <c r="II53" s="224"/>
      <c r="IJ53" s="224"/>
      <c r="IK53" s="224"/>
      <c r="IL53" s="224"/>
      <c r="IM53" s="224"/>
      <c r="IN53" s="224"/>
      <c r="IO53" s="224"/>
      <c r="IP53" s="224"/>
      <c r="IQ53" s="224"/>
      <c r="IR53" s="224"/>
      <c r="IS53" s="224"/>
      <c r="IT53" s="224"/>
      <c r="IU53" s="224"/>
      <c r="IV53" s="224"/>
      <c r="IW53" s="224"/>
      <c r="IX53" s="224"/>
      <c r="IY53" s="224"/>
      <c r="IZ53" s="224"/>
      <c r="JA53" s="224"/>
      <c r="JB53" s="272"/>
      <c r="JC53" s="298">
        <f t="shared" si="15"/>
        <v>0</v>
      </c>
      <c r="JD53" s="298">
        <f t="shared" si="15"/>
        <v>0</v>
      </c>
      <c r="JE53" s="298">
        <f t="shared" si="15"/>
        <v>0</v>
      </c>
      <c r="JF53" s="298">
        <f t="shared" si="15"/>
        <v>0</v>
      </c>
      <c r="JG53" s="298">
        <f t="shared" si="15"/>
        <v>0</v>
      </c>
      <c r="JH53" s="298">
        <f t="shared" si="15"/>
        <v>0</v>
      </c>
      <c r="JI53" s="299">
        <f t="shared" si="16"/>
        <v>0</v>
      </c>
      <c r="JJ53" s="299">
        <f t="shared" si="16"/>
        <v>0</v>
      </c>
      <c r="JK53" s="299">
        <f t="shared" si="16"/>
        <v>0</v>
      </c>
      <c r="JL53" s="299">
        <f t="shared" si="16"/>
        <v>0</v>
      </c>
      <c r="JM53" s="299">
        <f t="shared" si="16"/>
        <v>0</v>
      </c>
      <c r="JN53" s="299">
        <f t="shared" si="16"/>
        <v>0</v>
      </c>
    </row>
    <row r="54" spans="1:274" x14ac:dyDescent="0.2">
      <c r="A54" s="300" t="s">
        <v>648</v>
      </c>
      <c r="B54" s="321">
        <v>45229</v>
      </c>
      <c r="C54" s="321">
        <v>45235</v>
      </c>
      <c r="D54" s="222"/>
      <c r="E54" s="222"/>
      <c r="F54" s="222"/>
      <c r="G54" s="222"/>
      <c r="H54" s="222"/>
      <c r="I54" s="222"/>
      <c r="J54" s="296">
        <f t="shared" si="10"/>
        <v>0</v>
      </c>
      <c r="K54" s="297">
        <f t="shared" si="13"/>
        <v>0</v>
      </c>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4"/>
      <c r="BR54" s="224"/>
      <c r="BS54" s="224"/>
      <c r="BT54" s="224"/>
      <c r="BU54" s="224"/>
      <c r="BV54" s="224"/>
      <c r="BW54" s="224"/>
      <c r="BX54" s="224"/>
      <c r="BY54" s="224"/>
      <c r="BZ54" s="224"/>
      <c r="CA54" s="224"/>
      <c r="CB54" s="224"/>
      <c r="CC54" s="224"/>
      <c r="CD54" s="224"/>
      <c r="CE54" s="224"/>
      <c r="CF54" s="224"/>
      <c r="CG54" s="224"/>
      <c r="CH54" s="224"/>
      <c r="CI54" s="224"/>
      <c r="CJ54" s="224"/>
      <c r="CK54" s="224"/>
      <c r="CL54" s="224"/>
      <c r="CM54" s="224"/>
      <c r="CN54" s="224"/>
      <c r="CO54" s="224"/>
      <c r="CP54" s="224"/>
      <c r="CQ54" s="224"/>
      <c r="CR54" s="224"/>
      <c r="CS54" s="224"/>
      <c r="CT54" s="224"/>
      <c r="CU54" s="224"/>
      <c r="CV54" s="224"/>
      <c r="CW54" s="224"/>
      <c r="CX54" s="224"/>
      <c r="CY54" s="224"/>
      <c r="CZ54" s="224"/>
      <c r="DA54" s="224"/>
      <c r="DB54" s="224"/>
      <c r="DC54" s="224"/>
      <c r="DD54" s="224"/>
      <c r="DE54" s="224"/>
      <c r="DF54" s="224"/>
      <c r="DG54" s="224"/>
      <c r="DH54" s="224"/>
      <c r="DI54" s="224"/>
      <c r="DJ54" s="224"/>
      <c r="DK54" s="224"/>
      <c r="DL54" s="224"/>
      <c r="DM54" s="224"/>
      <c r="DN54" s="224"/>
      <c r="DO54" s="224"/>
      <c r="DP54" s="224"/>
      <c r="DQ54" s="224"/>
      <c r="DR54" s="224"/>
      <c r="DS54" s="224"/>
      <c r="DT54" s="224"/>
      <c r="DU54" s="224"/>
      <c r="DV54" s="224"/>
      <c r="DW54" s="224"/>
      <c r="DX54" s="224"/>
      <c r="DY54" s="224"/>
      <c r="DZ54" s="224"/>
      <c r="EA54" s="224"/>
      <c r="EB54" s="224"/>
      <c r="EC54" s="224"/>
      <c r="ED54" s="224"/>
      <c r="EE54" s="224"/>
      <c r="EF54" s="224"/>
      <c r="EG54" s="224"/>
      <c r="EH54" s="224"/>
      <c r="EI54" s="224"/>
      <c r="EJ54" s="224"/>
      <c r="EK54" s="224"/>
      <c r="EL54" s="224"/>
      <c r="EM54" s="224"/>
      <c r="EN54" s="224"/>
      <c r="EO54" s="224"/>
      <c r="EP54" s="224"/>
      <c r="EQ54" s="224"/>
      <c r="ER54" s="224"/>
      <c r="ES54" s="224"/>
      <c r="ET54" s="224"/>
      <c r="EU54" s="224"/>
      <c r="EV54" s="224"/>
      <c r="EW54" s="224"/>
      <c r="EX54" s="224"/>
      <c r="EY54" s="224"/>
      <c r="EZ54" s="224"/>
      <c r="FA54" s="224"/>
      <c r="FB54" s="224"/>
      <c r="FC54" s="224"/>
      <c r="FD54" s="224"/>
      <c r="FE54" s="224"/>
      <c r="FF54" s="224"/>
      <c r="FG54" s="224"/>
      <c r="FH54" s="224"/>
      <c r="FI54" s="224"/>
      <c r="FJ54" s="224"/>
      <c r="FK54" s="224"/>
      <c r="FL54" s="224"/>
      <c r="FM54" s="224"/>
      <c r="FN54" s="224"/>
      <c r="FO54" s="224"/>
      <c r="FP54" s="224"/>
      <c r="FQ54" s="224"/>
      <c r="FR54" s="224"/>
      <c r="FS54" s="224"/>
      <c r="FT54" s="224"/>
      <c r="FU54" s="224"/>
      <c r="FV54" s="224"/>
      <c r="FW54" s="224"/>
      <c r="FX54" s="224"/>
      <c r="FY54" s="224"/>
      <c r="FZ54" s="224"/>
      <c r="GA54" s="224"/>
      <c r="GB54" s="224"/>
      <c r="GC54" s="224"/>
      <c r="GD54" s="224"/>
      <c r="GE54" s="224"/>
      <c r="GF54" s="224"/>
      <c r="GG54" s="224"/>
      <c r="GH54" s="224"/>
      <c r="GI54" s="224"/>
      <c r="GJ54" s="224"/>
      <c r="GK54" s="224"/>
      <c r="GL54" s="224"/>
      <c r="GM54" s="224"/>
      <c r="GN54" s="224"/>
      <c r="GO54" s="224"/>
      <c r="GP54" s="224"/>
      <c r="GQ54" s="224"/>
      <c r="GR54" s="224"/>
      <c r="GS54" s="224"/>
      <c r="GT54" s="224"/>
      <c r="GU54" s="224"/>
      <c r="GV54" s="224"/>
      <c r="GW54" s="224"/>
      <c r="GX54" s="224"/>
      <c r="GY54" s="224"/>
      <c r="GZ54" s="224"/>
      <c r="HA54" s="224"/>
      <c r="HB54" s="224"/>
      <c r="HC54" s="224"/>
      <c r="HD54" s="224"/>
      <c r="HE54" s="224"/>
      <c r="HF54" s="224"/>
      <c r="HG54" s="224"/>
      <c r="HH54" s="224"/>
      <c r="HI54" s="224"/>
      <c r="HJ54" s="224"/>
      <c r="HK54" s="224"/>
      <c r="HL54" s="224"/>
      <c r="HM54" s="224"/>
      <c r="HN54" s="224"/>
      <c r="HO54" s="224"/>
      <c r="HP54" s="224"/>
      <c r="HQ54" s="224"/>
      <c r="HR54" s="224"/>
      <c r="HS54" s="224"/>
      <c r="HT54" s="224"/>
      <c r="HU54" s="224"/>
      <c r="HV54" s="224"/>
      <c r="HW54" s="224"/>
      <c r="HX54" s="224"/>
      <c r="HY54" s="224"/>
      <c r="HZ54" s="224"/>
      <c r="IA54" s="224"/>
      <c r="IB54" s="224"/>
      <c r="IC54" s="224"/>
      <c r="ID54" s="224"/>
      <c r="IE54" s="224"/>
      <c r="IF54" s="224"/>
      <c r="IG54" s="224"/>
      <c r="IH54" s="224"/>
      <c r="II54" s="224"/>
      <c r="IJ54" s="224"/>
      <c r="IK54" s="224"/>
      <c r="IL54" s="224"/>
      <c r="IM54" s="224"/>
      <c r="IN54" s="224"/>
      <c r="IO54" s="224"/>
      <c r="IP54" s="224"/>
      <c r="IQ54" s="224"/>
      <c r="IR54" s="224"/>
      <c r="IS54" s="224"/>
      <c r="IT54" s="224"/>
      <c r="IU54" s="224"/>
      <c r="IV54" s="224"/>
      <c r="IW54" s="224"/>
      <c r="IX54" s="224"/>
      <c r="IY54" s="224"/>
      <c r="IZ54" s="224"/>
      <c r="JA54" s="224"/>
      <c r="JB54" s="272"/>
      <c r="JC54" s="298">
        <f t="shared" si="15"/>
        <v>0</v>
      </c>
      <c r="JD54" s="298">
        <f t="shared" si="15"/>
        <v>0</v>
      </c>
      <c r="JE54" s="298">
        <f t="shared" si="15"/>
        <v>0</v>
      </c>
      <c r="JF54" s="298">
        <f t="shared" si="15"/>
        <v>0</v>
      </c>
      <c r="JG54" s="298">
        <f t="shared" si="15"/>
        <v>0</v>
      </c>
      <c r="JH54" s="298">
        <f t="shared" si="15"/>
        <v>0</v>
      </c>
      <c r="JI54" s="299">
        <f t="shared" si="16"/>
        <v>0</v>
      </c>
      <c r="JJ54" s="299">
        <f t="shared" si="16"/>
        <v>0</v>
      </c>
      <c r="JK54" s="299">
        <f t="shared" si="16"/>
        <v>0</v>
      </c>
      <c r="JL54" s="299">
        <f t="shared" si="16"/>
        <v>0</v>
      </c>
      <c r="JM54" s="299">
        <f t="shared" si="16"/>
        <v>0</v>
      </c>
      <c r="JN54" s="299">
        <f t="shared" si="16"/>
        <v>0</v>
      </c>
    </row>
    <row r="55" spans="1:274" x14ac:dyDescent="0.2">
      <c r="A55" s="300" t="s">
        <v>649</v>
      </c>
      <c r="B55" s="321">
        <v>45236</v>
      </c>
      <c r="C55" s="321">
        <v>45242</v>
      </c>
      <c r="D55" s="222"/>
      <c r="E55" s="222"/>
      <c r="F55" s="222"/>
      <c r="G55" s="222"/>
      <c r="H55" s="222"/>
      <c r="I55" s="222"/>
      <c r="J55" s="296">
        <f t="shared" si="10"/>
        <v>0</v>
      </c>
      <c r="K55" s="297">
        <f t="shared" si="13"/>
        <v>0</v>
      </c>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4"/>
      <c r="BS55" s="224"/>
      <c r="BT55" s="224"/>
      <c r="BU55" s="224"/>
      <c r="BV55" s="224"/>
      <c r="BW55" s="224"/>
      <c r="BX55" s="224"/>
      <c r="BY55" s="224"/>
      <c r="BZ55" s="224"/>
      <c r="CA55" s="224"/>
      <c r="CB55" s="224"/>
      <c r="CC55" s="224"/>
      <c r="CD55" s="224"/>
      <c r="CE55" s="224"/>
      <c r="CF55" s="224"/>
      <c r="CG55" s="224"/>
      <c r="CH55" s="224"/>
      <c r="CI55" s="224"/>
      <c r="CJ55" s="224"/>
      <c r="CK55" s="224"/>
      <c r="CL55" s="224"/>
      <c r="CM55" s="224"/>
      <c r="CN55" s="224"/>
      <c r="CO55" s="224"/>
      <c r="CP55" s="224"/>
      <c r="CQ55" s="224"/>
      <c r="CR55" s="224"/>
      <c r="CS55" s="224"/>
      <c r="CT55" s="224"/>
      <c r="CU55" s="224"/>
      <c r="CV55" s="224"/>
      <c r="CW55" s="224"/>
      <c r="CX55" s="224"/>
      <c r="CY55" s="224"/>
      <c r="CZ55" s="224"/>
      <c r="DA55" s="224"/>
      <c r="DB55" s="224"/>
      <c r="DC55" s="224"/>
      <c r="DD55" s="224"/>
      <c r="DE55" s="224"/>
      <c r="DF55" s="224"/>
      <c r="DG55" s="224"/>
      <c r="DH55" s="224"/>
      <c r="DI55" s="224"/>
      <c r="DJ55" s="224"/>
      <c r="DK55" s="224"/>
      <c r="DL55" s="224"/>
      <c r="DM55" s="224"/>
      <c r="DN55" s="224"/>
      <c r="DO55" s="224"/>
      <c r="DP55" s="224"/>
      <c r="DQ55" s="224"/>
      <c r="DR55" s="224"/>
      <c r="DS55" s="224"/>
      <c r="DT55" s="224"/>
      <c r="DU55" s="224"/>
      <c r="DV55" s="224"/>
      <c r="DW55" s="224"/>
      <c r="DX55" s="224"/>
      <c r="DY55" s="224"/>
      <c r="DZ55" s="224"/>
      <c r="EA55" s="224"/>
      <c r="EB55" s="224"/>
      <c r="EC55" s="224"/>
      <c r="ED55" s="224"/>
      <c r="EE55" s="224"/>
      <c r="EF55" s="224"/>
      <c r="EG55" s="224"/>
      <c r="EH55" s="224"/>
      <c r="EI55" s="224"/>
      <c r="EJ55" s="224"/>
      <c r="EK55" s="224"/>
      <c r="EL55" s="224"/>
      <c r="EM55" s="224"/>
      <c r="EN55" s="224"/>
      <c r="EO55" s="224"/>
      <c r="EP55" s="224"/>
      <c r="EQ55" s="224"/>
      <c r="ER55" s="224"/>
      <c r="ES55" s="224"/>
      <c r="ET55" s="224"/>
      <c r="EU55" s="224"/>
      <c r="EV55" s="224"/>
      <c r="EW55" s="224"/>
      <c r="EX55" s="224"/>
      <c r="EY55" s="224"/>
      <c r="EZ55" s="224"/>
      <c r="FA55" s="224"/>
      <c r="FB55" s="224"/>
      <c r="FC55" s="224"/>
      <c r="FD55" s="224"/>
      <c r="FE55" s="224"/>
      <c r="FF55" s="224"/>
      <c r="FG55" s="224"/>
      <c r="FH55" s="224"/>
      <c r="FI55" s="224"/>
      <c r="FJ55" s="224"/>
      <c r="FK55" s="224"/>
      <c r="FL55" s="224"/>
      <c r="FM55" s="224"/>
      <c r="FN55" s="224"/>
      <c r="FO55" s="224"/>
      <c r="FP55" s="224"/>
      <c r="FQ55" s="224"/>
      <c r="FR55" s="224"/>
      <c r="FS55" s="224"/>
      <c r="FT55" s="224"/>
      <c r="FU55" s="224"/>
      <c r="FV55" s="224"/>
      <c r="FW55" s="224"/>
      <c r="FX55" s="224"/>
      <c r="FY55" s="224"/>
      <c r="FZ55" s="224"/>
      <c r="GA55" s="224"/>
      <c r="GB55" s="224"/>
      <c r="GC55" s="224"/>
      <c r="GD55" s="224"/>
      <c r="GE55" s="224"/>
      <c r="GF55" s="224"/>
      <c r="GG55" s="224"/>
      <c r="GH55" s="224"/>
      <c r="GI55" s="224"/>
      <c r="GJ55" s="224"/>
      <c r="GK55" s="224"/>
      <c r="GL55" s="224"/>
      <c r="GM55" s="224"/>
      <c r="GN55" s="224"/>
      <c r="GO55" s="224"/>
      <c r="GP55" s="224"/>
      <c r="GQ55" s="224"/>
      <c r="GR55" s="224"/>
      <c r="GS55" s="224"/>
      <c r="GT55" s="224"/>
      <c r="GU55" s="224"/>
      <c r="GV55" s="224"/>
      <c r="GW55" s="224"/>
      <c r="GX55" s="224"/>
      <c r="GY55" s="224"/>
      <c r="GZ55" s="224"/>
      <c r="HA55" s="224"/>
      <c r="HB55" s="224"/>
      <c r="HC55" s="224"/>
      <c r="HD55" s="224"/>
      <c r="HE55" s="224"/>
      <c r="HF55" s="224"/>
      <c r="HG55" s="224"/>
      <c r="HH55" s="224"/>
      <c r="HI55" s="224"/>
      <c r="HJ55" s="224"/>
      <c r="HK55" s="224"/>
      <c r="HL55" s="224"/>
      <c r="HM55" s="224"/>
      <c r="HN55" s="224"/>
      <c r="HO55" s="224"/>
      <c r="HP55" s="224"/>
      <c r="HQ55" s="224"/>
      <c r="HR55" s="224"/>
      <c r="HS55" s="224"/>
      <c r="HT55" s="224"/>
      <c r="HU55" s="224"/>
      <c r="HV55" s="224"/>
      <c r="HW55" s="224"/>
      <c r="HX55" s="224"/>
      <c r="HY55" s="224"/>
      <c r="HZ55" s="224"/>
      <c r="IA55" s="224"/>
      <c r="IB55" s="224"/>
      <c r="IC55" s="224"/>
      <c r="ID55" s="224"/>
      <c r="IE55" s="224"/>
      <c r="IF55" s="224"/>
      <c r="IG55" s="224"/>
      <c r="IH55" s="224"/>
      <c r="II55" s="224"/>
      <c r="IJ55" s="224"/>
      <c r="IK55" s="224"/>
      <c r="IL55" s="224"/>
      <c r="IM55" s="224"/>
      <c r="IN55" s="224"/>
      <c r="IO55" s="224"/>
      <c r="IP55" s="224"/>
      <c r="IQ55" s="224"/>
      <c r="IR55" s="224"/>
      <c r="IS55" s="224"/>
      <c r="IT55" s="224"/>
      <c r="IU55" s="224"/>
      <c r="IV55" s="224"/>
      <c r="IW55" s="224"/>
      <c r="IX55" s="224"/>
      <c r="IY55" s="224"/>
      <c r="IZ55" s="224"/>
      <c r="JA55" s="224"/>
      <c r="JB55" s="272"/>
      <c r="JC55" s="298">
        <f t="shared" si="15"/>
        <v>0</v>
      </c>
      <c r="JD55" s="298">
        <f t="shared" si="15"/>
        <v>0</v>
      </c>
      <c r="JE55" s="298">
        <f t="shared" si="15"/>
        <v>0</v>
      </c>
      <c r="JF55" s="298">
        <f t="shared" si="15"/>
        <v>0</v>
      </c>
      <c r="JG55" s="298">
        <f t="shared" si="15"/>
        <v>0</v>
      </c>
      <c r="JH55" s="298">
        <f t="shared" si="15"/>
        <v>0</v>
      </c>
      <c r="JI55" s="299">
        <f t="shared" si="16"/>
        <v>0</v>
      </c>
      <c r="JJ55" s="299">
        <f t="shared" si="16"/>
        <v>0</v>
      </c>
      <c r="JK55" s="299">
        <f t="shared" si="16"/>
        <v>0</v>
      </c>
      <c r="JL55" s="299">
        <f t="shared" si="16"/>
        <v>0</v>
      </c>
      <c r="JM55" s="299">
        <f t="shared" si="16"/>
        <v>0</v>
      </c>
      <c r="JN55" s="299">
        <f t="shared" si="16"/>
        <v>0</v>
      </c>
    </row>
    <row r="56" spans="1:274" x14ac:dyDescent="0.2">
      <c r="A56" s="300" t="s">
        <v>650</v>
      </c>
      <c r="B56" s="321">
        <v>45243</v>
      </c>
      <c r="C56" s="321">
        <v>45249</v>
      </c>
      <c r="D56" s="222"/>
      <c r="E56" s="222"/>
      <c r="F56" s="222"/>
      <c r="G56" s="222"/>
      <c r="H56" s="222"/>
      <c r="I56" s="222"/>
      <c r="J56" s="296">
        <f t="shared" si="10"/>
        <v>0</v>
      </c>
      <c r="K56" s="297">
        <f t="shared" si="13"/>
        <v>0</v>
      </c>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4"/>
      <c r="BV56" s="224"/>
      <c r="BW56" s="224"/>
      <c r="BX56" s="224"/>
      <c r="BY56" s="224"/>
      <c r="BZ56" s="224"/>
      <c r="CA56" s="224"/>
      <c r="CB56" s="224"/>
      <c r="CC56" s="224"/>
      <c r="CD56" s="224"/>
      <c r="CE56" s="224"/>
      <c r="CF56" s="224"/>
      <c r="CG56" s="224"/>
      <c r="CH56" s="224"/>
      <c r="CI56" s="224"/>
      <c r="CJ56" s="224"/>
      <c r="CK56" s="224"/>
      <c r="CL56" s="224"/>
      <c r="CM56" s="224"/>
      <c r="CN56" s="224"/>
      <c r="CO56" s="224"/>
      <c r="CP56" s="224"/>
      <c r="CQ56" s="224"/>
      <c r="CR56" s="224"/>
      <c r="CS56" s="224"/>
      <c r="CT56" s="224"/>
      <c r="CU56" s="224"/>
      <c r="CV56" s="224"/>
      <c r="CW56" s="224"/>
      <c r="CX56" s="224"/>
      <c r="CY56" s="224"/>
      <c r="CZ56" s="224"/>
      <c r="DA56" s="224"/>
      <c r="DB56" s="224"/>
      <c r="DC56" s="224"/>
      <c r="DD56" s="224"/>
      <c r="DE56" s="224"/>
      <c r="DF56" s="224"/>
      <c r="DG56" s="224"/>
      <c r="DH56" s="224"/>
      <c r="DI56" s="224"/>
      <c r="DJ56" s="224"/>
      <c r="DK56" s="224"/>
      <c r="DL56" s="224"/>
      <c r="DM56" s="224"/>
      <c r="DN56" s="224"/>
      <c r="DO56" s="224"/>
      <c r="DP56" s="224"/>
      <c r="DQ56" s="224"/>
      <c r="DR56" s="224"/>
      <c r="DS56" s="224"/>
      <c r="DT56" s="224"/>
      <c r="DU56" s="224"/>
      <c r="DV56" s="224"/>
      <c r="DW56" s="224"/>
      <c r="DX56" s="224"/>
      <c r="DY56" s="224"/>
      <c r="DZ56" s="224"/>
      <c r="EA56" s="224"/>
      <c r="EB56" s="224"/>
      <c r="EC56" s="224"/>
      <c r="ED56" s="224"/>
      <c r="EE56" s="224"/>
      <c r="EF56" s="224"/>
      <c r="EG56" s="224"/>
      <c r="EH56" s="224"/>
      <c r="EI56" s="224"/>
      <c r="EJ56" s="224"/>
      <c r="EK56" s="224"/>
      <c r="EL56" s="224"/>
      <c r="EM56" s="224"/>
      <c r="EN56" s="224"/>
      <c r="EO56" s="224"/>
      <c r="EP56" s="224"/>
      <c r="EQ56" s="224"/>
      <c r="ER56" s="224"/>
      <c r="ES56" s="224"/>
      <c r="ET56" s="224"/>
      <c r="EU56" s="224"/>
      <c r="EV56" s="224"/>
      <c r="EW56" s="224"/>
      <c r="EX56" s="224"/>
      <c r="EY56" s="224"/>
      <c r="EZ56" s="224"/>
      <c r="FA56" s="224"/>
      <c r="FB56" s="224"/>
      <c r="FC56" s="224"/>
      <c r="FD56" s="224"/>
      <c r="FE56" s="224"/>
      <c r="FF56" s="224"/>
      <c r="FG56" s="224"/>
      <c r="FH56" s="224"/>
      <c r="FI56" s="224"/>
      <c r="FJ56" s="224"/>
      <c r="FK56" s="224"/>
      <c r="FL56" s="224"/>
      <c r="FM56" s="224"/>
      <c r="FN56" s="224"/>
      <c r="FO56" s="224"/>
      <c r="FP56" s="224"/>
      <c r="FQ56" s="224"/>
      <c r="FR56" s="224"/>
      <c r="FS56" s="224"/>
      <c r="FT56" s="224"/>
      <c r="FU56" s="224"/>
      <c r="FV56" s="224"/>
      <c r="FW56" s="224"/>
      <c r="FX56" s="224"/>
      <c r="FY56" s="224"/>
      <c r="FZ56" s="224"/>
      <c r="GA56" s="224"/>
      <c r="GB56" s="224"/>
      <c r="GC56" s="224"/>
      <c r="GD56" s="224"/>
      <c r="GE56" s="224"/>
      <c r="GF56" s="224"/>
      <c r="GG56" s="224"/>
      <c r="GH56" s="224"/>
      <c r="GI56" s="224"/>
      <c r="GJ56" s="224"/>
      <c r="GK56" s="224"/>
      <c r="GL56" s="224"/>
      <c r="GM56" s="224"/>
      <c r="GN56" s="224"/>
      <c r="GO56" s="224"/>
      <c r="GP56" s="224"/>
      <c r="GQ56" s="224"/>
      <c r="GR56" s="224"/>
      <c r="GS56" s="224"/>
      <c r="GT56" s="224"/>
      <c r="GU56" s="224"/>
      <c r="GV56" s="224"/>
      <c r="GW56" s="224"/>
      <c r="GX56" s="224"/>
      <c r="GY56" s="224"/>
      <c r="GZ56" s="224"/>
      <c r="HA56" s="224"/>
      <c r="HB56" s="224"/>
      <c r="HC56" s="224"/>
      <c r="HD56" s="224"/>
      <c r="HE56" s="224"/>
      <c r="HF56" s="224"/>
      <c r="HG56" s="224"/>
      <c r="HH56" s="224"/>
      <c r="HI56" s="224"/>
      <c r="HJ56" s="224"/>
      <c r="HK56" s="224"/>
      <c r="HL56" s="224"/>
      <c r="HM56" s="224"/>
      <c r="HN56" s="224"/>
      <c r="HO56" s="224"/>
      <c r="HP56" s="224"/>
      <c r="HQ56" s="224"/>
      <c r="HR56" s="224"/>
      <c r="HS56" s="224"/>
      <c r="HT56" s="224"/>
      <c r="HU56" s="224"/>
      <c r="HV56" s="224"/>
      <c r="HW56" s="224"/>
      <c r="HX56" s="224"/>
      <c r="HY56" s="224"/>
      <c r="HZ56" s="224"/>
      <c r="IA56" s="224"/>
      <c r="IB56" s="224"/>
      <c r="IC56" s="224"/>
      <c r="ID56" s="224"/>
      <c r="IE56" s="224"/>
      <c r="IF56" s="224"/>
      <c r="IG56" s="224"/>
      <c r="IH56" s="224"/>
      <c r="II56" s="224"/>
      <c r="IJ56" s="224"/>
      <c r="IK56" s="224"/>
      <c r="IL56" s="224"/>
      <c r="IM56" s="224"/>
      <c r="IN56" s="224"/>
      <c r="IO56" s="224"/>
      <c r="IP56" s="224"/>
      <c r="IQ56" s="224"/>
      <c r="IR56" s="224"/>
      <c r="IS56" s="224"/>
      <c r="IT56" s="224"/>
      <c r="IU56" s="224"/>
      <c r="IV56" s="224"/>
      <c r="IW56" s="224"/>
      <c r="IX56" s="224"/>
      <c r="IY56" s="224"/>
      <c r="IZ56" s="224"/>
      <c r="JA56" s="224"/>
      <c r="JB56" s="272"/>
      <c r="JC56" s="298">
        <f t="shared" si="15"/>
        <v>0</v>
      </c>
      <c r="JD56" s="298">
        <f t="shared" si="15"/>
        <v>0</v>
      </c>
      <c r="JE56" s="298">
        <f t="shared" si="15"/>
        <v>0</v>
      </c>
      <c r="JF56" s="298">
        <f t="shared" si="15"/>
        <v>0</v>
      </c>
      <c r="JG56" s="298">
        <f t="shared" si="15"/>
        <v>0</v>
      </c>
      <c r="JH56" s="298">
        <f t="shared" si="15"/>
        <v>0</v>
      </c>
      <c r="JI56" s="299">
        <f t="shared" si="16"/>
        <v>0</v>
      </c>
      <c r="JJ56" s="299">
        <f t="shared" si="16"/>
        <v>0</v>
      </c>
      <c r="JK56" s="299">
        <f t="shared" si="16"/>
        <v>0</v>
      </c>
      <c r="JL56" s="299">
        <f t="shared" si="16"/>
        <v>0</v>
      </c>
      <c r="JM56" s="299">
        <f t="shared" si="16"/>
        <v>0</v>
      </c>
      <c r="JN56" s="299">
        <f t="shared" si="16"/>
        <v>0</v>
      </c>
    </row>
    <row r="57" spans="1:274" x14ac:dyDescent="0.2">
      <c r="A57" s="300" t="s">
        <v>651</v>
      </c>
      <c r="B57" s="321">
        <v>45250</v>
      </c>
      <c r="C57" s="321">
        <v>45256</v>
      </c>
      <c r="D57" s="222"/>
      <c r="E57" s="222"/>
      <c r="F57" s="222"/>
      <c r="G57" s="222"/>
      <c r="H57" s="222"/>
      <c r="I57" s="222"/>
      <c r="J57" s="296">
        <f t="shared" si="10"/>
        <v>0</v>
      </c>
      <c r="K57" s="297">
        <f t="shared" si="13"/>
        <v>0</v>
      </c>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224"/>
      <c r="BM57" s="224"/>
      <c r="BN57" s="224"/>
      <c r="BO57" s="224"/>
      <c r="BP57" s="224"/>
      <c r="BQ57" s="224"/>
      <c r="BR57" s="224"/>
      <c r="BS57" s="224"/>
      <c r="BT57" s="224"/>
      <c r="BU57" s="224"/>
      <c r="BV57" s="224"/>
      <c r="BW57" s="224"/>
      <c r="BX57" s="224"/>
      <c r="BY57" s="224"/>
      <c r="BZ57" s="224"/>
      <c r="CA57" s="224"/>
      <c r="CB57" s="224"/>
      <c r="CC57" s="224"/>
      <c r="CD57" s="224"/>
      <c r="CE57" s="224"/>
      <c r="CF57" s="224"/>
      <c r="CG57" s="224"/>
      <c r="CH57" s="224"/>
      <c r="CI57" s="224"/>
      <c r="CJ57" s="224"/>
      <c r="CK57" s="224"/>
      <c r="CL57" s="224"/>
      <c r="CM57" s="224"/>
      <c r="CN57" s="224"/>
      <c r="CO57" s="224"/>
      <c r="CP57" s="224"/>
      <c r="CQ57" s="224"/>
      <c r="CR57" s="224"/>
      <c r="CS57" s="224"/>
      <c r="CT57" s="224"/>
      <c r="CU57" s="224"/>
      <c r="CV57" s="224"/>
      <c r="CW57" s="224"/>
      <c r="CX57" s="224"/>
      <c r="CY57" s="224"/>
      <c r="CZ57" s="224"/>
      <c r="DA57" s="224"/>
      <c r="DB57" s="224"/>
      <c r="DC57" s="224"/>
      <c r="DD57" s="224"/>
      <c r="DE57" s="224"/>
      <c r="DF57" s="224"/>
      <c r="DG57" s="224"/>
      <c r="DH57" s="224"/>
      <c r="DI57" s="224"/>
      <c r="DJ57" s="224"/>
      <c r="DK57" s="224"/>
      <c r="DL57" s="224"/>
      <c r="DM57" s="224"/>
      <c r="DN57" s="224"/>
      <c r="DO57" s="224"/>
      <c r="DP57" s="224"/>
      <c r="DQ57" s="224"/>
      <c r="DR57" s="224"/>
      <c r="DS57" s="224"/>
      <c r="DT57" s="224"/>
      <c r="DU57" s="224"/>
      <c r="DV57" s="224"/>
      <c r="DW57" s="224"/>
      <c r="DX57" s="224"/>
      <c r="DY57" s="224"/>
      <c r="DZ57" s="224"/>
      <c r="EA57" s="224"/>
      <c r="EB57" s="224"/>
      <c r="EC57" s="224"/>
      <c r="ED57" s="224"/>
      <c r="EE57" s="224"/>
      <c r="EF57" s="224"/>
      <c r="EG57" s="224"/>
      <c r="EH57" s="224"/>
      <c r="EI57" s="224"/>
      <c r="EJ57" s="224"/>
      <c r="EK57" s="224"/>
      <c r="EL57" s="224"/>
      <c r="EM57" s="224"/>
      <c r="EN57" s="224"/>
      <c r="EO57" s="224"/>
      <c r="EP57" s="224"/>
      <c r="EQ57" s="224"/>
      <c r="ER57" s="224"/>
      <c r="ES57" s="224"/>
      <c r="ET57" s="224"/>
      <c r="EU57" s="224"/>
      <c r="EV57" s="224"/>
      <c r="EW57" s="224"/>
      <c r="EX57" s="224"/>
      <c r="EY57" s="224"/>
      <c r="EZ57" s="224"/>
      <c r="FA57" s="224"/>
      <c r="FB57" s="224"/>
      <c r="FC57" s="224"/>
      <c r="FD57" s="224"/>
      <c r="FE57" s="224"/>
      <c r="FF57" s="224"/>
      <c r="FG57" s="224"/>
      <c r="FH57" s="224"/>
      <c r="FI57" s="224"/>
      <c r="FJ57" s="224"/>
      <c r="FK57" s="224"/>
      <c r="FL57" s="224"/>
      <c r="FM57" s="224"/>
      <c r="FN57" s="224"/>
      <c r="FO57" s="224"/>
      <c r="FP57" s="224"/>
      <c r="FQ57" s="224"/>
      <c r="FR57" s="224"/>
      <c r="FS57" s="224"/>
      <c r="FT57" s="224"/>
      <c r="FU57" s="224"/>
      <c r="FV57" s="224"/>
      <c r="FW57" s="224"/>
      <c r="FX57" s="224"/>
      <c r="FY57" s="224"/>
      <c r="FZ57" s="224"/>
      <c r="GA57" s="224"/>
      <c r="GB57" s="224"/>
      <c r="GC57" s="224"/>
      <c r="GD57" s="224"/>
      <c r="GE57" s="224"/>
      <c r="GF57" s="224"/>
      <c r="GG57" s="224"/>
      <c r="GH57" s="224"/>
      <c r="GI57" s="224"/>
      <c r="GJ57" s="224"/>
      <c r="GK57" s="224"/>
      <c r="GL57" s="224"/>
      <c r="GM57" s="224"/>
      <c r="GN57" s="224"/>
      <c r="GO57" s="224"/>
      <c r="GP57" s="224"/>
      <c r="GQ57" s="224"/>
      <c r="GR57" s="224"/>
      <c r="GS57" s="224"/>
      <c r="GT57" s="224"/>
      <c r="GU57" s="224"/>
      <c r="GV57" s="224"/>
      <c r="GW57" s="224"/>
      <c r="GX57" s="224"/>
      <c r="GY57" s="224"/>
      <c r="GZ57" s="224"/>
      <c r="HA57" s="224"/>
      <c r="HB57" s="224"/>
      <c r="HC57" s="224"/>
      <c r="HD57" s="224"/>
      <c r="HE57" s="224"/>
      <c r="HF57" s="224"/>
      <c r="HG57" s="224"/>
      <c r="HH57" s="224"/>
      <c r="HI57" s="224"/>
      <c r="HJ57" s="224"/>
      <c r="HK57" s="224"/>
      <c r="HL57" s="224"/>
      <c r="HM57" s="224"/>
      <c r="HN57" s="224"/>
      <c r="HO57" s="224"/>
      <c r="HP57" s="224"/>
      <c r="HQ57" s="224"/>
      <c r="HR57" s="224"/>
      <c r="HS57" s="224"/>
      <c r="HT57" s="224"/>
      <c r="HU57" s="224"/>
      <c r="HV57" s="224"/>
      <c r="HW57" s="224"/>
      <c r="HX57" s="224"/>
      <c r="HY57" s="224"/>
      <c r="HZ57" s="224"/>
      <c r="IA57" s="224"/>
      <c r="IB57" s="224"/>
      <c r="IC57" s="224"/>
      <c r="ID57" s="224"/>
      <c r="IE57" s="224"/>
      <c r="IF57" s="224"/>
      <c r="IG57" s="224"/>
      <c r="IH57" s="224"/>
      <c r="II57" s="224"/>
      <c r="IJ57" s="224"/>
      <c r="IK57" s="224"/>
      <c r="IL57" s="224"/>
      <c r="IM57" s="224"/>
      <c r="IN57" s="224"/>
      <c r="IO57" s="224"/>
      <c r="IP57" s="224"/>
      <c r="IQ57" s="224"/>
      <c r="IR57" s="224"/>
      <c r="IS57" s="224"/>
      <c r="IT57" s="224"/>
      <c r="IU57" s="224"/>
      <c r="IV57" s="224"/>
      <c r="IW57" s="224"/>
      <c r="IX57" s="224"/>
      <c r="IY57" s="224"/>
      <c r="IZ57" s="224"/>
      <c r="JA57" s="224"/>
      <c r="JB57" s="272"/>
      <c r="JC57" s="298">
        <f t="shared" si="15"/>
        <v>0</v>
      </c>
      <c r="JD57" s="298">
        <f t="shared" si="15"/>
        <v>0</v>
      </c>
      <c r="JE57" s="298">
        <f t="shared" si="15"/>
        <v>0</v>
      </c>
      <c r="JF57" s="298">
        <f t="shared" si="15"/>
        <v>0</v>
      </c>
      <c r="JG57" s="298">
        <f t="shared" si="15"/>
        <v>0</v>
      </c>
      <c r="JH57" s="298">
        <f t="shared" si="15"/>
        <v>0</v>
      </c>
      <c r="JI57" s="299">
        <f t="shared" si="16"/>
        <v>0</v>
      </c>
      <c r="JJ57" s="299">
        <f t="shared" si="16"/>
        <v>0</v>
      </c>
      <c r="JK57" s="299">
        <f t="shared" si="16"/>
        <v>0</v>
      </c>
      <c r="JL57" s="299">
        <f t="shared" si="16"/>
        <v>0</v>
      </c>
      <c r="JM57" s="299">
        <f t="shared" si="16"/>
        <v>0</v>
      </c>
      <c r="JN57" s="299">
        <f t="shared" si="16"/>
        <v>0</v>
      </c>
    </row>
    <row r="58" spans="1:274" x14ac:dyDescent="0.2">
      <c r="A58" s="300" t="s">
        <v>652</v>
      </c>
      <c r="B58" s="321">
        <v>45257</v>
      </c>
      <c r="C58" s="321">
        <v>45263</v>
      </c>
      <c r="D58" s="222"/>
      <c r="E58" s="222"/>
      <c r="F58" s="222"/>
      <c r="G58" s="222"/>
      <c r="H58" s="222"/>
      <c r="I58" s="222"/>
      <c r="J58" s="296">
        <f t="shared" si="10"/>
        <v>0</v>
      </c>
      <c r="K58" s="297">
        <f t="shared" si="13"/>
        <v>0</v>
      </c>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4"/>
      <c r="BR58" s="224"/>
      <c r="BS58" s="224"/>
      <c r="BT58" s="224"/>
      <c r="BU58" s="224"/>
      <c r="BV58" s="224"/>
      <c r="BW58" s="224"/>
      <c r="BX58" s="224"/>
      <c r="BY58" s="224"/>
      <c r="BZ58" s="224"/>
      <c r="CA58" s="224"/>
      <c r="CB58" s="224"/>
      <c r="CC58" s="224"/>
      <c r="CD58" s="224"/>
      <c r="CE58" s="224"/>
      <c r="CF58" s="224"/>
      <c r="CG58" s="224"/>
      <c r="CH58" s="224"/>
      <c r="CI58" s="224"/>
      <c r="CJ58" s="224"/>
      <c r="CK58" s="224"/>
      <c r="CL58" s="224"/>
      <c r="CM58" s="224"/>
      <c r="CN58" s="224"/>
      <c r="CO58" s="224"/>
      <c r="CP58" s="224"/>
      <c r="CQ58" s="224"/>
      <c r="CR58" s="224"/>
      <c r="CS58" s="224"/>
      <c r="CT58" s="224"/>
      <c r="CU58" s="224"/>
      <c r="CV58" s="224"/>
      <c r="CW58" s="224"/>
      <c r="CX58" s="224"/>
      <c r="CY58" s="224"/>
      <c r="CZ58" s="224"/>
      <c r="DA58" s="224"/>
      <c r="DB58" s="224"/>
      <c r="DC58" s="224"/>
      <c r="DD58" s="224"/>
      <c r="DE58" s="224"/>
      <c r="DF58" s="224"/>
      <c r="DG58" s="224"/>
      <c r="DH58" s="224"/>
      <c r="DI58" s="224"/>
      <c r="DJ58" s="224"/>
      <c r="DK58" s="224"/>
      <c r="DL58" s="224"/>
      <c r="DM58" s="224"/>
      <c r="DN58" s="224"/>
      <c r="DO58" s="224"/>
      <c r="DP58" s="224"/>
      <c r="DQ58" s="224"/>
      <c r="DR58" s="224"/>
      <c r="DS58" s="224"/>
      <c r="DT58" s="224"/>
      <c r="DU58" s="224"/>
      <c r="DV58" s="224"/>
      <c r="DW58" s="224"/>
      <c r="DX58" s="224"/>
      <c r="DY58" s="224"/>
      <c r="DZ58" s="224"/>
      <c r="EA58" s="224"/>
      <c r="EB58" s="224"/>
      <c r="EC58" s="224"/>
      <c r="ED58" s="224"/>
      <c r="EE58" s="224"/>
      <c r="EF58" s="224"/>
      <c r="EG58" s="224"/>
      <c r="EH58" s="224"/>
      <c r="EI58" s="224"/>
      <c r="EJ58" s="224"/>
      <c r="EK58" s="224"/>
      <c r="EL58" s="224"/>
      <c r="EM58" s="224"/>
      <c r="EN58" s="224"/>
      <c r="EO58" s="224"/>
      <c r="EP58" s="224"/>
      <c r="EQ58" s="224"/>
      <c r="ER58" s="224"/>
      <c r="ES58" s="224"/>
      <c r="ET58" s="224"/>
      <c r="EU58" s="224"/>
      <c r="EV58" s="224"/>
      <c r="EW58" s="224"/>
      <c r="EX58" s="224"/>
      <c r="EY58" s="224"/>
      <c r="EZ58" s="224"/>
      <c r="FA58" s="224"/>
      <c r="FB58" s="224"/>
      <c r="FC58" s="224"/>
      <c r="FD58" s="224"/>
      <c r="FE58" s="224"/>
      <c r="FF58" s="224"/>
      <c r="FG58" s="224"/>
      <c r="FH58" s="224"/>
      <c r="FI58" s="224"/>
      <c r="FJ58" s="224"/>
      <c r="FK58" s="224"/>
      <c r="FL58" s="224"/>
      <c r="FM58" s="224"/>
      <c r="FN58" s="224"/>
      <c r="FO58" s="224"/>
      <c r="FP58" s="224"/>
      <c r="FQ58" s="224"/>
      <c r="FR58" s="224"/>
      <c r="FS58" s="224"/>
      <c r="FT58" s="224"/>
      <c r="FU58" s="224"/>
      <c r="FV58" s="224"/>
      <c r="FW58" s="224"/>
      <c r="FX58" s="224"/>
      <c r="FY58" s="224"/>
      <c r="FZ58" s="224"/>
      <c r="GA58" s="224"/>
      <c r="GB58" s="224"/>
      <c r="GC58" s="224"/>
      <c r="GD58" s="224"/>
      <c r="GE58" s="224"/>
      <c r="GF58" s="224"/>
      <c r="GG58" s="224"/>
      <c r="GH58" s="224"/>
      <c r="GI58" s="224"/>
      <c r="GJ58" s="224"/>
      <c r="GK58" s="224"/>
      <c r="GL58" s="224"/>
      <c r="GM58" s="224"/>
      <c r="GN58" s="224"/>
      <c r="GO58" s="224"/>
      <c r="GP58" s="224"/>
      <c r="GQ58" s="224"/>
      <c r="GR58" s="224"/>
      <c r="GS58" s="224"/>
      <c r="GT58" s="224"/>
      <c r="GU58" s="224"/>
      <c r="GV58" s="224"/>
      <c r="GW58" s="224"/>
      <c r="GX58" s="224"/>
      <c r="GY58" s="224"/>
      <c r="GZ58" s="224"/>
      <c r="HA58" s="224"/>
      <c r="HB58" s="224"/>
      <c r="HC58" s="224"/>
      <c r="HD58" s="224"/>
      <c r="HE58" s="224"/>
      <c r="HF58" s="224"/>
      <c r="HG58" s="224"/>
      <c r="HH58" s="224"/>
      <c r="HI58" s="224"/>
      <c r="HJ58" s="224"/>
      <c r="HK58" s="224"/>
      <c r="HL58" s="224"/>
      <c r="HM58" s="224"/>
      <c r="HN58" s="224"/>
      <c r="HO58" s="224"/>
      <c r="HP58" s="224"/>
      <c r="HQ58" s="224"/>
      <c r="HR58" s="224"/>
      <c r="HS58" s="224"/>
      <c r="HT58" s="224"/>
      <c r="HU58" s="224"/>
      <c r="HV58" s="224"/>
      <c r="HW58" s="224"/>
      <c r="HX58" s="224"/>
      <c r="HY58" s="224"/>
      <c r="HZ58" s="224"/>
      <c r="IA58" s="224"/>
      <c r="IB58" s="224"/>
      <c r="IC58" s="224"/>
      <c r="ID58" s="224"/>
      <c r="IE58" s="224"/>
      <c r="IF58" s="224"/>
      <c r="IG58" s="224"/>
      <c r="IH58" s="224"/>
      <c r="II58" s="224"/>
      <c r="IJ58" s="224"/>
      <c r="IK58" s="224"/>
      <c r="IL58" s="224"/>
      <c r="IM58" s="224"/>
      <c r="IN58" s="224"/>
      <c r="IO58" s="224"/>
      <c r="IP58" s="224"/>
      <c r="IQ58" s="224"/>
      <c r="IR58" s="224"/>
      <c r="IS58" s="224"/>
      <c r="IT58" s="224"/>
      <c r="IU58" s="224"/>
      <c r="IV58" s="224"/>
      <c r="IW58" s="224"/>
      <c r="IX58" s="224"/>
      <c r="IY58" s="224"/>
      <c r="IZ58" s="224"/>
      <c r="JA58" s="224"/>
      <c r="JB58" s="272"/>
      <c r="JC58" s="298">
        <f t="shared" si="15"/>
        <v>0</v>
      </c>
      <c r="JD58" s="298">
        <f t="shared" si="15"/>
        <v>0</v>
      </c>
      <c r="JE58" s="298">
        <f t="shared" si="15"/>
        <v>0</v>
      </c>
      <c r="JF58" s="298">
        <f t="shared" si="15"/>
        <v>0</v>
      </c>
      <c r="JG58" s="298">
        <f t="shared" si="15"/>
        <v>0</v>
      </c>
      <c r="JH58" s="298">
        <f t="shared" si="15"/>
        <v>0</v>
      </c>
      <c r="JI58" s="299">
        <f t="shared" si="16"/>
        <v>0</v>
      </c>
      <c r="JJ58" s="299">
        <f t="shared" si="16"/>
        <v>0</v>
      </c>
      <c r="JK58" s="299">
        <f t="shared" si="16"/>
        <v>0</v>
      </c>
      <c r="JL58" s="299">
        <f t="shared" si="16"/>
        <v>0</v>
      </c>
      <c r="JM58" s="299">
        <f t="shared" si="16"/>
        <v>0</v>
      </c>
      <c r="JN58" s="299">
        <f t="shared" si="16"/>
        <v>0</v>
      </c>
    </row>
    <row r="59" spans="1:274" x14ac:dyDescent="0.2">
      <c r="A59" s="300" t="s">
        <v>653</v>
      </c>
      <c r="B59" s="321">
        <v>45264</v>
      </c>
      <c r="C59" s="321">
        <v>45270</v>
      </c>
      <c r="D59" s="222"/>
      <c r="E59" s="222"/>
      <c r="F59" s="222"/>
      <c r="G59" s="222"/>
      <c r="H59" s="222"/>
      <c r="I59" s="222"/>
      <c r="J59" s="296">
        <f t="shared" si="10"/>
        <v>0</v>
      </c>
      <c r="K59" s="297">
        <f t="shared" si="13"/>
        <v>0</v>
      </c>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4"/>
      <c r="BR59" s="224"/>
      <c r="BS59" s="224"/>
      <c r="BT59" s="224"/>
      <c r="BU59" s="224"/>
      <c r="BV59" s="224"/>
      <c r="BW59" s="224"/>
      <c r="BX59" s="224"/>
      <c r="BY59" s="224"/>
      <c r="BZ59" s="224"/>
      <c r="CA59" s="224"/>
      <c r="CB59" s="224"/>
      <c r="CC59" s="224"/>
      <c r="CD59" s="224"/>
      <c r="CE59" s="224"/>
      <c r="CF59" s="224"/>
      <c r="CG59" s="224"/>
      <c r="CH59" s="224"/>
      <c r="CI59" s="224"/>
      <c r="CJ59" s="224"/>
      <c r="CK59" s="224"/>
      <c r="CL59" s="224"/>
      <c r="CM59" s="224"/>
      <c r="CN59" s="224"/>
      <c r="CO59" s="224"/>
      <c r="CP59" s="224"/>
      <c r="CQ59" s="224"/>
      <c r="CR59" s="224"/>
      <c r="CS59" s="224"/>
      <c r="CT59" s="224"/>
      <c r="CU59" s="224"/>
      <c r="CV59" s="224"/>
      <c r="CW59" s="224"/>
      <c r="CX59" s="224"/>
      <c r="CY59" s="224"/>
      <c r="CZ59" s="224"/>
      <c r="DA59" s="224"/>
      <c r="DB59" s="224"/>
      <c r="DC59" s="224"/>
      <c r="DD59" s="224"/>
      <c r="DE59" s="224"/>
      <c r="DF59" s="224"/>
      <c r="DG59" s="224"/>
      <c r="DH59" s="224"/>
      <c r="DI59" s="224"/>
      <c r="DJ59" s="224"/>
      <c r="DK59" s="224"/>
      <c r="DL59" s="224"/>
      <c r="DM59" s="224"/>
      <c r="DN59" s="224"/>
      <c r="DO59" s="224"/>
      <c r="DP59" s="224"/>
      <c r="DQ59" s="224"/>
      <c r="DR59" s="224"/>
      <c r="DS59" s="224"/>
      <c r="DT59" s="224"/>
      <c r="DU59" s="224"/>
      <c r="DV59" s="224"/>
      <c r="DW59" s="224"/>
      <c r="DX59" s="224"/>
      <c r="DY59" s="224"/>
      <c r="DZ59" s="224"/>
      <c r="EA59" s="224"/>
      <c r="EB59" s="224"/>
      <c r="EC59" s="224"/>
      <c r="ED59" s="224"/>
      <c r="EE59" s="224"/>
      <c r="EF59" s="224"/>
      <c r="EG59" s="224"/>
      <c r="EH59" s="224"/>
      <c r="EI59" s="224"/>
      <c r="EJ59" s="224"/>
      <c r="EK59" s="224"/>
      <c r="EL59" s="224"/>
      <c r="EM59" s="224"/>
      <c r="EN59" s="224"/>
      <c r="EO59" s="224"/>
      <c r="EP59" s="224"/>
      <c r="EQ59" s="224"/>
      <c r="ER59" s="224"/>
      <c r="ES59" s="224"/>
      <c r="ET59" s="224"/>
      <c r="EU59" s="224"/>
      <c r="EV59" s="224"/>
      <c r="EW59" s="224"/>
      <c r="EX59" s="224"/>
      <c r="EY59" s="224"/>
      <c r="EZ59" s="224"/>
      <c r="FA59" s="224"/>
      <c r="FB59" s="224"/>
      <c r="FC59" s="224"/>
      <c r="FD59" s="224"/>
      <c r="FE59" s="224"/>
      <c r="FF59" s="224"/>
      <c r="FG59" s="224"/>
      <c r="FH59" s="224"/>
      <c r="FI59" s="224"/>
      <c r="FJ59" s="224"/>
      <c r="FK59" s="224"/>
      <c r="FL59" s="224"/>
      <c r="FM59" s="224"/>
      <c r="FN59" s="224"/>
      <c r="FO59" s="224"/>
      <c r="FP59" s="224"/>
      <c r="FQ59" s="224"/>
      <c r="FR59" s="224"/>
      <c r="FS59" s="224"/>
      <c r="FT59" s="224"/>
      <c r="FU59" s="224"/>
      <c r="FV59" s="224"/>
      <c r="FW59" s="224"/>
      <c r="FX59" s="224"/>
      <c r="FY59" s="224"/>
      <c r="FZ59" s="224"/>
      <c r="GA59" s="224"/>
      <c r="GB59" s="224"/>
      <c r="GC59" s="224"/>
      <c r="GD59" s="224"/>
      <c r="GE59" s="224"/>
      <c r="GF59" s="224"/>
      <c r="GG59" s="224"/>
      <c r="GH59" s="224"/>
      <c r="GI59" s="224"/>
      <c r="GJ59" s="224"/>
      <c r="GK59" s="224"/>
      <c r="GL59" s="224"/>
      <c r="GM59" s="224"/>
      <c r="GN59" s="224"/>
      <c r="GO59" s="224"/>
      <c r="GP59" s="224"/>
      <c r="GQ59" s="224"/>
      <c r="GR59" s="224"/>
      <c r="GS59" s="224"/>
      <c r="GT59" s="224"/>
      <c r="GU59" s="224"/>
      <c r="GV59" s="224"/>
      <c r="GW59" s="224"/>
      <c r="GX59" s="224"/>
      <c r="GY59" s="224"/>
      <c r="GZ59" s="224"/>
      <c r="HA59" s="224"/>
      <c r="HB59" s="224"/>
      <c r="HC59" s="224"/>
      <c r="HD59" s="224"/>
      <c r="HE59" s="224"/>
      <c r="HF59" s="224"/>
      <c r="HG59" s="224"/>
      <c r="HH59" s="224"/>
      <c r="HI59" s="224"/>
      <c r="HJ59" s="224"/>
      <c r="HK59" s="224"/>
      <c r="HL59" s="224"/>
      <c r="HM59" s="224"/>
      <c r="HN59" s="224"/>
      <c r="HO59" s="224"/>
      <c r="HP59" s="224"/>
      <c r="HQ59" s="224"/>
      <c r="HR59" s="224"/>
      <c r="HS59" s="224"/>
      <c r="HT59" s="224"/>
      <c r="HU59" s="224"/>
      <c r="HV59" s="224"/>
      <c r="HW59" s="224"/>
      <c r="HX59" s="224"/>
      <c r="HY59" s="224"/>
      <c r="HZ59" s="224"/>
      <c r="IA59" s="224"/>
      <c r="IB59" s="224"/>
      <c r="IC59" s="224"/>
      <c r="ID59" s="224"/>
      <c r="IE59" s="224"/>
      <c r="IF59" s="224"/>
      <c r="IG59" s="224"/>
      <c r="IH59" s="224"/>
      <c r="II59" s="224"/>
      <c r="IJ59" s="224"/>
      <c r="IK59" s="224"/>
      <c r="IL59" s="224"/>
      <c r="IM59" s="224"/>
      <c r="IN59" s="224"/>
      <c r="IO59" s="224"/>
      <c r="IP59" s="224"/>
      <c r="IQ59" s="224"/>
      <c r="IR59" s="224"/>
      <c r="IS59" s="224"/>
      <c r="IT59" s="224"/>
      <c r="IU59" s="224"/>
      <c r="IV59" s="224"/>
      <c r="IW59" s="224"/>
      <c r="IX59" s="224"/>
      <c r="IY59" s="224"/>
      <c r="IZ59" s="224"/>
      <c r="JA59" s="224"/>
      <c r="JB59" s="272"/>
      <c r="JC59" s="298">
        <f t="shared" ref="JC59:JH62" si="17">SUMIF($L$103:$JA$103,JC$10,$L59:$JA59)</f>
        <v>0</v>
      </c>
      <c r="JD59" s="298">
        <f t="shared" si="17"/>
        <v>0</v>
      </c>
      <c r="JE59" s="298">
        <f t="shared" si="17"/>
        <v>0</v>
      </c>
      <c r="JF59" s="298">
        <f t="shared" si="17"/>
        <v>0</v>
      </c>
      <c r="JG59" s="298">
        <f t="shared" si="17"/>
        <v>0</v>
      </c>
      <c r="JH59" s="298">
        <f t="shared" si="17"/>
        <v>0</v>
      </c>
      <c r="JI59" s="299">
        <f t="shared" si="16"/>
        <v>0</v>
      </c>
      <c r="JJ59" s="299">
        <f t="shared" si="16"/>
        <v>0</v>
      </c>
      <c r="JK59" s="299">
        <f t="shared" si="16"/>
        <v>0</v>
      </c>
      <c r="JL59" s="299">
        <f t="shared" si="16"/>
        <v>0</v>
      </c>
      <c r="JM59" s="299">
        <f t="shared" si="16"/>
        <v>0</v>
      </c>
      <c r="JN59" s="299">
        <f t="shared" si="16"/>
        <v>0</v>
      </c>
    </row>
    <row r="60" spans="1:274" x14ac:dyDescent="0.2">
      <c r="A60" s="300" t="s">
        <v>654</v>
      </c>
      <c r="B60" s="321">
        <v>45271</v>
      </c>
      <c r="C60" s="321">
        <v>45277</v>
      </c>
      <c r="D60" s="222"/>
      <c r="E60" s="222"/>
      <c r="F60" s="222"/>
      <c r="G60" s="222"/>
      <c r="H60" s="222"/>
      <c r="I60" s="222"/>
      <c r="J60" s="296">
        <f t="shared" si="10"/>
        <v>0</v>
      </c>
      <c r="K60" s="297">
        <f t="shared" si="13"/>
        <v>0</v>
      </c>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4"/>
      <c r="AY60" s="224"/>
      <c r="AZ60" s="224"/>
      <c r="BA60" s="224"/>
      <c r="BB60" s="224"/>
      <c r="BC60" s="224"/>
      <c r="BD60" s="224"/>
      <c r="BE60" s="224"/>
      <c r="BF60" s="224"/>
      <c r="BG60" s="224"/>
      <c r="BH60" s="224"/>
      <c r="BI60" s="224"/>
      <c r="BJ60" s="224"/>
      <c r="BK60" s="224"/>
      <c r="BL60" s="224"/>
      <c r="BM60" s="224"/>
      <c r="BN60" s="224"/>
      <c r="BO60" s="224"/>
      <c r="BP60" s="224"/>
      <c r="BQ60" s="224"/>
      <c r="BR60" s="224"/>
      <c r="BS60" s="224"/>
      <c r="BT60" s="224"/>
      <c r="BU60" s="224"/>
      <c r="BV60" s="224"/>
      <c r="BW60" s="224"/>
      <c r="BX60" s="224"/>
      <c r="BY60" s="224"/>
      <c r="BZ60" s="224"/>
      <c r="CA60" s="224"/>
      <c r="CB60" s="224"/>
      <c r="CC60" s="224"/>
      <c r="CD60" s="224"/>
      <c r="CE60" s="224"/>
      <c r="CF60" s="224"/>
      <c r="CG60" s="224"/>
      <c r="CH60" s="224"/>
      <c r="CI60" s="224"/>
      <c r="CJ60" s="224"/>
      <c r="CK60" s="224"/>
      <c r="CL60" s="224"/>
      <c r="CM60" s="224"/>
      <c r="CN60" s="224"/>
      <c r="CO60" s="224"/>
      <c r="CP60" s="224"/>
      <c r="CQ60" s="224"/>
      <c r="CR60" s="224"/>
      <c r="CS60" s="224"/>
      <c r="CT60" s="224"/>
      <c r="CU60" s="224"/>
      <c r="CV60" s="224"/>
      <c r="CW60" s="224"/>
      <c r="CX60" s="224"/>
      <c r="CY60" s="224"/>
      <c r="CZ60" s="224"/>
      <c r="DA60" s="224"/>
      <c r="DB60" s="224"/>
      <c r="DC60" s="224"/>
      <c r="DD60" s="224"/>
      <c r="DE60" s="224"/>
      <c r="DF60" s="224"/>
      <c r="DG60" s="224"/>
      <c r="DH60" s="224"/>
      <c r="DI60" s="224"/>
      <c r="DJ60" s="224"/>
      <c r="DK60" s="224"/>
      <c r="DL60" s="224"/>
      <c r="DM60" s="224"/>
      <c r="DN60" s="224"/>
      <c r="DO60" s="224"/>
      <c r="DP60" s="224"/>
      <c r="DQ60" s="224"/>
      <c r="DR60" s="224"/>
      <c r="DS60" s="224"/>
      <c r="DT60" s="224"/>
      <c r="DU60" s="224"/>
      <c r="DV60" s="224"/>
      <c r="DW60" s="224"/>
      <c r="DX60" s="224"/>
      <c r="DY60" s="224"/>
      <c r="DZ60" s="224"/>
      <c r="EA60" s="224"/>
      <c r="EB60" s="224"/>
      <c r="EC60" s="224"/>
      <c r="ED60" s="224"/>
      <c r="EE60" s="224"/>
      <c r="EF60" s="224"/>
      <c r="EG60" s="224"/>
      <c r="EH60" s="224"/>
      <c r="EI60" s="224"/>
      <c r="EJ60" s="224"/>
      <c r="EK60" s="224"/>
      <c r="EL60" s="224"/>
      <c r="EM60" s="224"/>
      <c r="EN60" s="224"/>
      <c r="EO60" s="224"/>
      <c r="EP60" s="224"/>
      <c r="EQ60" s="224"/>
      <c r="ER60" s="224"/>
      <c r="ES60" s="224"/>
      <c r="ET60" s="224"/>
      <c r="EU60" s="224"/>
      <c r="EV60" s="224"/>
      <c r="EW60" s="224"/>
      <c r="EX60" s="224"/>
      <c r="EY60" s="224"/>
      <c r="EZ60" s="224"/>
      <c r="FA60" s="224"/>
      <c r="FB60" s="224"/>
      <c r="FC60" s="224"/>
      <c r="FD60" s="224"/>
      <c r="FE60" s="224"/>
      <c r="FF60" s="224"/>
      <c r="FG60" s="224"/>
      <c r="FH60" s="224"/>
      <c r="FI60" s="224"/>
      <c r="FJ60" s="224"/>
      <c r="FK60" s="224"/>
      <c r="FL60" s="224"/>
      <c r="FM60" s="224"/>
      <c r="FN60" s="224"/>
      <c r="FO60" s="224"/>
      <c r="FP60" s="224"/>
      <c r="FQ60" s="224"/>
      <c r="FR60" s="224"/>
      <c r="FS60" s="224"/>
      <c r="FT60" s="224"/>
      <c r="FU60" s="224"/>
      <c r="FV60" s="224"/>
      <c r="FW60" s="224"/>
      <c r="FX60" s="224"/>
      <c r="FY60" s="224"/>
      <c r="FZ60" s="224"/>
      <c r="GA60" s="224"/>
      <c r="GB60" s="224"/>
      <c r="GC60" s="224"/>
      <c r="GD60" s="224"/>
      <c r="GE60" s="224"/>
      <c r="GF60" s="224"/>
      <c r="GG60" s="224"/>
      <c r="GH60" s="224"/>
      <c r="GI60" s="224"/>
      <c r="GJ60" s="224"/>
      <c r="GK60" s="224"/>
      <c r="GL60" s="224"/>
      <c r="GM60" s="224"/>
      <c r="GN60" s="224"/>
      <c r="GO60" s="224"/>
      <c r="GP60" s="224"/>
      <c r="GQ60" s="224"/>
      <c r="GR60" s="224"/>
      <c r="GS60" s="224"/>
      <c r="GT60" s="224"/>
      <c r="GU60" s="224"/>
      <c r="GV60" s="224"/>
      <c r="GW60" s="224"/>
      <c r="GX60" s="224"/>
      <c r="GY60" s="224"/>
      <c r="GZ60" s="224"/>
      <c r="HA60" s="224"/>
      <c r="HB60" s="224"/>
      <c r="HC60" s="224"/>
      <c r="HD60" s="224"/>
      <c r="HE60" s="224"/>
      <c r="HF60" s="224"/>
      <c r="HG60" s="224"/>
      <c r="HH60" s="224"/>
      <c r="HI60" s="224"/>
      <c r="HJ60" s="224"/>
      <c r="HK60" s="224"/>
      <c r="HL60" s="224"/>
      <c r="HM60" s="224"/>
      <c r="HN60" s="224"/>
      <c r="HO60" s="224"/>
      <c r="HP60" s="224"/>
      <c r="HQ60" s="224"/>
      <c r="HR60" s="224"/>
      <c r="HS60" s="224"/>
      <c r="HT60" s="224"/>
      <c r="HU60" s="224"/>
      <c r="HV60" s="224"/>
      <c r="HW60" s="224"/>
      <c r="HX60" s="224"/>
      <c r="HY60" s="224"/>
      <c r="HZ60" s="224"/>
      <c r="IA60" s="224"/>
      <c r="IB60" s="224"/>
      <c r="IC60" s="224"/>
      <c r="ID60" s="224"/>
      <c r="IE60" s="224"/>
      <c r="IF60" s="224"/>
      <c r="IG60" s="224"/>
      <c r="IH60" s="224"/>
      <c r="II60" s="224"/>
      <c r="IJ60" s="224"/>
      <c r="IK60" s="224"/>
      <c r="IL60" s="224"/>
      <c r="IM60" s="224"/>
      <c r="IN60" s="224"/>
      <c r="IO60" s="224"/>
      <c r="IP60" s="224"/>
      <c r="IQ60" s="224"/>
      <c r="IR60" s="224"/>
      <c r="IS60" s="224"/>
      <c r="IT60" s="224"/>
      <c r="IU60" s="224"/>
      <c r="IV60" s="224"/>
      <c r="IW60" s="224"/>
      <c r="IX60" s="224"/>
      <c r="IY60" s="224"/>
      <c r="IZ60" s="224"/>
      <c r="JA60" s="224"/>
      <c r="JB60" s="272"/>
      <c r="JC60" s="298">
        <f t="shared" si="17"/>
        <v>0</v>
      </c>
      <c r="JD60" s="298">
        <f t="shared" si="17"/>
        <v>0</v>
      </c>
      <c r="JE60" s="298">
        <f t="shared" si="17"/>
        <v>0</v>
      </c>
      <c r="JF60" s="298">
        <f t="shared" si="17"/>
        <v>0</v>
      </c>
      <c r="JG60" s="298">
        <f t="shared" si="17"/>
        <v>0</v>
      </c>
      <c r="JH60" s="298">
        <f t="shared" si="17"/>
        <v>0</v>
      </c>
      <c r="JI60" s="299">
        <f t="shared" si="16"/>
        <v>0</v>
      </c>
      <c r="JJ60" s="299">
        <f t="shared" si="16"/>
        <v>0</v>
      </c>
      <c r="JK60" s="299">
        <f t="shared" si="16"/>
        <v>0</v>
      </c>
      <c r="JL60" s="299">
        <f t="shared" si="16"/>
        <v>0</v>
      </c>
      <c r="JM60" s="299">
        <f t="shared" si="16"/>
        <v>0</v>
      </c>
      <c r="JN60" s="299">
        <f t="shared" si="16"/>
        <v>0</v>
      </c>
    </row>
    <row r="61" spans="1:274" x14ac:dyDescent="0.2">
      <c r="A61" s="300" t="s">
        <v>655</v>
      </c>
      <c r="B61" s="321">
        <v>45278</v>
      </c>
      <c r="C61" s="321">
        <v>45284</v>
      </c>
      <c r="D61" s="222"/>
      <c r="E61" s="222"/>
      <c r="F61" s="222"/>
      <c r="G61" s="222"/>
      <c r="H61" s="222"/>
      <c r="I61" s="222"/>
      <c r="J61" s="296">
        <f t="shared" si="10"/>
        <v>0</v>
      </c>
      <c r="K61" s="297">
        <f t="shared" si="13"/>
        <v>0</v>
      </c>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4"/>
      <c r="BO61" s="224"/>
      <c r="BP61" s="224"/>
      <c r="BQ61" s="224"/>
      <c r="BR61" s="224"/>
      <c r="BS61" s="224"/>
      <c r="BT61" s="224"/>
      <c r="BU61" s="224"/>
      <c r="BV61" s="224"/>
      <c r="BW61" s="224"/>
      <c r="BX61" s="224"/>
      <c r="BY61" s="224"/>
      <c r="BZ61" s="224"/>
      <c r="CA61" s="224"/>
      <c r="CB61" s="224"/>
      <c r="CC61" s="224"/>
      <c r="CD61" s="224"/>
      <c r="CE61" s="224"/>
      <c r="CF61" s="224"/>
      <c r="CG61" s="224"/>
      <c r="CH61" s="224"/>
      <c r="CI61" s="224"/>
      <c r="CJ61" s="224"/>
      <c r="CK61" s="224"/>
      <c r="CL61" s="224"/>
      <c r="CM61" s="224"/>
      <c r="CN61" s="224"/>
      <c r="CO61" s="224"/>
      <c r="CP61" s="224"/>
      <c r="CQ61" s="224"/>
      <c r="CR61" s="224"/>
      <c r="CS61" s="224"/>
      <c r="CT61" s="224"/>
      <c r="CU61" s="224"/>
      <c r="CV61" s="224"/>
      <c r="CW61" s="224"/>
      <c r="CX61" s="224"/>
      <c r="CY61" s="224"/>
      <c r="CZ61" s="224"/>
      <c r="DA61" s="224"/>
      <c r="DB61" s="224"/>
      <c r="DC61" s="224"/>
      <c r="DD61" s="224"/>
      <c r="DE61" s="224"/>
      <c r="DF61" s="224"/>
      <c r="DG61" s="224"/>
      <c r="DH61" s="224"/>
      <c r="DI61" s="224"/>
      <c r="DJ61" s="224"/>
      <c r="DK61" s="224"/>
      <c r="DL61" s="224"/>
      <c r="DM61" s="224"/>
      <c r="DN61" s="224"/>
      <c r="DO61" s="224"/>
      <c r="DP61" s="224"/>
      <c r="DQ61" s="224"/>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24"/>
      <c r="ER61" s="224"/>
      <c r="ES61" s="224"/>
      <c r="ET61" s="224"/>
      <c r="EU61" s="224"/>
      <c r="EV61" s="224"/>
      <c r="EW61" s="224"/>
      <c r="EX61" s="224"/>
      <c r="EY61" s="224"/>
      <c r="EZ61" s="224"/>
      <c r="FA61" s="224"/>
      <c r="FB61" s="224"/>
      <c r="FC61" s="224"/>
      <c r="FD61" s="224"/>
      <c r="FE61" s="224"/>
      <c r="FF61" s="224"/>
      <c r="FG61" s="224"/>
      <c r="FH61" s="224"/>
      <c r="FI61" s="224"/>
      <c r="FJ61" s="224"/>
      <c r="FK61" s="224"/>
      <c r="FL61" s="224"/>
      <c r="FM61" s="224"/>
      <c r="FN61" s="224"/>
      <c r="FO61" s="224"/>
      <c r="FP61" s="224"/>
      <c r="FQ61" s="224"/>
      <c r="FR61" s="224"/>
      <c r="FS61" s="224"/>
      <c r="FT61" s="224"/>
      <c r="FU61" s="224"/>
      <c r="FV61" s="224"/>
      <c r="FW61" s="224"/>
      <c r="FX61" s="224"/>
      <c r="FY61" s="224"/>
      <c r="FZ61" s="224"/>
      <c r="GA61" s="224"/>
      <c r="GB61" s="224"/>
      <c r="GC61" s="224"/>
      <c r="GD61" s="224"/>
      <c r="GE61" s="224"/>
      <c r="GF61" s="224"/>
      <c r="GG61" s="224"/>
      <c r="GH61" s="224"/>
      <c r="GI61" s="224"/>
      <c r="GJ61" s="224"/>
      <c r="GK61" s="224"/>
      <c r="GL61" s="224"/>
      <c r="GM61" s="224"/>
      <c r="GN61" s="224"/>
      <c r="GO61" s="224"/>
      <c r="GP61" s="224"/>
      <c r="GQ61" s="224"/>
      <c r="GR61" s="224"/>
      <c r="GS61" s="224"/>
      <c r="GT61" s="224"/>
      <c r="GU61" s="224"/>
      <c r="GV61" s="224"/>
      <c r="GW61" s="224"/>
      <c r="GX61" s="224"/>
      <c r="GY61" s="224"/>
      <c r="GZ61" s="224"/>
      <c r="HA61" s="224"/>
      <c r="HB61" s="224"/>
      <c r="HC61" s="224"/>
      <c r="HD61" s="224"/>
      <c r="HE61" s="224"/>
      <c r="HF61" s="224"/>
      <c r="HG61" s="224"/>
      <c r="HH61" s="224"/>
      <c r="HI61" s="224"/>
      <c r="HJ61" s="224"/>
      <c r="HK61" s="224"/>
      <c r="HL61" s="224"/>
      <c r="HM61" s="224"/>
      <c r="HN61" s="224"/>
      <c r="HO61" s="224"/>
      <c r="HP61" s="224"/>
      <c r="HQ61" s="224"/>
      <c r="HR61" s="224"/>
      <c r="HS61" s="224"/>
      <c r="HT61" s="224"/>
      <c r="HU61" s="224"/>
      <c r="HV61" s="224"/>
      <c r="HW61" s="224"/>
      <c r="HX61" s="224"/>
      <c r="HY61" s="224"/>
      <c r="HZ61" s="224"/>
      <c r="IA61" s="224"/>
      <c r="IB61" s="224"/>
      <c r="IC61" s="224"/>
      <c r="ID61" s="224"/>
      <c r="IE61" s="224"/>
      <c r="IF61" s="224"/>
      <c r="IG61" s="224"/>
      <c r="IH61" s="224"/>
      <c r="II61" s="224"/>
      <c r="IJ61" s="224"/>
      <c r="IK61" s="224"/>
      <c r="IL61" s="224"/>
      <c r="IM61" s="224"/>
      <c r="IN61" s="224"/>
      <c r="IO61" s="224"/>
      <c r="IP61" s="224"/>
      <c r="IQ61" s="224"/>
      <c r="IR61" s="224"/>
      <c r="IS61" s="224"/>
      <c r="IT61" s="224"/>
      <c r="IU61" s="224"/>
      <c r="IV61" s="224"/>
      <c r="IW61" s="224"/>
      <c r="IX61" s="224"/>
      <c r="IY61" s="224"/>
      <c r="IZ61" s="224"/>
      <c r="JA61" s="224"/>
      <c r="JB61" s="272"/>
      <c r="JC61" s="298">
        <f t="shared" si="17"/>
        <v>0</v>
      </c>
      <c r="JD61" s="298">
        <f t="shared" si="17"/>
        <v>0</v>
      </c>
      <c r="JE61" s="298">
        <f t="shared" si="17"/>
        <v>0</v>
      </c>
      <c r="JF61" s="298">
        <f t="shared" si="17"/>
        <v>0</v>
      </c>
      <c r="JG61" s="298">
        <f t="shared" si="17"/>
        <v>0</v>
      </c>
      <c r="JH61" s="298">
        <f t="shared" si="17"/>
        <v>0</v>
      </c>
      <c r="JI61" s="299">
        <f t="shared" si="16"/>
        <v>0</v>
      </c>
      <c r="JJ61" s="299">
        <f t="shared" si="16"/>
        <v>0</v>
      </c>
      <c r="JK61" s="299">
        <f t="shared" si="16"/>
        <v>0</v>
      </c>
      <c r="JL61" s="299">
        <f t="shared" si="16"/>
        <v>0</v>
      </c>
      <c r="JM61" s="299">
        <f t="shared" si="16"/>
        <v>0</v>
      </c>
      <c r="JN61" s="299">
        <f t="shared" si="16"/>
        <v>0</v>
      </c>
    </row>
    <row r="62" spans="1:274" x14ac:dyDescent="0.2">
      <c r="A62" s="301" t="s">
        <v>656</v>
      </c>
      <c r="B62" s="321">
        <v>45285</v>
      </c>
      <c r="C62" s="321">
        <v>45291</v>
      </c>
      <c r="D62" s="222"/>
      <c r="E62" s="222"/>
      <c r="F62" s="222"/>
      <c r="G62" s="222"/>
      <c r="H62" s="222"/>
      <c r="I62" s="222"/>
      <c r="J62" s="296">
        <f t="shared" si="10"/>
        <v>0</v>
      </c>
      <c r="K62" s="297">
        <f t="shared" si="13"/>
        <v>0</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c r="IF62" s="225"/>
      <c r="IG62" s="225"/>
      <c r="IH62" s="225"/>
      <c r="II62" s="225"/>
      <c r="IJ62" s="225"/>
      <c r="IK62" s="225"/>
      <c r="IL62" s="225"/>
      <c r="IM62" s="225"/>
      <c r="IN62" s="225"/>
      <c r="IO62" s="225"/>
      <c r="IP62" s="225"/>
      <c r="IQ62" s="225"/>
      <c r="IR62" s="225"/>
      <c r="IS62" s="225"/>
      <c r="IT62" s="225"/>
      <c r="IU62" s="225"/>
      <c r="IV62" s="225"/>
      <c r="IW62" s="225"/>
      <c r="IX62" s="225"/>
      <c r="IY62" s="225"/>
      <c r="IZ62" s="225"/>
      <c r="JA62" s="225"/>
      <c r="JB62" s="272"/>
      <c r="JC62" s="298">
        <f t="shared" si="17"/>
        <v>0</v>
      </c>
      <c r="JD62" s="298">
        <f t="shared" si="17"/>
        <v>0</v>
      </c>
      <c r="JE62" s="298">
        <f t="shared" si="17"/>
        <v>0</v>
      </c>
      <c r="JF62" s="298">
        <f t="shared" si="17"/>
        <v>0</v>
      </c>
      <c r="JG62" s="298">
        <f t="shared" si="17"/>
        <v>0</v>
      </c>
      <c r="JH62" s="298">
        <f t="shared" si="17"/>
        <v>0</v>
      </c>
      <c r="JI62" s="299">
        <f t="shared" si="16"/>
        <v>0</v>
      </c>
      <c r="JJ62" s="299">
        <f t="shared" si="16"/>
        <v>0</v>
      </c>
      <c r="JK62" s="299">
        <f t="shared" si="16"/>
        <v>0</v>
      </c>
      <c r="JL62" s="299">
        <f t="shared" si="16"/>
        <v>0</v>
      </c>
      <c r="JM62" s="299">
        <f t="shared" si="16"/>
        <v>0</v>
      </c>
      <c r="JN62" s="299">
        <f t="shared" si="16"/>
        <v>0</v>
      </c>
    </row>
    <row r="63" spans="1:274" x14ac:dyDescent="0.2">
      <c r="A63" s="302"/>
      <c r="B63" s="302"/>
      <c r="C63" s="302"/>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JB63" s="272"/>
    </row>
    <row r="64" spans="1:274" x14ac:dyDescent="0.2">
      <c r="A64" s="302"/>
      <c r="B64" s="302"/>
      <c r="C64" s="302"/>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JB64" s="272"/>
    </row>
    <row r="65" spans="1:262" x14ac:dyDescent="0.2">
      <c r="A65" s="302"/>
      <c r="B65" s="302"/>
      <c r="C65" s="302"/>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3"/>
      <c r="BF65" s="303"/>
      <c r="JB65" s="272"/>
    </row>
    <row r="66" spans="1:262" x14ac:dyDescent="0.2">
      <c r="A66" s="302"/>
      <c r="B66" s="302"/>
      <c r="C66" s="302"/>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3"/>
      <c r="BE66" s="303"/>
      <c r="BF66" s="303"/>
      <c r="JB66" s="272"/>
    </row>
    <row r="67" spans="1:262" x14ac:dyDescent="0.2">
      <c r="A67" s="302"/>
      <c r="B67" s="302"/>
      <c r="C67" s="302"/>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JB67" s="272"/>
    </row>
    <row r="68" spans="1:262" x14ac:dyDescent="0.2">
      <c r="A68" s="302"/>
      <c r="B68" s="302"/>
      <c r="C68" s="302"/>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JB68" s="272"/>
    </row>
    <row r="69" spans="1:262" x14ac:dyDescent="0.2">
      <c r="A69" s="302"/>
      <c r="B69" s="302"/>
      <c r="C69" s="302"/>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JB69" s="272"/>
    </row>
    <row r="70" spans="1:262" x14ac:dyDescent="0.2">
      <c r="A70" s="302"/>
      <c r="B70" s="302"/>
      <c r="C70" s="302"/>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JB70" s="272"/>
    </row>
    <row r="71" spans="1:262" x14ac:dyDescent="0.2">
      <c r="A71" s="302"/>
      <c r="B71" s="302"/>
      <c r="C71" s="302"/>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JB71" s="272"/>
    </row>
    <row r="72" spans="1:262" x14ac:dyDescent="0.2">
      <c r="A72" s="302"/>
      <c r="B72" s="302"/>
      <c r="C72" s="302"/>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3"/>
      <c r="AN72" s="303"/>
      <c r="AO72" s="303"/>
      <c r="AP72" s="303"/>
      <c r="AQ72" s="303"/>
      <c r="AR72" s="303"/>
      <c r="AS72" s="303"/>
      <c r="AT72" s="303"/>
      <c r="AU72" s="303"/>
      <c r="AV72" s="303"/>
      <c r="AW72" s="303"/>
      <c r="AX72" s="303"/>
      <c r="AY72" s="303"/>
      <c r="AZ72" s="303"/>
      <c r="BA72" s="303"/>
      <c r="BB72" s="303"/>
      <c r="BC72" s="303"/>
      <c r="BD72" s="303"/>
      <c r="BE72" s="303"/>
      <c r="BF72" s="303"/>
      <c r="JB72" s="272"/>
    </row>
    <row r="73" spans="1:262" x14ac:dyDescent="0.2">
      <c r="A73" s="302"/>
      <c r="B73" s="302"/>
      <c r="C73" s="302"/>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JB73" s="272"/>
    </row>
    <row r="74" spans="1:262" x14ac:dyDescent="0.2">
      <c r="A74" s="302"/>
      <c r="B74" s="302"/>
      <c r="C74" s="302"/>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3"/>
      <c r="AK74" s="303"/>
      <c r="AL74" s="303"/>
      <c r="AM74" s="303"/>
      <c r="AN74" s="303"/>
      <c r="AO74" s="303"/>
      <c r="AP74" s="303"/>
      <c r="AQ74" s="303"/>
      <c r="AR74" s="303"/>
      <c r="AS74" s="303"/>
      <c r="AT74" s="303"/>
      <c r="AU74" s="303"/>
      <c r="AV74" s="303"/>
      <c r="AW74" s="303"/>
      <c r="AX74" s="303"/>
      <c r="AY74" s="303"/>
      <c r="AZ74" s="303"/>
      <c r="BA74" s="303"/>
      <c r="BB74" s="303"/>
      <c r="BC74" s="303"/>
      <c r="BD74" s="303"/>
      <c r="BE74" s="303"/>
      <c r="BF74" s="303"/>
      <c r="JB74" s="272"/>
    </row>
    <row r="75" spans="1:262" x14ac:dyDescent="0.2">
      <c r="A75" s="302"/>
      <c r="B75" s="302"/>
      <c r="C75" s="302"/>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c r="AR75" s="303"/>
      <c r="AS75" s="303"/>
      <c r="AT75" s="303"/>
      <c r="AU75" s="303"/>
      <c r="AV75" s="303"/>
      <c r="AW75" s="303"/>
      <c r="AX75" s="303"/>
      <c r="AY75" s="303"/>
      <c r="AZ75" s="303"/>
      <c r="BA75" s="303"/>
      <c r="BB75" s="303"/>
      <c r="BC75" s="303"/>
      <c r="BD75" s="303"/>
      <c r="BE75" s="303"/>
      <c r="BF75" s="303"/>
      <c r="JB75" s="272"/>
    </row>
    <row r="76" spans="1:262" x14ac:dyDescent="0.2">
      <c r="A76" s="302"/>
      <c r="B76" s="302"/>
      <c r="C76" s="302"/>
      <c r="D76" s="303"/>
      <c r="E76" s="303"/>
      <c r="F76" s="303"/>
      <c r="G76" s="303"/>
      <c r="H76" s="303"/>
      <c r="I76" s="303"/>
      <c r="J76" s="303"/>
      <c r="K76" s="303"/>
      <c r="L76" s="303"/>
      <c r="M76" s="303"/>
      <c r="N76" s="303"/>
      <c r="O76" s="303"/>
      <c r="P76" s="303"/>
      <c r="Q76" s="303"/>
      <c r="R76" s="303"/>
      <c r="S76" s="303"/>
      <c r="T76" s="303"/>
      <c r="U76" s="303"/>
      <c r="V76" s="303"/>
      <c r="W76" s="303"/>
      <c r="X76" s="303"/>
      <c r="Y76" s="303"/>
      <c r="Z76" s="303"/>
      <c r="AA76" s="303"/>
      <c r="AB76" s="303"/>
      <c r="AC76" s="303"/>
      <c r="AD76" s="303"/>
      <c r="AE76" s="303"/>
      <c r="AF76" s="303"/>
      <c r="AG76" s="303"/>
      <c r="AH76" s="303"/>
      <c r="AI76" s="303"/>
      <c r="AJ76" s="303"/>
      <c r="AK76" s="303"/>
      <c r="AL76" s="303"/>
      <c r="AM76" s="303"/>
      <c r="AN76" s="303"/>
      <c r="AO76" s="303"/>
      <c r="AP76" s="303"/>
      <c r="AQ76" s="303"/>
      <c r="AR76" s="303"/>
      <c r="AS76" s="303"/>
      <c r="AT76" s="303"/>
      <c r="AU76" s="303"/>
      <c r="AV76" s="303"/>
      <c r="AW76" s="303"/>
      <c r="AX76" s="303"/>
      <c r="AY76" s="303"/>
      <c r="AZ76" s="303"/>
      <c r="BA76" s="303"/>
      <c r="BB76" s="303"/>
      <c r="BC76" s="303"/>
      <c r="BD76" s="303"/>
      <c r="BE76" s="303"/>
      <c r="BF76" s="303"/>
      <c r="JB76" s="272"/>
    </row>
    <row r="77" spans="1:262" x14ac:dyDescent="0.2">
      <c r="A77" s="302"/>
      <c r="B77" s="302"/>
      <c r="C77" s="302"/>
      <c r="D77" s="303"/>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03"/>
      <c r="AK77" s="303"/>
      <c r="AL77" s="303"/>
      <c r="AM77" s="303"/>
      <c r="AN77" s="303"/>
      <c r="AO77" s="303"/>
      <c r="AP77" s="303"/>
      <c r="AQ77" s="303"/>
      <c r="AR77" s="303"/>
      <c r="AS77" s="303"/>
      <c r="AT77" s="303"/>
      <c r="AU77" s="303"/>
      <c r="AV77" s="303"/>
      <c r="AW77" s="303"/>
      <c r="AX77" s="303"/>
      <c r="AY77" s="303"/>
      <c r="AZ77" s="303"/>
      <c r="BA77" s="303"/>
      <c r="BB77" s="303"/>
      <c r="BC77" s="303"/>
      <c r="BD77" s="303"/>
      <c r="BE77" s="303"/>
      <c r="BF77" s="303"/>
      <c r="JB77" s="272"/>
    </row>
    <row r="78" spans="1:262" x14ac:dyDescent="0.2">
      <c r="A78" s="302"/>
      <c r="B78" s="302"/>
      <c r="C78" s="302"/>
      <c r="D78" s="303"/>
      <c r="E78" s="303"/>
      <c r="F78" s="303"/>
      <c r="G78" s="303"/>
      <c r="H78" s="303"/>
      <c r="I78" s="303"/>
      <c r="J78" s="303"/>
      <c r="K78" s="303"/>
      <c r="L78" s="303"/>
      <c r="M78" s="303"/>
      <c r="N78" s="303"/>
      <c r="O78" s="303"/>
      <c r="P78" s="303"/>
      <c r="Q78" s="303"/>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303"/>
      <c r="AP78" s="303"/>
      <c r="AQ78" s="303"/>
      <c r="AR78" s="303"/>
      <c r="AS78" s="303"/>
      <c r="AT78" s="303"/>
      <c r="AU78" s="303"/>
      <c r="AV78" s="303"/>
      <c r="AW78" s="303"/>
      <c r="AX78" s="303"/>
      <c r="AY78" s="303"/>
      <c r="AZ78" s="303"/>
      <c r="BA78" s="303"/>
      <c r="BB78" s="303"/>
      <c r="BC78" s="303"/>
      <c r="BD78" s="303"/>
      <c r="BE78" s="303"/>
      <c r="BF78" s="303"/>
      <c r="JB78" s="272"/>
    </row>
    <row r="79" spans="1:262" x14ac:dyDescent="0.2">
      <c r="A79" s="302"/>
      <c r="B79" s="302"/>
      <c r="C79" s="302"/>
      <c r="D79" s="303"/>
      <c r="E79" s="303"/>
      <c r="F79" s="303"/>
      <c r="G79" s="303"/>
      <c r="H79" s="303"/>
      <c r="I79" s="303"/>
      <c r="J79" s="303"/>
      <c r="K79" s="303"/>
      <c r="L79" s="303"/>
      <c r="M79" s="303"/>
      <c r="N79" s="303"/>
      <c r="O79" s="303"/>
      <c r="P79" s="303"/>
      <c r="Q79" s="303"/>
      <c r="R79" s="303"/>
      <c r="S79" s="303"/>
      <c r="T79" s="303"/>
      <c r="U79" s="303"/>
      <c r="V79" s="303"/>
      <c r="W79" s="303"/>
      <c r="X79" s="303"/>
      <c r="Y79" s="303"/>
      <c r="Z79" s="303"/>
      <c r="AA79" s="303"/>
      <c r="AB79" s="303"/>
      <c r="AC79" s="303"/>
      <c r="AD79" s="303"/>
      <c r="AE79" s="303"/>
      <c r="AF79" s="303"/>
      <c r="AG79" s="303"/>
      <c r="AH79" s="303"/>
      <c r="AI79" s="303"/>
      <c r="AJ79" s="303"/>
      <c r="AK79" s="303"/>
      <c r="AL79" s="303"/>
      <c r="AM79" s="303"/>
      <c r="AN79" s="303"/>
      <c r="AO79" s="303"/>
      <c r="AP79" s="303"/>
      <c r="AQ79" s="303"/>
      <c r="AR79" s="303"/>
      <c r="AS79" s="303"/>
      <c r="AT79" s="303"/>
      <c r="AU79" s="303"/>
      <c r="AV79" s="303"/>
      <c r="AW79" s="303"/>
      <c r="AX79" s="303"/>
      <c r="AY79" s="303"/>
      <c r="AZ79" s="303"/>
      <c r="BA79" s="303"/>
      <c r="BB79" s="303"/>
      <c r="BC79" s="303"/>
      <c r="BD79" s="303"/>
      <c r="BE79" s="303"/>
      <c r="BF79" s="303"/>
      <c r="JB79" s="272"/>
    </row>
    <row r="80" spans="1:262" x14ac:dyDescent="0.2">
      <c r="A80" s="302"/>
      <c r="B80" s="302"/>
      <c r="C80" s="302"/>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303"/>
      <c r="AZ80" s="303"/>
      <c r="BA80" s="303"/>
      <c r="BB80" s="303"/>
      <c r="BC80" s="303"/>
      <c r="BD80" s="303"/>
      <c r="BE80" s="303"/>
      <c r="BF80" s="303"/>
      <c r="JB80" s="272"/>
    </row>
    <row r="81" spans="1:262" x14ac:dyDescent="0.2">
      <c r="A81" s="302"/>
      <c r="B81" s="302"/>
      <c r="C81" s="302"/>
      <c r="D81" s="303"/>
      <c r="E81" s="303"/>
      <c r="F81" s="303"/>
      <c r="G81" s="303"/>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3"/>
      <c r="AN81" s="303"/>
      <c r="AO81" s="303"/>
      <c r="AP81" s="303"/>
      <c r="AQ81" s="303"/>
      <c r="AR81" s="303"/>
      <c r="AS81" s="303"/>
      <c r="AT81" s="303"/>
      <c r="AU81" s="303"/>
      <c r="AV81" s="303"/>
      <c r="AW81" s="303"/>
      <c r="AX81" s="303"/>
      <c r="AY81" s="303"/>
      <c r="AZ81" s="303"/>
      <c r="BA81" s="303"/>
      <c r="BB81" s="303"/>
      <c r="BC81" s="303"/>
      <c r="BD81" s="303"/>
      <c r="BE81" s="303"/>
      <c r="BF81" s="303"/>
      <c r="JB81" s="272"/>
    </row>
    <row r="82" spans="1:262" x14ac:dyDescent="0.2">
      <c r="A82" s="302"/>
      <c r="B82" s="302"/>
      <c r="C82" s="302"/>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JB82" s="272"/>
    </row>
    <row r="83" spans="1:262" x14ac:dyDescent="0.2">
      <c r="A83" s="302"/>
      <c r="B83" s="302"/>
      <c r="C83" s="302"/>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303"/>
      <c r="AM83" s="303"/>
      <c r="AN83" s="303"/>
      <c r="AO83" s="303"/>
      <c r="AP83" s="303"/>
      <c r="AQ83" s="303"/>
      <c r="AR83" s="303"/>
      <c r="AS83" s="303"/>
      <c r="AT83" s="303"/>
      <c r="AU83" s="303"/>
      <c r="AV83" s="303"/>
      <c r="AW83" s="303"/>
      <c r="AX83" s="303"/>
      <c r="AY83" s="303"/>
      <c r="AZ83" s="303"/>
      <c r="BA83" s="303"/>
      <c r="BB83" s="303"/>
      <c r="BC83" s="303"/>
      <c r="BD83" s="303"/>
      <c r="BE83" s="303"/>
      <c r="BF83" s="303"/>
      <c r="JB83" s="272"/>
    </row>
    <row r="84" spans="1:262" x14ac:dyDescent="0.2">
      <c r="A84" s="302"/>
      <c r="B84" s="302"/>
      <c r="C84" s="302"/>
      <c r="D84" s="303"/>
      <c r="E84" s="303"/>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c r="AK84" s="303"/>
      <c r="AL84" s="303"/>
      <c r="AM84" s="303"/>
      <c r="AN84" s="303"/>
      <c r="AO84" s="303"/>
      <c r="AP84" s="303"/>
      <c r="AQ84" s="303"/>
      <c r="AR84" s="303"/>
      <c r="AS84" s="303"/>
      <c r="AT84" s="303"/>
      <c r="AU84" s="303"/>
      <c r="AV84" s="303"/>
      <c r="AW84" s="303"/>
      <c r="AX84" s="303"/>
      <c r="AY84" s="303"/>
      <c r="AZ84" s="303"/>
      <c r="BA84" s="303"/>
      <c r="BB84" s="303"/>
      <c r="BC84" s="303"/>
      <c r="BD84" s="303"/>
      <c r="BE84" s="303"/>
      <c r="BF84" s="303"/>
      <c r="JB84" s="272"/>
    </row>
    <row r="85" spans="1:262" x14ac:dyDescent="0.2">
      <c r="A85" s="302"/>
      <c r="B85" s="302"/>
      <c r="C85" s="302"/>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303"/>
      <c r="AP85" s="303"/>
      <c r="AQ85" s="303"/>
      <c r="AR85" s="303"/>
      <c r="AS85" s="303"/>
      <c r="AT85" s="303"/>
      <c r="AU85" s="303"/>
      <c r="AV85" s="303"/>
      <c r="AW85" s="303"/>
      <c r="AX85" s="303"/>
      <c r="AY85" s="303"/>
      <c r="AZ85" s="303"/>
      <c r="BA85" s="303"/>
      <c r="BB85" s="303"/>
      <c r="BC85" s="303"/>
      <c r="BD85" s="303"/>
      <c r="BE85" s="303"/>
      <c r="BF85" s="303"/>
      <c r="JB85" s="272"/>
    </row>
    <row r="86" spans="1:262" x14ac:dyDescent="0.2">
      <c r="A86" s="302"/>
      <c r="B86" s="302"/>
      <c r="C86" s="302"/>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c r="AL86" s="303"/>
      <c r="AM86" s="303"/>
      <c r="AN86" s="303"/>
      <c r="AO86" s="303"/>
      <c r="AP86" s="303"/>
      <c r="AQ86" s="303"/>
      <c r="AR86" s="303"/>
      <c r="AS86" s="303"/>
      <c r="AT86" s="303"/>
      <c r="AU86" s="303"/>
      <c r="AV86" s="303"/>
      <c r="AW86" s="303"/>
      <c r="AX86" s="303"/>
      <c r="AY86" s="303"/>
      <c r="AZ86" s="303"/>
      <c r="BA86" s="303"/>
      <c r="BB86" s="303"/>
      <c r="BC86" s="303"/>
      <c r="BD86" s="303"/>
      <c r="BE86" s="303"/>
      <c r="BF86" s="303"/>
      <c r="JB86" s="272"/>
    </row>
    <row r="87" spans="1:262" x14ac:dyDescent="0.2">
      <c r="A87" s="302"/>
      <c r="B87" s="302"/>
      <c r="C87" s="302"/>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3"/>
      <c r="AZ87" s="303"/>
      <c r="BA87" s="303"/>
      <c r="BB87" s="303"/>
      <c r="BC87" s="303"/>
      <c r="BD87" s="303"/>
      <c r="BE87" s="303"/>
      <c r="BF87" s="303"/>
      <c r="JB87" s="272"/>
    </row>
    <row r="88" spans="1:262" x14ac:dyDescent="0.2">
      <c r="A88" s="302"/>
      <c r="B88" s="302"/>
      <c r="C88" s="302"/>
      <c r="D88" s="303"/>
      <c r="E88" s="303"/>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c r="AN88" s="303"/>
      <c r="AO88" s="303"/>
      <c r="AP88" s="303"/>
      <c r="AQ88" s="303"/>
      <c r="AR88" s="303"/>
      <c r="AS88" s="303"/>
      <c r="AT88" s="303"/>
      <c r="AU88" s="303"/>
      <c r="AV88" s="303"/>
      <c r="AW88" s="303"/>
      <c r="AX88" s="303"/>
      <c r="AY88" s="303"/>
      <c r="AZ88" s="303"/>
      <c r="BA88" s="303"/>
      <c r="BB88" s="303"/>
      <c r="BC88" s="303"/>
      <c r="BD88" s="303"/>
      <c r="BE88" s="303"/>
      <c r="BF88" s="303"/>
      <c r="JB88" s="272"/>
    </row>
    <row r="89" spans="1:262" x14ac:dyDescent="0.2">
      <c r="A89" s="302"/>
      <c r="B89" s="302"/>
      <c r="C89" s="302"/>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c r="AN89" s="303"/>
      <c r="AO89" s="303"/>
      <c r="AP89" s="303"/>
      <c r="AQ89" s="303"/>
      <c r="AR89" s="303"/>
      <c r="AS89" s="303"/>
      <c r="AT89" s="303"/>
      <c r="AU89" s="303"/>
      <c r="AV89" s="303"/>
      <c r="AW89" s="303"/>
      <c r="AX89" s="303"/>
      <c r="AY89" s="303"/>
      <c r="AZ89" s="303"/>
      <c r="BA89" s="303"/>
      <c r="BB89" s="303"/>
      <c r="BC89" s="303"/>
      <c r="BD89" s="303"/>
      <c r="BE89" s="303"/>
      <c r="BF89" s="303"/>
      <c r="JB89" s="272"/>
    </row>
    <row r="90" spans="1:262" x14ac:dyDescent="0.2">
      <c r="A90" s="302"/>
      <c r="B90" s="302"/>
      <c r="C90" s="302"/>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3"/>
      <c r="AN90" s="303"/>
      <c r="AO90" s="303"/>
      <c r="AP90" s="303"/>
      <c r="AQ90" s="303"/>
      <c r="AR90" s="303"/>
      <c r="AS90" s="303"/>
      <c r="AT90" s="303"/>
      <c r="AU90" s="303"/>
      <c r="AV90" s="303"/>
      <c r="AW90" s="303"/>
      <c r="AX90" s="303"/>
      <c r="AY90" s="303"/>
      <c r="AZ90" s="303"/>
      <c r="BA90" s="303"/>
      <c r="BB90" s="303"/>
      <c r="BC90" s="303"/>
      <c r="BD90" s="303"/>
      <c r="BE90" s="303"/>
      <c r="BF90" s="303"/>
      <c r="JB90" s="272"/>
    </row>
    <row r="91" spans="1:262" x14ac:dyDescent="0.2">
      <c r="A91" s="302"/>
      <c r="B91" s="302"/>
      <c r="C91" s="302"/>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303"/>
      <c r="AP91" s="303"/>
      <c r="AQ91" s="303"/>
      <c r="AR91" s="303"/>
      <c r="AS91" s="303"/>
      <c r="AT91" s="303"/>
      <c r="AU91" s="303"/>
      <c r="AV91" s="303"/>
      <c r="AW91" s="303"/>
      <c r="AX91" s="303"/>
      <c r="AY91" s="303"/>
      <c r="AZ91" s="303"/>
      <c r="BA91" s="303"/>
      <c r="BB91" s="303"/>
      <c r="BC91" s="303"/>
      <c r="BD91" s="303"/>
      <c r="BE91" s="303"/>
      <c r="BF91" s="303"/>
      <c r="JB91" s="272"/>
    </row>
    <row r="92" spans="1:262" x14ac:dyDescent="0.2">
      <c r="A92" s="302"/>
      <c r="B92" s="302"/>
      <c r="C92" s="302"/>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c r="AN92" s="303"/>
      <c r="AO92" s="303"/>
      <c r="AP92" s="303"/>
      <c r="AQ92" s="303"/>
      <c r="AR92" s="303"/>
      <c r="AS92" s="303"/>
      <c r="AT92" s="303"/>
      <c r="AU92" s="303"/>
      <c r="AV92" s="303"/>
      <c r="AW92" s="303"/>
      <c r="AX92" s="303"/>
      <c r="AY92" s="303"/>
      <c r="AZ92" s="303"/>
      <c r="BA92" s="303"/>
      <c r="BB92" s="303"/>
      <c r="BC92" s="303"/>
      <c r="BD92" s="303"/>
      <c r="BE92" s="303"/>
      <c r="BF92" s="303"/>
      <c r="JB92" s="272"/>
    </row>
    <row r="93" spans="1:262" x14ac:dyDescent="0.2">
      <c r="A93" s="302"/>
      <c r="B93" s="302"/>
      <c r="C93" s="302"/>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c r="AL93" s="303"/>
      <c r="AM93" s="303"/>
      <c r="AN93" s="303"/>
      <c r="AO93" s="303"/>
      <c r="AP93" s="303"/>
      <c r="AQ93" s="303"/>
      <c r="AR93" s="303"/>
      <c r="AS93" s="303"/>
      <c r="AT93" s="303"/>
      <c r="AU93" s="303"/>
      <c r="AV93" s="303"/>
      <c r="AW93" s="303"/>
      <c r="AX93" s="303"/>
      <c r="AY93" s="303"/>
      <c r="AZ93" s="303"/>
      <c r="BA93" s="303"/>
      <c r="BB93" s="303"/>
      <c r="BC93" s="303"/>
      <c r="BD93" s="303"/>
      <c r="BE93" s="303"/>
      <c r="BF93" s="303"/>
      <c r="JB93" s="272"/>
    </row>
    <row r="94" spans="1:262" x14ac:dyDescent="0.2">
      <c r="A94" s="302"/>
      <c r="B94" s="302"/>
      <c r="C94" s="302"/>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03"/>
      <c r="BB94" s="303"/>
      <c r="BC94" s="303"/>
      <c r="BD94" s="303"/>
      <c r="BE94" s="303"/>
      <c r="BF94" s="303"/>
      <c r="JB94" s="272"/>
    </row>
    <row r="95" spans="1:262" x14ac:dyDescent="0.2">
      <c r="A95" s="302"/>
      <c r="B95" s="302"/>
      <c r="C95" s="302"/>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03"/>
      <c r="BB95" s="303"/>
      <c r="BC95" s="303"/>
      <c r="BD95" s="303"/>
      <c r="BE95" s="303"/>
      <c r="BF95" s="303"/>
      <c r="JB95" s="272"/>
    </row>
    <row r="96" spans="1:262" x14ac:dyDescent="0.2">
      <c r="A96" s="302"/>
      <c r="B96" s="302"/>
      <c r="C96" s="302"/>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c r="AN96" s="303"/>
      <c r="AO96" s="303"/>
      <c r="AP96" s="303"/>
      <c r="AQ96" s="303"/>
      <c r="AR96" s="303"/>
      <c r="AS96" s="303"/>
      <c r="AT96" s="303"/>
      <c r="AU96" s="303"/>
      <c r="AV96" s="303"/>
      <c r="AW96" s="303"/>
      <c r="AX96" s="303"/>
      <c r="AY96" s="303"/>
      <c r="AZ96" s="303"/>
      <c r="BA96" s="303"/>
      <c r="BB96" s="303"/>
      <c r="BC96" s="303"/>
      <c r="BD96" s="303"/>
      <c r="BE96" s="303"/>
      <c r="BF96" s="303"/>
      <c r="JB96" s="272"/>
    </row>
    <row r="97" spans="1:262" x14ac:dyDescent="0.2">
      <c r="A97" s="302"/>
      <c r="B97" s="302"/>
      <c r="C97" s="302"/>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c r="AW97" s="303"/>
      <c r="AX97" s="303"/>
      <c r="AY97" s="303"/>
      <c r="AZ97" s="303"/>
      <c r="BA97" s="303"/>
      <c r="BB97" s="303"/>
      <c r="BC97" s="303"/>
      <c r="BD97" s="303"/>
      <c r="BE97" s="303"/>
      <c r="BF97" s="303"/>
      <c r="JB97" s="272"/>
    </row>
    <row r="98" spans="1:262" x14ac:dyDescent="0.2">
      <c r="A98" s="302"/>
      <c r="B98" s="302"/>
      <c r="C98" s="302"/>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c r="AW98" s="303"/>
      <c r="AX98" s="303"/>
      <c r="AY98" s="303"/>
      <c r="AZ98" s="303"/>
      <c r="BA98" s="303"/>
      <c r="BB98" s="303"/>
      <c r="BC98" s="303"/>
      <c r="BD98" s="303"/>
      <c r="BE98" s="303"/>
      <c r="BF98" s="303"/>
      <c r="JB98" s="272"/>
    </row>
    <row r="99" spans="1:262" x14ac:dyDescent="0.2">
      <c r="A99" s="302"/>
      <c r="B99" s="302"/>
      <c r="C99" s="302"/>
      <c r="D99" s="303"/>
      <c r="E99" s="303"/>
      <c r="F99" s="303"/>
      <c r="G99" s="303"/>
      <c r="H99" s="303"/>
      <c r="I99" s="303"/>
      <c r="J99" s="303"/>
      <c r="K99" s="303"/>
      <c r="L99" s="303"/>
      <c r="M99" s="303"/>
      <c r="N99" s="303"/>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c r="AW99" s="303"/>
      <c r="AX99" s="303"/>
      <c r="AY99" s="303"/>
      <c r="AZ99" s="303"/>
      <c r="BA99" s="303"/>
      <c r="BB99" s="303"/>
      <c r="BC99" s="303"/>
      <c r="BD99" s="303"/>
      <c r="BE99" s="303"/>
      <c r="BF99" s="303"/>
      <c r="JB99" s="272"/>
    </row>
    <row r="100" spans="1:262" x14ac:dyDescent="0.2">
      <c r="A100" s="302"/>
      <c r="B100" s="302"/>
      <c r="C100" s="302"/>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c r="AW100" s="303"/>
      <c r="AX100" s="303"/>
      <c r="AY100" s="303"/>
      <c r="AZ100" s="303"/>
      <c r="BA100" s="303"/>
      <c r="BB100" s="303"/>
      <c r="BC100" s="303"/>
      <c r="BD100" s="303"/>
      <c r="BE100" s="303"/>
      <c r="BF100" s="303"/>
      <c r="JB100" s="272"/>
    </row>
    <row r="101" spans="1:262" x14ac:dyDescent="0.2">
      <c r="A101" s="302"/>
      <c r="B101" s="302"/>
      <c r="C101" s="302"/>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3"/>
      <c r="AK101" s="303"/>
      <c r="AL101" s="303"/>
      <c r="AM101" s="303"/>
      <c r="AN101" s="303"/>
      <c r="AO101" s="303"/>
      <c r="AP101" s="303"/>
      <c r="AQ101" s="303"/>
      <c r="AR101" s="303"/>
      <c r="AS101" s="303"/>
      <c r="AT101" s="303"/>
      <c r="AU101" s="303"/>
      <c r="AV101" s="303"/>
      <c r="AW101" s="303"/>
      <c r="AX101" s="303"/>
      <c r="AY101" s="303"/>
      <c r="AZ101" s="303"/>
      <c r="BA101" s="303"/>
      <c r="BB101" s="303"/>
      <c r="BC101" s="303"/>
      <c r="BD101" s="303"/>
      <c r="BE101" s="303"/>
      <c r="BF101" s="303"/>
      <c r="JB101" s="272"/>
    </row>
    <row r="102" spans="1:262" hidden="1" x14ac:dyDescent="0.2">
      <c r="A102" s="305"/>
      <c r="B102" s="305"/>
      <c r="C102" s="305"/>
      <c r="D102" s="306"/>
      <c r="E102" s="306"/>
      <c r="F102" s="306"/>
      <c r="G102" s="306"/>
      <c r="H102" s="306"/>
      <c r="I102" s="306"/>
      <c r="J102" s="306"/>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307"/>
      <c r="AP102" s="307"/>
      <c r="AQ102" s="307"/>
      <c r="AR102" s="307"/>
      <c r="AS102" s="307"/>
      <c r="AT102" s="307"/>
      <c r="AU102" s="307"/>
      <c r="AV102" s="307"/>
      <c r="AW102" s="307"/>
      <c r="AX102" s="307"/>
      <c r="AY102" s="307"/>
      <c r="AZ102" s="307"/>
      <c r="BA102" s="307"/>
      <c r="BB102" s="307"/>
      <c r="BC102" s="307"/>
      <c r="BD102" s="307"/>
      <c r="BE102" s="307"/>
      <c r="BF102" s="307"/>
      <c r="BG102" s="260"/>
      <c r="BH102" s="260"/>
      <c r="BI102" s="260"/>
      <c r="BJ102" s="260"/>
      <c r="BK102" s="260"/>
      <c r="BL102" s="260"/>
      <c r="BM102" s="260"/>
      <c r="BN102" s="260"/>
      <c r="BO102" s="260"/>
      <c r="BP102" s="260"/>
      <c r="BQ102" s="260"/>
      <c r="BR102" s="260"/>
      <c r="BS102" s="260"/>
      <c r="BT102" s="260"/>
      <c r="BU102" s="260"/>
      <c r="BV102" s="260"/>
      <c r="BW102" s="260"/>
      <c r="BX102" s="260"/>
      <c r="BY102" s="260"/>
      <c r="BZ102" s="260"/>
      <c r="CA102" s="260"/>
      <c r="CB102" s="260"/>
      <c r="CC102" s="260"/>
      <c r="CD102" s="260"/>
      <c r="CE102" s="260"/>
      <c r="CF102" s="260"/>
      <c r="CG102" s="260"/>
      <c r="CH102" s="260"/>
      <c r="CI102" s="260"/>
      <c r="CJ102" s="260"/>
      <c r="CK102" s="260"/>
      <c r="CL102" s="260"/>
      <c r="CM102" s="260"/>
      <c r="CN102" s="260"/>
      <c r="CO102" s="260"/>
      <c r="CP102" s="260"/>
      <c r="CQ102" s="260"/>
      <c r="CR102" s="260"/>
      <c r="CS102" s="260"/>
      <c r="CT102" s="260"/>
      <c r="CU102" s="260"/>
      <c r="CV102" s="260"/>
      <c r="CW102" s="260"/>
      <c r="CX102" s="260"/>
      <c r="CY102" s="260"/>
      <c r="CZ102" s="260"/>
      <c r="DA102" s="260"/>
      <c r="DB102" s="260"/>
      <c r="DC102" s="260"/>
      <c r="DD102" s="260"/>
      <c r="DE102" s="260"/>
      <c r="DF102" s="260"/>
      <c r="DG102" s="260"/>
      <c r="DH102" s="260"/>
      <c r="DI102" s="260"/>
      <c r="DJ102" s="260"/>
      <c r="DK102" s="260"/>
      <c r="DL102" s="260"/>
      <c r="DM102" s="260"/>
      <c r="DN102" s="260"/>
      <c r="DO102" s="260"/>
      <c r="DP102" s="260"/>
      <c r="DQ102" s="260"/>
      <c r="DR102" s="260"/>
      <c r="DS102" s="260"/>
      <c r="DT102" s="260"/>
      <c r="DU102" s="260"/>
      <c r="DV102" s="260"/>
      <c r="DW102" s="260"/>
      <c r="DX102" s="260"/>
      <c r="DY102" s="260"/>
      <c r="DZ102" s="260"/>
      <c r="EA102" s="260"/>
      <c r="EB102" s="260"/>
      <c r="EC102" s="260"/>
      <c r="ED102" s="260"/>
      <c r="EE102" s="260"/>
      <c r="EF102" s="260"/>
      <c r="EG102" s="260"/>
      <c r="EH102" s="260"/>
      <c r="EI102" s="260"/>
      <c r="EJ102" s="260"/>
      <c r="EK102" s="260"/>
      <c r="EL102" s="260"/>
      <c r="EM102" s="260"/>
      <c r="EN102" s="260"/>
      <c r="EO102" s="260"/>
      <c r="EP102" s="260"/>
      <c r="EQ102" s="260"/>
      <c r="ER102" s="260"/>
      <c r="ES102" s="260"/>
      <c r="ET102" s="260"/>
      <c r="EU102" s="260"/>
      <c r="EV102" s="260"/>
      <c r="EW102" s="260"/>
      <c r="EX102" s="260"/>
      <c r="EY102" s="260"/>
      <c r="EZ102" s="260"/>
      <c r="FA102" s="260"/>
      <c r="FB102" s="260"/>
      <c r="FC102" s="260"/>
      <c r="FD102" s="260"/>
      <c r="FE102" s="260"/>
      <c r="FF102" s="260"/>
      <c r="FG102" s="260"/>
      <c r="FH102" s="260"/>
      <c r="FI102" s="260"/>
      <c r="FJ102" s="260"/>
      <c r="FK102" s="260"/>
      <c r="FL102" s="260"/>
      <c r="FM102" s="260"/>
      <c r="FN102" s="260"/>
      <c r="FO102" s="260"/>
      <c r="FP102" s="260"/>
      <c r="FQ102" s="260"/>
      <c r="FR102" s="260"/>
      <c r="FS102" s="260"/>
      <c r="FT102" s="260"/>
      <c r="FU102" s="260"/>
      <c r="FV102" s="260"/>
      <c r="FW102" s="260"/>
      <c r="FX102" s="260"/>
      <c r="FY102" s="260"/>
      <c r="FZ102" s="260"/>
      <c r="GA102" s="260"/>
      <c r="GB102" s="260"/>
      <c r="GC102" s="260"/>
      <c r="GD102" s="260"/>
      <c r="GE102" s="260"/>
      <c r="GF102" s="260"/>
      <c r="GG102" s="260"/>
      <c r="GH102" s="260"/>
      <c r="GI102" s="260"/>
      <c r="GJ102" s="260"/>
      <c r="GK102" s="260"/>
      <c r="GL102" s="260"/>
      <c r="GM102" s="260"/>
      <c r="GN102" s="260"/>
      <c r="GO102" s="260"/>
      <c r="GP102" s="260"/>
      <c r="GQ102" s="260"/>
      <c r="GR102" s="260"/>
      <c r="GS102" s="260"/>
      <c r="GT102" s="260"/>
      <c r="GU102" s="260"/>
      <c r="GV102" s="260"/>
      <c r="GW102" s="260"/>
      <c r="GX102" s="260"/>
      <c r="GY102" s="260"/>
      <c r="GZ102" s="260"/>
      <c r="HA102" s="260"/>
      <c r="HB102" s="260"/>
      <c r="HC102" s="260"/>
      <c r="HD102" s="260"/>
      <c r="HE102" s="260"/>
      <c r="HF102" s="260"/>
      <c r="HG102" s="260"/>
      <c r="HH102" s="260"/>
      <c r="HI102" s="260"/>
      <c r="HJ102" s="260"/>
      <c r="HK102" s="260"/>
      <c r="HL102" s="260"/>
      <c r="HM102" s="260"/>
      <c r="HN102" s="260"/>
      <c r="HO102" s="260"/>
      <c r="HP102" s="260"/>
      <c r="HQ102" s="260"/>
      <c r="HR102" s="260"/>
      <c r="HS102" s="260"/>
      <c r="HT102" s="260"/>
      <c r="HU102" s="260"/>
      <c r="HV102" s="260"/>
      <c r="HW102" s="260"/>
      <c r="HX102" s="260"/>
      <c r="HY102" s="260"/>
      <c r="HZ102" s="260"/>
      <c r="IA102" s="260"/>
      <c r="IB102" s="260"/>
      <c r="IC102" s="260"/>
      <c r="ID102" s="260"/>
      <c r="IE102" s="260"/>
      <c r="IF102" s="260"/>
      <c r="IG102" s="260"/>
      <c r="IH102" s="260"/>
      <c r="II102" s="260"/>
      <c r="IJ102" s="260"/>
      <c r="IK102" s="260"/>
      <c r="IL102" s="260"/>
      <c r="IM102" s="260"/>
      <c r="IN102" s="260"/>
      <c r="IO102" s="260"/>
      <c r="IP102" s="260"/>
      <c r="IQ102" s="260"/>
      <c r="IR102" s="260"/>
      <c r="IS102" s="260"/>
      <c r="IT102" s="260"/>
      <c r="IU102" s="260"/>
      <c r="IV102" s="260"/>
      <c r="IW102" s="260"/>
      <c r="IX102" s="260"/>
      <c r="IY102" s="260"/>
      <c r="IZ102" s="260"/>
      <c r="JA102" s="260"/>
      <c r="JB102" s="272"/>
    </row>
    <row r="103" spans="1:262" hidden="1" x14ac:dyDescent="0.2">
      <c r="A103" s="302"/>
      <c r="B103" s="302"/>
      <c r="C103" s="302" t="s">
        <v>62</v>
      </c>
      <c r="D103" s="326" t="str">
        <f>IF(SUM(D11:D62)&gt;0,SUM(D11:D62),"")</f>
        <v/>
      </c>
      <c r="E103" s="326" t="str">
        <f t="shared" ref="E103:J103" si="18">IF(SUM(E11:E62)&gt;0,SUM(E11:E62),"")</f>
        <v/>
      </c>
      <c r="F103" s="326" t="str">
        <f t="shared" si="18"/>
        <v/>
      </c>
      <c r="G103" s="326" t="str">
        <f t="shared" si="18"/>
        <v/>
      </c>
      <c r="H103" s="326" t="str">
        <f t="shared" si="18"/>
        <v/>
      </c>
      <c r="I103" s="326" t="str">
        <f t="shared" si="18"/>
        <v/>
      </c>
      <c r="J103" s="326" t="str">
        <f t="shared" si="18"/>
        <v/>
      </c>
      <c r="K103" s="308" t="s">
        <v>1061</v>
      </c>
      <c r="L103" s="309" t="e">
        <f>VLOOKUP(L9,OENACE_Abteilungen!$G$11:$I$22,3,0)</f>
        <v>#N/A</v>
      </c>
      <c r="M103" s="309" t="e">
        <f>VLOOKUP(M9,OENACE_Abteilungen!$G$11:$I$22,3,0)</f>
        <v>#N/A</v>
      </c>
      <c r="N103" s="309" t="e">
        <f>VLOOKUP(N9,OENACE_Abteilungen!$G$11:$I$22,3,0)</f>
        <v>#N/A</v>
      </c>
      <c r="O103" s="309" t="e">
        <f>VLOOKUP(O9,OENACE_Abteilungen!$G$11:$I$22,3,0)</f>
        <v>#N/A</v>
      </c>
      <c r="P103" s="309" t="e">
        <f>VLOOKUP(P9,OENACE_Abteilungen!$G$11:$I$22,3,0)</f>
        <v>#N/A</v>
      </c>
      <c r="Q103" s="309" t="e">
        <f>VLOOKUP(Q9,OENACE_Abteilungen!$G$11:$I$22,3,0)</f>
        <v>#N/A</v>
      </c>
      <c r="R103" s="309" t="e">
        <f>VLOOKUP(R9,OENACE_Abteilungen!$G$11:$I$22,3,0)</f>
        <v>#N/A</v>
      </c>
      <c r="S103" s="309" t="e">
        <f>VLOOKUP(S9,OENACE_Abteilungen!$G$11:$I$22,3,0)</f>
        <v>#N/A</v>
      </c>
      <c r="T103" s="309" t="e">
        <f>VLOOKUP(T9,OENACE_Abteilungen!$G$11:$I$22,3,0)</f>
        <v>#N/A</v>
      </c>
      <c r="U103" s="309" t="e">
        <f>VLOOKUP(U9,OENACE_Abteilungen!$G$11:$I$22,3,0)</f>
        <v>#N/A</v>
      </c>
      <c r="V103" s="309" t="e">
        <f>VLOOKUP(V9,OENACE_Abteilungen!$G$11:$I$22,3,0)</f>
        <v>#N/A</v>
      </c>
      <c r="W103" s="309" t="e">
        <f>VLOOKUP(W9,OENACE_Abteilungen!$G$11:$I$22,3,0)</f>
        <v>#N/A</v>
      </c>
      <c r="X103" s="309" t="e">
        <f>VLOOKUP(X9,OENACE_Abteilungen!$G$11:$I$22,3,0)</f>
        <v>#N/A</v>
      </c>
      <c r="Y103" s="309" t="e">
        <f>VLOOKUP(Y9,OENACE_Abteilungen!$G$11:$I$22,3,0)</f>
        <v>#N/A</v>
      </c>
      <c r="Z103" s="309" t="e">
        <f>VLOOKUP(Z9,OENACE_Abteilungen!$G$11:$I$22,3,0)</f>
        <v>#N/A</v>
      </c>
      <c r="AA103" s="309" t="e">
        <f>VLOOKUP(AA9,OENACE_Abteilungen!$G$11:$I$22,3,0)</f>
        <v>#N/A</v>
      </c>
      <c r="AB103" s="309" t="e">
        <f>VLOOKUP(AB9,OENACE_Abteilungen!$G$11:$I$22,3,0)</f>
        <v>#N/A</v>
      </c>
      <c r="AC103" s="309" t="e">
        <f>VLOOKUP(AC9,OENACE_Abteilungen!$G$11:$I$22,3,0)</f>
        <v>#N/A</v>
      </c>
      <c r="AD103" s="309" t="e">
        <f>VLOOKUP(AD9,OENACE_Abteilungen!$G$11:$I$22,3,0)</f>
        <v>#N/A</v>
      </c>
      <c r="AE103" s="309" t="e">
        <f>VLOOKUP(AE9,OENACE_Abteilungen!$G$11:$I$22,3,0)</f>
        <v>#N/A</v>
      </c>
      <c r="AF103" s="309" t="e">
        <f>VLOOKUP(AF9,OENACE_Abteilungen!$G$11:$I$22,3,0)</f>
        <v>#N/A</v>
      </c>
      <c r="AG103" s="309" t="e">
        <f>VLOOKUP(AG9,OENACE_Abteilungen!$G$11:$I$22,3,0)</f>
        <v>#N/A</v>
      </c>
      <c r="AH103" s="309" t="e">
        <f>VLOOKUP(AH9,OENACE_Abteilungen!$G$11:$I$22,3,0)</f>
        <v>#N/A</v>
      </c>
      <c r="AI103" s="309" t="e">
        <f>VLOOKUP(AI9,OENACE_Abteilungen!$G$11:$I$22,3,0)</f>
        <v>#N/A</v>
      </c>
      <c r="AJ103" s="309" t="e">
        <f>VLOOKUP(AJ9,OENACE_Abteilungen!$G$11:$I$22,3,0)</f>
        <v>#N/A</v>
      </c>
      <c r="AK103" s="309" t="e">
        <f>VLOOKUP(AK9,OENACE_Abteilungen!$G$11:$I$22,3,0)</f>
        <v>#N/A</v>
      </c>
      <c r="AL103" s="309" t="e">
        <f>VLOOKUP(AL9,OENACE_Abteilungen!$G$11:$I$22,3,0)</f>
        <v>#N/A</v>
      </c>
      <c r="AM103" s="309" t="e">
        <f>VLOOKUP(AM9,OENACE_Abteilungen!$G$11:$I$22,3,0)</f>
        <v>#N/A</v>
      </c>
      <c r="AN103" s="309" t="e">
        <f>VLOOKUP(AN9,OENACE_Abteilungen!$G$11:$I$22,3,0)</f>
        <v>#N/A</v>
      </c>
      <c r="AO103" s="309" t="e">
        <f>VLOOKUP(AO9,OENACE_Abteilungen!$G$11:$I$22,3,0)</f>
        <v>#N/A</v>
      </c>
      <c r="AP103" s="309" t="e">
        <f>VLOOKUP(AP9,OENACE_Abteilungen!$G$11:$I$22,3,0)</f>
        <v>#N/A</v>
      </c>
      <c r="AQ103" s="309" t="e">
        <f>VLOOKUP(AQ9,OENACE_Abteilungen!$G$11:$I$22,3,0)</f>
        <v>#N/A</v>
      </c>
      <c r="AR103" s="309" t="e">
        <f>VLOOKUP(AR9,OENACE_Abteilungen!$G$11:$I$22,3,0)</f>
        <v>#N/A</v>
      </c>
      <c r="AS103" s="309" t="e">
        <f>VLOOKUP(AS9,OENACE_Abteilungen!$G$11:$I$22,3,0)</f>
        <v>#N/A</v>
      </c>
      <c r="AT103" s="309" t="e">
        <f>VLOOKUP(AT9,OENACE_Abteilungen!$G$11:$I$22,3,0)</f>
        <v>#N/A</v>
      </c>
      <c r="AU103" s="309" t="e">
        <f>VLOOKUP(AU9,OENACE_Abteilungen!$G$11:$I$22,3,0)</f>
        <v>#N/A</v>
      </c>
      <c r="AV103" s="309" t="e">
        <f>VLOOKUP(AV9,OENACE_Abteilungen!$G$11:$I$22,3,0)</f>
        <v>#N/A</v>
      </c>
      <c r="AW103" s="309" t="e">
        <f>VLOOKUP(AW9,OENACE_Abteilungen!$G$11:$I$22,3,0)</f>
        <v>#N/A</v>
      </c>
      <c r="AX103" s="309" t="e">
        <f>VLOOKUP(AX9,OENACE_Abteilungen!$G$11:$I$22,3,0)</f>
        <v>#N/A</v>
      </c>
      <c r="AY103" s="309" t="e">
        <f>VLOOKUP(AY9,OENACE_Abteilungen!$G$11:$I$22,3,0)</f>
        <v>#N/A</v>
      </c>
      <c r="AZ103" s="309" t="e">
        <f>VLOOKUP(AZ9,OENACE_Abteilungen!$G$11:$I$22,3,0)</f>
        <v>#N/A</v>
      </c>
      <c r="BA103" s="309" t="e">
        <f>VLOOKUP(BA9,OENACE_Abteilungen!$G$11:$I$22,3,0)</f>
        <v>#N/A</v>
      </c>
      <c r="BB103" s="309" t="e">
        <f>VLOOKUP(BB9,OENACE_Abteilungen!$G$11:$I$22,3,0)</f>
        <v>#N/A</v>
      </c>
      <c r="BC103" s="309" t="e">
        <f>VLOOKUP(BC9,OENACE_Abteilungen!$G$11:$I$22,3,0)</f>
        <v>#N/A</v>
      </c>
      <c r="BD103" s="309" t="e">
        <f>VLOOKUP(BD9,OENACE_Abteilungen!$G$11:$I$22,3,0)</f>
        <v>#N/A</v>
      </c>
      <c r="BE103" s="309" t="e">
        <f>VLOOKUP(BE9,OENACE_Abteilungen!$G$11:$I$22,3,0)</f>
        <v>#N/A</v>
      </c>
      <c r="BF103" s="309" t="e">
        <f>VLOOKUP(BF9,OENACE_Abteilungen!$G$11:$I$22,3,0)</f>
        <v>#N/A</v>
      </c>
      <c r="BG103" s="309" t="e">
        <f>VLOOKUP(BG9,OENACE_Abteilungen!$G$11:$I$22,3,0)</f>
        <v>#N/A</v>
      </c>
      <c r="BH103" s="309" t="e">
        <f>VLOOKUP(BH9,OENACE_Abteilungen!$G$11:$I$22,3,0)</f>
        <v>#N/A</v>
      </c>
      <c r="BI103" s="309" t="e">
        <f>VLOOKUP(BI9,OENACE_Abteilungen!$G$11:$I$22,3,0)</f>
        <v>#N/A</v>
      </c>
      <c r="BJ103" s="309" t="e">
        <f>VLOOKUP(BJ9,OENACE_Abteilungen!$G$11:$I$22,3,0)</f>
        <v>#N/A</v>
      </c>
      <c r="BK103" s="309" t="e">
        <f>VLOOKUP(BK9,OENACE_Abteilungen!$G$11:$I$22,3,0)</f>
        <v>#N/A</v>
      </c>
      <c r="BL103" s="309" t="e">
        <f>VLOOKUP(BL9,OENACE_Abteilungen!$G$11:$I$22,3,0)</f>
        <v>#N/A</v>
      </c>
      <c r="BM103" s="309" t="e">
        <f>VLOOKUP(BM9,OENACE_Abteilungen!$G$11:$I$22,3,0)</f>
        <v>#N/A</v>
      </c>
      <c r="BN103" s="309" t="e">
        <f>VLOOKUP(BN9,OENACE_Abteilungen!$G$11:$I$22,3,0)</f>
        <v>#N/A</v>
      </c>
      <c r="BO103" s="309" t="e">
        <f>VLOOKUP(BO9,OENACE_Abteilungen!$G$11:$I$22,3,0)</f>
        <v>#N/A</v>
      </c>
      <c r="BP103" s="309" t="e">
        <f>VLOOKUP(BP9,OENACE_Abteilungen!$G$11:$I$22,3,0)</f>
        <v>#N/A</v>
      </c>
      <c r="BQ103" s="309" t="e">
        <f>VLOOKUP(BQ9,OENACE_Abteilungen!$G$11:$I$22,3,0)</f>
        <v>#N/A</v>
      </c>
      <c r="BR103" s="309" t="e">
        <f>VLOOKUP(BR9,OENACE_Abteilungen!$G$11:$I$22,3,0)</f>
        <v>#N/A</v>
      </c>
      <c r="BS103" s="309" t="e">
        <f>VLOOKUP(BS9,OENACE_Abteilungen!$G$11:$I$22,3,0)</f>
        <v>#N/A</v>
      </c>
      <c r="BT103" s="309" t="e">
        <f>VLOOKUP(BT9,OENACE_Abteilungen!$G$11:$I$22,3,0)</f>
        <v>#N/A</v>
      </c>
      <c r="BU103" s="309" t="e">
        <f>VLOOKUP(BU9,OENACE_Abteilungen!$G$11:$I$22,3,0)</f>
        <v>#N/A</v>
      </c>
      <c r="BV103" s="309" t="e">
        <f>VLOOKUP(BV9,OENACE_Abteilungen!$G$11:$I$22,3,0)</f>
        <v>#N/A</v>
      </c>
      <c r="BW103" s="309" t="e">
        <f>VLOOKUP(BW9,OENACE_Abteilungen!$G$11:$I$22,3,0)</f>
        <v>#N/A</v>
      </c>
      <c r="BX103" s="309" t="e">
        <f>VLOOKUP(BX9,OENACE_Abteilungen!$G$11:$I$22,3,0)</f>
        <v>#N/A</v>
      </c>
      <c r="BY103" s="309" t="e">
        <f>VLOOKUP(BY9,OENACE_Abteilungen!$G$11:$I$22,3,0)</f>
        <v>#N/A</v>
      </c>
      <c r="BZ103" s="309" t="e">
        <f>VLOOKUP(BZ9,OENACE_Abteilungen!$G$11:$I$22,3,0)</f>
        <v>#N/A</v>
      </c>
      <c r="CA103" s="309" t="e">
        <f>VLOOKUP(CA9,OENACE_Abteilungen!$G$11:$I$22,3,0)</f>
        <v>#N/A</v>
      </c>
      <c r="CB103" s="309" t="e">
        <f>VLOOKUP(CB9,OENACE_Abteilungen!$G$11:$I$22,3,0)</f>
        <v>#N/A</v>
      </c>
      <c r="CC103" s="309" t="e">
        <f>VLOOKUP(CC9,OENACE_Abteilungen!$G$11:$I$22,3,0)</f>
        <v>#N/A</v>
      </c>
      <c r="CD103" s="309" t="e">
        <f>VLOOKUP(CD9,OENACE_Abteilungen!$G$11:$I$22,3,0)</f>
        <v>#N/A</v>
      </c>
      <c r="CE103" s="309" t="e">
        <f>VLOOKUP(CE9,OENACE_Abteilungen!$G$11:$I$22,3,0)</f>
        <v>#N/A</v>
      </c>
      <c r="CF103" s="309" t="e">
        <f>VLOOKUP(CF9,OENACE_Abteilungen!$G$11:$I$22,3,0)</f>
        <v>#N/A</v>
      </c>
      <c r="CG103" s="309" t="e">
        <f>VLOOKUP(CG9,OENACE_Abteilungen!$G$11:$I$22,3,0)</f>
        <v>#N/A</v>
      </c>
      <c r="CH103" s="309" t="e">
        <f>VLOOKUP(CH9,OENACE_Abteilungen!$G$11:$I$22,3,0)</f>
        <v>#N/A</v>
      </c>
      <c r="CI103" s="309" t="e">
        <f>VLOOKUP(CI9,OENACE_Abteilungen!$G$11:$I$22,3,0)</f>
        <v>#N/A</v>
      </c>
      <c r="CJ103" s="309" t="e">
        <f>VLOOKUP(CJ9,OENACE_Abteilungen!$G$11:$I$22,3,0)</f>
        <v>#N/A</v>
      </c>
      <c r="CK103" s="309" t="e">
        <f>VLOOKUP(CK9,OENACE_Abteilungen!$G$11:$I$22,3,0)</f>
        <v>#N/A</v>
      </c>
      <c r="CL103" s="309" t="e">
        <f>VLOOKUP(CL9,OENACE_Abteilungen!$G$11:$I$22,3,0)</f>
        <v>#N/A</v>
      </c>
      <c r="CM103" s="309" t="e">
        <f>VLOOKUP(CM9,OENACE_Abteilungen!$G$11:$I$22,3,0)</f>
        <v>#N/A</v>
      </c>
      <c r="CN103" s="309" t="e">
        <f>VLOOKUP(CN9,OENACE_Abteilungen!$G$11:$I$22,3,0)</f>
        <v>#N/A</v>
      </c>
      <c r="CO103" s="309" t="e">
        <f>VLOOKUP(CO9,OENACE_Abteilungen!$G$11:$I$22,3,0)</f>
        <v>#N/A</v>
      </c>
      <c r="CP103" s="309" t="e">
        <f>VLOOKUP(CP9,OENACE_Abteilungen!$G$11:$I$22,3,0)</f>
        <v>#N/A</v>
      </c>
      <c r="CQ103" s="309" t="e">
        <f>VLOOKUP(CQ9,OENACE_Abteilungen!$G$11:$I$22,3,0)</f>
        <v>#N/A</v>
      </c>
      <c r="CR103" s="309" t="e">
        <f>VLOOKUP(CR9,OENACE_Abteilungen!$G$11:$I$22,3,0)</f>
        <v>#N/A</v>
      </c>
      <c r="CS103" s="309" t="e">
        <f>VLOOKUP(CS9,OENACE_Abteilungen!$G$11:$I$22,3,0)</f>
        <v>#N/A</v>
      </c>
      <c r="CT103" s="309" t="e">
        <f>VLOOKUP(CT9,OENACE_Abteilungen!$G$11:$I$22,3,0)</f>
        <v>#N/A</v>
      </c>
      <c r="CU103" s="309" t="e">
        <f>VLOOKUP(CU9,OENACE_Abteilungen!$G$11:$I$22,3,0)</f>
        <v>#N/A</v>
      </c>
      <c r="CV103" s="309" t="e">
        <f>VLOOKUP(CV9,OENACE_Abteilungen!$G$11:$I$22,3,0)</f>
        <v>#N/A</v>
      </c>
      <c r="CW103" s="309" t="e">
        <f>VLOOKUP(CW9,OENACE_Abteilungen!$G$11:$I$22,3,0)</f>
        <v>#N/A</v>
      </c>
      <c r="CX103" s="309" t="e">
        <f>VLOOKUP(CX9,OENACE_Abteilungen!$G$11:$I$22,3,0)</f>
        <v>#N/A</v>
      </c>
      <c r="CY103" s="309" t="e">
        <f>VLOOKUP(CY9,OENACE_Abteilungen!$G$11:$I$22,3,0)</f>
        <v>#N/A</v>
      </c>
      <c r="CZ103" s="309" t="e">
        <f>VLOOKUP(CZ9,OENACE_Abteilungen!$G$11:$I$22,3,0)</f>
        <v>#N/A</v>
      </c>
      <c r="DA103" s="309" t="e">
        <f>VLOOKUP(DA9,OENACE_Abteilungen!$G$11:$I$22,3,0)</f>
        <v>#N/A</v>
      </c>
      <c r="DB103" s="309" t="e">
        <f>VLOOKUP(DB9,OENACE_Abteilungen!$G$11:$I$22,3,0)</f>
        <v>#N/A</v>
      </c>
      <c r="DC103" s="309" t="e">
        <f>VLOOKUP(DC9,OENACE_Abteilungen!$G$11:$I$22,3,0)</f>
        <v>#N/A</v>
      </c>
      <c r="DD103" s="309" t="e">
        <f>VLOOKUP(DD9,OENACE_Abteilungen!$G$11:$I$22,3,0)</f>
        <v>#N/A</v>
      </c>
      <c r="DE103" s="309" t="e">
        <f>VLOOKUP(DE9,OENACE_Abteilungen!$G$11:$I$22,3,0)</f>
        <v>#N/A</v>
      </c>
      <c r="DF103" s="309" t="e">
        <f>VLOOKUP(DF9,OENACE_Abteilungen!$G$11:$I$22,3,0)</f>
        <v>#N/A</v>
      </c>
      <c r="DG103" s="309" t="e">
        <f>VLOOKUP(DG9,OENACE_Abteilungen!$G$11:$I$22,3,0)</f>
        <v>#N/A</v>
      </c>
      <c r="DH103" s="309" t="e">
        <f>VLOOKUP(DH9,OENACE_Abteilungen!$G$11:$I$22,3,0)</f>
        <v>#N/A</v>
      </c>
      <c r="DI103" s="309" t="e">
        <f>VLOOKUP(DI9,OENACE_Abteilungen!$G$11:$I$22,3,0)</f>
        <v>#N/A</v>
      </c>
      <c r="DJ103" s="309" t="e">
        <f>VLOOKUP(DJ9,OENACE_Abteilungen!$G$11:$I$22,3,0)</f>
        <v>#N/A</v>
      </c>
      <c r="DK103" s="309" t="e">
        <f>VLOOKUP(DK9,OENACE_Abteilungen!$G$11:$I$22,3,0)</f>
        <v>#N/A</v>
      </c>
      <c r="DL103" s="309" t="e">
        <f>VLOOKUP(DL9,OENACE_Abteilungen!$G$11:$I$22,3,0)</f>
        <v>#N/A</v>
      </c>
      <c r="DM103" s="309" t="e">
        <f>VLOOKUP(DM9,OENACE_Abteilungen!$G$11:$I$22,3,0)</f>
        <v>#N/A</v>
      </c>
      <c r="DN103" s="309" t="e">
        <f>VLOOKUP(DN9,OENACE_Abteilungen!$G$11:$I$22,3,0)</f>
        <v>#N/A</v>
      </c>
      <c r="DO103" s="309" t="e">
        <f>VLOOKUP(DO9,OENACE_Abteilungen!$G$11:$I$22,3,0)</f>
        <v>#N/A</v>
      </c>
      <c r="DP103" s="309" t="e">
        <f>VLOOKUP(DP9,OENACE_Abteilungen!$G$11:$I$22,3,0)</f>
        <v>#N/A</v>
      </c>
      <c r="DQ103" s="309" t="e">
        <f>VLOOKUP(DQ9,OENACE_Abteilungen!$G$11:$I$22,3,0)</f>
        <v>#N/A</v>
      </c>
      <c r="DR103" s="309" t="e">
        <f>VLOOKUP(DR9,OENACE_Abteilungen!$G$11:$I$22,3,0)</f>
        <v>#N/A</v>
      </c>
      <c r="DS103" s="309" t="e">
        <f>VLOOKUP(DS9,OENACE_Abteilungen!$G$11:$I$22,3,0)</f>
        <v>#N/A</v>
      </c>
      <c r="DT103" s="309" t="e">
        <f>VLOOKUP(DT9,OENACE_Abteilungen!$G$11:$I$22,3,0)</f>
        <v>#N/A</v>
      </c>
      <c r="DU103" s="309" t="e">
        <f>VLOOKUP(DU9,OENACE_Abteilungen!$G$11:$I$22,3,0)</f>
        <v>#N/A</v>
      </c>
      <c r="DV103" s="309" t="e">
        <f>VLOOKUP(DV9,OENACE_Abteilungen!$G$11:$I$22,3,0)</f>
        <v>#N/A</v>
      </c>
      <c r="DW103" s="309" t="e">
        <f>VLOOKUP(DW9,OENACE_Abteilungen!$G$11:$I$22,3,0)</f>
        <v>#N/A</v>
      </c>
      <c r="DX103" s="309" t="e">
        <f>VLOOKUP(DX9,OENACE_Abteilungen!$G$11:$I$22,3,0)</f>
        <v>#N/A</v>
      </c>
      <c r="DY103" s="309" t="e">
        <f>VLOOKUP(DY9,OENACE_Abteilungen!$G$11:$I$22,3,0)</f>
        <v>#N/A</v>
      </c>
      <c r="DZ103" s="309" t="e">
        <f>VLOOKUP(DZ9,OENACE_Abteilungen!$G$11:$I$22,3,0)</f>
        <v>#N/A</v>
      </c>
      <c r="EA103" s="309" t="e">
        <f>VLOOKUP(EA9,OENACE_Abteilungen!$G$11:$I$22,3,0)</f>
        <v>#N/A</v>
      </c>
      <c r="EB103" s="309" t="e">
        <f>VLOOKUP(EB9,OENACE_Abteilungen!$G$11:$I$22,3,0)</f>
        <v>#N/A</v>
      </c>
      <c r="EC103" s="309" t="e">
        <f>VLOOKUP(EC9,OENACE_Abteilungen!$G$11:$I$22,3,0)</f>
        <v>#N/A</v>
      </c>
      <c r="ED103" s="309" t="e">
        <f>VLOOKUP(ED9,OENACE_Abteilungen!$G$11:$I$22,3,0)</f>
        <v>#N/A</v>
      </c>
      <c r="EE103" s="309" t="e">
        <f>VLOOKUP(EE9,OENACE_Abteilungen!$G$11:$I$22,3,0)</f>
        <v>#N/A</v>
      </c>
      <c r="EF103" s="309" t="e">
        <f>VLOOKUP(EF9,OENACE_Abteilungen!$G$11:$I$22,3,0)</f>
        <v>#N/A</v>
      </c>
      <c r="EG103" s="309" t="e">
        <f>VLOOKUP(EG9,OENACE_Abteilungen!$G$11:$I$22,3,0)</f>
        <v>#N/A</v>
      </c>
      <c r="EH103" s="309" t="e">
        <f>VLOOKUP(EH9,OENACE_Abteilungen!$G$11:$I$22,3,0)</f>
        <v>#N/A</v>
      </c>
      <c r="EI103" s="309" t="e">
        <f>VLOOKUP(EI9,OENACE_Abteilungen!$G$11:$I$22,3,0)</f>
        <v>#N/A</v>
      </c>
      <c r="EJ103" s="309" t="e">
        <f>VLOOKUP(EJ9,OENACE_Abteilungen!$G$11:$I$22,3,0)</f>
        <v>#N/A</v>
      </c>
      <c r="EK103" s="309" t="e">
        <f>VLOOKUP(EK9,OENACE_Abteilungen!$G$11:$I$22,3,0)</f>
        <v>#N/A</v>
      </c>
      <c r="EL103" s="309" t="e">
        <f>VLOOKUP(EL9,OENACE_Abteilungen!$G$11:$I$22,3,0)</f>
        <v>#N/A</v>
      </c>
      <c r="EM103" s="309" t="e">
        <f>VLOOKUP(EM9,OENACE_Abteilungen!$G$11:$I$22,3,0)</f>
        <v>#N/A</v>
      </c>
      <c r="EN103" s="309" t="e">
        <f>VLOOKUP(EN9,OENACE_Abteilungen!$G$11:$I$22,3,0)</f>
        <v>#N/A</v>
      </c>
      <c r="EO103" s="309" t="e">
        <f>VLOOKUP(EO9,OENACE_Abteilungen!$G$11:$I$22,3,0)</f>
        <v>#N/A</v>
      </c>
      <c r="EP103" s="309" t="e">
        <f>VLOOKUP(EP9,OENACE_Abteilungen!$G$11:$I$22,3,0)</f>
        <v>#N/A</v>
      </c>
      <c r="EQ103" s="309" t="e">
        <f>VLOOKUP(EQ9,OENACE_Abteilungen!$G$11:$I$22,3,0)</f>
        <v>#N/A</v>
      </c>
      <c r="ER103" s="309" t="e">
        <f>VLOOKUP(ER9,OENACE_Abteilungen!$G$11:$I$22,3,0)</f>
        <v>#N/A</v>
      </c>
      <c r="ES103" s="309" t="e">
        <f>VLOOKUP(ES9,OENACE_Abteilungen!$G$11:$I$22,3,0)</f>
        <v>#N/A</v>
      </c>
      <c r="ET103" s="309" t="e">
        <f>VLOOKUP(ET9,OENACE_Abteilungen!$G$11:$I$22,3,0)</f>
        <v>#N/A</v>
      </c>
      <c r="EU103" s="309" t="e">
        <f>VLOOKUP(EU9,OENACE_Abteilungen!$G$11:$I$22,3,0)</f>
        <v>#N/A</v>
      </c>
      <c r="EV103" s="309" t="e">
        <f>VLOOKUP(EV9,OENACE_Abteilungen!$G$11:$I$22,3,0)</f>
        <v>#N/A</v>
      </c>
      <c r="EW103" s="309" t="e">
        <f>VLOOKUP(EW9,OENACE_Abteilungen!$G$11:$I$22,3,0)</f>
        <v>#N/A</v>
      </c>
      <c r="EX103" s="309" t="e">
        <f>VLOOKUP(EX9,OENACE_Abteilungen!$G$11:$I$22,3,0)</f>
        <v>#N/A</v>
      </c>
      <c r="EY103" s="309" t="e">
        <f>VLOOKUP(EY9,OENACE_Abteilungen!$G$11:$I$22,3,0)</f>
        <v>#N/A</v>
      </c>
      <c r="EZ103" s="309" t="e">
        <f>VLOOKUP(EZ9,OENACE_Abteilungen!$G$11:$I$22,3,0)</f>
        <v>#N/A</v>
      </c>
      <c r="FA103" s="309" t="e">
        <f>VLOOKUP(FA9,OENACE_Abteilungen!$G$11:$I$22,3,0)</f>
        <v>#N/A</v>
      </c>
      <c r="FB103" s="309" t="e">
        <f>VLOOKUP(FB9,OENACE_Abteilungen!$G$11:$I$22,3,0)</f>
        <v>#N/A</v>
      </c>
      <c r="FC103" s="309" t="e">
        <f>VLOOKUP(FC9,OENACE_Abteilungen!$G$11:$I$22,3,0)</f>
        <v>#N/A</v>
      </c>
      <c r="FD103" s="309" t="e">
        <f>VLOOKUP(FD9,OENACE_Abteilungen!$G$11:$I$22,3,0)</f>
        <v>#N/A</v>
      </c>
      <c r="FE103" s="309" t="e">
        <f>VLOOKUP(FE9,OENACE_Abteilungen!$G$11:$I$22,3,0)</f>
        <v>#N/A</v>
      </c>
      <c r="FF103" s="309" t="e">
        <f>VLOOKUP(FF9,OENACE_Abteilungen!$G$11:$I$22,3,0)</f>
        <v>#N/A</v>
      </c>
      <c r="FG103" s="309" t="e">
        <f>VLOOKUP(FG9,OENACE_Abteilungen!$G$11:$I$22,3,0)</f>
        <v>#N/A</v>
      </c>
      <c r="FH103" s="309" t="e">
        <f>VLOOKUP(FH9,OENACE_Abteilungen!$G$11:$I$22,3,0)</f>
        <v>#N/A</v>
      </c>
      <c r="FI103" s="309" t="e">
        <f>VLOOKUP(FI9,OENACE_Abteilungen!$G$11:$I$22,3,0)</f>
        <v>#N/A</v>
      </c>
      <c r="FJ103" s="309" t="e">
        <f>VLOOKUP(FJ9,OENACE_Abteilungen!$G$11:$I$22,3,0)</f>
        <v>#N/A</v>
      </c>
      <c r="FK103" s="309" t="e">
        <f>VLOOKUP(FK9,OENACE_Abteilungen!$G$11:$I$22,3,0)</f>
        <v>#N/A</v>
      </c>
      <c r="FL103" s="309" t="e">
        <f>VLOOKUP(FL9,OENACE_Abteilungen!$G$11:$I$22,3,0)</f>
        <v>#N/A</v>
      </c>
      <c r="FM103" s="309" t="e">
        <f>VLOOKUP(FM9,OENACE_Abteilungen!$G$11:$I$22,3,0)</f>
        <v>#N/A</v>
      </c>
      <c r="FN103" s="309" t="e">
        <f>VLOOKUP(FN9,OENACE_Abteilungen!$G$11:$I$22,3,0)</f>
        <v>#N/A</v>
      </c>
      <c r="FO103" s="309" t="e">
        <f>VLOOKUP(FO9,OENACE_Abteilungen!$G$11:$I$22,3,0)</f>
        <v>#N/A</v>
      </c>
      <c r="FP103" s="309" t="e">
        <f>VLOOKUP(FP9,OENACE_Abteilungen!$G$11:$I$22,3,0)</f>
        <v>#N/A</v>
      </c>
      <c r="FQ103" s="309" t="e">
        <f>VLOOKUP(FQ9,OENACE_Abteilungen!$G$11:$I$22,3,0)</f>
        <v>#N/A</v>
      </c>
      <c r="FR103" s="309" t="e">
        <f>VLOOKUP(FR9,OENACE_Abteilungen!$G$11:$I$22,3,0)</f>
        <v>#N/A</v>
      </c>
      <c r="FS103" s="309" t="e">
        <f>VLOOKUP(FS9,OENACE_Abteilungen!$G$11:$I$22,3,0)</f>
        <v>#N/A</v>
      </c>
      <c r="FT103" s="309" t="e">
        <f>VLOOKUP(FT9,OENACE_Abteilungen!$G$11:$I$22,3,0)</f>
        <v>#N/A</v>
      </c>
      <c r="FU103" s="309" t="e">
        <f>VLOOKUP(FU9,OENACE_Abteilungen!$G$11:$I$22,3,0)</f>
        <v>#N/A</v>
      </c>
      <c r="FV103" s="309" t="e">
        <f>VLOOKUP(FV9,OENACE_Abteilungen!$G$11:$I$22,3,0)</f>
        <v>#N/A</v>
      </c>
      <c r="FW103" s="309" t="e">
        <f>VLOOKUP(FW9,OENACE_Abteilungen!$G$11:$I$22,3,0)</f>
        <v>#N/A</v>
      </c>
      <c r="FX103" s="309" t="e">
        <f>VLOOKUP(FX9,OENACE_Abteilungen!$G$11:$I$22,3,0)</f>
        <v>#N/A</v>
      </c>
      <c r="FY103" s="309" t="e">
        <f>VLOOKUP(FY9,OENACE_Abteilungen!$G$11:$I$22,3,0)</f>
        <v>#N/A</v>
      </c>
      <c r="FZ103" s="309" t="e">
        <f>VLOOKUP(FZ9,OENACE_Abteilungen!$G$11:$I$22,3,0)</f>
        <v>#N/A</v>
      </c>
      <c r="GA103" s="309" t="e">
        <f>VLOOKUP(GA9,OENACE_Abteilungen!$G$11:$I$22,3,0)</f>
        <v>#N/A</v>
      </c>
      <c r="GB103" s="309" t="e">
        <f>VLOOKUP(GB9,OENACE_Abteilungen!$G$11:$I$22,3,0)</f>
        <v>#N/A</v>
      </c>
      <c r="GC103" s="309" t="e">
        <f>VLOOKUP(GC9,OENACE_Abteilungen!$G$11:$I$22,3,0)</f>
        <v>#N/A</v>
      </c>
      <c r="GD103" s="309" t="e">
        <f>VLOOKUP(GD9,OENACE_Abteilungen!$G$11:$I$22,3,0)</f>
        <v>#N/A</v>
      </c>
      <c r="GE103" s="309" t="e">
        <f>VLOOKUP(GE9,OENACE_Abteilungen!$G$11:$I$22,3,0)</f>
        <v>#N/A</v>
      </c>
      <c r="GF103" s="309" t="e">
        <f>VLOOKUP(GF9,OENACE_Abteilungen!$G$11:$I$22,3,0)</f>
        <v>#N/A</v>
      </c>
      <c r="GG103" s="309" t="e">
        <f>VLOOKUP(GG9,OENACE_Abteilungen!$G$11:$I$22,3,0)</f>
        <v>#N/A</v>
      </c>
      <c r="GH103" s="309" t="e">
        <f>VLOOKUP(GH9,OENACE_Abteilungen!$G$11:$I$22,3,0)</f>
        <v>#N/A</v>
      </c>
      <c r="GI103" s="309" t="e">
        <f>VLOOKUP(GI9,OENACE_Abteilungen!$G$11:$I$22,3,0)</f>
        <v>#N/A</v>
      </c>
      <c r="GJ103" s="309" t="e">
        <f>VLOOKUP(GJ9,OENACE_Abteilungen!$G$11:$I$22,3,0)</f>
        <v>#N/A</v>
      </c>
      <c r="GK103" s="309" t="e">
        <f>VLOOKUP(GK9,OENACE_Abteilungen!$G$11:$I$22,3,0)</f>
        <v>#N/A</v>
      </c>
      <c r="GL103" s="309" t="e">
        <f>VLOOKUP(GL9,OENACE_Abteilungen!$G$11:$I$22,3,0)</f>
        <v>#N/A</v>
      </c>
      <c r="GM103" s="309" t="e">
        <f>VLOOKUP(GM9,OENACE_Abteilungen!$G$11:$I$22,3,0)</f>
        <v>#N/A</v>
      </c>
      <c r="GN103" s="309" t="e">
        <f>VLOOKUP(GN9,OENACE_Abteilungen!$G$11:$I$22,3,0)</f>
        <v>#N/A</v>
      </c>
      <c r="GO103" s="309" t="e">
        <f>VLOOKUP(GO9,OENACE_Abteilungen!$G$11:$I$22,3,0)</f>
        <v>#N/A</v>
      </c>
      <c r="GP103" s="309" t="e">
        <f>VLOOKUP(GP9,OENACE_Abteilungen!$G$11:$I$22,3,0)</f>
        <v>#N/A</v>
      </c>
      <c r="GQ103" s="309" t="e">
        <f>VLOOKUP(GQ9,OENACE_Abteilungen!$G$11:$I$22,3,0)</f>
        <v>#N/A</v>
      </c>
      <c r="GR103" s="309" t="e">
        <f>VLOOKUP(GR9,OENACE_Abteilungen!$G$11:$I$22,3,0)</f>
        <v>#N/A</v>
      </c>
      <c r="GS103" s="309" t="e">
        <f>VLOOKUP(GS9,OENACE_Abteilungen!$G$11:$I$22,3,0)</f>
        <v>#N/A</v>
      </c>
      <c r="GT103" s="309" t="e">
        <f>VLOOKUP(GT9,OENACE_Abteilungen!$G$11:$I$22,3,0)</f>
        <v>#N/A</v>
      </c>
      <c r="GU103" s="309" t="e">
        <f>VLOOKUP(GU9,OENACE_Abteilungen!$G$11:$I$22,3,0)</f>
        <v>#N/A</v>
      </c>
      <c r="GV103" s="309" t="e">
        <f>VLOOKUP(GV9,OENACE_Abteilungen!$G$11:$I$22,3,0)</f>
        <v>#N/A</v>
      </c>
      <c r="GW103" s="309" t="e">
        <f>VLOOKUP(GW9,OENACE_Abteilungen!$G$11:$I$22,3,0)</f>
        <v>#N/A</v>
      </c>
      <c r="GX103" s="309" t="e">
        <f>VLOOKUP(GX9,OENACE_Abteilungen!$G$11:$I$22,3,0)</f>
        <v>#N/A</v>
      </c>
      <c r="GY103" s="309" t="e">
        <f>VLOOKUP(GY9,OENACE_Abteilungen!$G$11:$I$22,3,0)</f>
        <v>#N/A</v>
      </c>
      <c r="GZ103" s="309" t="e">
        <f>VLOOKUP(GZ9,OENACE_Abteilungen!$G$11:$I$22,3,0)</f>
        <v>#N/A</v>
      </c>
      <c r="HA103" s="309" t="e">
        <f>VLOOKUP(HA9,OENACE_Abteilungen!$G$11:$I$22,3,0)</f>
        <v>#N/A</v>
      </c>
      <c r="HB103" s="309" t="e">
        <f>VLOOKUP(HB9,OENACE_Abteilungen!$G$11:$I$22,3,0)</f>
        <v>#N/A</v>
      </c>
      <c r="HC103" s="309" t="e">
        <f>VLOOKUP(HC9,OENACE_Abteilungen!$G$11:$I$22,3,0)</f>
        <v>#N/A</v>
      </c>
      <c r="HD103" s="309" t="e">
        <f>VLOOKUP(HD9,OENACE_Abteilungen!$G$11:$I$22,3,0)</f>
        <v>#N/A</v>
      </c>
      <c r="HE103" s="309" t="e">
        <f>VLOOKUP(HE9,OENACE_Abteilungen!$G$11:$I$22,3,0)</f>
        <v>#N/A</v>
      </c>
      <c r="HF103" s="309" t="e">
        <f>VLOOKUP(HF9,OENACE_Abteilungen!$G$11:$I$22,3,0)</f>
        <v>#N/A</v>
      </c>
      <c r="HG103" s="309" t="e">
        <f>VLOOKUP(HG9,OENACE_Abteilungen!$G$11:$I$22,3,0)</f>
        <v>#N/A</v>
      </c>
      <c r="HH103" s="309" t="e">
        <f>VLOOKUP(HH9,OENACE_Abteilungen!$G$11:$I$22,3,0)</f>
        <v>#N/A</v>
      </c>
      <c r="HI103" s="309" t="e">
        <f>VLOOKUP(HI9,OENACE_Abteilungen!$G$11:$I$22,3,0)</f>
        <v>#N/A</v>
      </c>
      <c r="HJ103" s="309" t="e">
        <f>VLOOKUP(HJ9,OENACE_Abteilungen!$G$11:$I$22,3,0)</f>
        <v>#N/A</v>
      </c>
      <c r="HK103" s="309" t="e">
        <f>VLOOKUP(HK9,OENACE_Abteilungen!$G$11:$I$22,3,0)</f>
        <v>#N/A</v>
      </c>
      <c r="HL103" s="309" t="e">
        <f>VLOOKUP(HL9,OENACE_Abteilungen!$G$11:$I$22,3,0)</f>
        <v>#N/A</v>
      </c>
      <c r="HM103" s="309" t="e">
        <f>VLOOKUP(HM9,OENACE_Abteilungen!$G$11:$I$22,3,0)</f>
        <v>#N/A</v>
      </c>
      <c r="HN103" s="309" t="e">
        <f>VLOOKUP(HN9,OENACE_Abteilungen!$G$11:$I$22,3,0)</f>
        <v>#N/A</v>
      </c>
      <c r="HO103" s="309" t="e">
        <f>VLOOKUP(HO9,OENACE_Abteilungen!$G$11:$I$22,3,0)</f>
        <v>#N/A</v>
      </c>
      <c r="HP103" s="309" t="e">
        <f>VLOOKUP(HP9,OENACE_Abteilungen!$G$11:$I$22,3,0)</f>
        <v>#N/A</v>
      </c>
      <c r="HQ103" s="309" t="e">
        <f>VLOOKUP(HQ9,OENACE_Abteilungen!$G$11:$I$22,3,0)</f>
        <v>#N/A</v>
      </c>
      <c r="HR103" s="309" t="e">
        <f>VLOOKUP(HR9,OENACE_Abteilungen!$G$11:$I$22,3,0)</f>
        <v>#N/A</v>
      </c>
      <c r="HS103" s="309" t="e">
        <f>VLOOKUP(HS9,OENACE_Abteilungen!$G$11:$I$22,3,0)</f>
        <v>#N/A</v>
      </c>
      <c r="HT103" s="309" t="e">
        <f>VLOOKUP(HT9,OENACE_Abteilungen!$G$11:$I$22,3,0)</f>
        <v>#N/A</v>
      </c>
      <c r="HU103" s="309" t="e">
        <f>VLOOKUP(HU9,OENACE_Abteilungen!$G$11:$I$22,3,0)</f>
        <v>#N/A</v>
      </c>
      <c r="HV103" s="309" t="e">
        <f>VLOOKUP(HV9,OENACE_Abteilungen!$G$11:$I$22,3,0)</f>
        <v>#N/A</v>
      </c>
      <c r="HW103" s="309" t="e">
        <f>VLOOKUP(HW9,OENACE_Abteilungen!$G$11:$I$22,3,0)</f>
        <v>#N/A</v>
      </c>
      <c r="HX103" s="309" t="e">
        <f>VLOOKUP(HX9,OENACE_Abteilungen!$G$11:$I$22,3,0)</f>
        <v>#N/A</v>
      </c>
      <c r="HY103" s="309" t="e">
        <f>VLOOKUP(HY9,OENACE_Abteilungen!$G$11:$I$22,3,0)</f>
        <v>#N/A</v>
      </c>
      <c r="HZ103" s="309" t="e">
        <f>VLOOKUP(HZ9,OENACE_Abteilungen!$G$11:$I$22,3,0)</f>
        <v>#N/A</v>
      </c>
      <c r="IA103" s="309" t="e">
        <f>VLOOKUP(IA9,OENACE_Abteilungen!$G$11:$I$22,3,0)</f>
        <v>#N/A</v>
      </c>
      <c r="IB103" s="309" t="e">
        <f>VLOOKUP(IB9,OENACE_Abteilungen!$G$11:$I$22,3,0)</f>
        <v>#N/A</v>
      </c>
      <c r="IC103" s="309" t="e">
        <f>VLOOKUP(IC9,OENACE_Abteilungen!$G$11:$I$22,3,0)</f>
        <v>#N/A</v>
      </c>
      <c r="ID103" s="309" t="e">
        <f>VLOOKUP(ID9,OENACE_Abteilungen!$G$11:$I$22,3,0)</f>
        <v>#N/A</v>
      </c>
      <c r="IE103" s="309" t="e">
        <f>VLOOKUP(IE9,OENACE_Abteilungen!$G$11:$I$22,3,0)</f>
        <v>#N/A</v>
      </c>
      <c r="IF103" s="309" t="e">
        <f>VLOOKUP(IF9,OENACE_Abteilungen!$G$11:$I$22,3,0)</f>
        <v>#N/A</v>
      </c>
      <c r="IG103" s="309" t="e">
        <f>VLOOKUP(IG9,OENACE_Abteilungen!$G$11:$I$22,3,0)</f>
        <v>#N/A</v>
      </c>
      <c r="IH103" s="309" t="e">
        <f>VLOOKUP(IH9,OENACE_Abteilungen!$G$11:$I$22,3,0)</f>
        <v>#N/A</v>
      </c>
      <c r="II103" s="309" t="e">
        <f>VLOOKUP(II9,OENACE_Abteilungen!$G$11:$I$22,3,0)</f>
        <v>#N/A</v>
      </c>
      <c r="IJ103" s="309" t="e">
        <f>VLOOKUP(IJ9,OENACE_Abteilungen!$G$11:$I$22,3,0)</f>
        <v>#N/A</v>
      </c>
      <c r="IK103" s="309" t="e">
        <f>VLOOKUP(IK9,OENACE_Abteilungen!$G$11:$I$22,3,0)</f>
        <v>#N/A</v>
      </c>
      <c r="IL103" s="309" t="e">
        <f>VLOOKUP(IL9,OENACE_Abteilungen!$G$11:$I$22,3,0)</f>
        <v>#N/A</v>
      </c>
      <c r="IM103" s="309" t="e">
        <f>VLOOKUP(IM9,OENACE_Abteilungen!$G$11:$I$22,3,0)</f>
        <v>#N/A</v>
      </c>
      <c r="IN103" s="309" t="e">
        <f>VLOOKUP(IN9,OENACE_Abteilungen!$G$11:$I$22,3,0)</f>
        <v>#N/A</v>
      </c>
      <c r="IO103" s="309" t="e">
        <f>VLOOKUP(IO9,OENACE_Abteilungen!$G$11:$I$22,3,0)</f>
        <v>#N/A</v>
      </c>
      <c r="IP103" s="309" t="e">
        <f>VLOOKUP(IP9,OENACE_Abteilungen!$G$11:$I$22,3,0)</f>
        <v>#N/A</v>
      </c>
      <c r="IQ103" s="309" t="e">
        <f>VLOOKUP(IQ9,OENACE_Abteilungen!$G$11:$I$22,3,0)</f>
        <v>#N/A</v>
      </c>
      <c r="IR103" s="309" t="e">
        <f>VLOOKUP(IR9,OENACE_Abteilungen!$G$11:$I$22,3,0)</f>
        <v>#N/A</v>
      </c>
      <c r="IS103" s="309" t="e">
        <f>VLOOKUP(IS9,OENACE_Abteilungen!$G$11:$I$22,3,0)</f>
        <v>#N/A</v>
      </c>
      <c r="IT103" s="309" t="e">
        <f>VLOOKUP(IT9,OENACE_Abteilungen!$G$11:$I$22,3,0)</f>
        <v>#N/A</v>
      </c>
      <c r="IU103" s="309" t="e">
        <f>VLOOKUP(IU9,OENACE_Abteilungen!$G$11:$I$22,3,0)</f>
        <v>#N/A</v>
      </c>
      <c r="IV103" s="309" t="e">
        <f>VLOOKUP(IV9,OENACE_Abteilungen!$G$11:$I$22,3,0)</f>
        <v>#N/A</v>
      </c>
      <c r="IW103" s="309" t="e">
        <f>VLOOKUP(IW9,OENACE_Abteilungen!$G$11:$I$22,3,0)</f>
        <v>#N/A</v>
      </c>
      <c r="IX103" s="309" t="e">
        <f>VLOOKUP(IX9,OENACE_Abteilungen!$G$11:$I$22,3,0)</f>
        <v>#N/A</v>
      </c>
      <c r="IY103" s="309" t="e">
        <f>VLOOKUP(IY9,OENACE_Abteilungen!$G$11:$I$22,3,0)</f>
        <v>#N/A</v>
      </c>
      <c r="IZ103" s="309" t="e">
        <f>VLOOKUP(IZ9,OENACE_Abteilungen!$G$11:$I$22,3,0)</f>
        <v>#N/A</v>
      </c>
      <c r="JA103" s="309" t="e">
        <f>VLOOKUP(JA9,OENACE_Abteilungen!$G$11:$I$22,3,0)</f>
        <v>#N/A</v>
      </c>
      <c r="JB103" s="310"/>
    </row>
    <row r="104" spans="1:262" hidden="1" x14ac:dyDescent="0.2">
      <c r="A104" s="302"/>
      <c r="B104" s="302"/>
      <c r="C104" s="302"/>
      <c r="D104" s="303"/>
      <c r="E104" s="303"/>
      <c r="F104" s="303"/>
      <c r="G104" s="303"/>
      <c r="H104" s="303"/>
      <c r="I104" s="303"/>
      <c r="J104" s="303"/>
      <c r="K104" s="311" t="s">
        <v>950</v>
      </c>
      <c r="L104" s="312" t="str">
        <f>IFERROR(L108,$K$104)</f>
        <v>Check</v>
      </c>
      <c r="M104" s="312" t="str">
        <f t="shared" ref="M104:BX104" si="19">IFERROR(M108,$K$104)</f>
        <v>Check</v>
      </c>
      <c r="N104" s="312" t="str">
        <f t="shared" si="19"/>
        <v>Check</v>
      </c>
      <c r="O104" s="312" t="str">
        <f t="shared" si="19"/>
        <v>Check</v>
      </c>
      <c r="P104" s="312" t="str">
        <f t="shared" si="19"/>
        <v>Check</v>
      </c>
      <c r="Q104" s="312" t="str">
        <f t="shared" si="19"/>
        <v>Check</v>
      </c>
      <c r="R104" s="312" t="str">
        <f t="shared" si="19"/>
        <v>Check</v>
      </c>
      <c r="S104" s="312" t="str">
        <f t="shared" si="19"/>
        <v>Check</v>
      </c>
      <c r="T104" s="312" t="str">
        <f t="shared" si="19"/>
        <v>Check</v>
      </c>
      <c r="U104" s="312" t="str">
        <f t="shared" si="19"/>
        <v>Check</v>
      </c>
      <c r="V104" s="312" t="str">
        <f t="shared" si="19"/>
        <v>Check</v>
      </c>
      <c r="W104" s="312" t="str">
        <f t="shared" si="19"/>
        <v>Check</v>
      </c>
      <c r="X104" s="312" t="str">
        <f t="shared" si="19"/>
        <v>Check</v>
      </c>
      <c r="Y104" s="312" t="str">
        <f t="shared" si="19"/>
        <v>Check</v>
      </c>
      <c r="Z104" s="312" t="str">
        <f t="shared" si="19"/>
        <v>Check</v>
      </c>
      <c r="AA104" s="312" t="str">
        <f t="shared" si="19"/>
        <v>Check</v>
      </c>
      <c r="AB104" s="312" t="str">
        <f t="shared" si="19"/>
        <v>Check</v>
      </c>
      <c r="AC104" s="312" t="str">
        <f t="shared" si="19"/>
        <v>Check</v>
      </c>
      <c r="AD104" s="312" t="str">
        <f t="shared" si="19"/>
        <v>Check</v>
      </c>
      <c r="AE104" s="312" t="str">
        <f t="shared" si="19"/>
        <v>Check</v>
      </c>
      <c r="AF104" s="312" t="str">
        <f t="shared" si="19"/>
        <v>Check</v>
      </c>
      <c r="AG104" s="312" t="str">
        <f t="shared" si="19"/>
        <v>Check</v>
      </c>
      <c r="AH104" s="312" t="str">
        <f t="shared" si="19"/>
        <v>Check</v>
      </c>
      <c r="AI104" s="312" t="str">
        <f t="shared" si="19"/>
        <v>Check</v>
      </c>
      <c r="AJ104" s="312" t="str">
        <f t="shared" si="19"/>
        <v>Check</v>
      </c>
      <c r="AK104" s="312" t="str">
        <f t="shared" si="19"/>
        <v>Check</v>
      </c>
      <c r="AL104" s="312" t="str">
        <f t="shared" si="19"/>
        <v>Check</v>
      </c>
      <c r="AM104" s="312" t="str">
        <f t="shared" si="19"/>
        <v>Check</v>
      </c>
      <c r="AN104" s="312" t="str">
        <f t="shared" si="19"/>
        <v>Check</v>
      </c>
      <c r="AO104" s="312" t="str">
        <f t="shared" si="19"/>
        <v>Check</v>
      </c>
      <c r="AP104" s="312" t="str">
        <f t="shared" si="19"/>
        <v>Check</v>
      </c>
      <c r="AQ104" s="312" t="str">
        <f t="shared" si="19"/>
        <v>Check</v>
      </c>
      <c r="AR104" s="312" t="str">
        <f t="shared" si="19"/>
        <v>Check</v>
      </c>
      <c r="AS104" s="312" t="str">
        <f t="shared" si="19"/>
        <v>Check</v>
      </c>
      <c r="AT104" s="312" t="str">
        <f t="shared" si="19"/>
        <v>Check</v>
      </c>
      <c r="AU104" s="312" t="str">
        <f t="shared" si="19"/>
        <v>Check</v>
      </c>
      <c r="AV104" s="312" t="str">
        <f t="shared" si="19"/>
        <v>Check</v>
      </c>
      <c r="AW104" s="312" t="str">
        <f t="shared" si="19"/>
        <v>Check</v>
      </c>
      <c r="AX104" s="312" t="str">
        <f t="shared" si="19"/>
        <v>Check</v>
      </c>
      <c r="AY104" s="312" t="str">
        <f t="shared" si="19"/>
        <v>Check</v>
      </c>
      <c r="AZ104" s="312" t="str">
        <f t="shared" si="19"/>
        <v>Check</v>
      </c>
      <c r="BA104" s="312" t="str">
        <f t="shared" si="19"/>
        <v>Check</v>
      </c>
      <c r="BB104" s="312" t="str">
        <f t="shared" si="19"/>
        <v>Check</v>
      </c>
      <c r="BC104" s="312" t="str">
        <f t="shared" si="19"/>
        <v>Check</v>
      </c>
      <c r="BD104" s="312" t="str">
        <f t="shared" si="19"/>
        <v>Check</v>
      </c>
      <c r="BE104" s="312" t="str">
        <f t="shared" si="19"/>
        <v>Check</v>
      </c>
      <c r="BF104" s="312" t="str">
        <f t="shared" si="19"/>
        <v>Check</v>
      </c>
      <c r="BG104" s="312" t="str">
        <f t="shared" si="19"/>
        <v>Check</v>
      </c>
      <c r="BH104" s="312" t="str">
        <f t="shared" si="19"/>
        <v>Check</v>
      </c>
      <c r="BI104" s="312" t="str">
        <f t="shared" si="19"/>
        <v>Check</v>
      </c>
      <c r="BJ104" s="312" t="str">
        <f t="shared" si="19"/>
        <v>Check</v>
      </c>
      <c r="BK104" s="312" t="str">
        <f t="shared" si="19"/>
        <v>Check</v>
      </c>
      <c r="BL104" s="312" t="str">
        <f t="shared" si="19"/>
        <v>Check</v>
      </c>
      <c r="BM104" s="312" t="str">
        <f t="shared" si="19"/>
        <v>Check</v>
      </c>
      <c r="BN104" s="312" t="str">
        <f t="shared" si="19"/>
        <v>Check</v>
      </c>
      <c r="BO104" s="312" t="str">
        <f t="shared" si="19"/>
        <v>Check</v>
      </c>
      <c r="BP104" s="312" t="str">
        <f t="shared" si="19"/>
        <v>Check</v>
      </c>
      <c r="BQ104" s="312" t="str">
        <f t="shared" si="19"/>
        <v>Check</v>
      </c>
      <c r="BR104" s="312" t="str">
        <f t="shared" si="19"/>
        <v>Check</v>
      </c>
      <c r="BS104" s="312" t="str">
        <f t="shared" si="19"/>
        <v>Check</v>
      </c>
      <c r="BT104" s="312" t="str">
        <f t="shared" si="19"/>
        <v>Check</v>
      </c>
      <c r="BU104" s="312" t="str">
        <f t="shared" si="19"/>
        <v>Check</v>
      </c>
      <c r="BV104" s="312" t="str">
        <f t="shared" si="19"/>
        <v>Check</v>
      </c>
      <c r="BW104" s="312" t="str">
        <f t="shared" si="19"/>
        <v>Check</v>
      </c>
      <c r="BX104" s="312" t="str">
        <f t="shared" si="19"/>
        <v>Check</v>
      </c>
      <c r="BY104" s="312" t="str">
        <f t="shared" ref="BY104:EJ104" si="20">IFERROR(BY108,$K$104)</f>
        <v>Check</v>
      </c>
      <c r="BZ104" s="312" t="str">
        <f t="shared" si="20"/>
        <v>Check</v>
      </c>
      <c r="CA104" s="312" t="str">
        <f t="shared" si="20"/>
        <v>Check</v>
      </c>
      <c r="CB104" s="312" t="str">
        <f t="shared" si="20"/>
        <v>Check</v>
      </c>
      <c r="CC104" s="312" t="str">
        <f t="shared" si="20"/>
        <v>Check</v>
      </c>
      <c r="CD104" s="312" t="str">
        <f t="shared" si="20"/>
        <v>Check</v>
      </c>
      <c r="CE104" s="312" t="str">
        <f t="shared" si="20"/>
        <v>Check</v>
      </c>
      <c r="CF104" s="312" t="str">
        <f t="shared" si="20"/>
        <v>Check</v>
      </c>
      <c r="CG104" s="312" t="str">
        <f t="shared" si="20"/>
        <v>Check</v>
      </c>
      <c r="CH104" s="312" t="str">
        <f t="shared" si="20"/>
        <v>Check</v>
      </c>
      <c r="CI104" s="312" t="str">
        <f t="shared" si="20"/>
        <v>Check</v>
      </c>
      <c r="CJ104" s="312" t="str">
        <f t="shared" si="20"/>
        <v>Check</v>
      </c>
      <c r="CK104" s="312" t="str">
        <f t="shared" si="20"/>
        <v>Check</v>
      </c>
      <c r="CL104" s="312" t="str">
        <f t="shared" si="20"/>
        <v>Check</v>
      </c>
      <c r="CM104" s="312" t="str">
        <f t="shared" si="20"/>
        <v>Check</v>
      </c>
      <c r="CN104" s="312" t="str">
        <f t="shared" si="20"/>
        <v>Check</v>
      </c>
      <c r="CO104" s="312" t="str">
        <f t="shared" si="20"/>
        <v>Check</v>
      </c>
      <c r="CP104" s="312" t="str">
        <f t="shared" si="20"/>
        <v>Check</v>
      </c>
      <c r="CQ104" s="312" t="str">
        <f t="shared" si="20"/>
        <v>Check</v>
      </c>
      <c r="CR104" s="312" t="str">
        <f t="shared" si="20"/>
        <v>Check</v>
      </c>
      <c r="CS104" s="312" t="str">
        <f t="shared" si="20"/>
        <v>Check</v>
      </c>
      <c r="CT104" s="312" t="str">
        <f t="shared" si="20"/>
        <v>Check</v>
      </c>
      <c r="CU104" s="312" t="str">
        <f t="shared" si="20"/>
        <v>Check</v>
      </c>
      <c r="CV104" s="312" t="str">
        <f t="shared" si="20"/>
        <v>Check</v>
      </c>
      <c r="CW104" s="312" t="str">
        <f t="shared" si="20"/>
        <v>Check</v>
      </c>
      <c r="CX104" s="312" t="str">
        <f t="shared" si="20"/>
        <v>Check</v>
      </c>
      <c r="CY104" s="312" t="str">
        <f t="shared" si="20"/>
        <v>Check</v>
      </c>
      <c r="CZ104" s="312" t="str">
        <f t="shared" si="20"/>
        <v>Check</v>
      </c>
      <c r="DA104" s="312" t="str">
        <f t="shared" si="20"/>
        <v>Check</v>
      </c>
      <c r="DB104" s="312" t="str">
        <f t="shared" si="20"/>
        <v>Check</v>
      </c>
      <c r="DC104" s="312" t="str">
        <f t="shared" si="20"/>
        <v>Check</v>
      </c>
      <c r="DD104" s="312" t="str">
        <f t="shared" si="20"/>
        <v>Check</v>
      </c>
      <c r="DE104" s="312" t="str">
        <f t="shared" si="20"/>
        <v>Check</v>
      </c>
      <c r="DF104" s="312" t="str">
        <f t="shared" si="20"/>
        <v>Check</v>
      </c>
      <c r="DG104" s="312" t="str">
        <f t="shared" si="20"/>
        <v>Check</v>
      </c>
      <c r="DH104" s="312" t="str">
        <f t="shared" si="20"/>
        <v>Check</v>
      </c>
      <c r="DI104" s="312" t="str">
        <f t="shared" si="20"/>
        <v>Check</v>
      </c>
      <c r="DJ104" s="312" t="str">
        <f t="shared" si="20"/>
        <v>Check</v>
      </c>
      <c r="DK104" s="312" t="str">
        <f t="shared" si="20"/>
        <v>Check</v>
      </c>
      <c r="DL104" s="312" t="str">
        <f t="shared" si="20"/>
        <v>Check</v>
      </c>
      <c r="DM104" s="312" t="str">
        <f t="shared" si="20"/>
        <v>Check</v>
      </c>
      <c r="DN104" s="312" t="str">
        <f t="shared" si="20"/>
        <v>Check</v>
      </c>
      <c r="DO104" s="312" t="str">
        <f t="shared" si="20"/>
        <v>Check</v>
      </c>
      <c r="DP104" s="312" t="str">
        <f t="shared" si="20"/>
        <v>Check</v>
      </c>
      <c r="DQ104" s="312" t="str">
        <f t="shared" si="20"/>
        <v>Check</v>
      </c>
      <c r="DR104" s="312" t="str">
        <f t="shared" si="20"/>
        <v>Check</v>
      </c>
      <c r="DS104" s="312" t="str">
        <f t="shared" si="20"/>
        <v>Check</v>
      </c>
      <c r="DT104" s="312" t="str">
        <f t="shared" si="20"/>
        <v>Check</v>
      </c>
      <c r="DU104" s="312" t="str">
        <f t="shared" si="20"/>
        <v>Check</v>
      </c>
      <c r="DV104" s="312" t="str">
        <f t="shared" si="20"/>
        <v>Check</v>
      </c>
      <c r="DW104" s="312" t="str">
        <f t="shared" si="20"/>
        <v>Check</v>
      </c>
      <c r="DX104" s="312" t="str">
        <f t="shared" si="20"/>
        <v>Check</v>
      </c>
      <c r="DY104" s="312" t="str">
        <f t="shared" si="20"/>
        <v>Check</v>
      </c>
      <c r="DZ104" s="312" t="str">
        <f t="shared" si="20"/>
        <v>Check</v>
      </c>
      <c r="EA104" s="312" t="str">
        <f t="shared" si="20"/>
        <v>Check</v>
      </c>
      <c r="EB104" s="312" t="str">
        <f t="shared" si="20"/>
        <v>Check</v>
      </c>
      <c r="EC104" s="312" t="str">
        <f t="shared" si="20"/>
        <v>Check</v>
      </c>
      <c r="ED104" s="312" t="str">
        <f t="shared" si="20"/>
        <v>Check</v>
      </c>
      <c r="EE104" s="312" t="str">
        <f t="shared" si="20"/>
        <v>Check</v>
      </c>
      <c r="EF104" s="312" t="str">
        <f t="shared" si="20"/>
        <v>Check</v>
      </c>
      <c r="EG104" s="312" t="str">
        <f t="shared" si="20"/>
        <v>Check</v>
      </c>
      <c r="EH104" s="312" t="str">
        <f t="shared" si="20"/>
        <v>Check</v>
      </c>
      <c r="EI104" s="312" t="str">
        <f t="shared" si="20"/>
        <v>Check</v>
      </c>
      <c r="EJ104" s="312" t="str">
        <f t="shared" si="20"/>
        <v>Check</v>
      </c>
      <c r="EK104" s="312" t="str">
        <f t="shared" ref="EK104:GV104" si="21">IFERROR(EK108,$K$104)</f>
        <v>Check</v>
      </c>
      <c r="EL104" s="312" t="str">
        <f t="shared" si="21"/>
        <v>Check</v>
      </c>
      <c r="EM104" s="312" t="str">
        <f t="shared" si="21"/>
        <v>Check</v>
      </c>
      <c r="EN104" s="312" t="str">
        <f t="shared" si="21"/>
        <v>Check</v>
      </c>
      <c r="EO104" s="312" t="str">
        <f t="shared" si="21"/>
        <v>Check</v>
      </c>
      <c r="EP104" s="312" t="str">
        <f t="shared" si="21"/>
        <v>Check</v>
      </c>
      <c r="EQ104" s="312" t="str">
        <f t="shared" si="21"/>
        <v>Check</v>
      </c>
      <c r="ER104" s="312" t="str">
        <f t="shared" si="21"/>
        <v>Check</v>
      </c>
      <c r="ES104" s="312" t="str">
        <f t="shared" si="21"/>
        <v>Check</v>
      </c>
      <c r="ET104" s="312" t="str">
        <f t="shared" si="21"/>
        <v>Check</v>
      </c>
      <c r="EU104" s="312" t="str">
        <f t="shared" si="21"/>
        <v>Check</v>
      </c>
      <c r="EV104" s="312" t="str">
        <f t="shared" si="21"/>
        <v>Check</v>
      </c>
      <c r="EW104" s="312" t="str">
        <f t="shared" si="21"/>
        <v>Check</v>
      </c>
      <c r="EX104" s="312" t="str">
        <f t="shared" si="21"/>
        <v>Check</v>
      </c>
      <c r="EY104" s="312" t="str">
        <f t="shared" si="21"/>
        <v>Check</v>
      </c>
      <c r="EZ104" s="312" t="str">
        <f t="shared" si="21"/>
        <v>Check</v>
      </c>
      <c r="FA104" s="312" t="str">
        <f t="shared" si="21"/>
        <v>Check</v>
      </c>
      <c r="FB104" s="312" t="str">
        <f t="shared" si="21"/>
        <v>Check</v>
      </c>
      <c r="FC104" s="312" t="str">
        <f t="shared" si="21"/>
        <v>Check</v>
      </c>
      <c r="FD104" s="312" t="str">
        <f t="shared" si="21"/>
        <v>Check</v>
      </c>
      <c r="FE104" s="312" t="str">
        <f t="shared" si="21"/>
        <v>Check</v>
      </c>
      <c r="FF104" s="312" t="str">
        <f t="shared" si="21"/>
        <v>Check</v>
      </c>
      <c r="FG104" s="312" t="str">
        <f t="shared" si="21"/>
        <v>Check</v>
      </c>
      <c r="FH104" s="312" t="str">
        <f t="shared" si="21"/>
        <v>Check</v>
      </c>
      <c r="FI104" s="312" t="str">
        <f t="shared" si="21"/>
        <v>Check</v>
      </c>
      <c r="FJ104" s="312" t="str">
        <f t="shared" si="21"/>
        <v>Check</v>
      </c>
      <c r="FK104" s="312" t="str">
        <f t="shared" si="21"/>
        <v>Check</v>
      </c>
      <c r="FL104" s="312" t="str">
        <f t="shared" si="21"/>
        <v>Check</v>
      </c>
      <c r="FM104" s="312" t="str">
        <f t="shared" si="21"/>
        <v>Check</v>
      </c>
      <c r="FN104" s="312" t="str">
        <f t="shared" si="21"/>
        <v>Check</v>
      </c>
      <c r="FO104" s="312" t="str">
        <f t="shared" si="21"/>
        <v>Check</v>
      </c>
      <c r="FP104" s="312" t="str">
        <f t="shared" si="21"/>
        <v>Check</v>
      </c>
      <c r="FQ104" s="312" t="str">
        <f t="shared" si="21"/>
        <v>Check</v>
      </c>
      <c r="FR104" s="312" t="str">
        <f t="shared" si="21"/>
        <v>Check</v>
      </c>
      <c r="FS104" s="312" t="str">
        <f t="shared" si="21"/>
        <v>Check</v>
      </c>
      <c r="FT104" s="312" t="str">
        <f t="shared" si="21"/>
        <v>Check</v>
      </c>
      <c r="FU104" s="312" t="str">
        <f t="shared" si="21"/>
        <v>Check</v>
      </c>
      <c r="FV104" s="312" t="str">
        <f t="shared" si="21"/>
        <v>Check</v>
      </c>
      <c r="FW104" s="312" t="str">
        <f t="shared" si="21"/>
        <v>Check</v>
      </c>
      <c r="FX104" s="312" t="str">
        <f t="shared" si="21"/>
        <v>Check</v>
      </c>
      <c r="FY104" s="312" t="str">
        <f t="shared" si="21"/>
        <v>Check</v>
      </c>
      <c r="FZ104" s="312" t="str">
        <f t="shared" si="21"/>
        <v>Check</v>
      </c>
      <c r="GA104" s="312" t="str">
        <f t="shared" si="21"/>
        <v>Check</v>
      </c>
      <c r="GB104" s="312" t="str">
        <f t="shared" si="21"/>
        <v>Check</v>
      </c>
      <c r="GC104" s="312" t="str">
        <f t="shared" si="21"/>
        <v>Check</v>
      </c>
      <c r="GD104" s="312" t="str">
        <f t="shared" si="21"/>
        <v>Check</v>
      </c>
      <c r="GE104" s="312" t="str">
        <f t="shared" si="21"/>
        <v>Check</v>
      </c>
      <c r="GF104" s="312" t="str">
        <f t="shared" si="21"/>
        <v>Check</v>
      </c>
      <c r="GG104" s="312" t="str">
        <f t="shared" si="21"/>
        <v>Check</v>
      </c>
      <c r="GH104" s="312" t="str">
        <f t="shared" si="21"/>
        <v>Check</v>
      </c>
      <c r="GI104" s="312" t="str">
        <f t="shared" si="21"/>
        <v>Check</v>
      </c>
      <c r="GJ104" s="312" t="str">
        <f t="shared" si="21"/>
        <v>Check</v>
      </c>
      <c r="GK104" s="312" t="str">
        <f t="shared" si="21"/>
        <v>Check</v>
      </c>
      <c r="GL104" s="312" t="str">
        <f t="shared" si="21"/>
        <v>Check</v>
      </c>
      <c r="GM104" s="312" t="str">
        <f t="shared" si="21"/>
        <v>Check</v>
      </c>
      <c r="GN104" s="312" t="str">
        <f t="shared" si="21"/>
        <v>Check</v>
      </c>
      <c r="GO104" s="312" t="str">
        <f t="shared" si="21"/>
        <v>Check</v>
      </c>
      <c r="GP104" s="312" t="str">
        <f t="shared" si="21"/>
        <v>Check</v>
      </c>
      <c r="GQ104" s="312" t="str">
        <f t="shared" si="21"/>
        <v>Check</v>
      </c>
      <c r="GR104" s="312" t="str">
        <f t="shared" si="21"/>
        <v>Check</v>
      </c>
      <c r="GS104" s="312" t="str">
        <f t="shared" si="21"/>
        <v>Check</v>
      </c>
      <c r="GT104" s="312" t="str">
        <f t="shared" si="21"/>
        <v>Check</v>
      </c>
      <c r="GU104" s="312" t="str">
        <f t="shared" si="21"/>
        <v>Check</v>
      </c>
      <c r="GV104" s="312" t="str">
        <f t="shared" si="21"/>
        <v>Check</v>
      </c>
      <c r="GW104" s="312" t="str">
        <f t="shared" ref="GW104:JA104" si="22">IFERROR(GW108,$K$104)</f>
        <v>Check</v>
      </c>
      <c r="GX104" s="312" t="str">
        <f t="shared" si="22"/>
        <v>Check</v>
      </c>
      <c r="GY104" s="312" t="str">
        <f t="shared" si="22"/>
        <v>Check</v>
      </c>
      <c r="GZ104" s="312" t="str">
        <f t="shared" si="22"/>
        <v>Check</v>
      </c>
      <c r="HA104" s="312" t="str">
        <f t="shared" si="22"/>
        <v>Check</v>
      </c>
      <c r="HB104" s="312" t="str">
        <f t="shared" si="22"/>
        <v>Check</v>
      </c>
      <c r="HC104" s="312" t="str">
        <f t="shared" si="22"/>
        <v>Check</v>
      </c>
      <c r="HD104" s="312" t="str">
        <f t="shared" si="22"/>
        <v>Check</v>
      </c>
      <c r="HE104" s="312" t="str">
        <f t="shared" si="22"/>
        <v>Check</v>
      </c>
      <c r="HF104" s="312" t="str">
        <f t="shared" si="22"/>
        <v>Check</v>
      </c>
      <c r="HG104" s="312" t="str">
        <f t="shared" si="22"/>
        <v>Check</v>
      </c>
      <c r="HH104" s="312" t="str">
        <f t="shared" si="22"/>
        <v>Check</v>
      </c>
      <c r="HI104" s="312" t="str">
        <f t="shared" si="22"/>
        <v>Check</v>
      </c>
      <c r="HJ104" s="312" t="str">
        <f t="shared" si="22"/>
        <v>Check</v>
      </c>
      <c r="HK104" s="312" t="str">
        <f t="shared" si="22"/>
        <v>Check</v>
      </c>
      <c r="HL104" s="312" t="str">
        <f t="shared" si="22"/>
        <v>Check</v>
      </c>
      <c r="HM104" s="312" t="str">
        <f t="shared" si="22"/>
        <v>Check</v>
      </c>
      <c r="HN104" s="312" t="str">
        <f t="shared" si="22"/>
        <v>Check</v>
      </c>
      <c r="HO104" s="312" t="str">
        <f t="shared" si="22"/>
        <v>Check</v>
      </c>
      <c r="HP104" s="312" t="str">
        <f t="shared" si="22"/>
        <v>Check</v>
      </c>
      <c r="HQ104" s="312" t="str">
        <f t="shared" si="22"/>
        <v>Check</v>
      </c>
      <c r="HR104" s="312" t="str">
        <f t="shared" si="22"/>
        <v>Check</v>
      </c>
      <c r="HS104" s="312" t="str">
        <f t="shared" si="22"/>
        <v>Check</v>
      </c>
      <c r="HT104" s="312" t="str">
        <f t="shared" si="22"/>
        <v>Check</v>
      </c>
      <c r="HU104" s="312" t="str">
        <f t="shared" si="22"/>
        <v>Check</v>
      </c>
      <c r="HV104" s="312" t="str">
        <f t="shared" si="22"/>
        <v>Check</v>
      </c>
      <c r="HW104" s="312" t="str">
        <f t="shared" si="22"/>
        <v>Check</v>
      </c>
      <c r="HX104" s="312" t="str">
        <f t="shared" si="22"/>
        <v>Check</v>
      </c>
      <c r="HY104" s="312" t="str">
        <f t="shared" si="22"/>
        <v>Check</v>
      </c>
      <c r="HZ104" s="312" t="str">
        <f t="shared" si="22"/>
        <v>Check</v>
      </c>
      <c r="IA104" s="312" t="str">
        <f t="shared" si="22"/>
        <v>Check</v>
      </c>
      <c r="IB104" s="312" t="str">
        <f t="shared" si="22"/>
        <v>Check</v>
      </c>
      <c r="IC104" s="312" t="str">
        <f t="shared" si="22"/>
        <v>Check</v>
      </c>
      <c r="ID104" s="312" t="str">
        <f t="shared" si="22"/>
        <v>Check</v>
      </c>
      <c r="IE104" s="312" t="str">
        <f t="shared" si="22"/>
        <v>Check</v>
      </c>
      <c r="IF104" s="312" t="str">
        <f t="shared" si="22"/>
        <v>Check</v>
      </c>
      <c r="IG104" s="312" t="str">
        <f t="shared" si="22"/>
        <v>Check</v>
      </c>
      <c r="IH104" s="312" t="str">
        <f t="shared" si="22"/>
        <v>Check</v>
      </c>
      <c r="II104" s="312" t="str">
        <f t="shared" si="22"/>
        <v>Check</v>
      </c>
      <c r="IJ104" s="312" t="str">
        <f t="shared" si="22"/>
        <v>Check</v>
      </c>
      <c r="IK104" s="312" t="str">
        <f t="shared" si="22"/>
        <v>Check</v>
      </c>
      <c r="IL104" s="312" t="str">
        <f t="shared" si="22"/>
        <v>Check</v>
      </c>
      <c r="IM104" s="312" t="str">
        <f t="shared" si="22"/>
        <v>Check</v>
      </c>
      <c r="IN104" s="312" t="str">
        <f t="shared" si="22"/>
        <v>Check</v>
      </c>
      <c r="IO104" s="312" t="str">
        <f t="shared" si="22"/>
        <v>Check</v>
      </c>
      <c r="IP104" s="312" t="str">
        <f t="shared" si="22"/>
        <v>Check</v>
      </c>
      <c r="IQ104" s="312" t="str">
        <f t="shared" si="22"/>
        <v>Check</v>
      </c>
      <c r="IR104" s="312" t="str">
        <f t="shared" si="22"/>
        <v>Check</v>
      </c>
      <c r="IS104" s="312" t="str">
        <f t="shared" si="22"/>
        <v>Check</v>
      </c>
      <c r="IT104" s="312" t="str">
        <f t="shared" si="22"/>
        <v>Check</v>
      </c>
      <c r="IU104" s="312" t="str">
        <f t="shared" si="22"/>
        <v>Check</v>
      </c>
      <c r="IV104" s="312" t="str">
        <f t="shared" si="22"/>
        <v>Check</v>
      </c>
      <c r="IW104" s="312" t="str">
        <f t="shared" si="22"/>
        <v>Check</v>
      </c>
      <c r="IX104" s="312" t="str">
        <f t="shared" si="22"/>
        <v>Check</v>
      </c>
      <c r="IY104" s="312" t="str">
        <f t="shared" si="22"/>
        <v>Check</v>
      </c>
      <c r="IZ104" s="312" t="str">
        <f t="shared" si="22"/>
        <v>Check</v>
      </c>
      <c r="JA104" s="312" t="str">
        <f t="shared" si="22"/>
        <v>Check</v>
      </c>
      <c r="JB104" s="310"/>
    </row>
    <row r="105" spans="1:262" hidden="1" x14ac:dyDescent="0.2">
      <c r="A105" s="302"/>
      <c r="B105" s="302"/>
      <c r="C105" s="302"/>
      <c r="D105" s="303"/>
      <c r="E105" s="303"/>
      <c r="F105" s="303"/>
      <c r="G105" s="303"/>
      <c r="H105" s="303"/>
      <c r="I105" s="303"/>
      <c r="J105" s="303"/>
      <c r="K105" s="313" t="s">
        <v>1062</v>
      </c>
      <c r="L105" s="312" t="str">
        <f>IF(AND(L104&lt;&gt;$K$104,COUNTIF($L104:$JA104,L104)&gt;1),"Mehrfache Kombination","ok")</f>
        <v>ok</v>
      </c>
      <c r="M105" s="312" t="str">
        <f t="shared" ref="M105:BX105" si="23">IF(AND(M104&lt;&gt;$K$104,COUNTIF($L104:$JA104,M104)&gt;1),"Mehrfache Kombination","ok")</f>
        <v>ok</v>
      </c>
      <c r="N105" s="312" t="str">
        <f t="shared" si="23"/>
        <v>ok</v>
      </c>
      <c r="O105" s="312" t="str">
        <f t="shared" si="23"/>
        <v>ok</v>
      </c>
      <c r="P105" s="312" t="str">
        <f t="shared" si="23"/>
        <v>ok</v>
      </c>
      <c r="Q105" s="312" t="str">
        <f t="shared" si="23"/>
        <v>ok</v>
      </c>
      <c r="R105" s="312" t="str">
        <f t="shared" si="23"/>
        <v>ok</v>
      </c>
      <c r="S105" s="312" t="str">
        <f t="shared" si="23"/>
        <v>ok</v>
      </c>
      <c r="T105" s="312" t="str">
        <f t="shared" si="23"/>
        <v>ok</v>
      </c>
      <c r="U105" s="312" t="str">
        <f t="shared" si="23"/>
        <v>ok</v>
      </c>
      <c r="V105" s="312" t="str">
        <f t="shared" si="23"/>
        <v>ok</v>
      </c>
      <c r="W105" s="312" t="str">
        <f t="shared" si="23"/>
        <v>ok</v>
      </c>
      <c r="X105" s="312" t="str">
        <f t="shared" si="23"/>
        <v>ok</v>
      </c>
      <c r="Y105" s="312" t="str">
        <f t="shared" si="23"/>
        <v>ok</v>
      </c>
      <c r="Z105" s="312" t="str">
        <f t="shared" si="23"/>
        <v>ok</v>
      </c>
      <c r="AA105" s="312" t="str">
        <f t="shared" si="23"/>
        <v>ok</v>
      </c>
      <c r="AB105" s="312" t="str">
        <f t="shared" si="23"/>
        <v>ok</v>
      </c>
      <c r="AC105" s="312" t="str">
        <f t="shared" si="23"/>
        <v>ok</v>
      </c>
      <c r="AD105" s="312" t="str">
        <f t="shared" si="23"/>
        <v>ok</v>
      </c>
      <c r="AE105" s="312" t="str">
        <f t="shared" si="23"/>
        <v>ok</v>
      </c>
      <c r="AF105" s="312" t="str">
        <f t="shared" si="23"/>
        <v>ok</v>
      </c>
      <c r="AG105" s="312" t="str">
        <f t="shared" si="23"/>
        <v>ok</v>
      </c>
      <c r="AH105" s="312" t="str">
        <f t="shared" si="23"/>
        <v>ok</v>
      </c>
      <c r="AI105" s="312" t="str">
        <f t="shared" si="23"/>
        <v>ok</v>
      </c>
      <c r="AJ105" s="312" t="str">
        <f t="shared" si="23"/>
        <v>ok</v>
      </c>
      <c r="AK105" s="312" t="str">
        <f t="shared" si="23"/>
        <v>ok</v>
      </c>
      <c r="AL105" s="312" t="str">
        <f t="shared" si="23"/>
        <v>ok</v>
      </c>
      <c r="AM105" s="312" t="str">
        <f t="shared" si="23"/>
        <v>ok</v>
      </c>
      <c r="AN105" s="312" t="str">
        <f t="shared" si="23"/>
        <v>ok</v>
      </c>
      <c r="AO105" s="312" t="str">
        <f t="shared" si="23"/>
        <v>ok</v>
      </c>
      <c r="AP105" s="312" t="str">
        <f t="shared" si="23"/>
        <v>ok</v>
      </c>
      <c r="AQ105" s="312" t="str">
        <f t="shared" si="23"/>
        <v>ok</v>
      </c>
      <c r="AR105" s="312" t="str">
        <f t="shared" si="23"/>
        <v>ok</v>
      </c>
      <c r="AS105" s="312" t="str">
        <f t="shared" si="23"/>
        <v>ok</v>
      </c>
      <c r="AT105" s="312" t="str">
        <f t="shared" si="23"/>
        <v>ok</v>
      </c>
      <c r="AU105" s="312" t="str">
        <f t="shared" si="23"/>
        <v>ok</v>
      </c>
      <c r="AV105" s="312" t="str">
        <f t="shared" si="23"/>
        <v>ok</v>
      </c>
      <c r="AW105" s="312" t="str">
        <f t="shared" si="23"/>
        <v>ok</v>
      </c>
      <c r="AX105" s="312" t="str">
        <f t="shared" si="23"/>
        <v>ok</v>
      </c>
      <c r="AY105" s="312" t="str">
        <f t="shared" si="23"/>
        <v>ok</v>
      </c>
      <c r="AZ105" s="312" t="str">
        <f t="shared" si="23"/>
        <v>ok</v>
      </c>
      <c r="BA105" s="312" t="str">
        <f t="shared" si="23"/>
        <v>ok</v>
      </c>
      <c r="BB105" s="312" t="str">
        <f t="shared" si="23"/>
        <v>ok</v>
      </c>
      <c r="BC105" s="312" t="str">
        <f t="shared" si="23"/>
        <v>ok</v>
      </c>
      <c r="BD105" s="312" t="str">
        <f t="shared" si="23"/>
        <v>ok</v>
      </c>
      <c r="BE105" s="312" t="str">
        <f t="shared" si="23"/>
        <v>ok</v>
      </c>
      <c r="BF105" s="312" t="str">
        <f t="shared" si="23"/>
        <v>ok</v>
      </c>
      <c r="BG105" s="312" t="str">
        <f t="shared" si="23"/>
        <v>ok</v>
      </c>
      <c r="BH105" s="312" t="str">
        <f t="shared" si="23"/>
        <v>ok</v>
      </c>
      <c r="BI105" s="312" t="str">
        <f t="shared" si="23"/>
        <v>ok</v>
      </c>
      <c r="BJ105" s="312" t="str">
        <f t="shared" si="23"/>
        <v>ok</v>
      </c>
      <c r="BK105" s="312" t="str">
        <f t="shared" si="23"/>
        <v>ok</v>
      </c>
      <c r="BL105" s="312" t="str">
        <f t="shared" si="23"/>
        <v>ok</v>
      </c>
      <c r="BM105" s="312" t="str">
        <f t="shared" si="23"/>
        <v>ok</v>
      </c>
      <c r="BN105" s="312" t="str">
        <f t="shared" si="23"/>
        <v>ok</v>
      </c>
      <c r="BO105" s="312" t="str">
        <f t="shared" si="23"/>
        <v>ok</v>
      </c>
      <c r="BP105" s="312" t="str">
        <f t="shared" si="23"/>
        <v>ok</v>
      </c>
      <c r="BQ105" s="312" t="str">
        <f t="shared" si="23"/>
        <v>ok</v>
      </c>
      <c r="BR105" s="312" t="str">
        <f t="shared" si="23"/>
        <v>ok</v>
      </c>
      <c r="BS105" s="312" t="str">
        <f t="shared" si="23"/>
        <v>ok</v>
      </c>
      <c r="BT105" s="312" t="str">
        <f t="shared" si="23"/>
        <v>ok</v>
      </c>
      <c r="BU105" s="312" t="str">
        <f t="shared" si="23"/>
        <v>ok</v>
      </c>
      <c r="BV105" s="312" t="str">
        <f t="shared" si="23"/>
        <v>ok</v>
      </c>
      <c r="BW105" s="312" t="str">
        <f t="shared" si="23"/>
        <v>ok</v>
      </c>
      <c r="BX105" s="312" t="str">
        <f t="shared" si="23"/>
        <v>ok</v>
      </c>
      <c r="BY105" s="312" t="str">
        <f t="shared" ref="BY105:EJ105" si="24">IF(AND(BY104&lt;&gt;$K$104,COUNTIF($L104:$JA104,BY104)&gt;1),"Mehrfache Kombination","ok")</f>
        <v>ok</v>
      </c>
      <c r="BZ105" s="312" t="str">
        <f t="shared" si="24"/>
        <v>ok</v>
      </c>
      <c r="CA105" s="312" t="str">
        <f t="shared" si="24"/>
        <v>ok</v>
      </c>
      <c r="CB105" s="312" t="str">
        <f t="shared" si="24"/>
        <v>ok</v>
      </c>
      <c r="CC105" s="312" t="str">
        <f t="shared" si="24"/>
        <v>ok</v>
      </c>
      <c r="CD105" s="312" t="str">
        <f t="shared" si="24"/>
        <v>ok</v>
      </c>
      <c r="CE105" s="312" t="str">
        <f t="shared" si="24"/>
        <v>ok</v>
      </c>
      <c r="CF105" s="312" t="str">
        <f t="shared" si="24"/>
        <v>ok</v>
      </c>
      <c r="CG105" s="312" t="str">
        <f t="shared" si="24"/>
        <v>ok</v>
      </c>
      <c r="CH105" s="312" t="str">
        <f t="shared" si="24"/>
        <v>ok</v>
      </c>
      <c r="CI105" s="312" t="str">
        <f t="shared" si="24"/>
        <v>ok</v>
      </c>
      <c r="CJ105" s="312" t="str">
        <f t="shared" si="24"/>
        <v>ok</v>
      </c>
      <c r="CK105" s="312" t="str">
        <f t="shared" si="24"/>
        <v>ok</v>
      </c>
      <c r="CL105" s="312" t="str">
        <f t="shared" si="24"/>
        <v>ok</v>
      </c>
      <c r="CM105" s="312" t="str">
        <f t="shared" si="24"/>
        <v>ok</v>
      </c>
      <c r="CN105" s="312" t="str">
        <f t="shared" si="24"/>
        <v>ok</v>
      </c>
      <c r="CO105" s="312" t="str">
        <f t="shared" si="24"/>
        <v>ok</v>
      </c>
      <c r="CP105" s="312" t="str">
        <f t="shared" si="24"/>
        <v>ok</v>
      </c>
      <c r="CQ105" s="312" t="str">
        <f t="shared" si="24"/>
        <v>ok</v>
      </c>
      <c r="CR105" s="312" t="str">
        <f t="shared" si="24"/>
        <v>ok</v>
      </c>
      <c r="CS105" s="312" t="str">
        <f t="shared" si="24"/>
        <v>ok</v>
      </c>
      <c r="CT105" s="312" t="str">
        <f t="shared" si="24"/>
        <v>ok</v>
      </c>
      <c r="CU105" s="312" t="str">
        <f t="shared" si="24"/>
        <v>ok</v>
      </c>
      <c r="CV105" s="312" t="str">
        <f t="shared" si="24"/>
        <v>ok</v>
      </c>
      <c r="CW105" s="312" t="str">
        <f t="shared" si="24"/>
        <v>ok</v>
      </c>
      <c r="CX105" s="312" t="str">
        <f t="shared" si="24"/>
        <v>ok</v>
      </c>
      <c r="CY105" s="312" t="str">
        <f t="shared" si="24"/>
        <v>ok</v>
      </c>
      <c r="CZ105" s="312" t="str">
        <f t="shared" si="24"/>
        <v>ok</v>
      </c>
      <c r="DA105" s="312" t="str">
        <f t="shared" si="24"/>
        <v>ok</v>
      </c>
      <c r="DB105" s="312" t="str">
        <f t="shared" si="24"/>
        <v>ok</v>
      </c>
      <c r="DC105" s="312" t="str">
        <f t="shared" si="24"/>
        <v>ok</v>
      </c>
      <c r="DD105" s="312" t="str">
        <f t="shared" si="24"/>
        <v>ok</v>
      </c>
      <c r="DE105" s="312" t="str">
        <f t="shared" si="24"/>
        <v>ok</v>
      </c>
      <c r="DF105" s="312" t="str">
        <f t="shared" si="24"/>
        <v>ok</v>
      </c>
      <c r="DG105" s="312" t="str">
        <f t="shared" si="24"/>
        <v>ok</v>
      </c>
      <c r="DH105" s="312" t="str">
        <f t="shared" si="24"/>
        <v>ok</v>
      </c>
      <c r="DI105" s="312" t="str">
        <f t="shared" si="24"/>
        <v>ok</v>
      </c>
      <c r="DJ105" s="312" t="str">
        <f t="shared" si="24"/>
        <v>ok</v>
      </c>
      <c r="DK105" s="312" t="str">
        <f t="shared" si="24"/>
        <v>ok</v>
      </c>
      <c r="DL105" s="312" t="str">
        <f t="shared" si="24"/>
        <v>ok</v>
      </c>
      <c r="DM105" s="312" t="str">
        <f t="shared" si="24"/>
        <v>ok</v>
      </c>
      <c r="DN105" s="312" t="str">
        <f t="shared" si="24"/>
        <v>ok</v>
      </c>
      <c r="DO105" s="312" t="str">
        <f t="shared" si="24"/>
        <v>ok</v>
      </c>
      <c r="DP105" s="312" t="str">
        <f t="shared" si="24"/>
        <v>ok</v>
      </c>
      <c r="DQ105" s="312" t="str">
        <f t="shared" si="24"/>
        <v>ok</v>
      </c>
      <c r="DR105" s="312" t="str">
        <f t="shared" si="24"/>
        <v>ok</v>
      </c>
      <c r="DS105" s="312" t="str">
        <f t="shared" si="24"/>
        <v>ok</v>
      </c>
      <c r="DT105" s="312" t="str">
        <f t="shared" si="24"/>
        <v>ok</v>
      </c>
      <c r="DU105" s="312" t="str">
        <f t="shared" si="24"/>
        <v>ok</v>
      </c>
      <c r="DV105" s="312" t="str">
        <f t="shared" si="24"/>
        <v>ok</v>
      </c>
      <c r="DW105" s="312" t="str">
        <f t="shared" si="24"/>
        <v>ok</v>
      </c>
      <c r="DX105" s="312" t="str">
        <f t="shared" si="24"/>
        <v>ok</v>
      </c>
      <c r="DY105" s="312" t="str">
        <f t="shared" si="24"/>
        <v>ok</v>
      </c>
      <c r="DZ105" s="312" t="str">
        <f t="shared" si="24"/>
        <v>ok</v>
      </c>
      <c r="EA105" s="312" t="str">
        <f t="shared" si="24"/>
        <v>ok</v>
      </c>
      <c r="EB105" s="312" t="str">
        <f t="shared" si="24"/>
        <v>ok</v>
      </c>
      <c r="EC105" s="312" t="str">
        <f t="shared" si="24"/>
        <v>ok</v>
      </c>
      <c r="ED105" s="312" t="str">
        <f t="shared" si="24"/>
        <v>ok</v>
      </c>
      <c r="EE105" s="312" t="str">
        <f t="shared" si="24"/>
        <v>ok</v>
      </c>
      <c r="EF105" s="312" t="str">
        <f t="shared" si="24"/>
        <v>ok</v>
      </c>
      <c r="EG105" s="312" t="str">
        <f t="shared" si="24"/>
        <v>ok</v>
      </c>
      <c r="EH105" s="312" t="str">
        <f t="shared" si="24"/>
        <v>ok</v>
      </c>
      <c r="EI105" s="312" t="str">
        <f t="shared" si="24"/>
        <v>ok</v>
      </c>
      <c r="EJ105" s="312" t="str">
        <f t="shared" si="24"/>
        <v>ok</v>
      </c>
      <c r="EK105" s="312" t="str">
        <f t="shared" ref="EK105:GV105" si="25">IF(AND(EK104&lt;&gt;$K$104,COUNTIF($L104:$JA104,EK104)&gt;1),"Mehrfache Kombination","ok")</f>
        <v>ok</v>
      </c>
      <c r="EL105" s="312" t="str">
        <f t="shared" si="25"/>
        <v>ok</v>
      </c>
      <c r="EM105" s="312" t="str">
        <f t="shared" si="25"/>
        <v>ok</v>
      </c>
      <c r="EN105" s="312" t="str">
        <f t="shared" si="25"/>
        <v>ok</v>
      </c>
      <c r="EO105" s="312" t="str">
        <f t="shared" si="25"/>
        <v>ok</v>
      </c>
      <c r="EP105" s="312" t="str">
        <f t="shared" si="25"/>
        <v>ok</v>
      </c>
      <c r="EQ105" s="312" t="str">
        <f t="shared" si="25"/>
        <v>ok</v>
      </c>
      <c r="ER105" s="312" t="str">
        <f t="shared" si="25"/>
        <v>ok</v>
      </c>
      <c r="ES105" s="312" t="str">
        <f t="shared" si="25"/>
        <v>ok</v>
      </c>
      <c r="ET105" s="312" t="str">
        <f t="shared" si="25"/>
        <v>ok</v>
      </c>
      <c r="EU105" s="312" t="str">
        <f t="shared" si="25"/>
        <v>ok</v>
      </c>
      <c r="EV105" s="312" t="str">
        <f t="shared" si="25"/>
        <v>ok</v>
      </c>
      <c r="EW105" s="312" t="str">
        <f t="shared" si="25"/>
        <v>ok</v>
      </c>
      <c r="EX105" s="312" t="str">
        <f t="shared" si="25"/>
        <v>ok</v>
      </c>
      <c r="EY105" s="312" t="str">
        <f t="shared" si="25"/>
        <v>ok</v>
      </c>
      <c r="EZ105" s="312" t="str">
        <f t="shared" si="25"/>
        <v>ok</v>
      </c>
      <c r="FA105" s="312" t="str">
        <f t="shared" si="25"/>
        <v>ok</v>
      </c>
      <c r="FB105" s="312" t="str">
        <f t="shared" si="25"/>
        <v>ok</v>
      </c>
      <c r="FC105" s="312" t="str">
        <f t="shared" si="25"/>
        <v>ok</v>
      </c>
      <c r="FD105" s="312" t="str">
        <f t="shared" si="25"/>
        <v>ok</v>
      </c>
      <c r="FE105" s="312" t="str">
        <f t="shared" si="25"/>
        <v>ok</v>
      </c>
      <c r="FF105" s="312" t="str">
        <f t="shared" si="25"/>
        <v>ok</v>
      </c>
      <c r="FG105" s="312" t="str">
        <f t="shared" si="25"/>
        <v>ok</v>
      </c>
      <c r="FH105" s="312" t="str">
        <f t="shared" si="25"/>
        <v>ok</v>
      </c>
      <c r="FI105" s="312" t="str">
        <f t="shared" si="25"/>
        <v>ok</v>
      </c>
      <c r="FJ105" s="312" t="str">
        <f t="shared" si="25"/>
        <v>ok</v>
      </c>
      <c r="FK105" s="312" t="str">
        <f t="shared" si="25"/>
        <v>ok</v>
      </c>
      <c r="FL105" s="312" t="str">
        <f t="shared" si="25"/>
        <v>ok</v>
      </c>
      <c r="FM105" s="312" t="str">
        <f t="shared" si="25"/>
        <v>ok</v>
      </c>
      <c r="FN105" s="312" t="str">
        <f t="shared" si="25"/>
        <v>ok</v>
      </c>
      <c r="FO105" s="312" t="str">
        <f t="shared" si="25"/>
        <v>ok</v>
      </c>
      <c r="FP105" s="312" t="str">
        <f t="shared" si="25"/>
        <v>ok</v>
      </c>
      <c r="FQ105" s="312" t="str">
        <f t="shared" si="25"/>
        <v>ok</v>
      </c>
      <c r="FR105" s="312" t="str">
        <f t="shared" si="25"/>
        <v>ok</v>
      </c>
      <c r="FS105" s="312" t="str">
        <f t="shared" si="25"/>
        <v>ok</v>
      </c>
      <c r="FT105" s="312" t="str">
        <f t="shared" si="25"/>
        <v>ok</v>
      </c>
      <c r="FU105" s="312" t="str">
        <f t="shared" si="25"/>
        <v>ok</v>
      </c>
      <c r="FV105" s="312" t="str">
        <f t="shared" si="25"/>
        <v>ok</v>
      </c>
      <c r="FW105" s="312" t="str">
        <f t="shared" si="25"/>
        <v>ok</v>
      </c>
      <c r="FX105" s="312" t="str">
        <f t="shared" si="25"/>
        <v>ok</v>
      </c>
      <c r="FY105" s="312" t="str">
        <f t="shared" si="25"/>
        <v>ok</v>
      </c>
      <c r="FZ105" s="312" t="str">
        <f t="shared" si="25"/>
        <v>ok</v>
      </c>
      <c r="GA105" s="312" t="str">
        <f t="shared" si="25"/>
        <v>ok</v>
      </c>
      <c r="GB105" s="312" t="str">
        <f t="shared" si="25"/>
        <v>ok</v>
      </c>
      <c r="GC105" s="312" t="str">
        <f t="shared" si="25"/>
        <v>ok</v>
      </c>
      <c r="GD105" s="312" t="str">
        <f t="shared" si="25"/>
        <v>ok</v>
      </c>
      <c r="GE105" s="312" t="str">
        <f t="shared" si="25"/>
        <v>ok</v>
      </c>
      <c r="GF105" s="312" t="str">
        <f t="shared" si="25"/>
        <v>ok</v>
      </c>
      <c r="GG105" s="312" t="str">
        <f t="shared" si="25"/>
        <v>ok</v>
      </c>
      <c r="GH105" s="312" t="str">
        <f t="shared" si="25"/>
        <v>ok</v>
      </c>
      <c r="GI105" s="312" t="str">
        <f t="shared" si="25"/>
        <v>ok</v>
      </c>
      <c r="GJ105" s="312" t="str">
        <f t="shared" si="25"/>
        <v>ok</v>
      </c>
      <c r="GK105" s="312" t="str">
        <f t="shared" si="25"/>
        <v>ok</v>
      </c>
      <c r="GL105" s="312" t="str">
        <f t="shared" si="25"/>
        <v>ok</v>
      </c>
      <c r="GM105" s="312" t="str">
        <f t="shared" si="25"/>
        <v>ok</v>
      </c>
      <c r="GN105" s="312" t="str">
        <f t="shared" si="25"/>
        <v>ok</v>
      </c>
      <c r="GO105" s="312" t="str">
        <f t="shared" si="25"/>
        <v>ok</v>
      </c>
      <c r="GP105" s="312" t="str">
        <f t="shared" si="25"/>
        <v>ok</v>
      </c>
      <c r="GQ105" s="312" t="str">
        <f t="shared" si="25"/>
        <v>ok</v>
      </c>
      <c r="GR105" s="312" t="str">
        <f t="shared" si="25"/>
        <v>ok</v>
      </c>
      <c r="GS105" s="312" t="str">
        <f t="shared" si="25"/>
        <v>ok</v>
      </c>
      <c r="GT105" s="312" t="str">
        <f t="shared" si="25"/>
        <v>ok</v>
      </c>
      <c r="GU105" s="312" t="str">
        <f t="shared" si="25"/>
        <v>ok</v>
      </c>
      <c r="GV105" s="312" t="str">
        <f t="shared" si="25"/>
        <v>ok</v>
      </c>
      <c r="GW105" s="312" t="str">
        <f t="shared" ref="GW105:JA105" si="26">IF(AND(GW104&lt;&gt;$K$104,COUNTIF($L104:$JA104,GW104)&gt;1),"Mehrfache Kombination","ok")</f>
        <v>ok</v>
      </c>
      <c r="GX105" s="312" t="str">
        <f t="shared" si="26"/>
        <v>ok</v>
      </c>
      <c r="GY105" s="312" t="str">
        <f t="shared" si="26"/>
        <v>ok</v>
      </c>
      <c r="GZ105" s="312" t="str">
        <f t="shared" si="26"/>
        <v>ok</v>
      </c>
      <c r="HA105" s="312" t="str">
        <f t="shared" si="26"/>
        <v>ok</v>
      </c>
      <c r="HB105" s="312" t="str">
        <f t="shared" si="26"/>
        <v>ok</v>
      </c>
      <c r="HC105" s="312" t="str">
        <f t="shared" si="26"/>
        <v>ok</v>
      </c>
      <c r="HD105" s="312" t="str">
        <f t="shared" si="26"/>
        <v>ok</v>
      </c>
      <c r="HE105" s="312" t="str">
        <f t="shared" si="26"/>
        <v>ok</v>
      </c>
      <c r="HF105" s="312" t="str">
        <f t="shared" si="26"/>
        <v>ok</v>
      </c>
      <c r="HG105" s="312" t="str">
        <f t="shared" si="26"/>
        <v>ok</v>
      </c>
      <c r="HH105" s="312" t="str">
        <f t="shared" si="26"/>
        <v>ok</v>
      </c>
      <c r="HI105" s="312" t="str">
        <f t="shared" si="26"/>
        <v>ok</v>
      </c>
      <c r="HJ105" s="312" t="str">
        <f t="shared" si="26"/>
        <v>ok</v>
      </c>
      <c r="HK105" s="312" t="str">
        <f t="shared" si="26"/>
        <v>ok</v>
      </c>
      <c r="HL105" s="312" t="str">
        <f t="shared" si="26"/>
        <v>ok</v>
      </c>
      <c r="HM105" s="312" t="str">
        <f t="shared" si="26"/>
        <v>ok</v>
      </c>
      <c r="HN105" s="312" t="str">
        <f t="shared" si="26"/>
        <v>ok</v>
      </c>
      <c r="HO105" s="312" t="str">
        <f t="shared" si="26"/>
        <v>ok</v>
      </c>
      <c r="HP105" s="312" t="str">
        <f t="shared" si="26"/>
        <v>ok</v>
      </c>
      <c r="HQ105" s="312" t="str">
        <f t="shared" si="26"/>
        <v>ok</v>
      </c>
      <c r="HR105" s="312" t="str">
        <f t="shared" si="26"/>
        <v>ok</v>
      </c>
      <c r="HS105" s="312" t="str">
        <f t="shared" si="26"/>
        <v>ok</v>
      </c>
      <c r="HT105" s="312" t="str">
        <f t="shared" si="26"/>
        <v>ok</v>
      </c>
      <c r="HU105" s="312" t="str">
        <f t="shared" si="26"/>
        <v>ok</v>
      </c>
      <c r="HV105" s="312" t="str">
        <f t="shared" si="26"/>
        <v>ok</v>
      </c>
      <c r="HW105" s="312" t="str">
        <f t="shared" si="26"/>
        <v>ok</v>
      </c>
      <c r="HX105" s="312" t="str">
        <f t="shared" si="26"/>
        <v>ok</v>
      </c>
      <c r="HY105" s="312" t="str">
        <f t="shared" si="26"/>
        <v>ok</v>
      </c>
      <c r="HZ105" s="312" t="str">
        <f t="shared" si="26"/>
        <v>ok</v>
      </c>
      <c r="IA105" s="312" t="str">
        <f t="shared" si="26"/>
        <v>ok</v>
      </c>
      <c r="IB105" s="312" t="str">
        <f t="shared" si="26"/>
        <v>ok</v>
      </c>
      <c r="IC105" s="312" t="str">
        <f t="shared" si="26"/>
        <v>ok</v>
      </c>
      <c r="ID105" s="312" t="str">
        <f t="shared" si="26"/>
        <v>ok</v>
      </c>
      <c r="IE105" s="312" t="str">
        <f t="shared" si="26"/>
        <v>ok</v>
      </c>
      <c r="IF105" s="312" t="str">
        <f t="shared" si="26"/>
        <v>ok</v>
      </c>
      <c r="IG105" s="312" t="str">
        <f t="shared" si="26"/>
        <v>ok</v>
      </c>
      <c r="IH105" s="312" t="str">
        <f t="shared" si="26"/>
        <v>ok</v>
      </c>
      <c r="II105" s="312" t="str">
        <f t="shared" si="26"/>
        <v>ok</v>
      </c>
      <c r="IJ105" s="312" t="str">
        <f t="shared" si="26"/>
        <v>ok</v>
      </c>
      <c r="IK105" s="312" t="str">
        <f t="shared" si="26"/>
        <v>ok</v>
      </c>
      <c r="IL105" s="312" t="str">
        <f t="shared" si="26"/>
        <v>ok</v>
      </c>
      <c r="IM105" s="312" t="str">
        <f t="shared" si="26"/>
        <v>ok</v>
      </c>
      <c r="IN105" s="312" t="str">
        <f t="shared" si="26"/>
        <v>ok</v>
      </c>
      <c r="IO105" s="312" t="str">
        <f t="shared" si="26"/>
        <v>ok</v>
      </c>
      <c r="IP105" s="312" t="str">
        <f t="shared" si="26"/>
        <v>ok</v>
      </c>
      <c r="IQ105" s="312" t="str">
        <f t="shared" si="26"/>
        <v>ok</v>
      </c>
      <c r="IR105" s="312" t="str">
        <f t="shared" si="26"/>
        <v>ok</v>
      </c>
      <c r="IS105" s="312" t="str">
        <f t="shared" si="26"/>
        <v>ok</v>
      </c>
      <c r="IT105" s="312" t="str">
        <f t="shared" si="26"/>
        <v>ok</v>
      </c>
      <c r="IU105" s="312" t="str">
        <f t="shared" si="26"/>
        <v>ok</v>
      </c>
      <c r="IV105" s="312" t="str">
        <f t="shared" si="26"/>
        <v>ok</v>
      </c>
      <c r="IW105" s="312" t="str">
        <f t="shared" si="26"/>
        <v>ok</v>
      </c>
      <c r="IX105" s="312" t="str">
        <f t="shared" si="26"/>
        <v>ok</v>
      </c>
      <c r="IY105" s="312" t="str">
        <f t="shared" si="26"/>
        <v>ok</v>
      </c>
      <c r="IZ105" s="312" t="str">
        <f t="shared" si="26"/>
        <v>ok</v>
      </c>
      <c r="JA105" s="312" t="str">
        <f t="shared" si="26"/>
        <v>ok</v>
      </c>
      <c r="JB105" s="310"/>
    </row>
    <row r="106" spans="1:262" hidden="1" x14ac:dyDescent="0.2">
      <c r="A106" s="302"/>
      <c r="B106" s="302"/>
      <c r="C106" s="302"/>
      <c r="D106" s="303"/>
      <c r="E106" s="303"/>
      <c r="F106" s="303"/>
      <c r="G106" s="303"/>
      <c r="H106" s="353" t="s">
        <v>1156</v>
      </c>
      <c r="I106" s="353"/>
      <c r="J106" s="325">
        <f>SUM(J11:J62)</f>
        <v>0</v>
      </c>
      <c r="K106" s="313" t="s">
        <v>1063</v>
      </c>
      <c r="L106" s="314" t="str">
        <f>IF(AND(L8="",L9=""),"leer",IF(COUNTIF(OENACE_Abteilungen!$D$11:$D$102,L8)=1,"Önace ok","Önace falsch"))</f>
        <v>leer</v>
      </c>
      <c r="M106" s="314" t="str">
        <f>IF(AND(M8="",M9=""),"leer",IF(COUNTIF(OENACE_Abteilungen!$D$11:$D$102,M8)=1,"Önace ok","Önace falsch"))</f>
        <v>leer</v>
      </c>
      <c r="N106" s="314" t="str">
        <f>IF(AND(N8="",N9=""),"leer",IF(COUNTIF(OENACE_Abteilungen!$D$11:$D$102,N8)=1,"Önace ok","Önace falsch"))</f>
        <v>leer</v>
      </c>
      <c r="O106" s="314" t="str">
        <f>IF(AND(O8="",O9=""),"leer",IF(COUNTIF(OENACE_Abteilungen!$D$11:$D$102,O8)=1,"Önace ok","Önace falsch"))</f>
        <v>leer</v>
      </c>
      <c r="P106" s="314" t="str">
        <f>IF(AND(P8="",P9=""),"leer",IF(COUNTIF(OENACE_Abteilungen!$D$11:$D$102,P8)=1,"Önace ok","Önace falsch"))</f>
        <v>leer</v>
      </c>
      <c r="Q106" s="314" t="str">
        <f>IF(AND(Q8="",Q9=""),"leer",IF(COUNTIF(OENACE_Abteilungen!$D$11:$D$102,Q8)=1,"Önace ok","Önace falsch"))</f>
        <v>leer</v>
      </c>
      <c r="R106" s="314" t="str">
        <f>IF(AND(R8="",R9=""),"leer",IF(COUNTIF(OENACE_Abteilungen!$D$11:$D$102,R8)=1,"Önace ok","Önace falsch"))</f>
        <v>leer</v>
      </c>
      <c r="S106" s="314" t="str">
        <f>IF(AND(S8="",S9=""),"leer",IF(COUNTIF(OENACE_Abteilungen!$D$11:$D$102,S8)=1,"Önace ok","Önace falsch"))</f>
        <v>leer</v>
      </c>
      <c r="T106" s="314" t="str">
        <f>IF(AND(T8="",T9=""),"leer",IF(COUNTIF(OENACE_Abteilungen!$D$11:$D$102,T8)=1,"Önace ok","Önace falsch"))</f>
        <v>leer</v>
      </c>
      <c r="U106" s="314" t="str">
        <f>IF(AND(U8="",U9=""),"leer",IF(COUNTIF(OENACE_Abteilungen!$D$11:$D$102,U8)=1,"Önace ok","Önace falsch"))</f>
        <v>leer</v>
      </c>
      <c r="V106" s="314" t="str">
        <f>IF(AND(V8="",V9=""),"leer",IF(COUNTIF(OENACE_Abteilungen!$D$11:$D$102,V8)=1,"Önace ok","Önace falsch"))</f>
        <v>leer</v>
      </c>
      <c r="W106" s="314" t="str">
        <f>IF(AND(W8="",W9=""),"leer",IF(COUNTIF(OENACE_Abteilungen!$D$11:$D$102,W8)=1,"Önace ok","Önace falsch"))</f>
        <v>leer</v>
      </c>
      <c r="X106" s="314" t="str">
        <f>IF(AND(X8="",X9=""),"leer",IF(COUNTIF(OENACE_Abteilungen!$D$11:$D$102,X8)=1,"Önace ok","Önace falsch"))</f>
        <v>leer</v>
      </c>
      <c r="Y106" s="314" t="str">
        <f>IF(AND(Y8="",Y9=""),"leer",IF(COUNTIF(OENACE_Abteilungen!$D$11:$D$102,Y8)=1,"Önace ok","Önace falsch"))</f>
        <v>leer</v>
      </c>
      <c r="Z106" s="314" t="str">
        <f>IF(AND(Z8="",Z9=""),"leer",IF(COUNTIF(OENACE_Abteilungen!$D$11:$D$102,Z8)=1,"Önace ok","Önace falsch"))</f>
        <v>leer</v>
      </c>
      <c r="AA106" s="314" t="str">
        <f>IF(AND(AA8="",AA9=""),"leer",IF(COUNTIF(OENACE_Abteilungen!$D$11:$D$102,AA8)=1,"Önace ok","Önace falsch"))</f>
        <v>leer</v>
      </c>
      <c r="AB106" s="314" t="str">
        <f>IF(AND(AB8="",AB9=""),"leer",IF(COUNTIF(OENACE_Abteilungen!$D$11:$D$102,AB8)=1,"Önace ok","Önace falsch"))</f>
        <v>leer</v>
      </c>
      <c r="AC106" s="314" t="str">
        <f>IF(AND(AC8="",AC9=""),"leer",IF(COUNTIF(OENACE_Abteilungen!$D$11:$D$102,AC8)=1,"Önace ok","Önace falsch"))</f>
        <v>leer</v>
      </c>
      <c r="AD106" s="314" t="str">
        <f>IF(AND(AD8="",AD9=""),"leer",IF(COUNTIF(OENACE_Abteilungen!$D$11:$D$102,AD8)=1,"Önace ok","Önace falsch"))</f>
        <v>leer</v>
      </c>
      <c r="AE106" s="314" t="str">
        <f>IF(AND(AE8="",AE9=""),"leer",IF(COUNTIF(OENACE_Abteilungen!$D$11:$D$102,AE8)=1,"Önace ok","Önace falsch"))</f>
        <v>leer</v>
      </c>
      <c r="AF106" s="314" t="str">
        <f>IF(AND(AF8="",AF9=""),"leer",IF(COUNTIF(OENACE_Abteilungen!$D$11:$D$102,AF8)=1,"Önace ok","Önace falsch"))</f>
        <v>leer</v>
      </c>
      <c r="AG106" s="314" t="str">
        <f>IF(AND(AG8="",AG9=""),"leer",IF(COUNTIF(OENACE_Abteilungen!$D$11:$D$102,AG8)=1,"Önace ok","Önace falsch"))</f>
        <v>leer</v>
      </c>
      <c r="AH106" s="314" t="str">
        <f>IF(AND(AH8="",AH9=""),"leer",IF(COUNTIF(OENACE_Abteilungen!$D$11:$D$102,AH8)=1,"Önace ok","Önace falsch"))</f>
        <v>leer</v>
      </c>
      <c r="AI106" s="314" t="str">
        <f>IF(AND(AI8="",AI9=""),"leer",IF(COUNTIF(OENACE_Abteilungen!$D$11:$D$102,AI8)=1,"Önace ok","Önace falsch"))</f>
        <v>leer</v>
      </c>
      <c r="AJ106" s="314" t="str">
        <f>IF(AND(AJ8="",AJ9=""),"leer",IF(COUNTIF(OENACE_Abteilungen!$D$11:$D$102,AJ8)=1,"Önace ok","Önace falsch"))</f>
        <v>leer</v>
      </c>
      <c r="AK106" s="314" t="str">
        <f>IF(AND(AK8="",AK9=""),"leer",IF(COUNTIF(OENACE_Abteilungen!$D$11:$D$102,AK8)=1,"Önace ok","Önace falsch"))</f>
        <v>leer</v>
      </c>
      <c r="AL106" s="314" t="str">
        <f>IF(AND(AL8="",AL9=""),"leer",IF(COUNTIF(OENACE_Abteilungen!$D$11:$D$102,AL8)=1,"Önace ok","Önace falsch"))</f>
        <v>leer</v>
      </c>
      <c r="AM106" s="314" t="str">
        <f>IF(AND(AM8="",AM9=""),"leer",IF(COUNTIF(OENACE_Abteilungen!$D$11:$D$102,AM8)=1,"Önace ok","Önace falsch"))</f>
        <v>leer</v>
      </c>
      <c r="AN106" s="314" t="str">
        <f>IF(AND(AN8="",AN9=""),"leer",IF(COUNTIF(OENACE_Abteilungen!$D$11:$D$102,AN8)=1,"Önace ok","Önace falsch"))</f>
        <v>leer</v>
      </c>
      <c r="AO106" s="314" t="str">
        <f>IF(AND(AO8="",AO9=""),"leer",IF(COUNTIF(OENACE_Abteilungen!$D$11:$D$102,AO8)=1,"Önace ok","Önace falsch"))</f>
        <v>leer</v>
      </c>
      <c r="AP106" s="314" t="str">
        <f>IF(AND(AP8="",AP9=""),"leer",IF(COUNTIF(OENACE_Abteilungen!$D$11:$D$102,AP8)=1,"Önace ok","Önace falsch"))</f>
        <v>leer</v>
      </c>
      <c r="AQ106" s="314" t="str">
        <f>IF(AND(AQ8="",AQ9=""),"leer",IF(COUNTIF(OENACE_Abteilungen!$D$11:$D$102,AQ8)=1,"Önace ok","Önace falsch"))</f>
        <v>leer</v>
      </c>
      <c r="AR106" s="314" t="str">
        <f>IF(AND(AR8="",AR9=""),"leer",IF(COUNTIF(OENACE_Abteilungen!$D$11:$D$102,AR8)=1,"Önace ok","Önace falsch"))</f>
        <v>leer</v>
      </c>
      <c r="AS106" s="314" t="str">
        <f>IF(AND(AS8="",AS9=""),"leer",IF(COUNTIF(OENACE_Abteilungen!$D$11:$D$102,AS8)=1,"Önace ok","Önace falsch"))</f>
        <v>leer</v>
      </c>
      <c r="AT106" s="314" t="str">
        <f>IF(AND(AT8="",AT9=""),"leer",IF(COUNTIF(OENACE_Abteilungen!$D$11:$D$102,AT8)=1,"Önace ok","Önace falsch"))</f>
        <v>leer</v>
      </c>
      <c r="AU106" s="314" t="str">
        <f>IF(AND(AU8="",AU9=""),"leer",IF(COUNTIF(OENACE_Abteilungen!$D$11:$D$102,AU8)=1,"Önace ok","Önace falsch"))</f>
        <v>leer</v>
      </c>
      <c r="AV106" s="314" t="str">
        <f>IF(AND(AV8="",AV9=""),"leer",IF(COUNTIF(OENACE_Abteilungen!$D$11:$D$102,AV8)=1,"Önace ok","Önace falsch"))</f>
        <v>leer</v>
      </c>
      <c r="AW106" s="314" t="str">
        <f>IF(AND(AW8="",AW9=""),"leer",IF(COUNTIF(OENACE_Abteilungen!$D$11:$D$102,AW8)=1,"Önace ok","Önace falsch"))</f>
        <v>leer</v>
      </c>
      <c r="AX106" s="314" t="str">
        <f>IF(AND(AX8="",AX9=""),"leer",IF(COUNTIF(OENACE_Abteilungen!$D$11:$D$102,AX8)=1,"Önace ok","Önace falsch"))</f>
        <v>leer</v>
      </c>
      <c r="AY106" s="314" t="str">
        <f>IF(AND(AY8="",AY9=""),"leer",IF(COUNTIF(OENACE_Abteilungen!$D$11:$D$102,AY8)=1,"Önace ok","Önace falsch"))</f>
        <v>leer</v>
      </c>
      <c r="AZ106" s="314" t="str">
        <f>IF(AND(AZ8="",AZ9=""),"leer",IF(COUNTIF(OENACE_Abteilungen!$D$11:$D$102,AZ8)=1,"Önace ok","Önace falsch"))</f>
        <v>leer</v>
      </c>
      <c r="BA106" s="314" t="str">
        <f>IF(AND(BA8="",BA9=""),"leer",IF(COUNTIF(OENACE_Abteilungen!$D$11:$D$102,BA8)=1,"Önace ok","Önace falsch"))</f>
        <v>leer</v>
      </c>
      <c r="BB106" s="314" t="str">
        <f>IF(AND(BB8="",BB9=""),"leer",IF(COUNTIF(OENACE_Abteilungen!$D$11:$D$102,BB8)=1,"Önace ok","Önace falsch"))</f>
        <v>leer</v>
      </c>
      <c r="BC106" s="314" t="str">
        <f>IF(AND(BC8="",BC9=""),"leer",IF(COUNTIF(OENACE_Abteilungen!$D$11:$D$102,BC8)=1,"Önace ok","Önace falsch"))</f>
        <v>leer</v>
      </c>
      <c r="BD106" s="314" t="str">
        <f>IF(AND(BD8="",BD9=""),"leer",IF(COUNTIF(OENACE_Abteilungen!$D$11:$D$102,BD8)=1,"Önace ok","Önace falsch"))</f>
        <v>leer</v>
      </c>
      <c r="BE106" s="314" t="str">
        <f>IF(AND(BE8="",BE9=""),"leer",IF(COUNTIF(OENACE_Abteilungen!$D$11:$D$102,BE8)=1,"Önace ok","Önace falsch"))</f>
        <v>leer</v>
      </c>
      <c r="BF106" s="314" t="str">
        <f>IF(AND(BF8="",BF9=""),"leer",IF(COUNTIF(OENACE_Abteilungen!$D$11:$D$102,BF8)=1,"Önace ok","Önace falsch"))</f>
        <v>leer</v>
      </c>
      <c r="BG106" s="314" t="str">
        <f>IF(AND(BG8="",BG9=""),"leer",IF(COUNTIF(OENACE_Abteilungen!$D$11:$D$102,BG8)=1,"Önace ok","Önace falsch"))</f>
        <v>leer</v>
      </c>
      <c r="BH106" s="314" t="str">
        <f>IF(AND(BH8="",BH9=""),"leer",IF(COUNTIF(OENACE_Abteilungen!$D$11:$D$102,BH8)=1,"Önace ok","Önace falsch"))</f>
        <v>leer</v>
      </c>
      <c r="BI106" s="314" t="str">
        <f>IF(AND(BI8="",BI9=""),"leer",IF(COUNTIF(OENACE_Abteilungen!$D$11:$D$102,BI8)=1,"Önace ok","Önace falsch"))</f>
        <v>leer</v>
      </c>
      <c r="BJ106" s="314" t="str">
        <f>IF(AND(BJ8="",BJ9=""),"leer",IF(COUNTIF(OENACE_Abteilungen!$D$11:$D$102,BJ8)=1,"Önace ok","Önace falsch"))</f>
        <v>leer</v>
      </c>
      <c r="BK106" s="314" t="str">
        <f>IF(AND(BK8="",BK9=""),"leer",IF(COUNTIF(OENACE_Abteilungen!$D$11:$D$102,BK8)=1,"Önace ok","Önace falsch"))</f>
        <v>leer</v>
      </c>
      <c r="BL106" s="314" t="str">
        <f>IF(AND(BL8="",BL9=""),"leer",IF(COUNTIF(OENACE_Abteilungen!$D$11:$D$102,BL8)=1,"Önace ok","Önace falsch"))</f>
        <v>leer</v>
      </c>
      <c r="BM106" s="314" t="str">
        <f>IF(AND(BM8="",BM9=""),"leer",IF(COUNTIF(OENACE_Abteilungen!$D$11:$D$102,BM8)=1,"Önace ok","Önace falsch"))</f>
        <v>leer</v>
      </c>
      <c r="BN106" s="314" t="str">
        <f>IF(AND(BN8="",BN9=""),"leer",IF(COUNTIF(OENACE_Abteilungen!$D$11:$D$102,BN8)=1,"Önace ok","Önace falsch"))</f>
        <v>leer</v>
      </c>
      <c r="BO106" s="314" t="str">
        <f>IF(AND(BO8="",BO9=""),"leer",IF(COUNTIF(OENACE_Abteilungen!$D$11:$D$102,BO8)=1,"Önace ok","Önace falsch"))</f>
        <v>leer</v>
      </c>
      <c r="BP106" s="314" t="str">
        <f>IF(AND(BP8="",BP9=""),"leer",IF(COUNTIF(OENACE_Abteilungen!$D$11:$D$102,BP8)=1,"Önace ok","Önace falsch"))</f>
        <v>leer</v>
      </c>
      <c r="BQ106" s="314" t="str">
        <f>IF(AND(BQ8="",BQ9=""),"leer",IF(COUNTIF(OENACE_Abteilungen!$D$11:$D$102,BQ8)=1,"Önace ok","Önace falsch"))</f>
        <v>leer</v>
      </c>
      <c r="BR106" s="314" t="str">
        <f>IF(AND(BR8="",BR9=""),"leer",IF(COUNTIF(OENACE_Abteilungen!$D$11:$D$102,BR8)=1,"Önace ok","Önace falsch"))</f>
        <v>leer</v>
      </c>
      <c r="BS106" s="314" t="str">
        <f>IF(AND(BS8="",BS9=""),"leer",IF(COUNTIF(OENACE_Abteilungen!$D$11:$D$102,BS8)=1,"Önace ok","Önace falsch"))</f>
        <v>leer</v>
      </c>
      <c r="BT106" s="314" t="str">
        <f>IF(AND(BT8="",BT9=""),"leer",IF(COUNTIF(OENACE_Abteilungen!$D$11:$D$102,BT8)=1,"Önace ok","Önace falsch"))</f>
        <v>leer</v>
      </c>
      <c r="BU106" s="314" t="str">
        <f>IF(AND(BU8="",BU9=""),"leer",IF(COUNTIF(OENACE_Abteilungen!$D$11:$D$102,BU8)=1,"Önace ok","Önace falsch"))</f>
        <v>leer</v>
      </c>
      <c r="BV106" s="314" t="str">
        <f>IF(AND(BV8="",BV9=""),"leer",IF(COUNTIF(OENACE_Abteilungen!$D$11:$D$102,BV8)=1,"Önace ok","Önace falsch"))</f>
        <v>leer</v>
      </c>
      <c r="BW106" s="314" t="str">
        <f>IF(AND(BW8="",BW9=""),"leer",IF(COUNTIF(OENACE_Abteilungen!$D$11:$D$102,BW8)=1,"Önace ok","Önace falsch"))</f>
        <v>leer</v>
      </c>
      <c r="BX106" s="314" t="str">
        <f>IF(AND(BX8="",BX9=""),"leer",IF(COUNTIF(OENACE_Abteilungen!$D$11:$D$102,BX8)=1,"Önace ok","Önace falsch"))</f>
        <v>leer</v>
      </c>
      <c r="BY106" s="314" t="str">
        <f>IF(AND(BY8="",BY9=""),"leer",IF(COUNTIF(OENACE_Abteilungen!$D$11:$D$102,BY8)=1,"Önace ok","Önace falsch"))</f>
        <v>leer</v>
      </c>
      <c r="BZ106" s="314" t="str">
        <f>IF(AND(BZ8="",BZ9=""),"leer",IF(COUNTIF(OENACE_Abteilungen!$D$11:$D$102,BZ8)=1,"Önace ok","Önace falsch"))</f>
        <v>leer</v>
      </c>
      <c r="CA106" s="314" t="str">
        <f>IF(AND(CA8="",CA9=""),"leer",IF(COUNTIF(OENACE_Abteilungen!$D$11:$D$102,CA8)=1,"Önace ok","Önace falsch"))</f>
        <v>leer</v>
      </c>
      <c r="CB106" s="314" t="str">
        <f>IF(AND(CB8="",CB9=""),"leer",IF(COUNTIF(OENACE_Abteilungen!$D$11:$D$102,CB8)=1,"Önace ok","Önace falsch"))</f>
        <v>leer</v>
      </c>
      <c r="CC106" s="314" t="str">
        <f>IF(AND(CC8="",CC9=""),"leer",IF(COUNTIF(OENACE_Abteilungen!$D$11:$D$102,CC8)=1,"Önace ok","Önace falsch"))</f>
        <v>leer</v>
      </c>
      <c r="CD106" s="314" t="str">
        <f>IF(AND(CD8="",CD9=""),"leer",IF(COUNTIF(OENACE_Abteilungen!$D$11:$D$102,CD8)=1,"Önace ok","Önace falsch"))</f>
        <v>leer</v>
      </c>
      <c r="CE106" s="314" t="str">
        <f>IF(AND(CE8="",CE9=""),"leer",IF(COUNTIF(OENACE_Abteilungen!$D$11:$D$102,CE8)=1,"Önace ok","Önace falsch"))</f>
        <v>leer</v>
      </c>
      <c r="CF106" s="314" t="str">
        <f>IF(AND(CF8="",CF9=""),"leer",IF(COUNTIF(OENACE_Abteilungen!$D$11:$D$102,CF8)=1,"Önace ok","Önace falsch"))</f>
        <v>leer</v>
      </c>
      <c r="CG106" s="314" t="str">
        <f>IF(AND(CG8="",CG9=""),"leer",IF(COUNTIF(OENACE_Abteilungen!$D$11:$D$102,CG8)=1,"Önace ok","Önace falsch"))</f>
        <v>leer</v>
      </c>
      <c r="CH106" s="314" t="str">
        <f>IF(AND(CH8="",CH9=""),"leer",IF(COUNTIF(OENACE_Abteilungen!$D$11:$D$102,CH8)=1,"Önace ok","Önace falsch"))</f>
        <v>leer</v>
      </c>
      <c r="CI106" s="314" t="str">
        <f>IF(AND(CI8="",CI9=""),"leer",IF(COUNTIF(OENACE_Abteilungen!$D$11:$D$102,CI8)=1,"Önace ok","Önace falsch"))</f>
        <v>leer</v>
      </c>
      <c r="CJ106" s="314" t="str">
        <f>IF(AND(CJ8="",CJ9=""),"leer",IF(COUNTIF(OENACE_Abteilungen!$D$11:$D$102,CJ8)=1,"Önace ok","Önace falsch"))</f>
        <v>leer</v>
      </c>
      <c r="CK106" s="314" t="str">
        <f>IF(AND(CK8="",CK9=""),"leer",IF(COUNTIF(OENACE_Abteilungen!$D$11:$D$102,CK8)=1,"Önace ok","Önace falsch"))</f>
        <v>leer</v>
      </c>
      <c r="CL106" s="314" t="str">
        <f>IF(AND(CL8="",CL9=""),"leer",IF(COUNTIF(OENACE_Abteilungen!$D$11:$D$102,CL8)=1,"Önace ok","Önace falsch"))</f>
        <v>leer</v>
      </c>
      <c r="CM106" s="314" t="str">
        <f>IF(AND(CM8="",CM9=""),"leer",IF(COUNTIF(OENACE_Abteilungen!$D$11:$D$102,CM8)=1,"Önace ok","Önace falsch"))</f>
        <v>leer</v>
      </c>
      <c r="CN106" s="314" t="str">
        <f>IF(AND(CN8="",CN9=""),"leer",IF(COUNTIF(OENACE_Abteilungen!$D$11:$D$102,CN8)=1,"Önace ok","Önace falsch"))</f>
        <v>leer</v>
      </c>
      <c r="CO106" s="314" t="str">
        <f>IF(AND(CO8="",CO9=""),"leer",IF(COUNTIF(OENACE_Abteilungen!$D$11:$D$102,CO8)=1,"Önace ok","Önace falsch"))</f>
        <v>leer</v>
      </c>
      <c r="CP106" s="314" t="str">
        <f>IF(AND(CP8="",CP9=""),"leer",IF(COUNTIF(OENACE_Abteilungen!$D$11:$D$102,CP8)=1,"Önace ok","Önace falsch"))</f>
        <v>leer</v>
      </c>
      <c r="CQ106" s="314" t="str">
        <f>IF(AND(CQ8="",CQ9=""),"leer",IF(COUNTIF(OENACE_Abteilungen!$D$11:$D$102,CQ8)=1,"Önace ok","Önace falsch"))</f>
        <v>leer</v>
      </c>
      <c r="CR106" s="314" t="str">
        <f>IF(AND(CR8="",CR9=""),"leer",IF(COUNTIF(OENACE_Abteilungen!$D$11:$D$102,CR8)=1,"Önace ok","Önace falsch"))</f>
        <v>leer</v>
      </c>
      <c r="CS106" s="314" t="str">
        <f>IF(AND(CS8="",CS9=""),"leer",IF(COUNTIF(OENACE_Abteilungen!$D$11:$D$102,CS8)=1,"Önace ok","Önace falsch"))</f>
        <v>leer</v>
      </c>
      <c r="CT106" s="314" t="str">
        <f>IF(AND(CT8="",CT9=""),"leer",IF(COUNTIF(OENACE_Abteilungen!$D$11:$D$102,CT8)=1,"Önace ok","Önace falsch"))</f>
        <v>leer</v>
      </c>
      <c r="CU106" s="314" t="str">
        <f>IF(AND(CU8="",CU9=""),"leer",IF(COUNTIF(OENACE_Abteilungen!$D$11:$D$102,CU8)=1,"Önace ok","Önace falsch"))</f>
        <v>leer</v>
      </c>
      <c r="CV106" s="314" t="str">
        <f>IF(AND(CV8="",CV9=""),"leer",IF(COUNTIF(OENACE_Abteilungen!$D$11:$D$102,CV8)=1,"Önace ok","Önace falsch"))</f>
        <v>leer</v>
      </c>
      <c r="CW106" s="314" t="str">
        <f>IF(AND(CW8="",CW9=""),"leer",IF(COUNTIF(OENACE_Abteilungen!$D$11:$D$102,CW8)=1,"Önace ok","Önace falsch"))</f>
        <v>leer</v>
      </c>
      <c r="CX106" s="314" t="str">
        <f>IF(AND(CX8="",CX9=""),"leer",IF(COUNTIF(OENACE_Abteilungen!$D$11:$D$102,CX8)=1,"Önace ok","Önace falsch"))</f>
        <v>leer</v>
      </c>
      <c r="CY106" s="314" t="str">
        <f>IF(AND(CY8="",CY9=""),"leer",IF(COUNTIF(OENACE_Abteilungen!$D$11:$D$102,CY8)=1,"Önace ok","Önace falsch"))</f>
        <v>leer</v>
      </c>
      <c r="CZ106" s="314" t="str">
        <f>IF(AND(CZ8="",CZ9=""),"leer",IF(COUNTIF(OENACE_Abteilungen!$D$11:$D$102,CZ8)=1,"Önace ok","Önace falsch"))</f>
        <v>leer</v>
      </c>
      <c r="DA106" s="314" t="str">
        <f>IF(AND(DA8="",DA9=""),"leer",IF(COUNTIF(OENACE_Abteilungen!$D$11:$D$102,DA8)=1,"Önace ok","Önace falsch"))</f>
        <v>leer</v>
      </c>
      <c r="DB106" s="314" t="str">
        <f>IF(AND(DB8="",DB9=""),"leer",IF(COUNTIF(OENACE_Abteilungen!$D$11:$D$102,DB8)=1,"Önace ok","Önace falsch"))</f>
        <v>leer</v>
      </c>
      <c r="DC106" s="314" t="str">
        <f>IF(AND(DC8="",DC9=""),"leer",IF(COUNTIF(OENACE_Abteilungen!$D$11:$D$102,DC8)=1,"Önace ok","Önace falsch"))</f>
        <v>leer</v>
      </c>
      <c r="DD106" s="314" t="str">
        <f>IF(AND(DD8="",DD9=""),"leer",IF(COUNTIF(OENACE_Abteilungen!$D$11:$D$102,DD8)=1,"Önace ok","Önace falsch"))</f>
        <v>leer</v>
      </c>
      <c r="DE106" s="314" t="str">
        <f>IF(AND(DE8="",DE9=""),"leer",IF(COUNTIF(OENACE_Abteilungen!$D$11:$D$102,DE8)=1,"Önace ok","Önace falsch"))</f>
        <v>leer</v>
      </c>
      <c r="DF106" s="314" t="str">
        <f>IF(AND(DF8="",DF9=""),"leer",IF(COUNTIF(OENACE_Abteilungen!$D$11:$D$102,DF8)=1,"Önace ok","Önace falsch"))</f>
        <v>leer</v>
      </c>
      <c r="DG106" s="314" t="str">
        <f>IF(AND(DG8="",DG9=""),"leer",IF(COUNTIF(OENACE_Abteilungen!$D$11:$D$102,DG8)=1,"Önace ok","Önace falsch"))</f>
        <v>leer</v>
      </c>
      <c r="DH106" s="314" t="str">
        <f>IF(AND(DH8="",DH9=""),"leer",IF(COUNTIF(OENACE_Abteilungen!$D$11:$D$102,DH8)=1,"Önace ok","Önace falsch"))</f>
        <v>leer</v>
      </c>
      <c r="DI106" s="314" t="str">
        <f>IF(AND(DI8="",DI9=""),"leer",IF(COUNTIF(OENACE_Abteilungen!$D$11:$D$102,DI8)=1,"Önace ok","Önace falsch"))</f>
        <v>leer</v>
      </c>
      <c r="DJ106" s="314" t="str">
        <f>IF(AND(DJ8="",DJ9=""),"leer",IF(COUNTIF(OENACE_Abteilungen!$D$11:$D$102,DJ8)=1,"Önace ok","Önace falsch"))</f>
        <v>leer</v>
      </c>
      <c r="DK106" s="314" t="str">
        <f>IF(AND(DK8="",DK9=""),"leer",IF(COUNTIF(OENACE_Abteilungen!$D$11:$D$102,DK8)=1,"Önace ok","Önace falsch"))</f>
        <v>leer</v>
      </c>
      <c r="DL106" s="314" t="str">
        <f>IF(AND(DL8="",DL9=""),"leer",IF(COUNTIF(OENACE_Abteilungen!$D$11:$D$102,DL8)=1,"Önace ok","Önace falsch"))</f>
        <v>leer</v>
      </c>
      <c r="DM106" s="314" t="str">
        <f>IF(AND(DM8="",DM9=""),"leer",IF(COUNTIF(OENACE_Abteilungen!$D$11:$D$102,DM8)=1,"Önace ok","Önace falsch"))</f>
        <v>leer</v>
      </c>
      <c r="DN106" s="314" t="str">
        <f>IF(AND(DN8="",DN9=""),"leer",IF(COUNTIF(OENACE_Abteilungen!$D$11:$D$102,DN8)=1,"Önace ok","Önace falsch"))</f>
        <v>leer</v>
      </c>
      <c r="DO106" s="314" t="str">
        <f>IF(AND(DO8="",DO9=""),"leer",IF(COUNTIF(OENACE_Abteilungen!$D$11:$D$102,DO8)=1,"Önace ok","Önace falsch"))</f>
        <v>leer</v>
      </c>
      <c r="DP106" s="314" t="str">
        <f>IF(AND(DP8="",DP9=""),"leer",IF(COUNTIF(OENACE_Abteilungen!$D$11:$D$102,DP8)=1,"Önace ok","Önace falsch"))</f>
        <v>leer</v>
      </c>
      <c r="DQ106" s="314" t="str">
        <f>IF(AND(DQ8="",DQ9=""),"leer",IF(COUNTIF(OENACE_Abteilungen!$D$11:$D$102,DQ8)=1,"Önace ok","Önace falsch"))</f>
        <v>leer</v>
      </c>
      <c r="DR106" s="314" t="str">
        <f>IF(AND(DR8="",DR9=""),"leer",IF(COUNTIF(OENACE_Abteilungen!$D$11:$D$102,DR8)=1,"Önace ok","Önace falsch"))</f>
        <v>leer</v>
      </c>
      <c r="DS106" s="314" t="str">
        <f>IF(AND(DS8="",DS9=""),"leer",IF(COUNTIF(OENACE_Abteilungen!$D$11:$D$102,DS8)=1,"Önace ok","Önace falsch"))</f>
        <v>leer</v>
      </c>
      <c r="DT106" s="314" t="str">
        <f>IF(AND(DT8="",DT9=""),"leer",IF(COUNTIF(OENACE_Abteilungen!$D$11:$D$102,DT8)=1,"Önace ok","Önace falsch"))</f>
        <v>leer</v>
      </c>
      <c r="DU106" s="314" t="str">
        <f>IF(AND(DU8="",DU9=""),"leer",IF(COUNTIF(OENACE_Abteilungen!$D$11:$D$102,DU8)=1,"Önace ok","Önace falsch"))</f>
        <v>leer</v>
      </c>
      <c r="DV106" s="314" t="str">
        <f>IF(AND(DV8="",DV9=""),"leer",IF(COUNTIF(OENACE_Abteilungen!$D$11:$D$102,DV8)=1,"Önace ok","Önace falsch"))</f>
        <v>leer</v>
      </c>
      <c r="DW106" s="314" t="str">
        <f>IF(AND(DW8="",DW9=""),"leer",IF(COUNTIF(OENACE_Abteilungen!$D$11:$D$102,DW8)=1,"Önace ok","Önace falsch"))</f>
        <v>leer</v>
      </c>
      <c r="DX106" s="314" t="str">
        <f>IF(AND(DX8="",DX9=""),"leer",IF(COUNTIF(OENACE_Abteilungen!$D$11:$D$102,DX8)=1,"Önace ok","Önace falsch"))</f>
        <v>leer</v>
      </c>
      <c r="DY106" s="314" t="str">
        <f>IF(AND(DY8="",DY9=""),"leer",IF(COUNTIF(OENACE_Abteilungen!$D$11:$D$102,DY8)=1,"Önace ok","Önace falsch"))</f>
        <v>leer</v>
      </c>
      <c r="DZ106" s="314" t="str">
        <f>IF(AND(DZ8="",DZ9=""),"leer",IF(COUNTIF(OENACE_Abteilungen!$D$11:$D$102,DZ8)=1,"Önace ok","Önace falsch"))</f>
        <v>leer</v>
      </c>
      <c r="EA106" s="314" t="str">
        <f>IF(AND(EA8="",EA9=""),"leer",IF(COUNTIF(OENACE_Abteilungen!$D$11:$D$102,EA8)=1,"Önace ok","Önace falsch"))</f>
        <v>leer</v>
      </c>
      <c r="EB106" s="314" t="str">
        <f>IF(AND(EB8="",EB9=""),"leer",IF(COUNTIF(OENACE_Abteilungen!$D$11:$D$102,EB8)=1,"Önace ok","Önace falsch"))</f>
        <v>leer</v>
      </c>
      <c r="EC106" s="314" t="str">
        <f>IF(AND(EC8="",EC9=""),"leer",IF(COUNTIF(OENACE_Abteilungen!$D$11:$D$102,EC8)=1,"Önace ok","Önace falsch"))</f>
        <v>leer</v>
      </c>
      <c r="ED106" s="314" t="str">
        <f>IF(AND(ED8="",ED9=""),"leer",IF(COUNTIF(OENACE_Abteilungen!$D$11:$D$102,ED8)=1,"Önace ok","Önace falsch"))</f>
        <v>leer</v>
      </c>
      <c r="EE106" s="314" t="str">
        <f>IF(AND(EE8="",EE9=""),"leer",IF(COUNTIF(OENACE_Abteilungen!$D$11:$D$102,EE8)=1,"Önace ok","Önace falsch"))</f>
        <v>leer</v>
      </c>
      <c r="EF106" s="314" t="str">
        <f>IF(AND(EF8="",EF9=""),"leer",IF(COUNTIF(OENACE_Abteilungen!$D$11:$D$102,EF8)=1,"Önace ok","Önace falsch"))</f>
        <v>leer</v>
      </c>
      <c r="EG106" s="314" t="str">
        <f>IF(AND(EG8="",EG9=""),"leer",IF(COUNTIF(OENACE_Abteilungen!$D$11:$D$102,EG8)=1,"Önace ok","Önace falsch"))</f>
        <v>leer</v>
      </c>
      <c r="EH106" s="314" t="str">
        <f>IF(AND(EH8="",EH9=""),"leer",IF(COUNTIF(OENACE_Abteilungen!$D$11:$D$102,EH8)=1,"Önace ok","Önace falsch"))</f>
        <v>leer</v>
      </c>
      <c r="EI106" s="314" t="str">
        <f>IF(AND(EI8="",EI9=""),"leer",IF(COUNTIF(OENACE_Abteilungen!$D$11:$D$102,EI8)=1,"Önace ok","Önace falsch"))</f>
        <v>leer</v>
      </c>
      <c r="EJ106" s="314" t="str">
        <f>IF(AND(EJ8="",EJ9=""),"leer",IF(COUNTIF(OENACE_Abteilungen!$D$11:$D$102,EJ8)=1,"Önace ok","Önace falsch"))</f>
        <v>leer</v>
      </c>
      <c r="EK106" s="314" t="str">
        <f>IF(AND(EK8="",EK9=""),"leer",IF(COUNTIF(OENACE_Abteilungen!$D$11:$D$102,EK8)=1,"Önace ok","Önace falsch"))</f>
        <v>leer</v>
      </c>
      <c r="EL106" s="314" t="str">
        <f>IF(AND(EL8="",EL9=""),"leer",IF(COUNTIF(OENACE_Abteilungen!$D$11:$D$102,EL8)=1,"Önace ok","Önace falsch"))</f>
        <v>leer</v>
      </c>
      <c r="EM106" s="314" t="str">
        <f>IF(AND(EM8="",EM9=""),"leer",IF(COUNTIF(OENACE_Abteilungen!$D$11:$D$102,EM8)=1,"Önace ok","Önace falsch"))</f>
        <v>leer</v>
      </c>
      <c r="EN106" s="314" t="str">
        <f>IF(AND(EN8="",EN9=""),"leer",IF(COUNTIF(OENACE_Abteilungen!$D$11:$D$102,EN8)=1,"Önace ok","Önace falsch"))</f>
        <v>leer</v>
      </c>
      <c r="EO106" s="314" t="str">
        <f>IF(AND(EO8="",EO9=""),"leer",IF(COUNTIF(OENACE_Abteilungen!$D$11:$D$102,EO8)=1,"Önace ok","Önace falsch"))</f>
        <v>leer</v>
      </c>
      <c r="EP106" s="314" t="str">
        <f>IF(AND(EP8="",EP9=""),"leer",IF(COUNTIF(OENACE_Abteilungen!$D$11:$D$102,EP8)=1,"Önace ok","Önace falsch"))</f>
        <v>leer</v>
      </c>
      <c r="EQ106" s="314" t="str">
        <f>IF(AND(EQ8="",EQ9=""),"leer",IF(COUNTIF(OENACE_Abteilungen!$D$11:$D$102,EQ8)=1,"Önace ok","Önace falsch"))</f>
        <v>leer</v>
      </c>
      <c r="ER106" s="314" t="str">
        <f>IF(AND(ER8="",ER9=""),"leer",IF(COUNTIF(OENACE_Abteilungen!$D$11:$D$102,ER8)=1,"Önace ok","Önace falsch"))</f>
        <v>leer</v>
      </c>
      <c r="ES106" s="314" t="str">
        <f>IF(AND(ES8="",ES9=""),"leer",IF(COUNTIF(OENACE_Abteilungen!$D$11:$D$102,ES8)=1,"Önace ok","Önace falsch"))</f>
        <v>leer</v>
      </c>
      <c r="ET106" s="314" t="str">
        <f>IF(AND(ET8="",ET9=""),"leer",IF(COUNTIF(OENACE_Abteilungen!$D$11:$D$102,ET8)=1,"Önace ok","Önace falsch"))</f>
        <v>leer</v>
      </c>
      <c r="EU106" s="314" t="str">
        <f>IF(AND(EU8="",EU9=""),"leer",IF(COUNTIF(OENACE_Abteilungen!$D$11:$D$102,EU8)=1,"Önace ok","Önace falsch"))</f>
        <v>leer</v>
      </c>
      <c r="EV106" s="314" t="str">
        <f>IF(AND(EV8="",EV9=""),"leer",IF(COUNTIF(OENACE_Abteilungen!$D$11:$D$102,EV8)=1,"Önace ok","Önace falsch"))</f>
        <v>leer</v>
      </c>
      <c r="EW106" s="314" t="str">
        <f>IF(AND(EW8="",EW9=""),"leer",IF(COUNTIF(OENACE_Abteilungen!$D$11:$D$102,EW8)=1,"Önace ok","Önace falsch"))</f>
        <v>leer</v>
      </c>
      <c r="EX106" s="314" t="str">
        <f>IF(AND(EX8="",EX9=""),"leer",IF(COUNTIF(OENACE_Abteilungen!$D$11:$D$102,EX8)=1,"Önace ok","Önace falsch"))</f>
        <v>leer</v>
      </c>
      <c r="EY106" s="314" t="str">
        <f>IF(AND(EY8="",EY9=""),"leer",IF(COUNTIF(OENACE_Abteilungen!$D$11:$D$102,EY8)=1,"Önace ok","Önace falsch"))</f>
        <v>leer</v>
      </c>
      <c r="EZ106" s="314" t="str">
        <f>IF(AND(EZ8="",EZ9=""),"leer",IF(COUNTIF(OENACE_Abteilungen!$D$11:$D$102,EZ8)=1,"Önace ok","Önace falsch"))</f>
        <v>leer</v>
      </c>
      <c r="FA106" s="314" t="str">
        <f>IF(AND(FA8="",FA9=""),"leer",IF(COUNTIF(OENACE_Abteilungen!$D$11:$D$102,FA8)=1,"Önace ok","Önace falsch"))</f>
        <v>leer</v>
      </c>
      <c r="FB106" s="314" t="str">
        <f>IF(AND(FB8="",FB9=""),"leer",IF(COUNTIF(OENACE_Abteilungen!$D$11:$D$102,FB8)=1,"Önace ok","Önace falsch"))</f>
        <v>leer</v>
      </c>
      <c r="FC106" s="314" t="str">
        <f>IF(AND(FC8="",FC9=""),"leer",IF(COUNTIF(OENACE_Abteilungen!$D$11:$D$102,FC8)=1,"Önace ok","Önace falsch"))</f>
        <v>leer</v>
      </c>
      <c r="FD106" s="314" t="str">
        <f>IF(AND(FD8="",FD9=""),"leer",IF(COUNTIF(OENACE_Abteilungen!$D$11:$D$102,FD8)=1,"Önace ok","Önace falsch"))</f>
        <v>leer</v>
      </c>
      <c r="FE106" s="314" t="str">
        <f>IF(AND(FE8="",FE9=""),"leer",IF(COUNTIF(OENACE_Abteilungen!$D$11:$D$102,FE8)=1,"Önace ok","Önace falsch"))</f>
        <v>leer</v>
      </c>
      <c r="FF106" s="314" t="str">
        <f>IF(AND(FF8="",FF9=""),"leer",IF(COUNTIF(OENACE_Abteilungen!$D$11:$D$102,FF8)=1,"Önace ok","Önace falsch"))</f>
        <v>leer</v>
      </c>
      <c r="FG106" s="314" t="str">
        <f>IF(AND(FG8="",FG9=""),"leer",IF(COUNTIF(OENACE_Abteilungen!$D$11:$D$102,FG8)=1,"Önace ok","Önace falsch"))</f>
        <v>leer</v>
      </c>
      <c r="FH106" s="314" t="str">
        <f>IF(AND(FH8="",FH9=""),"leer",IF(COUNTIF(OENACE_Abteilungen!$D$11:$D$102,FH8)=1,"Önace ok","Önace falsch"))</f>
        <v>leer</v>
      </c>
      <c r="FI106" s="314" t="str">
        <f>IF(AND(FI8="",FI9=""),"leer",IF(COUNTIF(OENACE_Abteilungen!$D$11:$D$102,FI8)=1,"Önace ok","Önace falsch"))</f>
        <v>leer</v>
      </c>
      <c r="FJ106" s="314" t="str">
        <f>IF(AND(FJ8="",FJ9=""),"leer",IF(COUNTIF(OENACE_Abteilungen!$D$11:$D$102,FJ8)=1,"Önace ok","Önace falsch"))</f>
        <v>leer</v>
      </c>
      <c r="FK106" s="314" t="str">
        <f>IF(AND(FK8="",FK9=""),"leer",IF(COUNTIF(OENACE_Abteilungen!$D$11:$D$102,FK8)=1,"Önace ok","Önace falsch"))</f>
        <v>leer</v>
      </c>
      <c r="FL106" s="314" t="str">
        <f>IF(AND(FL8="",FL9=""),"leer",IF(COUNTIF(OENACE_Abteilungen!$D$11:$D$102,FL8)=1,"Önace ok","Önace falsch"))</f>
        <v>leer</v>
      </c>
      <c r="FM106" s="314" t="str">
        <f>IF(AND(FM8="",FM9=""),"leer",IF(COUNTIF(OENACE_Abteilungen!$D$11:$D$102,FM8)=1,"Önace ok","Önace falsch"))</f>
        <v>leer</v>
      </c>
      <c r="FN106" s="314" t="str">
        <f>IF(AND(FN8="",FN9=""),"leer",IF(COUNTIF(OENACE_Abteilungen!$D$11:$D$102,FN8)=1,"Önace ok","Önace falsch"))</f>
        <v>leer</v>
      </c>
      <c r="FO106" s="314" t="str">
        <f>IF(AND(FO8="",FO9=""),"leer",IF(COUNTIF(OENACE_Abteilungen!$D$11:$D$102,FO8)=1,"Önace ok","Önace falsch"))</f>
        <v>leer</v>
      </c>
      <c r="FP106" s="314" t="str">
        <f>IF(AND(FP8="",FP9=""),"leer",IF(COUNTIF(OENACE_Abteilungen!$D$11:$D$102,FP8)=1,"Önace ok","Önace falsch"))</f>
        <v>leer</v>
      </c>
      <c r="FQ106" s="314" t="str">
        <f>IF(AND(FQ8="",FQ9=""),"leer",IF(COUNTIF(OENACE_Abteilungen!$D$11:$D$102,FQ8)=1,"Önace ok","Önace falsch"))</f>
        <v>leer</v>
      </c>
      <c r="FR106" s="314" t="str">
        <f>IF(AND(FR8="",FR9=""),"leer",IF(COUNTIF(OENACE_Abteilungen!$D$11:$D$102,FR8)=1,"Önace ok","Önace falsch"))</f>
        <v>leer</v>
      </c>
      <c r="FS106" s="314" t="str">
        <f>IF(AND(FS8="",FS9=""),"leer",IF(COUNTIF(OENACE_Abteilungen!$D$11:$D$102,FS8)=1,"Önace ok","Önace falsch"))</f>
        <v>leer</v>
      </c>
      <c r="FT106" s="314" t="str">
        <f>IF(AND(FT8="",FT9=""),"leer",IF(COUNTIF(OENACE_Abteilungen!$D$11:$D$102,FT8)=1,"Önace ok","Önace falsch"))</f>
        <v>leer</v>
      </c>
      <c r="FU106" s="314" t="str">
        <f>IF(AND(FU8="",FU9=""),"leer",IF(COUNTIF(OENACE_Abteilungen!$D$11:$D$102,FU8)=1,"Önace ok","Önace falsch"))</f>
        <v>leer</v>
      </c>
      <c r="FV106" s="314" t="str">
        <f>IF(AND(FV8="",FV9=""),"leer",IF(COUNTIF(OENACE_Abteilungen!$D$11:$D$102,FV8)=1,"Önace ok","Önace falsch"))</f>
        <v>leer</v>
      </c>
      <c r="FW106" s="314" t="str">
        <f>IF(AND(FW8="",FW9=""),"leer",IF(COUNTIF(OENACE_Abteilungen!$D$11:$D$102,FW8)=1,"Önace ok","Önace falsch"))</f>
        <v>leer</v>
      </c>
      <c r="FX106" s="314" t="str">
        <f>IF(AND(FX8="",FX9=""),"leer",IF(COUNTIF(OENACE_Abteilungen!$D$11:$D$102,FX8)=1,"Önace ok","Önace falsch"))</f>
        <v>leer</v>
      </c>
      <c r="FY106" s="314" t="str">
        <f>IF(AND(FY8="",FY9=""),"leer",IF(COUNTIF(OENACE_Abteilungen!$D$11:$D$102,FY8)=1,"Önace ok","Önace falsch"))</f>
        <v>leer</v>
      </c>
      <c r="FZ106" s="314" t="str">
        <f>IF(AND(FZ8="",FZ9=""),"leer",IF(COUNTIF(OENACE_Abteilungen!$D$11:$D$102,FZ8)=1,"Önace ok","Önace falsch"))</f>
        <v>leer</v>
      </c>
      <c r="GA106" s="314" t="str">
        <f>IF(AND(GA8="",GA9=""),"leer",IF(COUNTIF(OENACE_Abteilungen!$D$11:$D$102,GA8)=1,"Önace ok","Önace falsch"))</f>
        <v>leer</v>
      </c>
      <c r="GB106" s="314" t="str">
        <f>IF(AND(GB8="",GB9=""),"leer",IF(COUNTIF(OENACE_Abteilungen!$D$11:$D$102,GB8)=1,"Önace ok","Önace falsch"))</f>
        <v>leer</v>
      </c>
      <c r="GC106" s="314" t="str">
        <f>IF(AND(GC8="",GC9=""),"leer",IF(COUNTIF(OENACE_Abteilungen!$D$11:$D$102,GC8)=1,"Önace ok","Önace falsch"))</f>
        <v>leer</v>
      </c>
      <c r="GD106" s="314" t="str">
        <f>IF(AND(GD8="",GD9=""),"leer",IF(COUNTIF(OENACE_Abteilungen!$D$11:$D$102,GD8)=1,"Önace ok","Önace falsch"))</f>
        <v>leer</v>
      </c>
      <c r="GE106" s="314" t="str">
        <f>IF(AND(GE8="",GE9=""),"leer",IF(COUNTIF(OENACE_Abteilungen!$D$11:$D$102,GE8)=1,"Önace ok","Önace falsch"))</f>
        <v>leer</v>
      </c>
      <c r="GF106" s="314" t="str">
        <f>IF(AND(GF8="",GF9=""),"leer",IF(COUNTIF(OENACE_Abteilungen!$D$11:$D$102,GF8)=1,"Önace ok","Önace falsch"))</f>
        <v>leer</v>
      </c>
      <c r="GG106" s="314" t="str">
        <f>IF(AND(GG8="",GG9=""),"leer",IF(COUNTIF(OENACE_Abteilungen!$D$11:$D$102,GG8)=1,"Önace ok","Önace falsch"))</f>
        <v>leer</v>
      </c>
      <c r="GH106" s="314" t="str">
        <f>IF(AND(GH8="",GH9=""),"leer",IF(COUNTIF(OENACE_Abteilungen!$D$11:$D$102,GH8)=1,"Önace ok","Önace falsch"))</f>
        <v>leer</v>
      </c>
      <c r="GI106" s="314" t="str">
        <f>IF(AND(GI8="",GI9=""),"leer",IF(COUNTIF(OENACE_Abteilungen!$D$11:$D$102,GI8)=1,"Önace ok","Önace falsch"))</f>
        <v>leer</v>
      </c>
      <c r="GJ106" s="314" t="str">
        <f>IF(AND(GJ8="",GJ9=""),"leer",IF(COUNTIF(OENACE_Abteilungen!$D$11:$D$102,GJ8)=1,"Önace ok","Önace falsch"))</f>
        <v>leer</v>
      </c>
      <c r="GK106" s="314" t="str">
        <f>IF(AND(GK8="",GK9=""),"leer",IF(COUNTIF(OENACE_Abteilungen!$D$11:$D$102,GK8)=1,"Önace ok","Önace falsch"))</f>
        <v>leer</v>
      </c>
      <c r="GL106" s="314" t="str">
        <f>IF(AND(GL8="",GL9=""),"leer",IF(COUNTIF(OENACE_Abteilungen!$D$11:$D$102,GL8)=1,"Önace ok","Önace falsch"))</f>
        <v>leer</v>
      </c>
      <c r="GM106" s="314" t="str">
        <f>IF(AND(GM8="",GM9=""),"leer",IF(COUNTIF(OENACE_Abteilungen!$D$11:$D$102,GM8)=1,"Önace ok","Önace falsch"))</f>
        <v>leer</v>
      </c>
      <c r="GN106" s="314" t="str">
        <f>IF(AND(GN8="",GN9=""),"leer",IF(COUNTIF(OENACE_Abteilungen!$D$11:$D$102,GN8)=1,"Önace ok","Önace falsch"))</f>
        <v>leer</v>
      </c>
      <c r="GO106" s="314" t="str">
        <f>IF(AND(GO8="",GO9=""),"leer",IF(COUNTIF(OENACE_Abteilungen!$D$11:$D$102,GO8)=1,"Önace ok","Önace falsch"))</f>
        <v>leer</v>
      </c>
      <c r="GP106" s="314" t="str">
        <f>IF(AND(GP8="",GP9=""),"leer",IF(COUNTIF(OENACE_Abteilungen!$D$11:$D$102,GP8)=1,"Önace ok","Önace falsch"))</f>
        <v>leer</v>
      </c>
      <c r="GQ106" s="314" t="str">
        <f>IF(AND(GQ8="",GQ9=""),"leer",IF(COUNTIF(OENACE_Abteilungen!$D$11:$D$102,GQ8)=1,"Önace ok","Önace falsch"))</f>
        <v>leer</v>
      </c>
      <c r="GR106" s="314" t="str">
        <f>IF(AND(GR8="",GR9=""),"leer",IF(COUNTIF(OENACE_Abteilungen!$D$11:$D$102,GR8)=1,"Önace ok","Önace falsch"))</f>
        <v>leer</v>
      </c>
      <c r="GS106" s="314" t="str">
        <f>IF(AND(GS8="",GS9=""),"leer",IF(COUNTIF(OENACE_Abteilungen!$D$11:$D$102,GS8)=1,"Önace ok","Önace falsch"))</f>
        <v>leer</v>
      </c>
      <c r="GT106" s="314" t="str">
        <f>IF(AND(GT8="",GT9=""),"leer",IF(COUNTIF(OENACE_Abteilungen!$D$11:$D$102,GT8)=1,"Önace ok","Önace falsch"))</f>
        <v>leer</v>
      </c>
      <c r="GU106" s="314" t="str">
        <f>IF(AND(GU8="",GU9=""),"leer",IF(COUNTIF(OENACE_Abteilungen!$D$11:$D$102,GU8)=1,"Önace ok","Önace falsch"))</f>
        <v>leer</v>
      </c>
      <c r="GV106" s="314" t="str">
        <f>IF(AND(GV8="",GV9=""),"leer",IF(COUNTIF(OENACE_Abteilungen!$D$11:$D$102,GV8)=1,"Önace ok","Önace falsch"))</f>
        <v>leer</v>
      </c>
      <c r="GW106" s="314" t="str">
        <f>IF(AND(GW8="",GW9=""),"leer",IF(COUNTIF(OENACE_Abteilungen!$D$11:$D$102,GW8)=1,"Önace ok","Önace falsch"))</f>
        <v>leer</v>
      </c>
      <c r="GX106" s="314" t="str">
        <f>IF(AND(GX8="",GX9=""),"leer",IF(COUNTIF(OENACE_Abteilungen!$D$11:$D$102,GX8)=1,"Önace ok","Önace falsch"))</f>
        <v>leer</v>
      </c>
      <c r="GY106" s="314" t="str">
        <f>IF(AND(GY8="",GY9=""),"leer",IF(COUNTIF(OENACE_Abteilungen!$D$11:$D$102,GY8)=1,"Önace ok","Önace falsch"))</f>
        <v>leer</v>
      </c>
      <c r="GZ106" s="314" t="str">
        <f>IF(AND(GZ8="",GZ9=""),"leer",IF(COUNTIF(OENACE_Abteilungen!$D$11:$D$102,GZ8)=1,"Önace ok","Önace falsch"))</f>
        <v>leer</v>
      </c>
      <c r="HA106" s="314" t="str">
        <f>IF(AND(HA8="",HA9=""),"leer",IF(COUNTIF(OENACE_Abteilungen!$D$11:$D$102,HA8)=1,"Önace ok","Önace falsch"))</f>
        <v>leer</v>
      </c>
      <c r="HB106" s="314" t="str">
        <f>IF(AND(HB8="",HB9=""),"leer",IF(COUNTIF(OENACE_Abteilungen!$D$11:$D$102,HB8)=1,"Önace ok","Önace falsch"))</f>
        <v>leer</v>
      </c>
      <c r="HC106" s="314" t="str">
        <f>IF(AND(HC8="",HC9=""),"leer",IF(COUNTIF(OENACE_Abteilungen!$D$11:$D$102,HC8)=1,"Önace ok","Önace falsch"))</f>
        <v>leer</v>
      </c>
      <c r="HD106" s="314" t="str">
        <f>IF(AND(HD8="",HD9=""),"leer",IF(COUNTIF(OENACE_Abteilungen!$D$11:$D$102,HD8)=1,"Önace ok","Önace falsch"))</f>
        <v>leer</v>
      </c>
      <c r="HE106" s="314" t="str">
        <f>IF(AND(HE8="",HE9=""),"leer",IF(COUNTIF(OENACE_Abteilungen!$D$11:$D$102,HE8)=1,"Önace ok","Önace falsch"))</f>
        <v>leer</v>
      </c>
      <c r="HF106" s="314" t="str">
        <f>IF(AND(HF8="",HF9=""),"leer",IF(COUNTIF(OENACE_Abteilungen!$D$11:$D$102,HF8)=1,"Önace ok","Önace falsch"))</f>
        <v>leer</v>
      </c>
      <c r="HG106" s="314" t="str">
        <f>IF(AND(HG8="",HG9=""),"leer",IF(COUNTIF(OENACE_Abteilungen!$D$11:$D$102,HG8)=1,"Önace ok","Önace falsch"))</f>
        <v>leer</v>
      </c>
      <c r="HH106" s="314" t="str">
        <f>IF(AND(HH8="",HH9=""),"leer",IF(COUNTIF(OENACE_Abteilungen!$D$11:$D$102,HH8)=1,"Önace ok","Önace falsch"))</f>
        <v>leer</v>
      </c>
      <c r="HI106" s="314" t="str">
        <f>IF(AND(HI8="",HI9=""),"leer",IF(COUNTIF(OENACE_Abteilungen!$D$11:$D$102,HI8)=1,"Önace ok","Önace falsch"))</f>
        <v>leer</v>
      </c>
      <c r="HJ106" s="314" t="str">
        <f>IF(AND(HJ8="",HJ9=""),"leer",IF(COUNTIF(OENACE_Abteilungen!$D$11:$D$102,HJ8)=1,"Önace ok","Önace falsch"))</f>
        <v>leer</v>
      </c>
      <c r="HK106" s="314" t="str">
        <f>IF(AND(HK8="",HK9=""),"leer",IF(COUNTIF(OENACE_Abteilungen!$D$11:$D$102,HK8)=1,"Önace ok","Önace falsch"))</f>
        <v>leer</v>
      </c>
      <c r="HL106" s="314" t="str">
        <f>IF(AND(HL8="",HL9=""),"leer",IF(COUNTIF(OENACE_Abteilungen!$D$11:$D$102,HL8)=1,"Önace ok","Önace falsch"))</f>
        <v>leer</v>
      </c>
      <c r="HM106" s="314" t="str">
        <f>IF(AND(HM8="",HM9=""),"leer",IF(COUNTIF(OENACE_Abteilungen!$D$11:$D$102,HM8)=1,"Önace ok","Önace falsch"))</f>
        <v>leer</v>
      </c>
      <c r="HN106" s="314" t="str">
        <f>IF(AND(HN8="",HN9=""),"leer",IF(COUNTIF(OENACE_Abteilungen!$D$11:$D$102,HN8)=1,"Önace ok","Önace falsch"))</f>
        <v>leer</v>
      </c>
      <c r="HO106" s="314" t="str">
        <f>IF(AND(HO8="",HO9=""),"leer",IF(COUNTIF(OENACE_Abteilungen!$D$11:$D$102,HO8)=1,"Önace ok","Önace falsch"))</f>
        <v>leer</v>
      </c>
      <c r="HP106" s="314" t="str">
        <f>IF(AND(HP8="",HP9=""),"leer",IF(COUNTIF(OENACE_Abteilungen!$D$11:$D$102,HP8)=1,"Önace ok","Önace falsch"))</f>
        <v>leer</v>
      </c>
      <c r="HQ106" s="314" t="str">
        <f>IF(AND(HQ8="",HQ9=""),"leer",IF(COUNTIF(OENACE_Abteilungen!$D$11:$D$102,HQ8)=1,"Önace ok","Önace falsch"))</f>
        <v>leer</v>
      </c>
      <c r="HR106" s="314" t="str">
        <f>IF(AND(HR8="",HR9=""),"leer",IF(COUNTIF(OENACE_Abteilungen!$D$11:$D$102,HR8)=1,"Önace ok","Önace falsch"))</f>
        <v>leer</v>
      </c>
      <c r="HS106" s="314" t="str">
        <f>IF(AND(HS8="",HS9=""),"leer",IF(COUNTIF(OENACE_Abteilungen!$D$11:$D$102,HS8)=1,"Önace ok","Önace falsch"))</f>
        <v>leer</v>
      </c>
      <c r="HT106" s="314" t="str">
        <f>IF(AND(HT8="",HT9=""),"leer",IF(COUNTIF(OENACE_Abteilungen!$D$11:$D$102,HT8)=1,"Önace ok","Önace falsch"))</f>
        <v>leer</v>
      </c>
      <c r="HU106" s="314" t="str">
        <f>IF(AND(HU8="",HU9=""),"leer",IF(COUNTIF(OENACE_Abteilungen!$D$11:$D$102,HU8)=1,"Önace ok","Önace falsch"))</f>
        <v>leer</v>
      </c>
      <c r="HV106" s="314" t="str">
        <f>IF(AND(HV8="",HV9=""),"leer",IF(COUNTIF(OENACE_Abteilungen!$D$11:$D$102,HV8)=1,"Önace ok","Önace falsch"))</f>
        <v>leer</v>
      </c>
      <c r="HW106" s="314" t="str">
        <f>IF(AND(HW8="",HW9=""),"leer",IF(COUNTIF(OENACE_Abteilungen!$D$11:$D$102,HW8)=1,"Önace ok","Önace falsch"))</f>
        <v>leer</v>
      </c>
      <c r="HX106" s="314" t="str">
        <f>IF(AND(HX8="",HX9=""),"leer",IF(COUNTIF(OENACE_Abteilungen!$D$11:$D$102,HX8)=1,"Önace ok","Önace falsch"))</f>
        <v>leer</v>
      </c>
      <c r="HY106" s="314" t="str">
        <f>IF(AND(HY8="",HY9=""),"leer",IF(COUNTIF(OENACE_Abteilungen!$D$11:$D$102,HY8)=1,"Önace ok","Önace falsch"))</f>
        <v>leer</v>
      </c>
      <c r="HZ106" s="314" t="str">
        <f>IF(AND(HZ8="",HZ9=""),"leer",IF(COUNTIF(OENACE_Abteilungen!$D$11:$D$102,HZ8)=1,"Önace ok","Önace falsch"))</f>
        <v>leer</v>
      </c>
      <c r="IA106" s="314" t="str">
        <f>IF(AND(IA8="",IA9=""),"leer",IF(COUNTIF(OENACE_Abteilungen!$D$11:$D$102,IA8)=1,"Önace ok","Önace falsch"))</f>
        <v>leer</v>
      </c>
      <c r="IB106" s="314" t="str">
        <f>IF(AND(IB8="",IB9=""),"leer",IF(COUNTIF(OENACE_Abteilungen!$D$11:$D$102,IB8)=1,"Önace ok","Önace falsch"))</f>
        <v>leer</v>
      </c>
      <c r="IC106" s="314" t="str">
        <f>IF(AND(IC8="",IC9=""),"leer",IF(COUNTIF(OENACE_Abteilungen!$D$11:$D$102,IC8)=1,"Önace ok","Önace falsch"))</f>
        <v>leer</v>
      </c>
      <c r="ID106" s="314" t="str">
        <f>IF(AND(ID8="",ID9=""),"leer",IF(COUNTIF(OENACE_Abteilungen!$D$11:$D$102,ID8)=1,"Önace ok","Önace falsch"))</f>
        <v>leer</v>
      </c>
      <c r="IE106" s="314" t="str">
        <f>IF(AND(IE8="",IE9=""),"leer",IF(COUNTIF(OENACE_Abteilungen!$D$11:$D$102,IE8)=1,"Önace ok","Önace falsch"))</f>
        <v>leer</v>
      </c>
      <c r="IF106" s="314" t="str">
        <f>IF(AND(IF8="",IF9=""),"leer",IF(COUNTIF(OENACE_Abteilungen!$D$11:$D$102,IF8)=1,"Önace ok","Önace falsch"))</f>
        <v>leer</v>
      </c>
      <c r="IG106" s="314" t="str">
        <f>IF(AND(IG8="",IG9=""),"leer",IF(COUNTIF(OENACE_Abteilungen!$D$11:$D$102,IG8)=1,"Önace ok","Önace falsch"))</f>
        <v>leer</v>
      </c>
      <c r="IH106" s="314" t="str">
        <f>IF(AND(IH8="",IH9=""),"leer",IF(COUNTIF(OENACE_Abteilungen!$D$11:$D$102,IH8)=1,"Önace ok","Önace falsch"))</f>
        <v>leer</v>
      </c>
      <c r="II106" s="314" t="str">
        <f>IF(AND(II8="",II9=""),"leer",IF(COUNTIF(OENACE_Abteilungen!$D$11:$D$102,II8)=1,"Önace ok","Önace falsch"))</f>
        <v>leer</v>
      </c>
      <c r="IJ106" s="314" t="str">
        <f>IF(AND(IJ8="",IJ9=""),"leer",IF(COUNTIF(OENACE_Abteilungen!$D$11:$D$102,IJ8)=1,"Önace ok","Önace falsch"))</f>
        <v>leer</v>
      </c>
      <c r="IK106" s="314" t="str">
        <f>IF(AND(IK8="",IK9=""),"leer",IF(COUNTIF(OENACE_Abteilungen!$D$11:$D$102,IK8)=1,"Önace ok","Önace falsch"))</f>
        <v>leer</v>
      </c>
      <c r="IL106" s="314" t="str">
        <f>IF(AND(IL8="",IL9=""),"leer",IF(COUNTIF(OENACE_Abteilungen!$D$11:$D$102,IL8)=1,"Önace ok","Önace falsch"))</f>
        <v>leer</v>
      </c>
      <c r="IM106" s="314" t="str">
        <f>IF(AND(IM8="",IM9=""),"leer",IF(COUNTIF(OENACE_Abteilungen!$D$11:$D$102,IM8)=1,"Önace ok","Önace falsch"))</f>
        <v>leer</v>
      </c>
      <c r="IN106" s="314" t="str">
        <f>IF(AND(IN8="",IN9=""),"leer",IF(COUNTIF(OENACE_Abteilungen!$D$11:$D$102,IN8)=1,"Önace ok","Önace falsch"))</f>
        <v>leer</v>
      </c>
      <c r="IO106" s="314" t="str">
        <f>IF(AND(IO8="",IO9=""),"leer",IF(COUNTIF(OENACE_Abteilungen!$D$11:$D$102,IO8)=1,"Önace ok","Önace falsch"))</f>
        <v>leer</v>
      </c>
      <c r="IP106" s="314" t="str">
        <f>IF(AND(IP8="",IP9=""),"leer",IF(COUNTIF(OENACE_Abteilungen!$D$11:$D$102,IP8)=1,"Önace ok","Önace falsch"))</f>
        <v>leer</v>
      </c>
      <c r="IQ106" s="314" t="str">
        <f>IF(AND(IQ8="",IQ9=""),"leer",IF(COUNTIF(OENACE_Abteilungen!$D$11:$D$102,IQ8)=1,"Önace ok","Önace falsch"))</f>
        <v>leer</v>
      </c>
      <c r="IR106" s="314" t="str">
        <f>IF(AND(IR8="",IR9=""),"leer",IF(COUNTIF(OENACE_Abteilungen!$D$11:$D$102,IR8)=1,"Önace ok","Önace falsch"))</f>
        <v>leer</v>
      </c>
      <c r="IS106" s="314" t="str">
        <f>IF(AND(IS8="",IS9=""),"leer",IF(COUNTIF(OENACE_Abteilungen!$D$11:$D$102,IS8)=1,"Önace ok","Önace falsch"))</f>
        <v>leer</v>
      </c>
      <c r="IT106" s="314" t="str">
        <f>IF(AND(IT8="",IT9=""),"leer",IF(COUNTIF(OENACE_Abteilungen!$D$11:$D$102,IT8)=1,"Önace ok","Önace falsch"))</f>
        <v>leer</v>
      </c>
      <c r="IU106" s="314" t="str">
        <f>IF(AND(IU8="",IU9=""),"leer",IF(COUNTIF(OENACE_Abteilungen!$D$11:$D$102,IU8)=1,"Önace ok","Önace falsch"))</f>
        <v>leer</v>
      </c>
      <c r="IV106" s="314" t="str">
        <f>IF(AND(IV8="",IV9=""),"leer",IF(COUNTIF(OENACE_Abteilungen!$D$11:$D$102,IV8)=1,"Önace ok","Önace falsch"))</f>
        <v>leer</v>
      </c>
      <c r="IW106" s="314" t="str">
        <f>IF(AND(IW8="",IW9=""),"leer",IF(COUNTIF(OENACE_Abteilungen!$D$11:$D$102,IW8)=1,"Önace ok","Önace falsch"))</f>
        <v>leer</v>
      </c>
      <c r="IX106" s="314" t="str">
        <f>IF(AND(IX8="",IX9=""),"leer",IF(COUNTIF(OENACE_Abteilungen!$D$11:$D$102,IX8)=1,"Önace ok","Önace falsch"))</f>
        <v>leer</v>
      </c>
      <c r="IY106" s="314" t="str">
        <f>IF(AND(IY8="",IY9=""),"leer",IF(COUNTIF(OENACE_Abteilungen!$D$11:$D$102,IY8)=1,"Önace ok","Önace falsch"))</f>
        <v>leer</v>
      </c>
      <c r="IZ106" s="314" t="str">
        <f>IF(AND(IZ8="",IZ9=""),"leer",IF(COUNTIF(OENACE_Abteilungen!$D$11:$D$102,IZ8)=1,"Önace ok","Önace falsch"))</f>
        <v>leer</v>
      </c>
      <c r="JA106" s="314" t="str">
        <f>IF(AND(JA8="",JA9=""),"leer",IF(COUNTIF(OENACE_Abteilungen!$D$11:$D$102,JA8)=1,"Önace ok","Önace falsch"))</f>
        <v>leer</v>
      </c>
      <c r="JB106" s="310"/>
    </row>
    <row r="107" spans="1:262" hidden="1" x14ac:dyDescent="0.2">
      <c r="A107" s="302"/>
      <c r="B107" s="302"/>
      <c r="C107" s="302"/>
      <c r="D107" s="303"/>
      <c r="E107" s="303"/>
      <c r="F107" s="303"/>
      <c r="G107" s="303"/>
      <c r="H107" s="353" t="s">
        <v>1155</v>
      </c>
      <c r="I107" s="353"/>
      <c r="J107" s="322">
        <f>SUM(L11:JA62)</f>
        <v>0</v>
      </c>
      <c r="K107" s="311" t="s">
        <v>1064</v>
      </c>
      <c r="L107" s="312" t="str">
        <f>IFERROR(IF(AND(L8="",L9=""),"leer",VLOOKUP(L9,OENACE_Abteilungen!$G$11:$H$22,2,0)),"GK falsch oder fehlend")</f>
        <v>leer</v>
      </c>
      <c r="M107" s="312" t="str">
        <f>IFERROR(IF(AND(M8="",M9=""),"leer",VLOOKUP(M9,OENACE_Abteilungen!$G$11:$H$22,2,0)),"GK falsch oder fehlend")</f>
        <v>leer</v>
      </c>
      <c r="N107" s="312" t="str">
        <f>IFERROR(IF(AND(N8="",N9=""),"leer",VLOOKUP(N9,OENACE_Abteilungen!$G$11:$H$22,2,0)),"GK falsch oder fehlend")</f>
        <v>leer</v>
      </c>
      <c r="O107" s="312" t="str">
        <f>IFERROR(IF(AND(O8="",O9=""),"leer",VLOOKUP(O9,OENACE_Abteilungen!$G$11:$H$22,2,0)),"GK falsch oder fehlend")</f>
        <v>leer</v>
      </c>
      <c r="P107" s="312" t="str">
        <f>IFERROR(IF(AND(P8="",P9=""),"leer",VLOOKUP(P9,OENACE_Abteilungen!$G$11:$H$22,2,0)),"GK falsch oder fehlend")</f>
        <v>leer</v>
      </c>
      <c r="Q107" s="312" t="str">
        <f>IFERROR(IF(AND(Q8="",Q9=""),"leer",VLOOKUP(Q9,OENACE_Abteilungen!$G$11:$H$22,2,0)),"GK falsch oder fehlend")</f>
        <v>leer</v>
      </c>
      <c r="R107" s="312" t="str">
        <f>IFERROR(IF(AND(R8="",R9=""),"leer",VLOOKUP(R9,OENACE_Abteilungen!$G$11:$H$22,2,0)),"GK falsch oder fehlend")</f>
        <v>leer</v>
      </c>
      <c r="S107" s="312" t="str">
        <f>IFERROR(IF(AND(S8="",S9=""),"leer",VLOOKUP(S9,OENACE_Abteilungen!$G$11:$H$22,2,0)),"GK falsch oder fehlend")</f>
        <v>leer</v>
      </c>
      <c r="T107" s="312" t="str">
        <f>IFERROR(IF(AND(T8="",T9=""),"leer",VLOOKUP(T9,OENACE_Abteilungen!$G$11:$H$22,2,0)),"GK falsch oder fehlend")</f>
        <v>leer</v>
      </c>
      <c r="U107" s="312" t="str">
        <f>IFERROR(IF(AND(U8="",U9=""),"leer",VLOOKUP(U9,OENACE_Abteilungen!$G$11:$H$22,2,0)),"GK falsch oder fehlend")</f>
        <v>leer</v>
      </c>
      <c r="V107" s="312" t="str">
        <f>IFERROR(IF(AND(V8="",V9=""),"leer",VLOOKUP(V9,OENACE_Abteilungen!$G$11:$H$22,2,0)),"GK falsch oder fehlend")</f>
        <v>leer</v>
      </c>
      <c r="W107" s="312" t="str">
        <f>IFERROR(IF(AND(W8="",W9=""),"leer",VLOOKUP(W9,OENACE_Abteilungen!$G$11:$H$22,2,0)),"GK falsch oder fehlend")</f>
        <v>leer</v>
      </c>
      <c r="X107" s="312" t="str">
        <f>IFERROR(IF(AND(X8="",X9=""),"leer",VLOOKUP(X9,OENACE_Abteilungen!$G$11:$H$22,2,0)),"GK falsch oder fehlend")</f>
        <v>leer</v>
      </c>
      <c r="Y107" s="312" t="str">
        <f>IFERROR(IF(AND(Y8="",Y9=""),"leer",VLOOKUP(Y9,OENACE_Abteilungen!$G$11:$H$22,2,0)),"GK falsch oder fehlend")</f>
        <v>leer</v>
      </c>
      <c r="Z107" s="312" t="str">
        <f>IFERROR(IF(AND(Z8="",Z9=""),"leer",VLOOKUP(Z9,OENACE_Abteilungen!$G$11:$H$22,2,0)),"GK falsch oder fehlend")</f>
        <v>leer</v>
      </c>
      <c r="AA107" s="312" t="str">
        <f>IFERROR(IF(AND(AA8="",AA9=""),"leer",VLOOKUP(AA9,OENACE_Abteilungen!$G$11:$H$22,2,0)),"GK falsch oder fehlend")</f>
        <v>leer</v>
      </c>
      <c r="AB107" s="312" t="str">
        <f>IFERROR(IF(AND(AB8="",AB9=""),"leer",VLOOKUP(AB9,OENACE_Abteilungen!$G$11:$H$22,2,0)),"GK falsch oder fehlend")</f>
        <v>leer</v>
      </c>
      <c r="AC107" s="312" t="str">
        <f>IFERROR(IF(AND(AC8="",AC9=""),"leer",VLOOKUP(AC9,OENACE_Abteilungen!$G$11:$H$22,2,0)),"GK falsch oder fehlend")</f>
        <v>leer</v>
      </c>
      <c r="AD107" s="312" t="str">
        <f>IFERROR(IF(AND(AD8="",AD9=""),"leer",VLOOKUP(AD9,OENACE_Abteilungen!$G$11:$H$22,2,0)),"GK falsch oder fehlend")</f>
        <v>leer</v>
      </c>
      <c r="AE107" s="312" t="str">
        <f>IFERROR(IF(AND(AE8="",AE9=""),"leer",VLOOKUP(AE9,OENACE_Abteilungen!$G$11:$H$22,2,0)),"GK falsch oder fehlend")</f>
        <v>leer</v>
      </c>
      <c r="AF107" s="312" t="str">
        <f>IFERROR(IF(AND(AF8="",AF9=""),"leer",VLOOKUP(AF9,OENACE_Abteilungen!$G$11:$H$22,2,0)),"GK falsch oder fehlend")</f>
        <v>leer</v>
      </c>
      <c r="AG107" s="312" t="str">
        <f>IFERROR(IF(AND(AG8="",AG9=""),"leer",VLOOKUP(AG9,OENACE_Abteilungen!$G$11:$H$22,2,0)),"GK falsch oder fehlend")</f>
        <v>leer</v>
      </c>
      <c r="AH107" s="312" t="str">
        <f>IFERROR(IF(AND(AH8="",AH9=""),"leer",VLOOKUP(AH9,OENACE_Abteilungen!$G$11:$H$22,2,0)),"GK falsch oder fehlend")</f>
        <v>leer</v>
      </c>
      <c r="AI107" s="312" t="str">
        <f>IFERROR(IF(AND(AI8="",AI9=""),"leer",VLOOKUP(AI9,OENACE_Abteilungen!$G$11:$H$22,2,0)),"GK falsch oder fehlend")</f>
        <v>leer</v>
      </c>
      <c r="AJ107" s="312" t="str">
        <f>IFERROR(IF(AND(AJ8="",AJ9=""),"leer",VLOOKUP(AJ9,OENACE_Abteilungen!$G$11:$H$22,2,0)),"GK falsch oder fehlend")</f>
        <v>leer</v>
      </c>
      <c r="AK107" s="312" t="str">
        <f>IFERROR(IF(AND(AK8="",AK9=""),"leer",VLOOKUP(AK9,OENACE_Abteilungen!$G$11:$H$22,2,0)),"GK falsch oder fehlend")</f>
        <v>leer</v>
      </c>
      <c r="AL107" s="312" t="str">
        <f>IFERROR(IF(AND(AL8="",AL9=""),"leer",VLOOKUP(AL9,OENACE_Abteilungen!$G$11:$H$22,2,0)),"GK falsch oder fehlend")</f>
        <v>leer</v>
      </c>
      <c r="AM107" s="312" t="str">
        <f>IFERROR(IF(AND(AM8="",AM9=""),"leer",VLOOKUP(AM9,OENACE_Abteilungen!$G$11:$H$22,2,0)),"GK falsch oder fehlend")</f>
        <v>leer</v>
      </c>
      <c r="AN107" s="312" t="str">
        <f>IFERROR(IF(AND(AN8="",AN9=""),"leer",VLOOKUP(AN9,OENACE_Abteilungen!$G$11:$H$22,2,0)),"GK falsch oder fehlend")</f>
        <v>leer</v>
      </c>
      <c r="AO107" s="312" t="str">
        <f>IFERROR(IF(AND(AO8="",AO9=""),"leer",VLOOKUP(AO9,OENACE_Abteilungen!$G$11:$H$22,2,0)),"GK falsch oder fehlend")</f>
        <v>leer</v>
      </c>
      <c r="AP107" s="312" t="str">
        <f>IFERROR(IF(AND(AP8="",AP9=""),"leer",VLOOKUP(AP9,OENACE_Abteilungen!$G$11:$H$22,2,0)),"GK falsch oder fehlend")</f>
        <v>leer</v>
      </c>
      <c r="AQ107" s="312" t="str">
        <f>IFERROR(IF(AND(AQ8="",AQ9=""),"leer",VLOOKUP(AQ9,OENACE_Abteilungen!$G$11:$H$22,2,0)),"GK falsch oder fehlend")</f>
        <v>leer</v>
      </c>
      <c r="AR107" s="312" t="str">
        <f>IFERROR(IF(AND(AR8="",AR9=""),"leer",VLOOKUP(AR9,OENACE_Abteilungen!$G$11:$H$22,2,0)),"GK falsch oder fehlend")</f>
        <v>leer</v>
      </c>
      <c r="AS107" s="312" t="str">
        <f>IFERROR(IF(AND(AS8="",AS9=""),"leer",VLOOKUP(AS9,OENACE_Abteilungen!$G$11:$H$22,2,0)),"GK falsch oder fehlend")</f>
        <v>leer</v>
      </c>
      <c r="AT107" s="312" t="str">
        <f>IFERROR(IF(AND(AT8="",AT9=""),"leer",VLOOKUP(AT9,OENACE_Abteilungen!$G$11:$H$22,2,0)),"GK falsch oder fehlend")</f>
        <v>leer</v>
      </c>
      <c r="AU107" s="312" t="str">
        <f>IFERROR(IF(AND(AU8="",AU9=""),"leer",VLOOKUP(AU9,OENACE_Abteilungen!$G$11:$H$22,2,0)),"GK falsch oder fehlend")</f>
        <v>leer</v>
      </c>
      <c r="AV107" s="312" t="str">
        <f>IFERROR(IF(AND(AV8="",AV9=""),"leer",VLOOKUP(AV9,OENACE_Abteilungen!$G$11:$H$22,2,0)),"GK falsch oder fehlend")</f>
        <v>leer</v>
      </c>
      <c r="AW107" s="312" t="str">
        <f>IFERROR(IF(AND(AW8="",AW9=""),"leer",VLOOKUP(AW9,OENACE_Abteilungen!$G$11:$H$22,2,0)),"GK falsch oder fehlend")</f>
        <v>leer</v>
      </c>
      <c r="AX107" s="312" t="str">
        <f>IFERROR(IF(AND(AX8="",AX9=""),"leer",VLOOKUP(AX9,OENACE_Abteilungen!$G$11:$H$22,2,0)),"GK falsch oder fehlend")</f>
        <v>leer</v>
      </c>
      <c r="AY107" s="312" t="str">
        <f>IFERROR(IF(AND(AY8="",AY9=""),"leer",VLOOKUP(AY9,OENACE_Abteilungen!$G$11:$H$22,2,0)),"GK falsch oder fehlend")</f>
        <v>leer</v>
      </c>
      <c r="AZ107" s="312" t="str">
        <f>IFERROR(IF(AND(AZ8="",AZ9=""),"leer",VLOOKUP(AZ9,OENACE_Abteilungen!$G$11:$H$22,2,0)),"GK falsch oder fehlend")</f>
        <v>leer</v>
      </c>
      <c r="BA107" s="312" t="str">
        <f>IFERROR(IF(AND(BA8="",BA9=""),"leer",VLOOKUP(BA9,OENACE_Abteilungen!$G$11:$H$22,2,0)),"GK falsch oder fehlend")</f>
        <v>leer</v>
      </c>
      <c r="BB107" s="312" t="str">
        <f>IFERROR(IF(AND(BB8="",BB9=""),"leer",VLOOKUP(BB9,OENACE_Abteilungen!$G$11:$H$22,2,0)),"GK falsch oder fehlend")</f>
        <v>leer</v>
      </c>
      <c r="BC107" s="312" t="str">
        <f>IFERROR(IF(AND(BC8="",BC9=""),"leer",VLOOKUP(BC9,OENACE_Abteilungen!$G$11:$H$22,2,0)),"GK falsch oder fehlend")</f>
        <v>leer</v>
      </c>
      <c r="BD107" s="312" t="str">
        <f>IFERROR(IF(AND(BD8="",BD9=""),"leer",VLOOKUP(BD9,OENACE_Abteilungen!$G$11:$H$22,2,0)),"GK falsch oder fehlend")</f>
        <v>leer</v>
      </c>
      <c r="BE107" s="312" t="str">
        <f>IFERROR(IF(AND(BE8="",BE9=""),"leer",VLOOKUP(BE9,OENACE_Abteilungen!$G$11:$H$22,2,0)),"GK falsch oder fehlend")</f>
        <v>leer</v>
      </c>
      <c r="BF107" s="312" t="str">
        <f>IFERROR(IF(AND(BF8="",BF9=""),"leer",VLOOKUP(BF9,OENACE_Abteilungen!$G$11:$H$22,2,0)),"GK falsch oder fehlend")</f>
        <v>leer</v>
      </c>
      <c r="BG107" s="312" t="str">
        <f>IFERROR(IF(AND(BG8="",BG9=""),"leer",VLOOKUP(BG9,OENACE_Abteilungen!$G$11:$H$22,2,0)),"GK falsch oder fehlend")</f>
        <v>leer</v>
      </c>
      <c r="BH107" s="312" t="str">
        <f>IFERROR(IF(AND(BH8="",BH9=""),"leer",VLOOKUP(BH9,OENACE_Abteilungen!$G$11:$H$22,2,0)),"GK falsch oder fehlend")</f>
        <v>leer</v>
      </c>
      <c r="BI107" s="312" t="str">
        <f>IFERROR(IF(AND(BI8="",BI9=""),"leer",VLOOKUP(BI9,OENACE_Abteilungen!$G$11:$H$22,2,0)),"GK falsch oder fehlend")</f>
        <v>leer</v>
      </c>
      <c r="BJ107" s="312" t="str">
        <f>IFERROR(IF(AND(BJ8="",BJ9=""),"leer",VLOOKUP(BJ9,OENACE_Abteilungen!$G$11:$H$22,2,0)),"GK falsch oder fehlend")</f>
        <v>leer</v>
      </c>
      <c r="BK107" s="312" t="str">
        <f>IFERROR(IF(AND(BK8="",BK9=""),"leer",VLOOKUP(BK9,OENACE_Abteilungen!$G$11:$H$22,2,0)),"GK falsch oder fehlend")</f>
        <v>leer</v>
      </c>
      <c r="BL107" s="312" t="str">
        <f>IFERROR(IF(AND(BL8="",BL9=""),"leer",VLOOKUP(BL9,OENACE_Abteilungen!$G$11:$H$22,2,0)),"GK falsch oder fehlend")</f>
        <v>leer</v>
      </c>
      <c r="BM107" s="312" t="str">
        <f>IFERROR(IF(AND(BM8="",BM9=""),"leer",VLOOKUP(BM9,OENACE_Abteilungen!$G$11:$H$22,2,0)),"GK falsch oder fehlend")</f>
        <v>leer</v>
      </c>
      <c r="BN107" s="312" t="str">
        <f>IFERROR(IF(AND(BN8="",BN9=""),"leer",VLOOKUP(BN9,OENACE_Abteilungen!$G$11:$H$22,2,0)),"GK falsch oder fehlend")</f>
        <v>leer</v>
      </c>
      <c r="BO107" s="312" t="str">
        <f>IFERROR(IF(AND(BO8="",BO9=""),"leer",VLOOKUP(BO9,OENACE_Abteilungen!$G$11:$H$22,2,0)),"GK falsch oder fehlend")</f>
        <v>leer</v>
      </c>
      <c r="BP107" s="312" t="str">
        <f>IFERROR(IF(AND(BP8="",BP9=""),"leer",VLOOKUP(BP9,OENACE_Abteilungen!$G$11:$H$22,2,0)),"GK falsch oder fehlend")</f>
        <v>leer</v>
      </c>
      <c r="BQ107" s="312" t="str">
        <f>IFERROR(IF(AND(BQ8="",BQ9=""),"leer",VLOOKUP(BQ9,OENACE_Abteilungen!$G$11:$H$22,2,0)),"GK falsch oder fehlend")</f>
        <v>leer</v>
      </c>
      <c r="BR107" s="312" t="str">
        <f>IFERROR(IF(AND(BR8="",BR9=""),"leer",VLOOKUP(BR9,OENACE_Abteilungen!$G$11:$H$22,2,0)),"GK falsch oder fehlend")</f>
        <v>leer</v>
      </c>
      <c r="BS107" s="312" t="str">
        <f>IFERROR(IF(AND(BS8="",BS9=""),"leer",VLOOKUP(BS9,OENACE_Abteilungen!$G$11:$H$22,2,0)),"GK falsch oder fehlend")</f>
        <v>leer</v>
      </c>
      <c r="BT107" s="312" t="str">
        <f>IFERROR(IF(AND(BT8="",BT9=""),"leer",VLOOKUP(BT9,OENACE_Abteilungen!$G$11:$H$22,2,0)),"GK falsch oder fehlend")</f>
        <v>leer</v>
      </c>
      <c r="BU107" s="312" t="str">
        <f>IFERROR(IF(AND(BU8="",BU9=""),"leer",VLOOKUP(BU9,OENACE_Abteilungen!$G$11:$H$22,2,0)),"GK falsch oder fehlend")</f>
        <v>leer</v>
      </c>
      <c r="BV107" s="312" t="str">
        <f>IFERROR(IF(AND(BV8="",BV9=""),"leer",VLOOKUP(BV9,OENACE_Abteilungen!$G$11:$H$22,2,0)),"GK falsch oder fehlend")</f>
        <v>leer</v>
      </c>
      <c r="BW107" s="312" t="str">
        <f>IFERROR(IF(AND(BW8="",BW9=""),"leer",VLOOKUP(BW9,OENACE_Abteilungen!$G$11:$H$22,2,0)),"GK falsch oder fehlend")</f>
        <v>leer</v>
      </c>
      <c r="BX107" s="312" t="str">
        <f>IFERROR(IF(AND(BX8="",BX9=""),"leer",VLOOKUP(BX9,OENACE_Abteilungen!$G$11:$H$22,2,0)),"GK falsch oder fehlend")</f>
        <v>leer</v>
      </c>
      <c r="BY107" s="312" t="str">
        <f>IFERROR(IF(AND(BY8="",BY9=""),"leer",VLOOKUP(BY9,OENACE_Abteilungen!$G$11:$H$22,2,0)),"GK falsch oder fehlend")</f>
        <v>leer</v>
      </c>
      <c r="BZ107" s="312" t="str">
        <f>IFERROR(IF(AND(BZ8="",BZ9=""),"leer",VLOOKUP(BZ9,OENACE_Abteilungen!$G$11:$H$22,2,0)),"GK falsch oder fehlend")</f>
        <v>leer</v>
      </c>
      <c r="CA107" s="312" t="str">
        <f>IFERROR(IF(AND(CA8="",CA9=""),"leer",VLOOKUP(CA9,OENACE_Abteilungen!$G$11:$H$22,2,0)),"GK falsch oder fehlend")</f>
        <v>leer</v>
      </c>
      <c r="CB107" s="312" t="str">
        <f>IFERROR(IF(AND(CB8="",CB9=""),"leer",VLOOKUP(CB9,OENACE_Abteilungen!$G$11:$H$22,2,0)),"GK falsch oder fehlend")</f>
        <v>leer</v>
      </c>
      <c r="CC107" s="312" t="str">
        <f>IFERROR(IF(AND(CC8="",CC9=""),"leer",VLOOKUP(CC9,OENACE_Abteilungen!$G$11:$H$22,2,0)),"GK falsch oder fehlend")</f>
        <v>leer</v>
      </c>
      <c r="CD107" s="312" t="str">
        <f>IFERROR(IF(AND(CD8="",CD9=""),"leer",VLOOKUP(CD9,OENACE_Abteilungen!$G$11:$H$22,2,0)),"GK falsch oder fehlend")</f>
        <v>leer</v>
      </c>
      <c r="CE107" s="312" t="str">
        <f>IFERROR(IF(AND(CE8="",CE9=""),"leer",VLOOKUP(CE9,OENACE_Abteilungen!$G$11:$H$22,2,0)),"GK falsch oder fehlend")</f>
        <v>leer</v>
      </c>
      <c r="CF107" s="312" t="str">
        <f>IFERROR(IF(AND(CF8="",CF9=""),"leer",VLOOKUP(CF9,OENACE_Abteilungen!$G$11:$H$22,2,0)),"GK falsch oder fehlend")</f>
        <v>leer</v>
      </c>
      <c r="CG107" s="312" t="str">
        <f>IFERROR(IF(AND(CG8="",CG9=""),"leer",VLOOKUP(CG9,OENACE_Abteilungen!$G$11:$H$22,2,0)),"GK falsch oder fehlend")</f>
        <v>leer</v>
      </c>
      <c r="CH107" s="312" t="str">
        <f>IFERROR(IF(AND(CH8="",CH9=""),"leer",VLOOKUP(CH9,OENACE_Abteilungen!$G$11:$H$22,2,0)),"GK falsch oder fehlend")</f>
        <v>leer</v>
      </c>
      <c r="CI107" s="312" t="str">
        <f>IFERROR(IF(AND(CI8="",CI9=""),"leer",VLOOKUP(CI9,OENACE_Abteilungen!$G$11:$H$22,2,0)),"GK falsch oder fehlend")</f>
        <v>leer</v>
      </c>
      <c r="CJ107" s="312" t="str">
        <f>IFERROR(IF(AND(CJ8="",CJ9=""),"leer",VLOOKUP(CJ9,OENACE_Abteilungen!$G$11:$H$22,2,0)),"GK falsch oder fehlend")</f>
        <v>leer</v>
      </c>
      <c r="CK107" s="312" t="str">
        <f>IFERROR(IF(AND(CK8="",CK9=""),"leer",VLOOKUP(CK9,OENACE_Abteilungen!$G$11:$H$22,2,0)),"GK falsch oder fehlend")</f>
        <v>leer</v>
      </c>
      <c r="CL107" s="312" t="str">
        <f>IFERROR(IF(AND(CL8="",CL9=""),"leer",VLOOKUP(CL9,OENACE_Abteilungen!$G$11:$H$22,2,0)),"GK falsch oder fehlend")</f>
        <v>leer</v>
      </c>
      <c r="CM107" s="312" t="str">
        <f>IFERROR(IF(AND(CM8="",CM9=""),"leer",VLOOKUP(CM9,OENACE_Abteilungen!$G$11:$H$22,2,0)),"GK falsch oder fehlend")</f>
        <v>leer</v>
      </c>
      <c r="CN107" s="312" t="str">
        <f>IFERROR(IF(AND(CN8="",CN9=""),"leer",VLOOKUP(CN9,OENACE_Abteilungen!$G$11:$H$22,2,0)),"GK falsch oder fehlend")</f>
        <v>leer</v>
      </c>
      <c r="CO107" s="312" t="str">
        <f>IFERROR(IF(AND(CO8="",CO9=""),"leer",VLOOKUP(CO9,OENACE_Abteilungen!$G$11:$H$22,2,0)),"GK falsch oder fehlend")</f>
        <v>leer</v>
      </c>
      <c r="CP107" s="312" t="str">
        <f>IFERROR(IF(AND(CP8="",CP9=""),"leer",VLOOKUP(CP9,OENACE_Abteilungen!$G$11:$H$22,2,0)),"GK falsch oder fehlend")</f>
        <v>leer</v>
      </c>
      <c r="CQ107" s="312" t="str">
        <f>IFERROR(IF(AND(CQ8="",CQ9=""),"leer",VLOOKUP(CQ9,OENACE_Abteilungen!$G$11:$H$22,2,0)),"GK falsch oder fehlend")</f>
        <v>leer</v>
      </c>
      <c r="CR107" s="312" t="str">
        <f>IFERROR(IF(AND(CR8="",CR9=""),"leer",VLOOKUP(CR9,OENACE_Abteilungen!$G$11:$H$22,2,0)),"GK falsch oder fehlend")</f>
        <v>leer</v>
      </c>
      <c r="CS107" s="312" t="str">
        <f>IFERROR(IF(AND(CS8="",CS9=""),"leer",VLOOKUP(CS9,OENACE_Abteilungen!$G$11:$H$22,2,0)),"GK falsch oder fehlend")</f>
        <v>leer</v>
      </c>
      <c r="CT107" s="312" t="str">
        <f>IFERROR(IF(AND(CT8="",CT9=""),"leer",VLOOKUP(CT9,OENACE_Abteilungen!$G$11:$H$22,2,0)),"GK falsch oder fehlend")</f>
        <v>leer</v>
      </c>
      <c r="CU107" s="312" t="str">
        <f>IFERROR(IF(AND(CU8="",CU9=""),"leer",VLOOKUP(CU9,OENACE_Abteilungen!$G$11:$H$22,2,0)),"GK falsch oder fehlend")</f>
        <v>leer</v>
      </c>
      <c r="CV107" s="312" t="str">
        <f>IFERROR(IF(AND(CV8="",CV9=""),"leer",VLOOKUP(CV9,OENACE_Abteilungen!$G$11:$H$22,2,0)),"GK falsch oder fehlend")</f>
        <v>leer</v>
      </c>
      <c r="CW107" s="312" t="str">
        <f>IFERROR(IF(AND(CW8="",CW9=""),"leer",VLOOKUP(CW9,OENACE_Abteilungen!$G$11:$H$22,2,0)),"GK falsch oder fehlend")</f>
        <v>leer</v>
      </c>
      <c r="CX107" s="312" t="str">
        <f>IFERROR(IF(AND(CX8="",CX9=""),"leer",VLOOKUP(CX9,OENACE_Abteilungen!$G$11:$H$22,2,0)),"GK falsch oder fehlend")</f>
        <v>leer</v>
      </c>
      <c r="CY107" s="312" t="str">
        <f>IFERROR(IF(AND(CY8="",CY9=""),"leer",VLOOKUP(CY9,OENACE_Abteilungen!$G$11:$H$22,2,0)),"GK falsch oder fehlend")</f>
        <v>leer</v>
      </c>
      <c r="CZ107" s="312" t="str">
        <f>IFERROR(IF(AND(CZ8="",CZ9=""),"leer",VLOOKUP(CZ9,OENACE_Abteilungen!$G$11:$H$22,2,0)),"GK falsch oder fehlend")</f>
        <v>leer</v>
      </c>
      <c r="DA107" s="312" t="str">
        <f>IFERROR(IF(AND(DA8="",DA9=""),"leer",VLOOKUP(DA9,OENACE_Abteilungen!$G$11:$H$22,2,0)),"GK falsch oder fehlend")</f>
        <v>leer</v>
      </c>
      <c r="DB107" s="312" t="str">
        <f>IFERROR(IF(AND(DB8="",DB9=""),"leer",VLOOKUP(DB9,OENACE_Abteilungen!$G$11:$H$22,2,0)),"GK falsch oder fehlend")</f>
        <v>leer</v>
      </c>
      <c r="DC107" s="312" t="str">
        <f>IFERROR(IF(AND(DC8="",DC9=""),"leer",VLOOKUP(DC9,OENACE_Abteilungen!$G$11:$H$22,2,0)),"GK falsch oder fehlend")</f>
        <v>leer</v>
      </c>
      <c r="DD107" s="312" t="str">
        <f>IFERROR(IF(AND(DD8="",DD9=""),"leer",VLOOKUP(DD9,OENACE_Abteilungen!$G$11:$H$22,2,0)),"GK falsch oder fehlend")</f>
        <v>leer</v>
      </c>
      <c r="DE107" s="312" t="str">
        <f>IFERROR(IF(AND(DE8="",DE9=""),"leer",VLOOKUP(DE9,OENACE_Abteilungen!$G$11:$H$22,2,0)),"GK falsch oder fehlend")</f>
        <v>leer</v>
      </c>
      <c r="DF107" s="312" t="str">
        <f>IFERROR(IF(AND(DF8="",DF9=""),"leer",VLOOKUP(DF9,OENACE_Abteilungen!$G$11:$H$22,2,0)),"GK falsch oder fehlend")</f>
        <v>leer</v>
      </c>
      <c r="DG107" s="312" t="str">
        <f>IFERROR(IF(AND(DG8="",DG9=""),"leer",VLOOKUP(DG9,OENACE_Abteilungen!$G$11:$H$22,2,0)),"GK falsch oder fehlend")</f>
        <v>leer</v>
      </c>
      <c r="DH107" s="312" t="str">
        <f>IFERROR(IF(AND(DH8="",DH9=""),"leer",VLOOKUP(DH9,OENACE_Abteilungen!$G$11:$H$22,2,0)),"GK falsch oder fehlend")</f>
        <v>leer</v>
      </c>
      <c r="DI107" s="312" t="str">
        <f>IFERROR(IF(AND(DI8="",DI9=""),"leer",VLOOKUP(DI9,OENACE_Abteilungen!$G$11:$H$22,2,0)),"GK falsch oder fehlend")</f>
        <v>leer</v>
      </c>
      <c r="DJ107" s="312" t="str">
        <f>IFERROR(IF(AND(DJ8="",DJ9=""),"leer",VLOOKUP(DJ9,OENACE_Abteilungen!$G$11:$H$22,2,0)),"GK falsch oder fehlend")</f>
        <v>leer</v>
      </c>
      <c r="DK107" s="312" t="str">
        <f>IFERROR(IF(AND(DK8="",DK9=""),"leer",VLOOKUP(DK9,OENACE_Abteilungen!$G$11:$H$22,2,0)),"GK falsch oder fehlend")</f>
        <v>leer</v>
      </c>
      <c r="DL107" s="312" t="str">
        <f>IFERROR(IF(AND(DL8="",DL9=""),"leer",VLOOKUP(DL9,OENACE_Abteilungen!$G$11:$H$22,2,0)),"GK falsch oder fehlend")</f>
        <v>leer</v>
      </c>
      <c r="DM107" s="312" t="str">
        <f>IFERROR(IF(AND(DM8="",DM9=""),"leer",VLOOKUP(DM9,OENACE_Abteilungen!$G$11:$H$22,2,0)),"GK falsch oder fehlend")</f>
        <v>leer</v>
      </c>
      <c r="DN107" s="312" t="str">
        <f>IFERROR(IF(AND(DN8="",DN9=""),"leer",VLOOKUP(DN9,OENACE_Abteilungen!$G$11:$H$22,2,0)),"GK falsch oder fehlend")</f>
        <v>leer</v>
      </c>
      <c r="DO107" s="312" t="str">
        <f>IFERROR(IF(AND(DO8="",DO9=""),"leer",VLOOKUP(DO9,OENACE_Abteilungen!$G$11:$H$22,2,0)),"GK falsch oder fehlend")</f>
        <v>leer</v>
      </c>
      <c r="DP107" s="312" t="str">
        <f>IFERROR(IF(AND(DP8="",DP9=""),"leer",VLOOKUP(DP9,OENACE_Abteilungen!$G$11:$H$22,2,0)),"GK falsch oder fehlend")</f>
        <v>leer</v>
      </c>
      <c r="DQ107" s="312" t="str">
        <f>IFERROR(IF(AND(DQ8="",DQ9=""),"leer",VLOOKUP(DQ9,OENACE_Abteilungen!$G$11:$H$22,2,0)),"GK falsch oder fehlend")</f>
        <v>leer</v>
      </c>
      <c r="DR107" s="312" t="str">
        <f>IFERROR(IF(AND(DR8="",DR9=""),"leer",VLOOKUP(DR9,OENACE_Abteilungen!$G$11:$H$22,2,0)),"GK falsch oder fehlend")</f>
        <v>leer</v>
      </c>
      <c r="DS107" s="312" t="str">
        <f>IFERROR(IF(AND(DS8="",DS9=""),"leer",VLOOKUP(DS9,OENACE_Abteilungen!$G$11:$H$22,2,0)),"GK falsch oder fehlend")</f>
        <v>leer</v>
      </c>
      <c r="DT107" s="312" t="str">
        <f>IFERROR(IF(AND(DT8="",DT9=""),"leer",VLOOKUP(DT9,OENACE_Abteilungen!$G$11:$H$22,2,0)),"GK falsch oder fehlend")</f>
        <v>leer</v>
      </c>
      <c r="DU107" s="312" t="str">
        <f>IFERROR(IF(AND(DU8="",DU9=""),"leer",VLOOKUP(DU9,OENACE_Abteilungen!$G$11:$H$22,2,0)),"GK falsch oder fehlend")</f>
        <v>leer</v>
      </c>
      <c r="DV107" s="312" t="str">
        <f>IFERROR(IF(AND(DV8="",DV9=""),"leer",VLOOKUP(DV9,OENACE_Abteilungen!$G$11:$H$22,2,0)),"GK falsch oder fehlend")</f>
        <v>leer</v>
      </c>
      <c r="DW107" s="312" t="str">
        <f>IFERROR(IF(AND(DW8="",DW9=""),"leer",VLOOKUP(DW9,OENACE_Abteilungen!$G$11:$H$22,2,0)),"GK falsch oder fehlend")</f>
        <v>leer</v>
      </c>
      <c r="DX107" s="312" t="str">
        <f>IFERROR(IF(AND(DX8="",DX9=""),"leer",VLOOKUP(DX9,OENACE_Abteilungen!$G$11:$H$22,2,0)),"GK falsch oder fehlend")</f>
        <v>leer</v>
      </c>
      <c r="DY107" s="312" t="str">
        <f>IFERROR(IF(AND(DY8="",DY9=""),"leer",VLOOKUP(DY9,OENACE_Abteilungen!$G$11:$H$22,2,0)),"GK falsch oder fehlend")</f>
        <v>leer</v>
      </c>
      <c r="DZ107" s="312" t="str">
        <f>IFERROR(IF(AND(DZ8="",DZ9=""),"leer",VLOOKUP(DZ9,OENACE_Abteilungen!$G$11:$H$22,2,0)),"GK falsch oder fehlend")</f>
        <v>leer</v>
      </c>
      <c r="EA107" s="312" t="str">
        <f>IFERROR(IF(AND(EA8="",EA9=""),"leer",VLOOKUP(EA9,OENACE_Abteilungen!$G$11:$H$22,2,0)),"GK falsch oder fehlend")</f>
        <v>leer</v>
      </c>
      <c r="EB107" s="312" t="str">
        <f>IFERROR(IF(AND(EB8="",EB9=""),"leer",VLOOKUP(EB9,OENACE_Abteilungen!$G$11:$H$22,2,0)),"GK falsch oder fehlend")</f>
        <v>leer</v>
      </c>
      <c r="EC107" s="312" t="str">
        <f>IFERROR(IF(AND(EC8="",EC9=""),"leer",VLOOKUP(EC9,OENACE_Abteilungen!$G$11:$H$22,2,0)),"GK falsch oder fehlend")</f>
        <v>leer</v>
      </c>
      <c r="ED107" s="312" t="str">
        <f>IFERROR(IF(AND(ED8="",ED9=""),"leer",VLOOKUP(ED9,OENACE_Abteilungen!$G$11:$H$22,2,0)),"GK falsch oder fehlend")</f>
        <v>leer</v>
      </c>
      <c r="EE107" s="312" t="str">
        <f>IFERROR(IF(AND(EE8="",EE9=""),"leer",VLOOKUP(EE9,OENACE_Abteilungen!$G$11:$H$22,2,0)),"GK falsch oder fehlend")</f>
        <v>leer</v>
      </c>
      <c r="EF107" s="312" t="str">
        <f>IFERROR(IF(AND(EF8="",EF9=""),"leer",VLOOKUP(EF9,OENACE_Abteilungen!$G$11:$H$22,2,0)),"GK falsch oder fehlend")</f>
        <v>leer</v>
      </c>
      <c r="EG107" s="312" t="str">
        <f>IFERROR(IF(AND(EG8="",EG9=""),"leer",VLOOKUP(EG9,OENACE_Abteilungen!$G$11:$H$22,2,0)),"GK falsch oder fehlend")</f>
        <v>leer</v>
      </c>
      <c r="EH107" s="312" t="str">
        <f>IFERROR(IF(AND(EH8="",EH9=""),"leer",VLOOKUP(EH9,OENACE_Abteilungen!$G$11:$H$22,2,0)),"GK falsch oder fehlend")</f>
        <v>leer</v>
      </c>
      <c r="EI107" s="312" t="str">
        <f>IFERROR(IF(AND(EI8="",EI9=""),"leer",VLOOKUP(EI9,OENACE_Abteilungen!$G$11:$H$22,2,0)),"GK falsch oder fehlend")</f>
        <v>leer</v>
      </c>
      <c r="EJ107" s="312" t="str">
        <f>IFERROR(IF(AND(EJ8="",EJ9=""),"leer",VLOOKUP(EJ9,OENACE_Abteilungen!$G$11:$H$22,2,0)),"GK falsch oder fehlend")</f>
        <v>leer</v>
      </c>
      <c r="EK107" s="312" t="str">
        <f>IFERROR(IF(AND(EK8="",EK9=""),"leer",VLOOKUP(EK9,OENACE_Abteilungen!$G$11:$H$22,2,0)),"GK falsch oder fehlend")</f>
        <v>leer</v>
      </c>
      <c r="EL107" s="312" t="str">
        <f>IFERROR(IF(AND(EL8="",EL9=""),"leer",VLOOKUP(EL9,OENACE_Abteilungen!$G$11:$H$22,2,0)),"GK falsch oder fehlend")</f>
        <v>leer</v>
      </c>
      <c r="EM107" s="312" t="str">
        <f>IFERROR(IF(AND(EM8="",EM9=""),"leer",VLOOKUP(EM9,OENACE_Abteilungen!$G$11:$H$22,2,0)),"GK falsch oder fehlend")</f>
        <v>leer</v>
      </c>
      <c r="EN107" s="312" t="str">
        <f>IFERROR(IF(AND(EN8="",EN9=""),"leer",VLOOKUP(EN9,OENACE_Abteilungen!$G$11:$H$22,2,0)),"GK falsch oder fehlend")</f>
        <v>leer</v>
      </c>
      <c r="EO107" s="312" t="str">
        <f>IFERROR(IF(AND(EO8="",EO9=""),"leer",VLOOKUP(EO9,OENACE_Abteilungen!$G$11:$H$22,2,0)),"GK falsch oder fehlend")</f>
        <v>leer</v>
      </c>
      <c r="EP107" s="312" t="str">
        <f>IFERROR(IF(AND(EP8="",EP9=""),"leer",VLOOKUP(EP9,OENACE_Abteilungen!$G$11:$H$22,2,0)),"GK falsch oder fehlend")</f>
        <v>leer</v>
      </c>
      <c r="EQ107" s="312" t="str">
        <f>IFERROR(IF(AND(EQ8="",EQ9=""),"leer",VLOOKUP(EQ9,OENACE_Abteilungen!$G$11:$H$22,2,0)),"GK falsch oder fehlend")</f>
        <v>leer</v>
      </c>
      <c r="ER107" s="312" t="str">
        <f>IFERROR(IF(AND(ER8="",ER9=""),"leer",VLOOKUP(ER9,OENACE_Abteilungen!$G$11:$H$22,2,0)),"GK falsch oder fehlend")</f>
        <v>leer</v>
      </c>
      <c r="ES107" s="312" t="str">
        <f>IFERROR(IF(AND(ES8="",ES9=""),"leer",VLOOKUP(ES9,OENACE_Abteilungen!$G$11:$H$22,2,0)),"GK falsch oder fehlend")</f>
        <v>leer</v>
      </c>
      <c r="ET107" s="312" t="str">
        <f>IFERROR(IF(AND(ET8="",ET9=""),"leer",VLOOKUP(ET9,OENACE_Abteilungen!$G$11:$H$22,2,0)),"GK falsch oder fehlend")</f>
        <v>leer</v>
      </c>
      <c r="EU107" s="312" t="str">
        <f>IFERROR(IF(AND(EU8="",EU9=""),"leer",VLOOKUP(EU9,OENACE_Abteilungen!$G$11:$H$22,2,0)),"GK falsch oder fehlend")</f>
        <v>leer</v>
      </c>
      <c r="EV107" s="312" t="str">
        <f>IFERROR(IF(AND(EV8="",EV9=""),"leer",VLOOKUP(EV9,OENACE_Abteilungen!$G$11:$H$22,2,0)),"GK falsch oder fehlend")</f>
        <v>leer</v>
      </c>
      <c r="EW107" s="312" t="str">
        <f>IFERROR(IF(AND(EW8="",EW9=""),"leer",VLOOKUP(EW9,OENACE_Abteilungen!$G$11:$H$22,2,0)),"GK falsch oder fehlend")</f>
        <v>leer</v>
      </c>
      <c r="EX107" s="312" t="str">
        <f>IFERROR(IF(AND(EX8="",EX9=""),"leer",VLOOKUP(EX9,OENACE_Abteilungen!$G$11:$H$22,2,0)),"GK falsch oder fehlend")</f>
        <v>leer</v>
      </c>
      <c r="EY107" s="312" t="str">
        <f>IFERROR(IF(AND(EY8="",EY9=""),"leer",VLOOKUP(EY9,OENACE_Abteilungen!$G$11:$H$22,2,0)),"GK falsch oder fehlend")</f>
        <v>leer</v>
      </c>
      <c r="EZ107" s="312" t="str">
        <f>IFERROR(IF(AND(EZ8="",EZ9=""),"leer",VLOOKUP(EZ9,OENACE_Abteilungen!$G$11:$H$22,2,0)),"GK falsch oder fehlend")</f>
        <v>leer</v>
      </c>
      <c r="FA107" s="312" t="str">
        <f>IFERROR(IF(AND(FA8="",FA9=""),"leer",VLOOKUP(FA9,OENACE_Abteilungen!$G$11:$H$22,2,0)),"GK falsch oder fehlend")</f>
        <v>leer</v>
      </c>
      <c r="FB107" s="312" t="str">
        <f>IFERROR(IF(AND(FB8="",FB9=""),"leer",VLOOKUP(FB9,OENACE_Abteilungen!$G$11:$H$22,2,0)),"GK falsch oder fehlend")</f>
        <v>leer</v>
      </c>
      <c r="FC107" s="312" t="str">
        <f>IFERROR(IF(AND(FC8="",FC9=""),"leer",VLOOKUP(FC9,OENACE_Abteilungen!$G$11:$H$22,2,0)),"GK falsch oder fehlend")</f>
        <v>leer</v>
      </c>
      <c r="FD107" s="312" t="str">
        <f>IFERROR(IF(AND(FD8="",FD9=""),"leer",VLOOKUP(FD9,OENACE_Abteilungen!$G$11:$H$22,2,0)),"GK falsch oder fehlend")</f>
        <v>leer</v>
      </c>
      <c r="FE107" s="312" t="str">
        <f>IFERROR(IF(AND(FE8="",FE9=""),"leer",VLOOKUP(FE9,OENACE_Abteilungen!$G$11:$H$22,2,0)),"GK falsch oder fehlend")</f>
        <v>leer</v>
      </c>
      <c r="FF107" s="312" t="str">
        <f>IFERROR(IF(AND(FF8="",FF9=""),"leer",VLOOKUP(FF9,OENACE_Abteilungen!$G$11:$H$22,2,0)),"GK falsch oder fehlend")</f>
        <v>leer</v>
      </c>
      <c r="FG107" s="312" t="str">
        <f>IFERROR(IF(AND(FG8="",FG9=""),"leer",VLOOKUP(FG9,OENACE_Abteilungen!$G$11:$H$22,2,0)),"GK falsch oder fehlend")</f>
        <v>leer</v>
      </c>
      <c r="FH107" s="312" t="str">
        <f>IFERROR(IF(AND(FH8="",FH9=""),"leer",VLOOKUP(FH9,OENACE_Abteilungen!$G$11:$H$22,2,0)),"GK falsch oder fehlend")</f>
        <v>leer</v>
      </c>
      <c r="FI107" s="312" t="str">
        <f>IFERROR(IF(AND(FI8="",FI9=""),"leer",VLOOKUP(FI9,OENACE_Abteilungen!$G$11:$H$22,2,0)),"GK falsch oder fehlend")</f>
        <v>leer</v>
      </c>
      <c r="FJ107" s="312" t="str">
        <f>IFERROR(IF(AND(FJ8="",FJ9=""),"leer",VLOOKUP(FJ9,OENACE_Abteilungen!$G$11:$H$22,2,0)),"GK falsch oder fehlend")</f>
        <v>leer</v>
      </c>
      <c r="FK107" s="312" t="str">
        <f>IFERROR(IF(AND(FK8="",FK9=""),"leer",VLOOKUP(FK9,OENACE_Abteilungen!$G$11:$H$22,2,0)),"GK falsch oder fehlend")</f>
        <v>leer</v>
      </c>
      <c r="FL107" s="312" t="str">
        <f>IFERROR(IF(AND(FL8="",FL9=""),"leer",VLOOKUP(FL9,OENACE_Abteilungen!$G$11:$H$22,2,0)),"GK falsch oder fehlend")</f>
        <v>leer</v>
      </c>
      <c r="FM107" s="312" t="str">
        <f>IFERROR(IF(AND(FM8="",FM9=""),"leer",VLOOKUP(FM9,OENACE_Abteilungen!$G$11:$H$22,2,0)),"GK falsch oder fehlend")</f>
        <v>leer</v>
      </c>
      <c r="FN107" s="312" t="str">
        <f>IFERROR(IF(AND(FN8="",FN9=""),"leer",VLOOKUP(FN9,OENACE_Abteilungen!$G$11:$H$22,2,0)),"GK falsch oder fehlend")</f>
        <v>leer</v>
      </c>
      <c r="FO107" s="312" t="str">
        <f>IFERROR(IF(AND(FO8="",FO9=""),"leer",VLOOKUP(FO9,OENACE_Abteilungen!$G$11:$H$22,2,0)),"GK falsch oder fehlend")</f>
        <v>leer</v>
      </c>
      <c r="FP107" s="312" t="str">
        <f>IFERROR(IF(AND(FP8="",FP9=""),"leer",VLOOKUP(FP9,OENACE_Abteilungen!$G$11:$H$22,2,0)),"GK falsch oder fehlend")</f>
        <v>leer</v>
      </c>
      <c r="FQ107" s="312" t="str">
        <f>IFERROR(IF(AND(FQ8="",FQ9=""),"leer",VLOOKUP(FQ9,OENACE_Abteilungen!$G$11:$H$22,2,0)),"GK falsch oder fehlend")</f>
        <v>leer</v>
      </c>
      <c r="FR107" s="312" t="str">
        <f>IFERROR(IF(AND(FR8="",FR9=""),"leer",VLOOKUP(FR9,OENACE_Abteilungen!$G$11:$H$22,2,0)),"GK falsch oder fehlend")</f>
        <v>leer</v>
      </c>
      <c r="FS107" s="312" t="str">
        <f>IFERROR(IF(AND(FS8="",FS9=""),"leer",VLOOKUP(FS9,OENACE_Abteilungen!$G$11:$H$22,2,0)),"GK falsch oder fehlend")</f>
        <v>leer</v>
      </c>
      <c r="FT107" s="312" t="str">
        <f>IFERROR(IF(AND(FT8="",FT9=""),"leer",VLOOKUP(FT9,OENACE_Abteilungen!$G$11:$H$22,2,0)),"GK falsch oder fehlend")</f>
        <v>leer</v>
      </c>
      <c r="FU107" s="312" t="str">
        <f>IFERROR(IF(AND(FU8="",FU9=""),"leer",VLOOKUP(FU9,OENACE_Abteilungen!$G$11:$H$22,2,0)),"GK falsch oder fehlend")</f>
        <v>leer</v>
      </c>
      <c r="FV107" s="312" t="str">
        <f>IFERROR(IF(AND(FV8="",FV9=""),"leer",VLOOKUP(FV9,OENACE_Abteilungen!$G$11:$H$22,2,0)),"GK falsch oder fehlend")</f>
        <v>leer</v>
      </c>
      <c r="FW107" s="312" t="str">
        <f>IFERROR(IF(AND(FW8="",FW9=""),"leer",VLOOKUP(FW9,OENACE_Abteilungen!$G$11:$H$22,2,0)),"GK falsch oder fehlend")</f>
        <v>leer</v>
      </c>
      <c r="FX107" s="312" t="str">
        <f>IFERROR(IF(AND(FX8="",FX9=""),"leer",VLOOKUP(FX9,OENACE_Abteilungen!$G$11:$H$22,2,0)),"GK falsch oder fehlend")</f>
        <v>leer</v>
      </c>
      <c r="FY107" s="312" t="str">
        <f>IFERROR(IF(AND(FY8="",FY9=""),"leer",VLOOKUP(FY9,OENACE_Abteilungen!$G$11:$H$22,2,0)),"GK falsch oder fehlend")</f>
        <v>leer</v>
      </c>
      <c r="FZ107" s="312" t="str">
        <f>IFERROR(IF(AND(FZ8="",FZ9=""),"leer",VLOOKUP(FZ9,OENACE_Abteilungen!$G$11:$H$22,2,0)),"GK falsch oder fehlend")</f>
        <v>leer</v>
      </c>
      <c r="GA107" s="312" t="str">
        <f>IFERROR(IF(AND(GA8="",GA9=""),"leer",VLOOKUP(GA9,OENACE_Abteilungen!$G$11:$H$22,2,0)),"GK falsch oder fehlend")</f>
        <v>leer</v>
      </c>
      <c r="GB107" s="312" t="str">
        <f>IFERROR(IF(AND(GB8="",GB9=""),"leer",VLOOKUP(GB9,OENACE_Abteilungen!$G$11:$H$22,2,0)),"GK falsch oder fehlend")</f>
        <v>leer</v>
      </c>
      <c r="GC107" s="312" t="str">
        <f>IFERROR(IF(AND(GC8="",GC9=""),"leer",VLOOKUP(GC9,OENACE_Abteilungen!$G$11:$H$22,2,0)),"GK falsch oder fehlend")</f>
        <v>leer</v>
      </c>
      <c r="GD107" s="312" t="str">
        <f>IFERROR(IF(AND(GD8="",GD9=""),"leer",VLOOKUP(GD9,OENACE_Abteilungen!$G$11:$H$22,2,0)),"GK falsch oder fehlend")</f>
        <v>leer</v>
      </c>
      <c r="GE107" s="312" t="str">
        <f>IFERROR(IF(AND(GE8="",GE9=""),"leer",VLOOKUP(GE9,OENACE_Abteilungen!$G$11:$H$22,2,0)),"GK falsch oder fehlend")</f>
        <v>leer</v>
      </c>
      <c r="GF107" s="312" t="str">
        <f>IFERROR(IF(AND(GF8="",GF9=""),"leer",VLOOKUP(GF9,OENACE_Abteilungen!$G$11:$H$22,2,0)),"GK falsch oder fehlend")</f>
        <v>leer</v>
      </c>
      <c r="GG107" s="312" t="str">
        <f>IFERROR(IF(AND(GG8="",GG9=""),"leer",VLOOKUP(GG9,OENACE_Abteilungen!$G$11:$H$22,2,0)),"GK falsch oder fehlend")</f>
        <v>leer</v>
      </c>
      <c r="GH107" s="312" t="str">
        <f>IFERROR(IF(AND(GH8="",GH9=""),"leer",VLOOKUP(GH9,OENACE_Abteilungen!$G$11:$H$22,2,0)),"GK falsch oder fehlend")</f>
        <v>leer</v>
      </c>
      <c r="GI107" s="312" t="str">
        <f>IFERROR(IF(AND(GI8="",GI9=""),"leer",VLOOKUP(GI9,OENACE_Abteilungen!$G$11:$H$22,2,0)),"GK falsch oder fehlend")</f>
        <v>leer</v>
      </c>
      <c r="GJ107" s="312" t="str">
        <f>IFERROR(IF(AND(GJ8="",GJ9=""),"leer",VLOOKUP(GJ9,OENACE_Abteilungen!$G$11:$H$22,2,0)),"GK falsch oder fehlend")</f>
        <v>leer</v>
      </c>
      <c r="GK107" s="312" t="str">
        <f>IFERROR(IF(AND(GK8="",GK9=""),"leer",VLOOKUP(GK9,OENACE_Abteilungen!$G$11:$H$22,2,0)),"GK falsch oder fehlend")</f>
        <v>leer</v>
      </c>
      <c r="GL107" s="312" t="str">
        <f>IFERROR(IF(AND(GL8="",GL9=""),"leer",VLOOKUP(GL9,OENACE_Abteilungen!$G$11:$H$22,2,0)),"GK falsch oder fehlend")</f>
        <v>leer</v>
      </c>
      <c r="GM107" s="312" t="str">
        <f>IFERROR(IF(AND(GM8="",GM9=""),"leer",VLOOKUP(GM9,OENACE_Abteilungen!$G$11:$H$22,2,0)),"GK falsch oder fehlend")</f>
        <v>leer</v>
      </c>
      <c r="GN107" s="312" t="str">
        <f>IFERROR(IF(AND(GN8="",GN9=""),"leer",VLOOKUP(GN9,OENACE_Abteilungen!$G$11:$H$22,2,0)),"GK falsch oder fehlend")</f>
        <v>leer</v>
      </c>
      <c r="GO107" s="312" t="str">
        <f>IFERROR(IF(AND(GO8="",GO9=""),"leer",VLOOKUP(GO9,OENACE_Abteilungen!$G$11:$H$22,2,0)),"GK falsch oder fehlend")</f>
        <v>leer</v>
      </c>
      <c r="GP107" s="312" t="str">
        <f>IFERROR(IF(AND(GP8="",GP9=""),"leer",VLOOKUP(GP9,OENACE_Abteilungen!$G$11:$H$22,2,0)),"GK falsch oder fehlend")</f>
        <v>leer</v>
      </c>
      <c r="GQ107" s="312" t="str">
        <f>IFERROR(IF(AND(GQ8="",GQ9=""),"leer",VLOOKUP(GQ9,OENACE_Abteilungen!$G$11:$H$22,2,0)),"GK falsch oder fehlend")</f>
        <v>leer</v>
      </c>
      <c r="GR107" s="312" t="str">
        <f>IFERROR(IF(AND(GR8="",GR9=""),"leer",VLOOKUP(GR9,OENACE_Abteilungen!$G$11:$H$22,2,0)),"GK falsch oder fehlend")</f>
        <v>leer</v>
      </c>
      <c r="GS107" s="312" t="str">
        <f>IFERROR(IF(AND(GS8="",GS9=""),"leer",VLOOKUP(GS9,OENACE_Abteilungen!$G$11:$H$22,2,0)),"GK falsch oder fehlend")</f>
        <v>leer</v>
      </c>
      <c r="GT107" s="312" t="str">
        <f>IFERROR(IF(AND(GT8="",GT9=""),"leer",VLOOKUP(GT9,OENACE_Abteilungen!$G$11:$H$22,2,0)),"GK falsch oder fehlend")</f>
        <v>leer</v>
      </c>
      <c r="GU107" s="312" t="str">
        <f>IFERROR(IF(AND(GU8="",GU9=""),"leer",VLOOKUP(GU9,OENACE_Abteilungen!$G$11:$H$22,2,0)),"GK falsch oder fehlend")</f>
        <v>leer</v>
      </c>
      <c r="GV107" s="312" t="str">
        <f>IFERROR(IF(AND(GV8="",GV9=""),"leer",VLOOKUP(GV9,OENACE_Abteilungen!$G$11:$H$22,2,0)),"GK falsch oder fehlend")</f>
        <v>leer</v>
      </c>
      <c r="GW107" s="312" t="str">
        <f>IFERROR(IF(AND(GW8="",GW9=""),"leer",VLOOKUP(GW9,OENACE_Abteilungen!$G$11:$H$22,2,0)),"GK falsch oder fehlend")</f>
        <v>leer</v>
      </c>
      <c r="GX107" s="312" t="str">
        <f>IFERROR(IF(AND(GX8="",GX9=""),"leer",VLOOKUP(GX9,OENACE_Abteilungen!$G$11:$H$22,2,0)),"GK falsch oder fehlend")</f>
        <v>leer</v>
      </c>
      <c r="GY107" s="312" t="str">
        <f>IFERROR(IF(AND(GY8="",GY9=""),"leer",VLOOKUP(GY9,OENACE_Abteilungen!$G$11:$H$22,2,0)),"GK falsch oder fehlend")</f>
        <v>leer</v>
      </c>
      <c r="GZ107" s="312" t="str">
        <f>IFERROR(IF(AND(GZ8="",GZ9=""),"leer",VLOOKUP(GZ9,OENACE_Abteilungen!$G$11:$H$22,2,0)),"GK falsch oder fehlend")</f>
        <v>leer</v>
      </c>
      <c r="HA107" s="312" t="str">
        <f>IFERROR(IF(AND(HA8="",HA9=""),"leer",VLOOKUP(HA9,OENACE_Abteilungen!$G$11:$H$22,2,0)),"GK falsch oder fehlend")</f>
        <v>leer</v>
      </c>
      <c r="HB107" s="312" t="str">
        <f>IFERROR(IF(AND(HB8="",HB9=""),"leer",VLOOKUP(HB9,OENACE_Abteilungen!$G$11:$H$22,2,0)),"GK falsch oder fehlend")</f>
        <v>leer</v>
      </c>
      <c r="HC107" s="312" t="str">
        <f>IFERROR(IF(AND(HC8="",HC9=""),"leer",VLOOKUP(HC9,OENACE_Abteilungen!$G$11:$H$22,2,0)),"GK falsch oder fehlend")</f>
        <v>leer</v>
      </c>
      <c r="HD107" s="312" t="str">
        <f>IFERROR(IF(AND(HD8="",HD9=""),"leer",VLOOKUP(HD9,OENACE_Abteilungen!$G$11:$H$22,2,0)),"GK falsch oder fehlend")</f>
        <v>leer</v>
      </c>
      <c r="HE107" s="312" t="str">
        <f>IFERROR(IF(AND(HE8="",HE9=""),"leer",VLOOKUP(HE9,OENACE_Abteilungen!$G$11:$H$22,2,0)),"GK falsch oder fehlend")</f>
        <v>leer</v>
      </c>
      <c r="HF107" s="312" t="str">
        <f>IFERROR(IF(AND(HF8="",HF9=""),"leer",VLOOKUP(HF9,OENACE_Abteilungen!$G$11:$H$22,2,0)),"GK falsch oder fehlend")</f>
        <v>leer</v>
      </c>
      <c r="HG107" s="312" t="str">
        <f>IFERROR(IF(AND(HG8="",HG9=""),"leer",VLOOKUP(HG9,OENACE_Abteilungen!$G$11:$H$22,2,0)),"GK falsch oder fehlend")</f>
        <v>leer</v>
      </c>
      <c r="HH107" s="312" t="str">
        <f>IFERROR(IF(AND(HH8="",HH9=""),"leer",VLOOKUP(HH9,OENACE_Abteilungen!$G$11:$H$22,2,0)),"GK falsch oder fehlend")</f>
        <v>leer</v>
      </c>
      <c r="HI107" s="312" t="str">
        <f>IFERROR(IF(AND(HI8="",HI9=""),"leer",VLOOKUP(HI9,OENACE_Abteilungen!$G$11:$H$22,2,0)),"GK falsch oder fehlend")</f>
        <v>leer</v>
      </c>
      <c r="HJ107" s="312" t="str">
        <f>IFERROR(IF(AND(HJ8="",HJ9=""),"leer",VLOOKUP(HJ9,OENACE_Abteilungen!$G$11:$H$22,2,0)),"GK falsch oder fehlend")</f>
        <v>leer</v>
      </c>
      <c r="HK107" s="312" t="str">
        <f>IFERROR(IF(AND(HK8="",HK9=""),"leer",VLOOKUP(HK9,OENACE_Abteilungen!$G$11:$H$22,2,0)),"GK falsch oder fehlend")</f>
        <v>leer</v>
      </c>
      <c r="HL107" s="312" t="str">
        <f>IFERROR(IF(AND(HL8="",HL9=""),"leer",VLOOKUP(HL9,OENACE_Abteilungen!$G$11:$H$22,2,0)),"GK falsch oder fehlend")</f>
        <v>leer</v>
      </c>
      <c r="HM107" s="312" t="str">
        <f>IFERROR(IF(AND(HM8="",HM9=""),"leer",VLOOKUP(HM9,OENACE_Abteilungen!$G$11:$H$22,2,0)),"GK falsch oder fehlend")</f>
        <v>leer</v>
      </c>
      <c r="HN107" s="312" t="str">
        <f>IFERROR(IF(AND(HN8="",HN9=""),"leer",VLOOKUP(HN9,OENACE_Abteilungen!$G$11:$H$22,2,0)),"GK falsch oder fehlend")</f>
        <v>leer</v>
      </c>
      <c r="HO107" s="312" t="str">
        <f>IFERROR(IF(AND(HO8="",HO9=""),"leer",VLOOKUP(HO9,OENACE_Abteilungen!$G$11:$H$22,2,0)),"GK falsch oder fehlend")</f>
        <v>leer</v>
      </c>
      <c r="HP107" s="312" t="str">
        <f>IFERROR(IF(AND(HP8="",HP9=""),"leer",VLOOKUP(HP9,OENACE_Abteilungen!$G$11:$H$22,2,0)),"GK falsch oder fehlend")</f>
        <v>leer</v>
      </c>
      <c r="HQ107" s="312" t="str">
        <f>IFERROR(IF(AND(HQ8="",HQ9=""),"leer",VLOOKUP(HQ9,OENACE_Abteilungen!$G$11:$H$22,2,0)),"GK falsch oder fehlend")</f>
        <v>leer</v>
      </c>
      <c r="HR107" s="312" t="str">
        <f>IFERROR(IF(AND(HR8="",HR9=""),"leer",VLOOKUP(HR9,OENACE_Abteilungen!$G$11:$H$22,2,0)),"GK falsch oder fehlend")</f>
        <v>leer</v>
      </c>
      <c r="HS107" s="312" t="str">
        <f>IFERROR(IF(AND(HS8="",HS9=""),"leer",VLOOKUP(HS9,OENACE_Abteilungen!$G$11:$H$22,2,0)),"GK falsch oder fehlend")</f>
        <v>leer</v>
      </c>
      <c r="HT107" s="312" t="str">
        <f>IFERROR(IF(AND(HT8="",HT9=""),"leer",VLOOKUP(HT9,OENACE_Abteilungen!$G$11:$H$22,2,0)),"GK falsch oder fehlend")</f>
        <v>leer</v>
      </c>
      <c r="HU107" s="312" t="str">
        <f>IFERROR(IF(AND(HU8="",HU9=""),"leer",VLOOKUP(HU9,OENACE_Abteilungen!$G$11:$H$22,2,0)),"GK falsch oder fehlend")</f>
        <v>leer</v>
      </c>
      <c r="HV107" s="312" t="str">
        <f>IFERROR(IF(AND(HV8="",HV9=""),"leer",VLOOKUP(HV9,OENACE_Abteilungen!$G$11:$H$22,2,0)),"GK falsch oder fehlend")</f>
        <v>leer</v>
      </c>
      <c r="HW107" s="312" t="str">
        <f>IFERROR(IF(AND(HW8="",HW9=""),"leer",VLOOKUP(HW9,OENACE_Abteilungen!$G$11:$H$22,2,0)),"GK falsch oder fehlend")</f>
        <v>leer</v>
      </c>
      <c r="HX107" s="312" t="str">
        <f>IFERROR(IF(AND(HX8="",HX9=""),"leer",VLOOKUP(HX9,OENACE_Abteilungen!$G$11:$H$22,2,0)),"GK falsch oder fehlend")</f>
        <v>leer</v>
      </c>
      <c r="HY107" s="312" t="str">
        <f>IFERROR(IF(AND(HY8="",HY9=""),"leer",VLOOKUP(HY9,OENACE_Abteilungen!$G$11:$H$22,2,0)),"GK falsch oder fehlend")</f>
        <v>leer</v>
      </c>
      <c r="HZ107" s="312" t="str">
        <f>IFERROR(IF(AND(HZ8="",HZ9=""),"leer",VLOOKUP(HZ9,OENACE_Abteilungen!$G$11:$H$22,2,0)),"GK falsch oder fehlend")</f>
        <v>leer</v>
      </c>
      <c r="IA107" s="312" t="str">
        <f>IFERROR(IF(AND(IA8="",IA9=""),"leer",VLOOKUP(IA9,OENACE_Abteilungen!$G$11:$H$22,2,0)),"GK falsch oder fehlend")</f>
        <v>leer</v>
      </c>
      <c r="IB107" s="312" t="str">
        <f>IFERROR(IF(AND(IB8="",IB9=""),"leer",VLOOKUP(IB9,OENACE_Abteilungen!$G$11:$H$22,2,0)),"GK falsch oder fehlend")</f>
        <v>leer</v>
      </c>
      <c r="IC107" s="312" t="str">
        <f>IFERROR(IF(AND(IC8="",IC9=""),"leer",VLOOKUP(IC9,OENACE_Abteilungen!$G$11:$H$22,2,0)),"GK falsch oder fehlend")</f>
        <v>leer</v>
      </c>
      <c r="ID107" s="312" t="str">
        <f>IFERROR(IF(AND(ID8="",ID9=""),"leer",VLOOKUP(ID9,OENACE_Abteilungen!$G$11:$H$22,2,0)),"GK falsch oder fehlend")</f>
        <v>leer</v>
      </c>
      <c r="IE107" s="312" t="str">
        <f>IFERROR(IF(AND(IE8="",IE9=""),"leer",VLOOKUP(IE9,OENACE_Abteilungen!$G$11:$H$22,2,0)),"GK falsch oder fehlend")</f>
        <v>leer</v>
      </c>
      <c r="IF107" s="312" t="str">
        <f>IFERROR(IF(AND(IF8="",IF9=""),"leer",VLOOKUP(IF9,OENACE_Abteilungen!$G$11:$H$22,2,0)),"GK falsch oder fehlend")</f>
        <v>leer</v>
      </c>
      <c r="IG107" s="312" t="str">
        <f>IFERROR(IF(AND(IG8="",IG9=""),"leer",VLOOKUP(IG9,OENACE_Abteilungen!$G$11:$H$22,2,0)),"GK falsch oder fehlend")</f>
        <v>leer</v>
      </c>
      <c r="IH107" s="312" t="str">
        <f>IFERROR(IF(AND(IH8="",IH9=""),"leer",VLOOKUP(IH9,OENACE_Abteilungen!$G$11:$H$22,2,0)),"GK falsch oder fehlend")</f>
        <v>leer</v>
      </c>
      <c r="II107" s="312" t="str">
        <f>IFERROR(IF(AND(II8="",II9=""),"leer",VLOOKUP(II9,OENACE_Abteilungen!$G$11:$H$22,2,0)),"GK falsch oder fehlend")</f>
        <v>leer</v>
      </c>
      <c r="IJ107" s="312" t="str">
        <f>IFERROR(IF(AND(IJ8="",IJ9=""),"leer",VLOOKUP(IJ9,OENACE_Abteilungen!$G$11:$H$22,2,0)),"GK falsch oder fehlend")</f>
        <v>leer</v>
      </c>
      <c r="IK107" s="312" t="str">
        <f>IFERROR(IF(AND(IK8="",IK9=""),"leer",VLOOKUP(IK9,OENACE_Abteilungen!$G$11:$H$22,2,0)),"GK falsch oder fehlend")</f>
        <v>leer</v>
      </c>
      <c r="IL107" s="312" t="str">
        <f>IFERROR(IF(AND(IL8="",IL9=""),"leer",VLOOKUP(IL9,OENACE_Abteilungen!$G$11:$H$22,2,0)),"GK falsch oder fehlend")</f>
        <v>leer</v>
      </c>
      <c r="IM107" s="312" t="str">
        <f>IFERROR(IF(AND(IM8="",IM9=""),"leer",VLOOKUP(IM9,OENACE_Abteilungen!$G$11:$H$22,2,0)),"GK falsch oder fehlend")</f>
        <v>leer</v>
      </c>
      <c r="IN107" s="312" t="str">
        <f>IFERROR(IF(AND(IN8="",IN9=""),"leer",VLOOKUP(IN9,OENACE_Abteilungen!$G$11:$H$22,2,0)),"GK falsch oder fehlend")</f>
        <v>leer</v>
      </c>
      <c r="IO107" s="312" t="str">
        <f>IFERROR(IF(AND(IO8="",IO9=""),"leer",VLOOKUP(IO9,OENACE_Abteilungen!$G$11:$H$22,2,0)),"GK falsch oder fehlend")</f>
        <v>leer</v>
      </c>
      <c r="IP107" s="312" t="str">
        <f>IFERROR(IF(AND(IP8="",IP9=""),"leer",VLOOKUP(IP9,OENACE_Abteilungen!$G$11:$H$22,2,0)),"GK falsch oder fehlend")</f>
        <v>leer</v>
      </c>
      <c r="IQ107" s="312" t="str">
        <f>IFERROR(IF(AND(IQ8="",IQ9=""),"leer",VLOOKUP(IQ9,OENACE_Abteilungen!$G$11:$H$22,2,0)),"GK falsch oder fehlend")</f>
        <v>leer</v>
      </c>
      <c r="IR107" s="312" t="str">
        <f>IFERROR(IF(AND(IR8="",IR9=""),"leer",VLOOKUP(IR9,OENACE_Abteilungen!$G$11:$H$22,2,0)),"GK falsch oder fehlend")</f>
        <v>leer</v>
      </c>
      <c r="IS107" s="312" t="str">
        <f>IFERROR(IF(AND(IS8="",IS9=""),"leer",VLOOKUP(IS9,OENACE_Abteilungen!$G$11:$H$22,2,0)),"GK falsch oder fehlend")</f>
        <v>leer</v>
      </c>
      <c r="IT107" s="312" t="str">
        <f>IFERROR(IF(AND(IT8="",IT9=""),"leer",VLOOKUP(IT9,OENACE_Abteilungen!$G$11:$H$22,2,0)),"GK falsch oder fehlend")</f>
        <v>leer</v>
      </c>
      <c r="IU107" s="312" t="str">
        <f>IFERROR(IF(AND(IU8="",IU9=""),"leer",VLOOKUP(IU9,OENACE_Abteilungen!$G$11:$H$22,2,0)),"GK falsch oder fehlend")</f>
        <v>leer</v>
      </c>
      <c r="IV107" s="312" t="str">
        <f>IFERROR(IF(AND(IV8="",IV9=""),"leer",VLOOKUP(IV9,OENACE_Abteilungen!$G$11:$H$22,2,0)),"GK falsch oder fehlend")</f>
        <v>leer</v>
      </c>
      <c r="IW107" s="312" t="str">
        <f>IFERROR(IF(AND(IW8="",IW9=""),"leer",VLOOKUP(IW9,OENACE_Abteilungen!$G$11:$H$22,2,0)),"GK falsch oder fehlend")</f>
        <v>leer</v>
      </c>
      <c r="IX107" s="312" t="str">
        <f>IFERROR(IF(AND(IX8="",IX9=""),"leer",VLOOKUP(IX9,OENACE_Abteilungen!$G$11:$H$22,2,0)),"GK falsch oder fehlend")</f>
        <v>leer</v>
      </c>
      <c r="IY107" s="312" t="str">
        <f>IFERROR(IF(AND(IY8="",IY9=""),"leer",VLOOKUP(IY9,OENACE_Abteilungen!$G$11:$H$22,2,0)),"GK falsch oder fehlend")</f>
        <v>leer</v>
      </c>
      <c r="IZ107" s="312" t="str">
        <f>IFERROR(IF(AND(IZ8="",IZ9=""),"leer",VLOOKUP(IZ9,OENACE_Abteilungen!$G$11:$H$22,2,0)),"GK falsch oder fehlend")</f>
        <v>leer</v>
      </c>
      <c r="JA107" s="312" t="str">
        <f>IFERROR(IF(AND(JA8="",JA9=""),"leer",VLOOKUP(JA9,OENACE_Abteilungen!$G$11:$H$22,2,0)),"GK falsch oder fehlend")</f>
        <v>leer</v>
      </c>
      <c r="JB107" s="310"/>
    </row>
    <row r="108" spans="1:262" hidden="1" x14ac:dyDescent="0.2">
      <c r="A108" s="302"/>
      <c r="B108" s="302"/>
      <c r="C108" s="302"/>
      <c r="D108" s="303"/>
      <c r="E108" s="303"/>
      <c r="F108" s="303"/>
      <c r="G108" s="303"/>
      <c r="H108" s="303"/>
      <c r="I108" s="303"/>
      <c r="J108" s="303"/>
      <c r="K108" s="315" t="s">
        <v>1065</v>
      </c>
      <c r="L108" s="312" t="e">
        <f>U!$B$14&amp;"_"&amp;VLOOKUP(L8,OENACE_Abteilungen!$D$11:$E$99,2,0)&amp;"_"&amp;VLOOKUP(L9,OENACE_Abteilungen!$G$11:$I$57,3,0)</f>
        <v>#N/A</v>
      </c>
      <c r="M108" s="312" t="e">
        <f>U!$B$14&amp;"_"&amp;VLOOKUP(M8,OENACE_Abteilungen!$D$11:$E$99,2,0)&amp;"_"&amp;VLOOKUP(M9,OENACE_Abteilungen!$G$11:$I$57,3,0)</f>
        <v>#N/A</v>
      </c>
      <c r="N108" s="312" t="e">
        <f>U!$B$14&amp;"_"&amp;VLOOKUP(N8,OENACE_Abteilungen!$D$11:$E$99,2,0)&amp;"_"&amp;VLOOKUP(N9,OENACE_Abteilungen!$G$11:$I$57,3,0)</f>
        <v>#N/A</v>
      </c>
      <c r="O108" s="312" t="e">
        <f>U!$B$14&amp;"_"&amp;VLOOKUP(O8,OENACE_Abteilungen!$D$11:$E$99,2,0)&amp;"_"&amp;VLOOKUP(O9,OENACE_Abteilungen!$G$11:$I$57,3,0)</f>
        <v>#N/A</v>
      </c>
      <c r="P108" s="312" t="e">
        <f>U!$B$14&amp;"_"&amp;VLOOKUP(P8,OENACE_Abteilungen!$D$11:$E$99,2,0)&amp;"_"&amp;VLOOKUP(P9,OENACE_Abteilungen!$G$11:$I$57,3,0)</f>
        <v>#N/A</v>
      </c>
      <c r="Q108" s="312" t="e">
        <f>U!$B$14&amp;"_"&amp;VLOOKUP(Q8,OENACE_Abteilungen!$D$11:$E$99,2,0)&amp;"_"&amp;VLOOKUP(Q9,OENACE_Abteilungen!$G$11:$I$57,3,0)</f>
        <v>#N/A</v>
      </c>
      <c r="R108" s="312" t="e">
        <f>U!$B$14&amp;"_"&amp;VLOOKUP(R8,OENACE_Abteilungen!$D$11:$E$99,2,0)&amp;"_"&amp;VLOOKUP(R9,OENACE_Abteilungen!$G$11:$I$57,3,0)</f>
        <v>#N/A</v>
      </c>
      <c r="S108" s="312" t="e">
        <f>U!$B$14&amp;"_"&amp;VLOOKUP(S8,OENACE_Abteilungen!$D$11:$E$99,2,0)&amp;"_"&amp;VLOOKUP(S9,OENACE_Abteilungen!$G$11:$I$57,3,0)</f>
        <v>#N/A</v>
      </c>
      <c r="T108" s="312" t="e">
        <f>U!$B$14&amp;"_"&amp;VLOOKUP(T8,OENACE_Abteilungen!$D$11:$E$99,2,0)&amp;"_"&amp;VLOOKUP(T9,OENACE_Abteilungen!$G$11:$I$57,3,0)</f>
        <v>#N/A</v>
      </c>
      <c r="U108" s="312" t="e">
        <f>U!$B$14&amp;"_"&amp;VLOOKUP(U8,OENACE_Abteilungen!$D$11:$E$99,2,0)&amp;"_"&amp;VLOOKUP(U9,OENACE_Abteilungen!$G$11:$I$57,3,0)</f>
        <v>#N/A</v>
      </c>
      <c r="V108" s="312" t="e">
        <f>U!$B$14&amp;"_"&amp;VLOOKUP(V8,OENACE_Abteilungen!$D$11:$E$99,2,0)&amp;"_"&amp;VLOOKUP(V9,OENACE_Abteilungen!$G$11:$I$57,3,0)</f>
        <v>#N/A</v>
      </c>
      <c r="W108" s="312" t="e">
        <f>U!$B$14&amp;"_"&amp;VLOOKUP(W8,OENACE_Abteilungen!$D$11:$E$99,2,0)&amp;"_"&amp;VLOOKUP(W9,OENACE_Abteilungen!$G$11:$I$57,3,0)</f>
        <v>#N/A</v>
      </c>
      <c r="X108" s="312" t="e">
        <f>U!$B$14&amp;"_"&amp;VLOOKUP(X8,OENACE_Abteilungen!$D$11:$E$99,2,0)&amp;"_"&amp;VLOOKUP(X9,OENACE_Abteilungen!$G$11:$I$57,3,0)</f>
        <v>#N/A</v>
      </c>
      <c r="Y108" s="312" t="e">
        <f>U!$B$14&amp;"_"&amp;VLOOKUP(Y8,OENACE_Abteilungen!$D$11:$E$99,2,0)&amp;"_"&amp;VLOOKUP(Y9,OENACE_Abteilungen!$G$11:$I$57,3,0)</f>
        <v>#N/A</v>
      </c>
      <c r="Z108" s="312" t="e">
        <f>U!$B$14&amp;"_"&amp;VLOOKUP(Z8,OENACE_Abteilungen!$D$11:$E$99,2,0)&amp;"_"&amp;VLOOKUP(Z9,OENACE_Abteilungen!$G$11:$I$57,3,0)</f>
        <v>#N/A</v>
      </c>
      <c r="AA108" s="312" t="e">
        <f>U!$B$14&amp;"_"&amp;VLOOKUP(AA8,OENACE_Abteilungen!$D$11:$E$99,2,0)&amp;"_"&amp;VLOOKUP(AA9,OENACE_Abteilungen!$G$11:$I$57,3,0)</f>
        <v>#N/A</v>
      </c>
      <c r="AB108" s="312" t="e">
        <f>U!$B$14&amp;"_"&amp;VLOOKUP(AB8,OENACE_Abteilungen!$D$11:$E$99,2,0)&amp;"_"&amp;VLOOKUP(AB9,OENACE_Abteilungen!$G$11:$I$57,3,0)</f>
        <v>#N/A</v>
      </c>
      <c r="AC108" s="312" t="e">
        <f>U!$B$14&amp;"_"&amp;VLOOKUP(AC8,OENACE_Abteilungen!$D$11:$E$99,2,0)&amp;"_"&amp;VLOOKUP(AC9,OENACE_Abteilungen!$G$11:$I$57,3,0)</f>
        <v>#N/A</v>
      </c>
      <c r="AD108" s="312" t="e">
        <f>U!$B$14&amp;"_"&amp;VLOOKUP(AD8,OENACE_Abteilungen!$D$11:$E$99,2,0)&amp;"_"&amp;VLOOKUP(AD9,OENACE_Abteilungen!$G$11:$I$57,3,0)</f>
        <v>#N/A</v>
      </c>
      <c r="AE108" s="312" t="e">
        <f>U!$B$14&amp;"_"&amp;VLOOKUP(AE8,OENACE_Abteilungen!$D$11:$E$99,2,0)&amp;"_"&amp;VLOOKUP(AE9,OENACE_Abteilungen!$G$11:$I$57,3,0)</f>
        <v>#N/A</v>
      </c>
      <c r="AF108" s="312" t="e">
        <f>U!$B$14&amp;"_"&amp;VLOOKUP(AF8,OENACE_Abteilungen!$D$11:$E$99,2,0)&amp;"_"&amp;VLOOKUP(AF9,OENACE_Abteilungen!$G$11:$I$57,3,0)</f>
        <v>#N/A</v>
      </c>
      <c r="AG108" s="312" t="e">
        <f>U!$B$14&amp;"_"&amp;VLOOKUP(AG8,OENACE_Abteilungen!$D$11:$E$99,2,0)&amp;"_"&amp;VLOOKUP(AG9,OENACE_Abteilungen!$G$11:$I$57,3,0)</f>
        <v>#N/A</v>
      </c>
      <c r="AH108" s="312" t="e">
        <f>U!$B$14&amp;"_"&amp;VLOOKUP(AH8,OENACE_Abteilungen!$D$11:$E$99,2,0)&amp;"_"&amp;VLOOKUP(AH9,OENACE_Abteilungen!$G$11:$I$57,3,0)</f>
        <v>#N/A</v>
      </c>
      <c r="AI108" s="312" t="e">
        <f>U!$B$14&amp;"_"&amp;VLOOKUP(AI8,OENACE_Abteilungen!$D$11:$E$99,2,0)&amp;"_"&amp;VLOOKUP(AI9,OENACE_Abteilungen!$G$11:$I$57,3,0)</f>
        <v>#N/A</v>
      </c>
      <c r="AJ108" s="312" t="e">
        <f>U!$B$14&amp;"_"&amp;VLOOKUP(AJ8,OENACE_Abteilungen!$D$11:$E$99,2,0)&amp;"_"&amp;VLOOKUP(AJ9,OENACE_Abteilungen!$G$11:$I$57,3,0)</f>
        <v>#N/A</v>
      </c>
      <c r="AK108" s="312" t="e">
        <f>U!$B$14&amp;"_"&amp;VLOOKUP(AK8,OENACE_Abteilungen!$D$11:$E$99,2,0)&amp;"_"&amp;VLOOKUP(AK9,OENACE_Abteilungen!$G$11:$I$57,3,0)</f>
        <v>#N/A</v>
      </c>
      <c r="AL108" s="312" t="e">
        <f>U!$B$14&amp;"_"&amp;VLOOKUP(AL8,OENACE_Abteilungen!$D$11:$E$99,2,0)&amp;"_"&amp;VLOOKUP(AL9,OENACE_Abteilungen!$G$11:$I$57,3,0)</f>
        <v>#N/A</v>
      </c>
      <c r="AM108" s="312" t="e">
        <f>U!$B$14&amp;"_"&amp;VLOOKUP(AM8,OENACE_Abteilungen!$D$11:$E$99,2,0)&amp;"_"&amp;VLOOKUP(AM9,OENACE_Abteilungen!$G$11:$I$57,3,0)</f>
        <v>#N/A</v>
      </c>
      <c r="AN108" s="312" t="e">
        <f>U!$B$14&amp;"_"&amp;VLOOKUP(AN8,OENACE_Abteilungen!$D$11:$E$99,2,0)&amp;"_"&amp;VLOOKUP(AN9,OENACE_Abteilungen!$G$11:$I$57,3,0)</f>
        <v>#N/A</v>
      </c>
      <c r="AO108" s="312" t="e">
        <f>U!$B$14&amp;"_"&amp;VLOOKUP(AO8,OENACE_Abteilungen!$D$11:$E$99,2,0)&amp;"_"&amp;VLOOKUP(AO9,OENACE_Abteilungen!$G$11:$I$57,3,0)</f>
        <v>#N/A</v>
      </c>
      <c r="AP108" s="312" t="e">
        <f>U!$B$14&amp;"_"&amp;VLOOKUP(AP8,OENACE_Abteilungen!$D$11:$E$99,2,0)&amp;"_"&amp;VLOOKUP(AP9,OENACE_Abteilungen!$G$11:$I$57,3,0)</f>
        <v>#N/A</v>
      </c>
      <c r="AQ108" s="312" t="e">
        <f>U!$B$14&amp;"_"&amp;VLOOKUP(AQ8,OENACE_Abteilungen!$D$11:$E$99,2,0)&amp;"_"&amp;VLOOKUP(AQ9,OENACE_Abteilungen!$G$11:$I$57,3,0)</f>
        <v>#N/A</v>
      </c>
      <c r="AR108" s="312" t="e">
        <f>U!$B$14&amp;"_"&amp;VLOOKUP(AR8,OENACE_Abteilungen!$D$11:$E$99,2,0)&amp;"_"&amp;VLOOKUP(AR9,OENACE_Abteilungen!$G$11:$I$57,3,0)</f>
        <v>#N/A</v>
      </c>
      <c r="AS108" s="312" t="e">
        <f>U!$B$14&amp;"_"&amp;VLOOKUP(AS8,OENACE_Abteilungen!$D$11:$E$99,2,0)&amp;"_"&amp;VLOOKUP(AS9,OENACE_Abteilungen!$G$11:$I$57,3,0)</f>
        <v>#N/A</v>
      </c>
      <c r="AT108" s="312" t="e">
        <f>U!$B$14&amp;"_"&amp;VLOOKUP(AT8,OENACE_Abteilungen!$D$11:$E$99,2,0)&amp;"_"&amp;VLOOKUP(AT9,OENACE_Abteilungen!$G$11:$I$57,3,0)</f>
        <v>#N/A</v>
      </c>
      <c r="AU108" s="312" t="e">
        <f>U!$B$14&amp;"_"&amp;VLOOKUP(AU8,OENACE_Abteilungen!$D$11:$E$99,2,0)&amp;"_"&amp;VLOOKUP(AU9,OENACE_Abteilungen!$G$11:$I$57,3,0)</f>
        <v>#N/A</v>
      </c>
      <c r="AV108" s="312" t="e">
        <f>U!$B$14&amp;"_"&amp;VLOOKUP(AV8,OENACE_Abteilungen!$D$11:$E$99,2,0)&amp;"_"&amp;VLOOKUP(AV9,OENACE_Abteilungen!$G$11:$I$57,3,0)</f>
        <v>#N/A</v>
      </c>
      <c r="AW108" s="312" t="e">
        <f>U!$B$14&amp;"_"&amp;VLOOKUP(AW8,OENACE_Abteilungen!$D$11:$E$99,2,0)&amp;"_"&amp;VLOOKUP(AW9,OENACE_Abteilungen!$G$11:$I$57,3,0)</f>
        <v>#N/A</v>
      </c>
      <c r="AX108" s="312" t="e">
        <f>U!$B$14&amp;"_"&amp;VLOOKUP(AX8,OENACE_Abteilungen!$D$11:$E$99,2,0)&amp;"_"&amp;VLOOKUP(AX9,OENACE_Abteilungen!$G$11:$I$57,3,0)</f>
        <v>#N/A</v>
      </c>
      <c r="AY108" s="312" t="e">
        <f>U!$B$14&amp;"_"&amp;VLOOKUP(AY8,OENACE_Abteilungen!$D$11:$E$99,2,0)&amp;"_"&amp;VLOOKUP(AY9,OENACE_Abteilungen!$G$11:$I$57,3,0)</f>
        <v>#N/A</v>
      </c>
      <c r="AZ108" s="312" t="e">
        <f>U!$B$14&amp;"_"&amp;VLOOKUP(AZ8,OENACE_Abteilungen!$D$11:$E$99,2,0)&amp;"_"&amp;VLOOKUP(AZ9,OENACE_Abteilungen!$G$11:$I$57,3,0)</f>
        <v>#N/A</v>
      </c>
      <c r="BA108" s="312" t="e">
        <f>U!$B$14&amp;"_"&amp;VLOOKUP(BA8,OENACE_Abteilungen!$D$11:$E$99,2,0)&amp;"_"&amp;VLOOKUP(BA9,OENACE_Abteilungen!$G$11:$I$57,3,0)</f>
        <v>#N/A</v>
      </c>
      <c r="BB108" s="312" t="e">
        <f>U!$B$14&amp;"_"&amp;VLOOKUP(BB8,OENACE_Abteilungen!$D$11:$E$99,2,0)&amp;"_"&amp;VLOOKUP(BB9,OENACE_Abteilungen!$G$11:$I$57,3,0)</f>
        <v>#N/A</v>
      </c>
      <c r="BC108" s="312" t="e">
        <f>U!$B$14&amp;"_"&amp;VLOOKUP(BC8,OENACE_Abteilungen!$D$11:$E$99,2,0)&amp;"_"&amp;VLOOKUP(BC9,OENACE_Abteilungen!$G$11:$I$57,3,0)</f>
        <v>#N/A</v>
      </c>
      <c r="BD108" s="312" t="e">
        <f>U!$B$14&amp;"_"&amp;VLOOKUP(BD8,OENACE_Abteilungen!$D$11:$E$99,2,0)&amp;"_"&amp;VLOOKUP(BD9,OENACE_Abteilungen!$G$11:$I$57,3,0)</f>
        <v>#N/A</v>
      </c>
      <c r="BE108" s="312" t="e">
        <f>U!$B$14&amp;"_"&amp;VLOOKUP(BE8,OENACE_Abteilungen!$D$11:$E$99,2,0)&amp;"_"&amp;VLOOKUP(BE9,OENACE_Abteilungen!$G$11:$I$57,3,0)</f>
        <v>#N/A</v>
      </c>
      <c r="BF108" s="312" t="e">
        <f>U!$B$14&amp;"_"&amp;VLOOKUP(BF8,OENACE_Abteilungen!$D$11:$E$99,2,0)&amp;"_"&amp;VLOOKUP(BF9,OENACE_Abteilungen!$G$11:$I$57,3,0)</f>
        <v>#N/A</v>
      </c>
      <c r="BG108" s="312" t="e">
        <f>U!$B$14&amp;"_"&amp;VLOOKUP(BG8,OENACE_Abteilungen!$D$11:$E$99,2,0)&amp;"_"&amp;VLOOKUP(BG9,OENACE_Abteilungen!$G$11:$I$57,3,0)</f>
        <v>#N/A</v>
      </c>
      <c r="BH108" s="312" t="e">
        <f>U!$B$14&amp;"_"&amp;VLOOKUP(BH8,OENACE_Abteilungen!$D$11:$E$99,2,0)&amp;"_"&amp;VLOOKUP(BH9,OENACE_Abteilungen!$G$11:$I$57,3,0)</f>
        <v>#N/A</v>
      </c>
      <c r="BI108" s="312" t="e">
        <f>U!$B$14&amp;"_"&amp;VLOOKUP(BI8,OENACE_Abteilungen!$D$11:$E$99,2,0)&amp;"_"&amp;VLOOKUP(BI9,OENACE_Abteilungen!$G$11:$I$57,3,0)</f>
        <v>#N/A</v>
      </c>
      <c r="BJ108" s="312" t="e">
        <f>U!$B$14&amp;"_"&amp;VLOOKUP(BJ8,OENACE_Abteilungen!$D$11:$E$99,2,0)&amp;"_"&amp;VLOOKUP(BJ9,OENACE_Abteilungen!$G$11:$I$57,3,0)</f>
        <v>#N/A</v>
      </c>
      <c r="BK108" s="312" t="e">
        <f>U!$B$14&amp;"_"&amp;VLOOKUP(BK8,OENACE_Abteilungen!$D$11:$E$99,2,0)&amp;"_"&amp;VLOOKUP(BK9,OENACE_Abteilungen!$G$11:$I$57,3,0)</f>
        <v>#N/A</v>
      </c>
      <c r="BL108" s="312" t="e">
        <f>U!$B$14&amp;"_"&amp;VLOOKUP(BL8,OENACE_Abteilungen!$D$11:$E$99,2,0)&amp;"_"&amp;VLOOKUP(BL9,OENACE_Abteilungen!$G$11:$I$57,3,0)</f>
        <v>#N/A</v>
      </c>
      <c r="BM108" s="312" t="e">
        <f>U!$B$14&amp;"_"&amp;VLOOKUP(BM8,OENACE_Abteilungen!$D$11:$E$99,2,0)&amp;"_"&amp;VLOOKUP(BM9,OENACE_Abteilungen!$G$11:$I$57,3,0)</f>
        <v>#N/A</v>
      </c>
      <c r="BN108" s="312" t="e">
        <f>U!$B$14&amp;"_"&amp;VLOOKUP(BN8,OENACE_Abteilungen!$D$11:$E$99,2,0)&amp;"_"&amp;VLOOKUP(BN9,OENACE_Abteilungen!$G$11:$I$57,3,0)</f>
        <v>#N/A</v>
      </c>
      <c r="BO108" s="312" t="e">
        <f>U!$B$14&amp;"_"&amp;VLOOKUP(BO8,OENACE_Abteilungen!$D$11:$E$99,2,0)&amp;"_"&amp;VLOOKUP(BO9,OENACE_Abteilungen!$G$11:$I$57,3,0)</f>
        <v>#N/A</v>
      </c>
      <c r="BP108" s="312" t="e">
        <f>U!$B$14&amp;"_"&amp;VLOOKUP(BP8,OENACE_Abteilungen!$D$11:$E$99,2,0)&amp;"_"&amp;VLOOKUP(BP9,OENACE_Abteilungen!$G$11:$I$57,3,0)</f>
        <v>#N/A</v>
      </c>
      <c r="BQ108" s="312" t="e">
        <f>U!$B$14&amp;"_"&amp;VLOOKUP(BQ8,OENACE_Abteilungen!$D$11:$E$99,2,0)&amp;"_"&amp;VLOOKUP(BQ9,OENACE_Abteilungen!$G$11:$I$57,3,0)</f>
        <v>#N/A</v>
      </c>
      <c r="BR108" s="312" t="e">
        <f>U!$B$14&amp;"_"&amp;VLOOKUP(BR8,OENACE_Abteilungen!$D$11:$E$99,2,0)&amp;"_"&amp;VLOOKUP(BR9,OENACE_Abteilungen!$G$11:$I$57,3,0)</f>
        <v>#N/A</v>
      </c>
      <c r="BS108" s="312" t="e">
        <f>U!$B$14&amp;"_"&amp;VLOOKUP(BS8,OENACE_Abteilungen!$D$11:$E$99,2,0)&amp;"_"&amp;VLOOKUP(BS9,OENACE_Abteilungen!$G$11:$I$57,3,0)</f>
        <v>#N/A</v>
      </c>
      <c r="BT108" s="312" t="e">
        <f>U!$B$14&amp;"_"&amp;VLOOKUP(BT8,OENACE_Abteilungen!$D$11:$E$99,2,0)&amp;"_"&amp;VLOOKUP(BT9,OENACE_Abteilungen!$G$11:$I$57,3,0)</f>
        <v>#N/A</v>
      </c>
      <c r="BU108" s="312" t="e">
        <f>U!$B$14&amp;"_"&amp;VLOOKUP(BU8,OENACE_Abteilungen!$D$11:$E$99,2,0)&amp;"_"&amp;VLOOKUP(BU9,OENACE_Abteilungen!$G$11:$I$57,3,0)</f>
        <v>#N/A</v>
      </c>
      <c r="BV108" s="312" t="e">
        <f>U!$B$14&amp;"_"&amp;VLOOKUP(BV8,OENACE_Abteilungen!$D$11:$E$99,2,0)&amp;"_"&amp;VLOOKUP(BV9,OENACE_Abteilungen!$G$11:$I$57,3,0)</f>
        <v>#N/A</v>
      </c>
      <c r="BW108" s="312" t="e">
        <f>U!$B$14&amp;"_"&amp;VLOOKUP(BW8,OENACE_Abteilungen!$D$11:$E$99,2,0)&amp;"_"&amp;VLOOKUP(BW9,OENACE_Abteilungen!$G$11:$I$57,3,0)</f>
        <v>#N/A</v>
      </c>
      <c r="BX108" s="312" t="e">
        <f>U!$B$14&amp;"_"&amp;VLOOKUP(BX8,OENACE_Abteilungen!$D$11:$E$99,2,0)&amp;"_"&amp;VLOOKUP(BX9,OENACE_Abteilungen!$G$11:$I$57,3,0)</f>
        <v>#N/A</v>
      </c>
      <c r="BY108" s="312" t="e">
        <f>U!$B$14&amp;"_"&amp;VLOOKUP(BY8,OENACE_Abteilungen!$D$11:$E$99,2,0)&amp;"_"&amp;VLOOKUP(BY9,OENACE_Abteilungen!$G$11:$I$57,3,0)</f>
        <v>#N/A</v>
      </c>
      <c r="BZ108" s="312" t="e">
        <f>U!$B$14&amp;"_"&amp;VLOOKUP(BZ8,OENACE_Abteilungen!$D$11:$E$99,2,0)&amp;"_"&amp;VLOOKUP(BZ9,OENACE_Abteilungen!$G$11:$I$57,3,0)</f>
        <v>#N/A</v>
      </c>
      <c r="CA108" s="312" t="e">
        <f>U!$B$14&amp;"_"&amp;VLOOKUP(CA8,OENACE_Abteilungen!$D$11:$E$99,2,0)&amp;"_"&amp;VLOOKUP(CA9,OENACE_Abteilungen!$G$11:$I$57,3,0)</f>
        <v>#N/A</v>
      </c>
      <c r="CB108" s="312" t="e">
        <f>U!$B$14&amp;"_"&amp;VLOOKUP(CB8,OENACE_Abteilungen!$D$11:$E$99,2,0)&amp;"_"&amp;VLOOKUP(CB9,OENACE_Abteilungen!$G$11:$I$57,3,0)</f>
        <v>#N/A</v>
      </c>
      <c r="CC108" s="312" t="e">
        <f>U!$B$14&amp;"_"&amp;VLOOKUP(CC8,OENACE_Abteilungen!$D$11:$E$99,2,0)&amp;"_"&amp;VLOOKUP(CC9,OENACE_Abteilungen!$G$11:$I$57,3,0)</f>
        <v>#N/A</v>
      </c>
      <c r="CD108" s="312" t="e">
        <f>U!$B$14&amp;"_"&amp;VLOOKUP(CD8,OENACE_Abteilungen!$D$11:$E$99,2,0)&amp;"_"&amp;VLOOKUP(CD9,OENACE_Abteilungen!$G$11:$I$57,3,0)</f>
        <v>#N/A</v>
      </c>
      <c r="CE108" s="312" t="e">
        <f>U!$B$14&amp;"_"&amp;VLOOKUP(CE8,OENACE_Abteilungen!$D$11:$E$99,2,0)&amp;"_"&amp;VLOOKUP(CE9,OENACE_Abteilungen!$G$11:$I$57,3,0)</f>
        <v>#N/A</v>
      </c>
      <c r="CF108" s="312" t="e">
        <f>U!$B$14&amp;"_"&amp;VLOOKUP(CF8,OENACE_Abteilungen!$D$11:$E$99,2,0)&amp;"_"&amp;VLOOKUP(CF9,OENACE_Abteilungen!$G$11:$I$57,3,0)</f>
        <v>#N/A</v>
      </c>
      <c r="CG108" s="312" t="e">
        <f>U!$B$14&amp;"_"&amp;VLOOKUP(CG8,OENACE_Abteilungen!$D$11:$E$99,2,0)&amp;"_"&amp;VLOOKUP(CG9,OENACE_Abteilungen!$G$11:$I$57,3,0)</f>
        <v>#N/A</v>
      </c>
      <c r="CH108" s="312" t="e">
        <f>U!$B$14&amp;"_"&amp;VLOOKUP(CH8,OENACE_Abteilungen!$D$11:$E$99,2,0)&amp;"_"&amp;VLOOKUP(CH9,OENACE_Abteilungen!$G$11:$I$57,3,0)</f>
        <v>#N/A</v>
      </c>
      <c r="CI108" s="312" t="e">
        <f>U!$B$14&amp;"_"&amp;VLOOKUP(CI8,OENACE_Abteilungen!$D$11:$E$99,2,0)&amp;"_"&amp;VLOOKUP(CI9,OENACE_Abteilungen!$G$11:$I$57,3,0)</f>
        <v>#N/A</v>
      </c>
      <c r="CJ108" s="312" t="e">
        <f>U!$B$14&amp;"_"&amp;VLOOKUP(CJ8,OENACE_Abteilungen!$D$11:$E$99,2,0)&amp;"_"&amp;VLOOKUP(CJ9,OENACE_Abteilungen!$G$11:$I$57,3,0)</f>
        <v>#N/A</v>
      </c>
      <c r="CK108" s="312" t="e">
        <f>U!$B$14&amp;"_"&amp;VLOOKUP(CK8,OENACE_Abteilungen!$D$11:$E$99,2,0)&amp;"_"&amp;VLOOKUP(CK9,OENACE_Abteilungen!$G$11:$I$57,3,0)</f>
        <v>#N/A</v>
      </c>
      <c r="CL108" s="312" t="e">
        <f>U!$B$14&amp;"_"&amp;VLOOKUP(CL8,OENACE_Abteilungen!$D$11:$E$99,2,0)&amp;"_"&amp;VLOOKUP(CL9,OENACE_Abteilungen!$G$11:$I$57,3,0)</f>
        <v>#N/A</v>
      </c>
      <c r="CM108" s="312" t="e">
        <f>U!$B$14&amp;"_"&amp;VLOOKUP(CM8,OENACE_Abteilungen!$D$11:$E$99,2,0)&amp;"_"&amp;VLOOKUP(CM9,OENACE_Abteilungen!$G$11:$I$57,3,0)</f>
        <v>#N/A</v>
      </c>
      <c r="CN108" s="312" t="e">
        <f>U!$B$14&amp;"_"&amp;VLOOKUP(CN8,OENACE_Abteilungen!$D$11:$E$99,2,0)&amp;"_"&amp;VLOOKUP(CN9,OENACE_Abteilungen!$G$11:$I$57,3,0)</f>
        <v>#N/A</v>
      </c>
      <c r="CO108" s="312" t="e">
        <f>U!$B$14&amp;"_"&amp;VLOOKUP(CO8,OENACE_Abteilungen!$D$11:$E$99,2,0)&amp;"_"&amp;VLOOKUP(CO9,OENACE_Abteilungen!$G$11:$I$57,3,0)</f>
        <v>#N/A</v>
      </c>
      <c r="CP108" s="312" t="e">
        <f>U!$B$14&amp;"_"&amp;VLOOKUP(CP8,OENACE_Abteilungen!$D$11:$E$99,2,0)&amp;"_"&amp;VLOOKUP(CP9,OENACE_Abteilungen!$G$11:$I$57,3,0)</f>
        <v>#N/A</v>
      </c>
      <c r="CQ108" s="312" t="e">
        <f>U!$B$14&amp;"_"&amp;VLOOKUP(CQ8,OENACE_Abteilungen!$D$11:$E$99,2,0)&amp;"_"&amp;VLOOKUP(CQ9,OENACE_Abteilungen!$G$11:$I$57,3,0)</f>
        <v>#N/A</v>
      </c>
      <c r="CR108" s="312" t="e">
        <f>U!$B$14&amp;"_"&amp;VLOOKUP(CR8,OENACE_Abteilungen!$D$11:$E$99,2,0)&amp;"_"&amp;VLOOKUP(CR9,OENACE_Abteilungen!$G$11:$I$57,3,0)</f>
        <v>#N/A</v>
      </c>
      <c r="CS108" s="312" t="e">
        <f>U!$B$14&amp;"_"&amp;VLOOKUP(CS8,OENACE_Abteilungen!$D$11:$E$99,2,0)&amp;"_"&amp;VLOOKUP(CS9,OENACE_Abteilungen!$G$11:$I$57,3,0)</f>
        <v>#N/A</v>
      </c>
      <c r="CT108" s="312" t="e">
        <f>U!$B$14&amp;"_"&amp;VLOOKUP(CT8,OENACE_Abteilungen!$D$11:$E$99,2,0)&amp;"_"&amp;VLOOKUP(CT9,OENACE_Abteilungen!$G$11:$I$57,3,0)</f>
        <v>#N/A</v>
      </c>
      <c r="CU108" s="312" t="e">
        <f>U!$B$14&amp;"_"&amp;VLOOKUP(CU8,OENACE_Abteilungen!$D$11:$E$99,2,0)&amp;"_"&amp;VLOOKUP(CU9,OENACE_Abteilungen!$G$11:$I$57,3,0)</f>
        <v>#N/A</v>
      </c>
      <c r="CV108" s="312" t="e">
        <f>U!$B$14&amp;"_"&amp;VLOOKUP(CV8,OENACE_Abteilungen!$D$11:$E$99,2,0)&amp;"_"&amp;VLOOKUP(CV9,OENACE_Abteilungen!$G$11:$I$57,3,0)</f>
        <v>#N/A</v>
      </c>
      <c r="CW108" s="312" t="e">
        <f>U!$B$14&amp;"_"&amp;VLOOKUP(CW8,OENACE_Abteilungen!$D$11:$E$99,2,0)&amp;"_"&amp;VLOOKUP(CW9,OENACE_Abteilungen!$G$11:$I$57,3,0)</f>
        <v>#N/A</v>
      </c>
      <c r="CX108" s="312" t="e">
        <f>U!$B$14&amp;"_"&amp;VLOOKUP(CX8,OENACE_Abteilungen!$D$11:$E$99,2,0)&amp;"_"&amp;VLOOKUP(CX9,OENACE_Abteilungen!$G$11:$I$57,3,0)</f>
        <v>#N/A</v>
      </c>
      <c r="CY108" s="312" t="e">
        <f>U!$B$14&amp;"_"&amp;VLOOKUP(CY8,OENACE_Abteilungen!$D$11:$E$99,2,0)&amp;"_"&amp;VLOOKUP(CY9,OENACE_Abteilungen!$G$11:$I$57,3,0)</f>
        <v>#N/A</v>
      </c>
      <c r="CZ108" s="312" t="e">
        <f>U!$B$14&amp;"_"&amp;VLOOKUP(CZ8,OENACE_Abteilungen!$D$11:$E$99,2,0)&amp;"_"&amp;VLOOKUP(CZ9,OENACE_Abteilungen!$G$11:$I$57,3,0)</f>
        <v>#N/A</v>
      </c>
      <c r="DA108" s="312" t="e">
        <f>U!$B$14&amp;"_"&amp;VLOOKUP(DA8,OENACE_Abteilungen!$D$11:$E$99,2,0)&amp;"_"&amp;VLOOKUP(DA9,OENACE_Abteilungen!$G$11:$I$57,3,0)</f>
        <v>#N/A</v>
      </c>
      <c r="DB108" s="312" t="e">
        <f>U!$B$14&amp;"_"&amp;VLOOKUP(DB8,OENACE_Abteilungen!$D$11:$E$99,2,0)&amp;"_"&amp;VLOOKUP(DB9,OENACE_Abteilungen!$G$11:$I$57,3,0)</f>
        <v>#N/A</v>
      </c>
      <c r="DC108" s="312" t="e">
        <f>U!$B$14&amp;"_"&amp;VLOOKUP(DC8,OENACE_Abteilungen!$D$11:$E$99,2,0)&amp;"_"&amp;VLOOKUP(DC9,OENACE_Abteilungen!$G$11:$I$57,3,0)</f>
        <v>#N/A</v>
      </c>
      <c r="DD108" s="312" t="e">
        <f>U!$B$14&amp;"_"&amp;VLOOKUP(DD8,OENACE_Abteilungen!$D$11:$E$99,2,0)&amp;"_"&amp;VLOOKUP(DD9,OENACE_Abteilungen!$G$11:$I$57,3,0)</f>
        <v>#N/A</v>
      </c>
      <c r="DE108" s="312" t="e">
        <f>U!$B$14&amp;"_"&amp;VLOOKUP(DE8,OENACE_Abteilungen!$D$11:$E$99,2,0)&amp;"_"&amp;VLOOKUP(DE9,OENACE_Abteilungen!$G$11:$I$57,3,0)</f>
        <v>#N/A</v>
      </c>
      <c r="DF108" s="312" t="e">
        <f>U!$B$14&amp;"_"&amp;VLOOKUP(DF8,OENACE_Abteilungen!$D$11:$E$99,2,0)&amp;"_"&amp;VLOOKUP(DF9,OENACE_Abteilungen!$G$11:$I$57,3,0)</f>
        <v>#N/A</v>
      </c>
      <c r="DG108" s="312" t="e">
        <f>U!$B$14&amp;"_"&amp;VLOOKUP(DG8,OENACE_Abteilungen!$D$11:$E$99,2,0)&amp;"_"&amp;VLOOKUP(DG9,OENACE_Abteilungen!$G$11:$I$57,3,0)</f>
        <v>#N/A</v>
      </c>
      <c r="DH108" s="312" t="e">
        <f>U!$B$14&amp;"_"&amp;VLOOKUP(DH8,OENACE_Abteilungen!$D$11:$E$99,2,0)&amp;"_"&amp;VLOOKUP(DH9,OENACE_Abteilungen!$G$11:$I$57,3,0)</f>
        <v>#N/A</v>
      </c>
      <c r="DI108" s="312" t="e">
        <f>U!$B$14&amp;"_"&amp;VLOOKUP(DI8,OENACE_Abteilungen!$D$11:$E$99,2,0)&amp;"_"&amp;VLOOKUP(DI9,OENACE_Abteilungen!$G$11:$I$57,3,0)</f>
        <v>#N/A</v>
      </c>
      <c r="DJ108" s="312" t="e">
        <f>U!$B$14&amp;"_"&amp;VLOOKUP(DJ8,OENACE_Abteilungen!$D$11:$E$99,2,0)&amp;"_"&amp;VLOOKUP(DJ9,OENACE_Abteilungen!$G$11:$I$57,3,0)</f>
        <v>#N/A</v>
      </c>
      <c r="DK108" s="312" t="e">
        <f>U!$B$14&amp;"_"&amp;VLOOKUP(DK8,OENACE_Abteilungen!$D$11:$E$99,2,0)&amp;"_"&amp;VLOOKUP(DK9,OENACE_Abteilungen!$G$11:$I$57,3,0)</f>
        <v>#N/A</v>
      </c>
      <c r="DL108" s="312" t="e">
        <f>U!$B$14&amp;"_"&amp;VLOOKUP(DL8,OENACE_Abteilungen!$D$11:$E$99,2,0)&amp;"_"&amp;VLOOKUP(DL9,OENACE_Abteilungen!$G$11:$I$57,3,0)</f>
        <v>#N/A</v>
      </c>
      <c r="DM108" s="312" t="e">
        <f>U!$B$14&amp;"_"&amp;VLOOKUP(DM8,OENACE_Abteilungen!$D$11:$E$99,2,0)&amp;"_"&amp;VLOOKUP(DM9,OENACE_Abteilungen!$G$11:$I$57,3,0)</f>
        <v>#N/A</v>
      </c>
      <c r="DN108" s="312" t="e">
        <f>U!$B$14&amp;"_"&amp;VLOOKUP(DN8,OENACE_Abteilungen!$D$11:$E$99,2,0)&amp;"_"&amp;VLOOKUP(DN9,OENACE_Abteilungen!$G$11:$I$57,3,0)</f>
        <v>#N/A</v>
      </c>
      <c r="DO108" s="312" t="e">
        <f>U!$B$14&amp;"_"&amp;VLOOKUP(DO8,OENACE_Abteilungen!$D$11:$E$99,2,0)&amp;"_"&amp;VLOOKUP(DO9,OENACE_Abteilungen!$G$11:$I$57,3,0)</f>
        <v>#N/A</v>
      </c>
      <c r="DP108" s="312" t="e">
        <f>U!$B$14&amp;"_"&amp;VLOOKUP(DP8,OENACE_Abteilungen!$D$11:$E$99,2,0)&amp;"_"&amp;VLOOKUP(DP9,OENACE_Abteilungen!$G$11:$I$57,3,0)</f>
        <v>#N/A</v>
      </c>
      <c r="DQ108" s="312" t="e">
        <f>U!$B$14&amp;"_"&amp;VLOOKUP(DQ8,OENACE_Abteilungen!$D$11:$E$99,2,0)&amp;"_"&amp;VLOOKUP(DQ9,OENACE_Abteilungen!$G$11:$I$57,3,0)</f>
        <v>#N/A</v>
      </c>
      <c r="DR108" s="312" t="e">
        <f>U!$B$14&amp;"_"&amp;VLOOKUP(DR8,OENACE_Abteilungen!$D$11:$E$99,2,0)&amp;"_"&amp;VLOOKUP(DR9,OENACE_Abteilungen!$G$11:$I$57,3,0)</f>
        <v>#N/A</v>
      </c>
      <c r="DS108" s="312" t="e">
        <f>U!$B$14&amp;"_"&amp;VLOOKUP(DS8,OENACE_Abteilungen!$D$11:$E$99,2,0)&amp;"_"&amp;VLOOKUP(DS9,OENACE_Abteilungen!$G$11:$I$57,3,0)</f>
        <v>#N/A</v>
      </c>
      <c r="DT108" s="312" t="e">
        <f>U!$B$14&amp;"_"&amp;VLOOKUP(DT8,OENACE_Abteilungen!$D$11:$E$99,2,0)&amp;"_"&amp;VLOOKUP(DT9,OENACE_Abteilungen!$G$11:$I$57,3,0)</f>
        <v>#N/A</v>
      </c>
      <c r="DU108" s="312" t="e">
        <f>U!$B$14&amp;"_"&amp;VLOOKUP(DU8,OENACE_Abteilungen!$D$11:$E$99,2,0)&amp;"_"&amp;VLOOKUP(DU9,OENACE_Abteilungen!$G$11:$I$57,3,0)</f>
        <v>#N/A</v>
      </c>
      <c r="DV108" s="312" t="e">
        <f>U!$B$14&amp;"_"&amp;VLOOKUP(DV8,OENACE_Abteilungen!$D$11:$E$99,2,0)&amp;"_"&amp;VLOOKUP(DV9,OENACE_Abteilungen!$G$11:$I$57,3,0)</f>
        <v>#N/A</v>
      </c>
      <c r="DW108" s="312" t="e">
        <f>U!$B$14&amp;"_"&amp;VLOOKUP(DW8,OENACE_Abteilungen!$D$11:$E$99,2,0)&amp;"_"&amp;VLOOKUP(DW9,OENACE_Abteilungen!$G$11:$I$57,3,0)</f>
        <v>#N/A</v>
      </c>
      <c r="DX108" s="312" t="e">
        <f>U!$B$14&amp;"_"&amp;VLOOKUP(DX8,OENACE_Abteilungen!$D$11:$E$99,2,0)&amp;"_"&amp;VLOOKUP(DX9,OENACE_Abteilungen!$G$11:$I$57,3,0)</f>
        <v>#N/A</v>
      </c>
      <c r="DY108" s="312" t="e">
        <f>U!$B$14&amp;"_"&amp;VLOOKUP(DY8,OENACE_Abteilungen!$D$11:$E$99,2,0)&amp;"_"&amp;VLOOKUP(DY9,OENACE_Abteilungen!$G$11:$I$57,3,0)</f>
        <v>#N/A</v>
      </c>
      <c r="DZ108" s="312" t="e">
        <f>U!$B$14&amp;"_"&amp;VLOOKUP(DZ8,OENACE_Abteilungen!$D$11:$E$99,2,0)&amp;"_"&amp;VLOOKUP(DZ9,OENACE_Abteilungen!$G$11:$I$57,3,0)</f>
        <v>#N/A</v>
      </c>
      <c r="EA108" s="312" t="e">
        <f>U!$B$14&amp;"_"&amp;VLOOKUP(EA8,OENACE_Abteilungen!$D$11:$E$99,2,0)&amp;"_"&amp;VLOOKUP(EA9,OENACE_Abteilungen!$G$11:$I$57,3,0)</f>
        <v>#N/A</v>
      </c>
      <c r="EB108" s="312" t="e">
        <f>U!$B$14&amp;"_"&amp;VLOOKUP(EB8,OENACE_Abteilungen!$D$11:$E$99,2,0)&amp;"_"&amp;VLOOKUP(EB9,OENACE_Abteilungen!$G$11:$I$57,3,0)</f>
        <v>#N/A</v>
      </c>
      <c r="EC108" s="312" t="e">
        <f>U!$B$14&amp;"_"&amp;VLOOKUP(EC8,OENACE_Abteilungen!$D$11:$E$99,2,0)&amp;"_"&amp;VLOOKUP(EC9,OENACE_Abteilungen!$G$11:$I$57,3,0)</f>
        <v>#N/A</v>
      </c>
      <c r="ED108" s="312" t="e">
        <f>U!$B$14&amp;"_"&amp;VLOOKUP(ED8,OENACE_Abteilungen!$D$11:$E$99,2,0)&amp;"_"&amp;VLOOKUP(ED9,OENACE_Abteilungen!$G$11:$I$57,3,0)</f>
        <v>#N/A</v>
      </c>
      <c r="EE108" s="312" t="e">
        <f>U!$B$14&amp;"_"&amp;VLOOKUP(EE8,OENACE_Abteilungen!$D$11:$E$99,2,0)&amp;"_"&amp;VLOOKUP(EE9,OENACE_Abteilungen!$G$11:$I$57,3,0)</f>
        <v>#N/A</v>
      </c>
      <c r="EF108" s="312" t="e">
        <f>U!$B$14&amp;"_"&amp;VLOOKUP(EF8,OENACE_Abteilungen!$D$11:$E$99,2,0)&amp;"_"&amp;VLOOKUP(EF9,OENACE_Abteilungen!$G$11:$I$57,3,0)</f>
        <v>#N/A</v>
      </c>
      <c r="EG108" s="312" t="e">
        <f>U!$B$14&amp;"_"&amp;VLOOKUP(EG8,OENACE_Abteilungen!$D$11:$E$99,2,0)&amp;"_"&amp;VLOOKUP(EG9,OENACE_Abteilungen!$G$11:$I$57,3,0)</f>
        <v>#N/A</v>
      </c>
      <c r="EH108" s="312" t="e">
        <f>U!$B$14&amp;"_"&amp;VLOOKUP(EH8,OENACE_Abteilungen!$D$11:$E$99,2,0)&amp;"_"&amp;VLOOKUP(EH9,OENACE_Abteilungen!$G$11:$I$57,3,0)</f>
        <v>#N/A</v>
      </c>
      <c r="EI108" s="312" t="e">
        <f>U!$B$14&amp;"_"&amp;VLOOKUP(EI8,OENACE_Abteilungen!$D$11:$E$99,2,0)&amp;"_"&amp;VLOOKUP(EI9,OENACE_Abteilungen!$G$11:$I$57,3,0)</f>
        <v>#N/A</v>
      </c>
      <c r="EJ108" s="312" t="e">
        <f>U!$B$14&amp;"_"&amp;VLOOKUP(EJ8,OENACE_Abteilungen!$D$11:$E$99,2,0)&amp;"_"&amp;VLOOKUP(EJ9,OENACE_Abteilungen!$G$11:$I$57,3,0)</f>
        <v>#N/A</v>
      </c>
      <c r="EK108" s="312" t="e">
        <f>U!$B$14&amp;"_"&amp;VLOOKUP(EK8,OENACE_Abteilungen!$D$11:$E$99,2,0)&amp;"_"&amp;VLOOKUP(EK9,OENACE_Abteilungen!$G$11:$I$57,3,0)</f>
        <v>#N/A</v>
      </c>
      <c r="EL108" s="312" t="e">
        <f>U!$B$14&amp;"_"&amp;VLOOKUP(EL8,OENACE_Abteilungen!$D$11:$E$99,2,0)&amp;"_"&amp;VLOOKUP(EL9,OENACE_Abteilungen!$G$11:$I$57,3,0)</f>
        <v>#N/A</v>
      </c>
      <c r="EM108" s="312" t="e">
        <f>U!$B$14&amp;"_"&amp;VLOOKUP(EM8,OENACE_Abteilungen!$D$11:$E$99,2,0)&amp;"_"&amp;VLOOKUP(EM9,OENACE_Abteilungen!$G$11:$I$57,3,0)</f>
        <v>#N/A</v>
      </c>
      <c r="EN108" s="312" t="e">
        <f>U!$B$14&amp;"_"&amp;VLOOKUP(EN8,OENACE_Abteilungen!$D$11:$E$99,2,0)&amp;"_"&amp;VLOOKUP(EN9,OENACE_Abteilungen!$G$11:$I$57,3,0)</f>
        <v>#N/A</v>
      </c>
      <c r="EO108" s="312" t="e">
        <f>U!$B$14&amp;"_"&amp;VLOOKUP(EO8,OENACE_Abteilungen!$D$11:$E$99,2,0)&amp;"_"&amp;VLOOKUP(EO9,OENACE_Abteilungen!$G$11:$I$57,3,0)</f>
        <v>#N/A</v>
      </c>
      <c r="EP108" s="312" t="e">
        <f>U!$B$14&amp;"_"&amp;VLOOKUP(EP8,OENACE_Abteilungen!$D$11:$E$99,2,0)&amp;"_"&amp;VLOOKUP(EP9,OENACE_Abteilungen!$G$11:$I$57,3,0)</f>
        <v>#N/A</v>
      </c>
      <c r="EQ108" s="312" t="e">
        <f>U!$B$14&amp;"_"&amp;VLOOKUP(EQ8,OENACE_Abteilungen!$D$11:$E$99,2,0)&amp;"_"&amp;VLOOKUP(EQ9,OENACE_Abteilungen!$G$11:$I$57,3,0)</f>
        <v>#N/A</v>
      </c>
      <c r="ER108" s="312" t="e">
        <f>U!$B$14&amp;"_"&amp;VLOOKUP(ER8,OENACE_Abteilungen!$D$11:$E$99,2,0)&amp;"_"&amp;VLOOKUP(ER9,OENACE_Abteilungen!$G$11:$I$57,3,0)</f>
        <v>#N/A</v>
      </c>
      <c r="ES108" s="312" t="e">
        <f>U!$B$14&amp;"_"&amp;VLOOKUP(ES8,OENACE_Abteilungen!$D$11:$E$99,2,0)&amp;"_"&amp;VLOOKUP(ES9,OENACE_Abteilungen!$G$11:$I$57,3,0)</f>
        <v>#N/A</v>
      </c>
      <c r="ET108" s="312" t="e">
        <f>U!$B$14&amp;"_"&amp;VLOOKUP(ET8,OENACE_Abteilungen!$D$11:$E$99,2,0)&amp;"_"&amp;VLOOKUP(ET9,OENACE_Abteilungen!$G$11:$I$57,3,0)</f>
        <v>#N/A</v>
      </c>
      <c r="EU108" s="312" t="e">
        <f>U!$B$14&amp;"_"&amp;VLOOKUP(EU8,OENACE_Abteilungen!$D$11:$E$99,2,0)&amp;"_"&amp;VLOOKUP(EU9,OENACE_Abteilungen!$G$11:$I$57,3,0)</f>
        <v>#N/A</v>
      </c>
      <c r="EV108" s="312" t="e">
        <f>U!$B$14&amp;"_"&amp;VLOOKUP(EV8,OENACE_Abteilungen!$D$11:$E$99,2,0)&amp;"_"&amp;VLOOKUP(EV9,OENACE_Abteilungen!$G$11:$I$57,3,0)</f>
        <v>#N/A</v>
      </c>
      <c r="EW108" s="312" t="e">
        <f>U!$B$14&amp;"_"&amp;VLOOKUP(EW8,OENACE_Abteilungen!$D$11:$E$99,2,0)&amp;"_"&amp;VLOOKUP(EW9,OENACE_Abteilungen!$G$11:$I$57,3,0)</f>
        <v>#N/A</v>
      </c>
      <c r="EX108" s="312" t="e">
        <f>U!$B$14&amp;"_"&amp;VLOOKUP(EX8,OENACE_Abteilungen!$D$11:$E$99,2,0)&amp;"_"&amp;VLOOKUP(EX9,OENACE_Abteilungen!$G$11:$I$57,3,0)</f>
        <v>#N/A</v>
      </c>
      <c r="EY108" s="312" t="e">
        <f>U!$B$14&amp;"_"&amp;VLOOKUP(EY8,OENACE_Abteilungen!$D$11:$E$99,2,0)&amp;"_"&amp;VLOOKUP(EY9,OENACE_Abteilungen!$G$11:$I$57,3,0)</f>
        <v>#N/A</v>
      </c>
      <c r="EZ108" s="312" t="e">
        <f>U!$B$14&amp;"_"&amp;VLOOKUP(EZ8,OENACE_Abteilungen!$D$11:$E$99,2,0)&amp;"_"&amp;VLOOKUP(EZ9,OENACE_Abteilungen!$G$11:$I$57,3,0)</f>
        <v>#N/A</v>
      </c>
      <c r="FA108" s="312" t="e">
        <f>U!$B$14&amp;"_"&amp;VLOOKUP(FA8,OENACE_Abteilungen!$D$11:$E$99,2,0)&amp;"_"&amp;VLOOKUP(FA9,OENACE_Abteilungen!$G$11:$I$57,3,0)</f>
        <v>#N/A</v>
      </c>
      <c r="FB108" s="312" t="e">
        <f>U!$B$14&amp;"_"&amp;VLOOKUP(FB8,OENACE_Abteilungen!$D$11:$E$99,2,0)&amp;"_"&amp;VLOOKUP(FB9,OENACE_Abteilungen!$G$11:$I$57,3,0)</f>
        <v>#N/A</v>
      </c>
      <c r="FC108" s="312" t="e">
        <f>U!$B$14&amp;"_"&amp;VLOOKUP(FC8,OENACE_Abteilungen!$D$11:$E$99,2,0)&amp;"_"&amp;VLOOKUP(FC9,OENACE_Abteilungen!$G$11:$I$57,3,0)</f>
        <v>#N/A</v>
      </c>
      <c r="FD108" s="312" t="e">
        <f>U!$B$14&amp;"_"&amp;VLOOKUP(FD8,OENACE_Abteilungen!$D$11:$E$99,2,0)&amp;"_"&amp;VLOOKUP(FD9,OENACE_Abteilungen!$G$11:$I$57,3,0)</f>
        <v>#N/A</v>
      </c>
      <c r="FE108" s="312" t="e">
        <f>U!$B$14&amp;"_"&amp;VLOOKUP(FE8,OENACE_Abteilungen!$D$11:$E$99,2,0)&amp;"_"&amp;VLOOKUP(FE9,OENACE_Abteilungen!$G$11:$I$57,3,0)</f>
        <v>#N/A</v>
      </c>
      <c r="FF108" s="312" t="e">
        <f>U!$B$14&amp;"_"&amp;VLOOKUP(FF8,OENACE_Abteilungen!$D$11:$E$99,2,0)&amp;"_"&amp;VLOOKUP(FF9,OENACE_Abteilungen!$G$11:$I$57,3,0)</f>
        <v>#N/A</v>
      </c>
      <c r="FG108" s="312" t="e">
        <f>U!$B$14&amp;"_"&amp;VLOOKUP(FG8,OENACE_Abteilungen!$D$11:$E$99,2,0)&amp;"_"&amp;VLOOKUP(FG9,OENACE_Abteilungen!$G$11:$I$57,3,0)</f>
        <v>#N/A</v>
      </c>
      <c r="FH108" s="312" t="e">
        <f>U!$B$14&amp;"_"&amp;VLOOKUP(FH8,OENACE_Abteilungen!$D$11:$E$99,2,0)&amp;"_"&amp;VLOOKUP(FH9,OENACE_Abteilungen!$G$11:$I$57,3,0)</f>
        <v>#N/A</v>
      </c>
      <c r="FI108" s="312" t="e">
        <f>U!$B$14&amp;"_"&amp;VLOOKUP(FI8,OENACE_Abteilungen!$D$11:$E$99,2,0)&amp;"_"&amp;VLOOKUP(FI9,OENACE_Abteilungen!$G$11:$I$57,3,0)</f>
        <v>#N/A</v>
      </c>
      <c r="FJ108" s="312" t="e">
        <f>U!$B$14&amp;"_"&amp;VLOOKUP(FJ8,OENACE_Abteilungen!$D$11:$E$99,2,0)&amp;"_"&amp;VLOOKUP(FJ9,OENACE_Abteilungen!$G$11:$I$57,3,0)</f>
        <v>#N/A</v>
      </c>
      <c r="FK108" s="312" t="e">
        <f>U!$B$14&amp;"_"&amp;VLOOKUP(FK8,OENACE_Abteilungen!$D$11:$E$99,2,0)&amp;"_"&amp;VLOOKUP(FK9,OENACE_Abteilungen!$G$11:$I$57,3,0)</f>
        <v>#N/A</v>
      </c>
      <c r="FL108" s="312" t="e">
        <f>U!$B$14&amp;"_"&amp;VLOOKUP(FL8,OENACE_Abteilungen!$D$11:$E$99,2,0)&amp;"_"&amp;VLOOKUP(FL9,OENACE_Abteilungen!$G$11:$I$57,3,0)</f>
        <v>#N/A</v>
      </c>
      <c r="FM108" s="312" t="e">
        <f>U!$B$14&amp;"_"&amp;VLOOKUP(FM8,OENACE_Abteilungen!$D$11:$E$99,2,0)&amp;"_"&amp;VLOOKUP(FM9,OENACE_Abteilungen!$G$11:$I$57,3,0)</f>
        <v>#N/A</v>
      </c>
      <c r="FN108" s="312" t="e">
        <f>U!$B$14&amp;"_"&amp;VLOOKUP(FN8,OENACE_Abteilungen!$D$11:$E$99,2,0)&amp;"_"&amp;VLOOKUP(FN9,OENACE_Abteilungen!$G$11:$I$57,3,0)</f>
        <v>#N/A</v>
      </c>
      <c r="FO108" s="312" t="e">
        <f>U!$B$14&amp;"_"&amp;VLOOKUP(FO8,OENACE_Abteilungen!$D$11:$E$99,2,0)&amp;"_"&amp;VLOOKUP(FO9,OENACE_Abteilungen!$G$11:$I$57,3,0)</f>
        <v>#N/A</v>
      </c>
      <c r="FP108" s="312" t="e">
        <f>U!$B$14&amp;"_"&amp;VLOOKUP(FP8,OENACE_Abteilungen!$D$11:$E$99,2,0)&amp;"_"&amp;VLOOKUP(FP9,OENACE_Abteilungen!$G$11:$I$57,3,0)</f>
        <v>#N/A</v>
      </c>
      <c r="FQ108" s="312" t="e">
        <f>U!$B$14&amp;"_"&amp;VLOOKUP(FQ8,OENACE_Abteilungen!$D$11:$E$99,2,0)&amp;"_"&amp;VLOOKUP(FQ9,OENACE_Abteilungen!$G$11:$I$57,3,0)</f>
        <v>#N/A</v>
      </c>
      <c r="FR108" s="312" t="e">
        <f>U!$B$14&amp;"_"&amp;VLOOKUP(FR8,OENACE_Abteilungen!$D$11:$E$99,2,0)&amp;"_"&amp;VLOOKUP(FR9,OENACE_Abteilungen!$G$11:$I$57,3,0)</f>
        <v>#N/A</v>
      </c>
      <c r="FS108" s="312" t="e">
        <f>U!$B$14&amp;"_"&amp;VLOOKUP(FS8,OENACE_Abteilungen!$D$11:$E$99,2,0)&amp;"_"&amp;VLOOKUP(FS9,OENACE_Abteilungen!$G$11:$I$57,3,0)</f>
        <v>#N/A</v>
      </c>
      <c r="FT108" s="312" t="e">
        <f>U!$B$14&amp;"_"&amp;VLOOKUP(FT8,OENACE_Abteilungen!$D$11:$E$99,2,0)&amp;"_"&amp;VLOOKUP(FT9,OENACE_Abteilungen!$G$11:$I$57,3,0)</f>
        <v>#N/A</v>
      </c>
      <c r="FU108" s="312" t="e">
        <f>U!$B$14&amp;"_"&amp;VLOOKUP(FU8,OENACE_Abteilungen!$D$11:$E$99,2,0)&amp;"_"&amp;VLOOKUP(FU9,OENACE_Abteilungen!$G$11:$I$57,3,0)</f>
        <v>#N/A</v>
      </c>
      <c r="FV108" s="312" t="e">
        <f>U!$B$14&amp;"_"&amp;VLOOKUP(FV8,OENACE_Abteilungen!$D$11:$E$99,2,0)&amp;"_"&amp;VLOOKUP(FV9,OENACE_Abteilungen!$G$11:$I$57,3,0)</f>
        <v>#N/A</v>
      </c>
      <c r="FW108" s="312" t="e">
        <f>U!$B$14&amp;"_"&amp;VLOOKUP(FW8,OENACE_Abteilungen!$D$11:$E$99,2,0)&amp;"_"&amp;VLOOKUP(FW9,OENACE_Abteilungen!$G$11:$I$57,3,0)</f>
        <v>#N/A</v>
      </c>
      <c r="FX108" s="312" t="e">
        <f>U!$B$14&amp;"_"&amp;VLOOKUP(FX8,OENACE_Abteilungen!$D$11:$E$99,2,0)&amp;"_"&amp;VLOOKUP(FX9,OENACE_Abteilungen!$G$11:$I$57,3,0)</f>
        <v>#N/A</v>
      </c>
      <c r="FY108" s="312" t="e">
        <f>U!$B$14&amp;"_"&amp;VLOOKUP(FY8,OENACE_Abteilungen!$D$11:$E$99,2,0)&amp;"_"&amp;VLOOKUP(FY9,OENACE_Abteilungen!$G$11:$I$57,3,0)</f>
        <v>#N/A</v>
      </c>
      <c r="FZ108" s="312" t="e">
        <f>U!$B$14&amp;"_"&amp;VLOOKUP(FZ8,OENACE_Abteilungen!$D$11:$E$99,2,0)&amp;"_"&amp;VLOOKUP(FZ9,OENACE_Abteilungen!$G$11:$I$57,3,0)</f>
        <v>#N/A</v>
      </c>
      <c r="GA108" s="312" t="e">
        <f>U!$B$14&amp;"_"&amp;VLOOKUP(GA8,OENACE_Abteilungen!$D$11:$E$99,2,0)&amp;"_"&amp;VLOOKUP(GA9,OENACE_Abteilungen!$G$11:$I$57,3,0)</f>
        <v>#N/A</v>
      </c>
      <c r="GB108" s="312" t="e">
        <f>U!$B$14&amp;"_"&amp;VLOOKUP(GB8,OENACE_Abteilungen!$D$11:$E$99,2,0)&amp;"_"&amp;VLOOKUP(GB9,OENACE_Abteilungen!$G$11:$I$57,3,0)</f>
        <v>#N/A</v>
      </c>
      <c r="GC108" s="312" t="e">
        <f>U!$B$14&amp;"_"&amp;VLOOKUP(GC8,OENACE_Abteilungen!$D$11:$E$99,2,0)&amp;"_"&amp;VLOOKUP(GC9,OENACE_Abteilungen!$G$11:$I$57,3,0)</f>
        <v>#N/A</v>
      </c>
      <c r="GD108" s="312" t="e">
        <f>U!$B$14&amp;"_"&amp;VLOOKUP(GD8,OENACE_Abteilungen!$D$11:$E$99,2,0)&amp;"_"&amp;VLOOKUP(GD9,OENACE_Abteilungen!$G$11:$I$57,3,0)</f>
        <v>#N/A</v>
      </c>
      <c r="GE108" s="312" t="e">
        <f>U!$B$14&amp;"_"&amp;VLOOKUP(GE8,OENACE_Abteilungen!$D$11:$E$99,2,0)&amp;"_"&amp;VLOOKUP(GE9,OENACE_Abteilungen!$G$11:$I$57,3,0)</f>
        <v>#N/A</v>
      </c>
      <c r="GF108" s="312" t="e">
        <f>U!$B$14&amp;"_"&amp;VLOOKUP(GF8,OENACE_Abteilungen!$D$11:$E$99,2,0)&amp;"_"&amp;VLOOKUP(GF9,OENACE_Abteilungen!$G$11:$I$57,3,0)</f>
        <v>#N/A</v>
      </c>
      <c r="GG108" s="312" t="e">
        <f>U!$B$14&amp;"_"&amp;VLOOKUP(GG8,OENACE_Abteilungen!$D$11:$E$99,2,0)&amp;"_"&amp;VLOOKUP(GG9,OENACE_Abteilungen!$G$11:$I$57,3,0)</f>
        <v>#N/A</v>
      </c>
      <c r="GH108" s="312" t="e">
        <f>U!$B$14&amp;"_"&amp;VLOOKUP(GH8,OENACE_Abteilungen!$D$11:$E$99,2,0)&amp;"_"&amp;VLOOKUP(GH9,OENACE_Abteilungen!$G$11:$I$57,3,0)</f>
        <v>#N/A</v>
      </c>
      <c r="GI108" s="312" t="e">
        <f>U!$B$14&amp;"_"&amp;VLOOKUP(GI8,OENACE_Abteilungen!$D$11:$E$99,2,0)&amp;"_"&amp;VLOOKUP(GI9,OENACE_Abteilungen!$G$11:$I$57,3,0)</f>
        <v>#N/A</v>
      </c>
      <c r="GJ108" s="312" t="e">
        <f>U!$B$14&amp;"_"&amp;VLOOKUP(GJ8,OENACE_Abteilungen!$D$11:$E$99,2,0)&amp;"_"&amp;VLOOKUP(GJ9,OENACE_Abteilungen!$G$11:$I$57,3,0)</f>
        <v>#N/A</v>
      </c>
      <c r="GK108" s="312" t="e">
        <f>U!$B$14&amp;"_"&amp;VLOOKUP(GK8,OENACE_Abteilungen!$D$11:$E$99,2,0)&amp;"_"&amp;VLOOKUP(GK9,OENACE_Abteilungen!$G$11:$I$57,3,0)</f>
        <v>#N/A</v>
      </c>
      <c r="GL108" s="312" t="e">
        <f>U!$B$14&amp;"_"&amp;VLOOKUP(GL8,OENACE_Abteilungen!$D$11:$E$99,2,0)&amp;"_"&amp;VLOOKUP(GL9,OENACE_Abteilungen!$G$11:$I$57,3,0)</f>
        <v>#N/A</v>
      </c>
      <c r="GM108" s="312" t="e">
        <f>U!$B$14&amp;"_"&amp;VLOOKUP(GM8,OENACE_Abteilungen!$D$11:$E$99,2,0)&amp;"_"&amp;VLOOKUP(GM9,OENACE_Abteilungen!$G$11:$I$57,3,0)</f>
        <v>#N/A</v>
      </c>
      <c r="GN108" s="312" t="e">
        <f>U!$B$14&amp;"_"&amp;VLOOKUP(GN8,OENACE_Abteilungen!$D$11:$E$99,2,0)&amp;"_"&amp;VLOOKUP(GN9,OENACE_Abteilungen!$G$11:$I$57,3,0)</f>
        <v>#N/A</v>
      </c>
      <c r="GO108" s="312" t="e">
        <f>U!$B$14&amp;"_"&amp;VLOOKUP(GO8,OENACE_Abteilungen!$D$11:$E$99,2,0)&amp;"_"&amp;VLOOKUP(GO9,OENACE_Abteilungen!$G$11:$I$57,3,0)</f>
        <v>#N/A</v>
      </c>
      <c r="GP108" s="312" t="e">
        <f>U!$B$14&amp;"_"&amp;VLOOKUP(GP8,OENACE_Abteilungen!$D$11:$E$99,2,0)&amp;"_"&amp;VLOOKUP(GP9,OENACE_Abteilungen!$G$11:$I$57,3,0)</f>
        <v>#N/A</v>
      </c>
      <c r="GQ108" s="312" t="e">
        <f>U!$B$14&amp;"_"&amp;VLOOKUP(GQ8,OENACE_Abteilungen!$D$11:$E$99,2,0)&amp;"_"&amp;VLOOKUP(GQ9,OENACE_Abteilungen!$G$11:$I$57,3,0)</f>
        <v>#N/A</v>
      </c>
      <c r="GR108" s="312" t="e">
        <f>U!$B$14&amp;"_"&amp;VLOOKUP(GR8,OENACE_Abteilungen!$D$11:$E$99,2,0)&amp;"_"&amp;VLOOKUP(GR9,OENACE_Abteilungen!$G$11:$I$57,3,0)</f>
        <v>#N/A</v>
      </c>
      <c r="GS108" s="312" t="e">
        <f>U!$B$14&amp;"_"&amp;VLOOKUP(GS8,OENACE_Abteilungen!$D$11:$E$99,2,0)&amp;"_"&amp;VLOOKUP(GS9,OENACE_Abteilungen!$G$11:$I$57,3,0)</f>
        <v>#N/A</v>
      </c>
      <c r="GT108" s="312" t="e">
        <f>U!$B$14&amp;"_"&amp;VLOOKUP(GT8,OENACE_Abteilungen!$D$11:$E$99,2,0)&amp;"_"&amp;VLOOKUP(GT9,OENACE_Abteilungen!$G$11:$I$57,3,0)</f>
        <v>#N/A</v>
      </c>
      <c r="GU108" s="312" t="e">
        <f>U!$B$14&amp;"_"&amp;VLOOKUP(GU8,OENACE_Abteilungen!$D$11:$E$99,2,0)&amp;"_"&amp;VLOOKUP(GU9,OENACE_Abteilungen!$G$11:$I$57,3,0)</f>
        <v>#N/A</v>
      </c>
      <c r="GV108" s="312" t="e">
        <f>U!$B$14&amp;"_"&amp;VLOOKUP(GV8,OENACE_Abteilungen!$D$11:$E$99,2,0)&amp;"_"&amp;VLOOKUP(GV9,OENACE_Abteilungen!$G$11:$I$57,3,0)</f>
        <v>#N/A</v>
      </c>
      <c r="GW108" s="312" t="e">
        <f>U!$B$14&amp;"_"&amp;VLOOKUP(GW8,OENACE_Abteilungen!$D$11:$E$99,2,0)&amp;"_"&amp;VLOOKUP(GW9,OENACE_Abteilungen!$G$11:$I$57,3,0)</f>
        <v>#N/A</v>
      </c>
      <c r="GX108" s="312" t="e">
        <f>U!$B$14&amp;"_"&amp;VLOOKUP(GX8,OENACE_Abteilungen!$D$11:$E$99,2,0)&amp;"_"&amp;VLOOKUP(GX9,OENACE_Abteilungen!$G$11:$I$57,3,0)</f>
        <v>#N/A</v>
      </c>
      <c r="GY108" s="312" t="e">
        <f>U!$B$14&amp;"_"&amp;VLOOKUP(GY8,OENACE_Abteilungen!$D$11:$E$99,2,0)&amp;"_"&amp;VLOOKUP(GY9,OENACE_Abteilungen!$G$11:$I$57,3,0)</f>
        <v>#N/A</v>
      </c>
      <c r="GZ108" s="312" t="e">
        <f>U!$B$14&amp;"_"&amp;VLOOKUP(GZ8,OENACE_Abteilungen!$D$11:$E$99,2,0)&amp;"_"&amp;VLOOKUP(GZ9,OENACE_Abteilungen!$G$11:$I$57,3,0)</f>
        <v>#N/A</v>
      </c>
      <c r="HA108" s="312" t="e">
        <f>U!$B$14&amp;"_"&amp;VLOOKUP(HA8,OENACE_Abteilungen!$D$11:$E$99,2,0)&amp;"_"&amp;VLOOKUP(HA9,OENACE_Abteilungen!$G$11:$I$57,3,0)</f>
        <v>#N/A</v>
      </c>
      <c r="HB108" s="312" t="e">
        <f>U!$B$14&amp;"_"&amp;VLOOKUP(HB8,OENACE_Abteilungen!$D$11:$E$99,2,0)&amp;"_"&amp;VLOOKUP(HB9,OENACE_Abteilungen!$G$11:$I$57,3,0)</f>
        <v>#N/A</v>
      </c>
      <c r="HC108" s="312" t="e">
        <f>U!$B$14&amp;"_"&amp;VLOOKUP(HC8,OENACE_Abteilungen!$D$11:$E$99,2,0)&amp;"_"&amp;VLOOKUP(HC9,OENACE_Abteilungen!$G$11:$I$57,3,0)</f>
        <v>#N/A</v>
      </c>
      <c r="HD108" s="312" t="e">
        <f>U!$B$14&amp;"_"&amp;VLOOKUP(HD8,OENACE_Abteilungen!$D$11:$E$99,2,0)&amp;"_"&amp;VLOOKUP(HD9,OENACE_Abteilungen!$G$11:$I$57,3,0)</f>
        <v>#N/A</v>
      </c>
      <c r="HE108" s="312" t="e">
        <f>U!$B$14&amp;"_"&amp;VLOOKUP(HE8,OENACE_Abteilungen!$D$11:$E$99,2,0)&amp;"_"&amp;VLOOKUP(HE9,OENACE_Abteilungen!$G$11:$I$57,3,0)</f>
        <v>#N/A</v>
      </c>
      <c r="HF108" s="312" t="e">
        <f>U!$B$14&amp;"_"&amp;VLOOKUP(HF8,OENACE_Abteilungen!$D$11:$E$99,2,0)&amp;"_"&amp;VLOOKUP(HF9,OENACE_Abteilungen!$G$11:$I$57,3,0)</f>
        <v>#N/A</v>
      </c>
      <c r="HG108" s="312" t="e">
        <f>U!$B$14&amp;"_"&amp;VLOOKUP(HG8,OENACE_Abteilungen!$D$11:$E$99,2,0)&amp;"_"&amp;VLOOKUP(HG9,OENACE_Abteilungen!$G$11:$I$57,3,0)</f>
        <v>#N/A</v>
      </c>
      <c r="HH108" s="312" t="e">
        <f>U!$B$14&amp;"_"&amp;VLOOKUP(HH8,OENACE_Abteilungen!$D$11:$E$99,2,0)&amp;"_"&amp;VLOOKUP(HH9,OENACE_Abteilungen!$G$11:$I$57,3,0)</f>
        <v>#N/A</v>
      </c>
      <c r="HI108" s="312" t="e">
        <f>U!$B$14&amp;"_"&amp;VLOOKUP(HI8,OENACE_Abteilungen!$D$11:$E$99,2,0)&amp;"_"&amp;VLOOKUP(HI9,OENACE_Abteilungen!$G$11:$I$57,3,0)</f>
        <v>#N/A</v>
      </c>
      <c r="HJ108" s="312" t="e">
        <f>U!$B$14&amp;"_"&amp;VLOOKUP(HJ8,OENACE_Abteilungen!$D$11:$E$99,2,0)&amp;"_"&amp;VLOOKUP(HJ9,OENACE_Abteilungen!$G$11:$I$57,3,0)</f>
        <v>#N/A</v>
      </c>
      <c r="HK108" s="312" t="e">
        <f>U!$B$14&amp;"_"&amp;VLOOKUP(HK8,OENACE_Abteilungen!$D$11:$E$99,2,0)&amp;"_"&amp;VLOOKUP(HK9,OENACE_Abteilungen!$G$11:$I$57,3,0)</f>
        <v>#N/A</v>
      </c>
      <c r="HL108" s="312" t="e">
        <f>U!$B$14&amp;"_"&amp;VLOOKUP(HL8,OENACE_Abteilungen!$D$11:$E$99,2,0)&amp;"_"&amp;VLOOKUP(HL9,OENACE_Abteilungen!$G$11:$I$57,3,0)</f>
        <v>#N/A</v>
      </c>
      <c r="HM108" s="312" t="e">
        <f>U!$B$14&amp;"_"&amp;VLOOKUP(HM8,OENACE_Abteilungen!$D$11:$E$99,2,0)&amp;"_"&amp;VLOOKUP(HM9,OENACE_Abteilungen!$G$11:$I$57,3,0)</f>
        <v>#N/A</v>
      </c>
      <c r="HN108" s="312" t="e">
        <f>U!$B$14&amp;"_"&amp;VLOOKUP(HN8,OENACE_Abteilungen!$D$11:$E$99,2,0)&amp;"_"&amp;VLOOKUP(HN9,OENACE_Abteilungen!$G$11:$I$57,3,0)</f>
        <v>#N/A</v>
      </c>
      <c r="HO108" s="312" t="e">
        <f>U!$B$14&amp;"_"&amp;VLOOKUP(HO8,OENACE_Abteilungen!$D$11:$E$99,2,0)&amp;"_"&amp;VLOOKUP(HO9,OENACE_Abteilungen!$G$11:$I$57,3,0)</f>
        <v>#N/A</v>
      </c>
      <c r="HP108" s="312" t="e">
        <f>U!$B$14&amp;"_"&amp;VLOOKUP(HP8,OENACE_Abteilungen!$D$11:$E$99,2,0)&amp;"_"&amp;VLOOKUP(HP9,OENACE_Abteilungen!$G$11:$I$57,3,0)</f>
        <v>#N/A</v>
      </c>
      <c r="HQ108" s="312" t="e">
        <f>U!$B$14&amp;"_"&amp;VLOOKUP(HQ8,OENACE_Abteilungen!$D$11:$E$99,2,0)&amp;"_"&amp;VLOOKUP(HQ9,OENACE_Abteilungen!$G$11:$I$57,3,0)</f>
        <v>#N/A</v>
      </c>
      <c r="HR108" s="312" t="e">
        <f>U!$B$14&amp;"_"&amp;VLOOKUP(HR8,OENACE_Abteilungen!$D$11:$E$99,2,0)&amp;"_"&amp;VLOOKUP(HR9,OENACE_Abteilungen!$G$11:$I$57,3,0)</f>
        <v>#N/A</v>
      </c>
      <c r="HS108" s="312" t="e">
        <f>U!$B$14&amp;"_"&amp;VLOOKUP(HS8,OENACE_Abteilungen!$D$11:$E$99,2,0)&amp;"_"&amp;VLOOKUP(HS9,OENACE_Abteilungen!$G$11:$I$57,3,0)</f>
        <v>#N/A</v>
      </c>
      <c r="HT108" s="312" t="e">
        <f>U!$B$14&amp;"_"&amp;VLOOKUP(HT8,OENACE_Abteilungen!$D$11:$E$99,2,0)&amp;"_"&amp;VLOOKUP(HT9,OENACE_Abteilungen!$G$11:$I$57,3,0)</f>
        <v>#N/A</v>
      </c>
      <c r="HU108" s="312" t="e">
        <f>U!$B$14&amp;"_"&amp;VLOOKUP(HU8,OENACE_Abteilungen!$D$11:$E$99,2,0)&amp;"_"&amp;VLOOKUP(HU9,OENACE_Abteilungen!$G$11:$I$57,3,0)</f>
        <v>#N/A</v>
      </c>
      <c r="HV108" s="312" t="e">
        <f>U!$B$14&amp;"_"&amp;VLOOKUP(HV8,OENACE_Abteilungen!$D$11:$E$99,2,0)&amp;"_"&amp;VLOOKUP(HV9,OENACE_Abteilungen!$G$11:$I$57,3,0)</f>
        <v>#N/A</v>
      </c>
      <c r="HW108" s="312" t="e">
        <f>U!$B$14&amp;"_"&amp;VLOOKUP(HW8,OENACE_Abteilungen!$D$11:$E$99,2,0)&amp;"_"&amp;VLOOKUP(HW9,OENACE_Abteilungen!$G$11:$I$57,3,0)</f>
        <v>#N/A</v>
      </c>
      <c r="HX108" s="312" t="e">
        <f>U!$B$14&amp;"_"&amp;VLOOKUP(HX8,OENACE_Abteilungen!$D$11:$E$99,2,0)&amp;"_"&amp;VLOOKUP(HX9,OENACE_Abteilungen!$G$11:$I$57,3,0)</f>
        <v>#N/A</v>
      </c>
      <c r="HY108" s="312" t="e">
        <f>U!$B$14&amp;"_"&amp;VLOOKUP(HY8,OENACE_Abteilungen!$D$11:$E$99,2,0)&amp;"_"&amp;VLOOKUP(HY9,OENACE_Abteilungen!$G$11:$I$57,3,0)</f>
        <v>#N/A</v>
      </c>
      <c r="HZ108" s="312" t="e">
        <f>U!$B$14&amp;"_"&amp;VLOOKUP(HZ8,OENACE_Abteilungen!$D$11:$E$99,2,0)&amp;"_"&amp;VLOOKUP(HZ9,OENACE_Abteilungen!$G$11:$I$57,3,0)</f>
        <v>#N/A</v>
      </c>
      <c r="IA108" s="312" t="e">
        <f>U!$B$14&amp;"_"&amp;VLOOKUP(IA8,OENACE_Abteilungen!$D$11:$E$99,2,0)&amp;"_"&amp;VLOOKUP(IA9,OENACE_Abteilungen!$G$11:$I$57,3,0)</f>
        <v>#N/A</v>
      </c>
      <c r="IB108" s="312" t="e">
        <f>U!$B$14&amp;"_"&amp;VLOOKUP(IB8,OENACE_Abteilungen!$D$11:$E$99,2,0)&amp;"_"&amp;VLOOKUP(IB9,OENACE_Abteilungen!$G$11:$I$57,3,0)</f>
        <v>#N/A</v>
      </c>
      <c r="IC108" s="312" t="e">
        <f>U!$B$14&amp;"_"&amp;VLOOKUP(IC8,OENACE_Abteilungen!$D$11:$E$99,2,0)&amp;"_"&amp;VLOOKUP(IC9,OENACE_Abteilungen!$G$11:$I$57,3,0)</f>
        <v>#N/A</v>
      </c>
      <c r="ID108" s="312" t="e">
        <f>U!$B$14&amp;"_"&amp;VLOOKUP(ID8,OENACE_Abteilungen!$D$11:$E$99,2,0)&amp;"_"&amp;VLOOKUP(ID9,OENACE_Abteilungen!$G$11:$I$57,3,0)</f>
        <v>#N/A</v>
      </c>
      <c r="IE108" s="312" t="e">
        <f>U!$B$14&amp;"_"&amp;VLOOKUP(IE8,OENACE_Abteilungen!$D$11:$E$99,2,0)&amp;"_"&amp;VLOOKUP(IE9,OENACE_Abteilungen!$G$11:$I$57,3,0)</f>
        <v>#N/A</v>
      </c>
      <c r="IF108" s="312" t="e">
        <f>U!$B$14&amp;"_"&amp;VLOOKUP(IF8,OENACE_Abteilungen!$D$11:$E$99,2,0)&amp;"_"&amp;VLOOKUP(IF9,OENACE_Abteilungen!$G$11:$I$57,3,0)</f>
        <v>#N/A</v>
      </c>
      <c r="IG108" s="312" t="e">
        <f>U!$B$14&amp;"_"&amp;VLOOKUP(IG8,OENACE_Abteilungen!$D$11:$E$99,2,0)&amp;"_"&amp;VLOOKUP(IG9,OENACE_Abteilungen!$G$11:$I$57,3,0)</f>
        <v>#N/A</v>
      </c>
      <c r="IH108" s="312" t="e">
        <f>U!$B$14&amp;"_"&amp;VLOOKUP(IH8,OENACE_Abteilungen!$D$11:$E$99,2,0)&amp;"_"&amp;VLOOKUP(IH9,OENACE_Abteilungen!$G$11:$I$57,3,0)</f>
        <v>#N/A</v>
      </c>
      <c r="II108" s="312" t="e">
        <f>U!$B$14&amp;"_"&amp;VLOOKUP(II8,OENACE_Abteilungen!$D$11:$E$99,2,0)&amp;"_"&amp;VLOOKUP(II9,OENACE_Abteilungen!$G$11:$I$57,3,0)</f>
        <v>#N/A</v>
      </c>
      <c r="IJ108" s="312" t="e">
        <f>U!$B$14&amp;"_"&amp;VLOOKUP(IJ8,OENACE_Abteilungen!$D$11:$E$99,2,0)&amp;"_"&amp;VLOOKUP(IJ9,OENACE_Abteilungen!$G$11:$I$57,3,0)</f>
        <v>#N/A</v>
      </c>
      <c r="IK108" s="312" t="e">
        <f>U!$B$14&amp;"_"&amp;VLOOKUP(IK8,OENACE_Abteilungen!$D$11:$E$99,2,0)&amp;"_"&amp;VLOOKUP(IK9,OENACE_Abteilungen!$G$11:$I$57,3,0)</f>
        <v>#N/A</v>
      </c>
      <c r="IL108" s="312" t="e">
        <f>U!$B$14&amp;"_"&amp;VLOOKUP(IL8,OENACE_Abteilungen!$D$11:$E$99,2,0)&amp;"_"&amp;VLOOKUP(IL9,OENACE_Abteilungen!$G$11:$I$57,3,0)</f>
        <v>#N/A</v>
      </c>
      <c r="IM108" s="312" t="e">
        <f>U!$B$14&amp;"_"&amp;VLOOKUP(IM8,OENACE_Abteilungen!$D$11:$E$99,2,0)&amp;"_"&amp;VLOOKUP(IM9,OENACE_Abteilungen!$G$11:$I$57,3,0)</f>
        <v>#N/A</v>
      </c>
      <c r="IN108" s="312" t="e">
        <f>U!$B$14&amp;"_"&amp;VLOOKUP(IN8,OENACE_Abteilungen!$D$11:$E$99,2,0)&amp;"_"&amp;VLOOKUP(IN9,OENACE_Abteilungen!$G$11:$I$57,3,0)</f>
        <v>#N/A</v>
      </c>
      <c r="IO108" s="312" t="e">
        <f>U!$B$14&amp;"_"&amp;VLOOKUP(IO8,OENACE_Abteilungen!$D$11:$E$99,2,0)&amp;"_"&amp;VLOOKUP(IO9,OENACE_Abteilungen!$G$11:$I$57,3,0)</f>
        <v>#N/A</v>
      </c>
      <c r="IP108" s="312" t="e">
        <f>U!$B$14&amp;"_"&amp;VLOOKUP(IP8,OENACE_Abteilungen!$D$11:$E$99,2,0)&amp;"_"&amp;VLOOKUP(IP9,OENACE_Abteilungen!$G$11:$I$57,3,0)</f>
        <v>#N/A</v>
      </c>
      <c r="IQ108" s="312" t="e">
        <f>U!$B$14&amp;"_"&amp;VLOOKUP(IQ8,OENACE_Abteilungen!$D$11:$E$99,2,0)&amp;"_"&amp;VLOOKUP(IQ9,OENACE_Abteilungen!$G$11:$I$57,3,0)</f>
        <v>#N/A</v>
      </c>
      <c r="IR108" s="312" t="e">
        <f>U!$B$14&amp;"_"&amp;VLOOKUP(IR8,OENACE_Abteilungen!$D$11:$E$99,2,0)&amp;"_"&amp;VLOOKUP(IR9,OENACE_Abteilungen!$G$11:$I$57,3,0)</f>
        <v>#N/A</v>
      </c>
      <c r="IS108" s="312" t="e">
        <f>U!$B$14&amp;"_"&amp;VLOOKUP(IS8,OENACE_Abteilungen!$D$11:$E$99,2,0)&amp;"_"&amp;VLOOKUP(IS9,OENACE_Abteilungen!$G$11:$I$57,3,0)</f>
        <v>#N/A</v>
      </c>
      <c r="IT108" s="312" t="e">
        <f>U!$B$14&amp;"_"&amp;VLOOKUP(IT8,OENACE_Abteilungen!$D$11:$E$99,2,0)&amp;"_"&amp;VLOOKUP(IT9,OENACE_Abteilungen!$G$11:$I$57,3,0)</f>
        <v>#N/A</v>
      </c>
      <c r="IU108" s="312" t="e">
        <f>U!$B$14&amp;"_"&amp;VLOOKUP(IU8,OENACE_Abteilungen!$D$11:$E$99,2,0)&amp;"_"&amp;VLOOKUP(IU9,OENACE_Abteilungen!$G$11:$I$57,3,0)</f>
        <v>#N/A</v>
      </c>
      <c r="IV108" s="312" t="e">
        <f>U!$B$14&amp;"_"&amp;VLOOKUP(IV8,OENACE_Abteilungen!$D$11:$E$99,2,0)&amp;"_"&amp;VLOOKUP(IV9,OENACE_Abteilungen!$G$11:$I$57,3,0)</f>
        <v>#N/A</v>
      </c>
      <c r="IW108" s="312" t="e">
        <f>U!$B$14&amp;"_"&amp;VLOOKUP(IW8,OENACE_Abteilungen!$D$11:$E$99,2,0)&amp;"_"&amp;VLOOKUP(IW9,OENACE_Abteilungen!$G$11:$I$57,3,0)</f>
        <v>#N/A</v>
      </c>
      <c r="IX108" s="312" t="e">
        <f>U!$B$14&amp;"_"&amp;VLOOKUP(IX8,OENACE_Abteilungen!$D$11:$E$99,2,0)&amp;"_"&amp;VLOOKUP(IX9,OENACE_Abteilungen!$G$11:$I$57,3,0)</f>
        <v>#N/A</v>
      </c>
      <c r="IY108" s="312" t="e">
        <f>U!$B$14&amp;"_"&amp;VLOOKUP(IY8,OENACE_Abteilungen!$D$11:$E$99,2,0)&amp;"_"&amp;VLOOKUP(IY9,OENACE_Abteilungen!$G$11:$I$57,3,0)</f>
        <v>#N/A</v>
      </c>
      <c r="IZ108" s="312" t="e">
        <f>U!$B$14&amp;"_"&amp;VLOOKUP(IZ8,OENACE_Abteilungen!$D$11:$E$99,2,0)&amp;"_"&amp;VLOOKUP(IZ9,OENACE_Abteilungen!$G$11:$I$57,3,0)</f>
        <v>#N/A</v>
      </c>
      <c r="JA108" s="312" t="e">
        <f>U!$B$14&amp;"_"&amp;VLOOKUP(JA8,OENACE_Abteilungen!$D$11:$E$99,2,0)&amp;"_"&amp;VLOOKUP(JA9,OENACE_Abteilungen!$G$11:$I$57,3,0)</f>
        <v>#N/A</v>
      </c>
      <c r="JB108" s="310"/>
    </row>
    <row r="109" spans="1:262" hidden="1" x14ac:dyDescent="0.2">
      <c r="A109" s="302"/>
      <c r="B109" s="302"/>
      <c r="C109" s="302"/>
      <c r="D109" s="303"/>
      <c r="E109" s="303"/>
      <c r="F109" s="303"/>
      <c r="G109" s="303"/>
      <c r="H109" s="303"/>
      <c r="I109" s="303"/>
      <c r="J109" s="303"/>
      <c r="K109" s="315" t="s">
        <v>1157</v>
      </c>
      <c r="L109" s="312" t="str">
        <f>IF(AND(L8="",L9="",SUM(L11:L62)&gt;0),"FEHLER","ok")</f>
        <v>ok</v>
      </c>
      <c r="M109" s="312" t="str">
        <f t="shared" ref="M109:BX109" si="27">IF(AND(M8="",M9="",SUM(M11:M62)&gt;0),"FEHLER","ok")</f>
        <v>ok</v>
      </c>
      <c r="N109" s="312" t="str">
        <f t="shared" si="27"/>
        <v>ok</v>
      </c>
      <c r="O109" s="312" t="str">
        <f t="shared" si="27"/>
        <v>ok</v>
      </c>
      <c r="P109" s="312" t="str">
        <f t="shared" si="27"/>
        <v>ok</v>
      </c>
      <c r="Q109" s="312" t="str">
        <f t="shared" si="27"/>
        <v>ok</v>
      </c>
      <c r="R109" s="312" t="str">
        <f t="shared" si="27"/>
        <v>ok</v>
      </c>
      <c r="S109" s="312" t="str">
        <f t="shared" si="27"/>
        <v>ok</v>
      </c>
      <c r="T109" s="312" t="str">
        <f t="shared" si="27"/>
        <v>ok</v>
      </c>
      <c r="U109" s="312" t="str">
        <f t="shared" si="27"/>
        <v>ok</v>
      </c>
      <c r="V109" s="312" t="str">
        <f t="shared" si="27"/>
        <v>ok</v>
      </c>
      <c r="W109" s="312" t="str">
        <f t="shared" si="27"/>
        <v>ok</v>
      </c>
      <c r="X109" s="312" t="str">
        <f t="shared" si="27"/>
        <v>ok</v>
      </c>
      <c r="Y109" s="312" t="str">
        <f t="shared" si="27"/>
        <v>ok</v>
      </c>
      <c r="Z109" s="312" t="str">
        <f t="shared" si="27"/>
        <v>ok</v>
      </c>
      <c r="AA109" s="312" t="str">
        <f t="shared" si="27"/>
        <v>ok</v>
      </c>
      <c r="AB109" s="312" t="str">
        <f t="shared" si="27"/>
        <v>ok</v>
      </c>
      <c r="AC109" s="312" t="str">
        <f t="shared" si="27"/>
        <v>ok</v>
      </c>
      <c r="AD109" s="312" t="str">
        <f t="shared" si="27"/>
        <v>ok</v>
      </c>
      <c r="AE109" s="312" t="str">
        <f t="shared" si="27"/>
        <v>ok</v>
      </c>
      <c r="AF109" s="312" t="str">
        <f t="shared" si="27"/>
        <v>ok</v>
      </c>
      <c r="AG109" s="312" t="str">
        <f t="shared" si="27"/>
        <v>ok</v>
      </c>
      <c r="AH109" s="312" t="str">
        <f t="shared" si="27"/>
        <v>ok</v>
      </c>
      <c r="AI109" s="312" t="str">
        <f t="shared" si="27"/>
        <v>ok</v>
      </c>
      <c r="AJ109" s="312" t="str">
        <f t="shared" si="27"/>
        <v>ok</v>
      </c>
      <c r="AK109" s="312" t="str">
        <f t="shared" si="27"/>
        <v>ok</v>
      </c>
      <c r="AL109" s="312" t="str">
        <f t="shared" si="27"/>
        <v>ok</v>
      </c>
      <c r="AM109" s="312" t="str">
        <f t="shared" si="27"/>
        <v>ok</v>
      </c>
      <c r="AN109" s="312" t="str">
        <f t="shared" si="27"/>
        <v>ok</v>
      </c>
      <c r="AO109" s="312" t="str">
        <f t="shared" si="27"/>
        <v>ok</v>
      </c>
      <c r="AP109" s="312" t="str">
        <f t="shared" si="27"/>
        <v>ok</v>
      </c>
      <c r="AQ109" s="312" t="str">
        <f t="shared" si="27"/>
        <v>ok</v>
      </c>
      <c r="AR109" s="312" t="str">
        <f t="shared" si="27"/>
        <v>ok</v>
      </c>
      <c r="AS109" s="312" t="str">
        <f t="shared" si="27"/>
        <v>ok</v>
      </c>
      <c r="AT109" s="312" t="str">
        <f t="shared" si="27"/>
        <v>ok</v>
      </c>
      <c r="AU109" s="312" t="str">
        <f t="shared" si="27"/>
        <v>ok</v>
      </c>
      <c r="AV109" s="312" t="str">
        <f t="shared" si="27"/>
        <v>ok</v>
      </c>
      <c r="AW109" s="312" t="str">
        <f t="shared" si="27"/>
        <v>ok</v>
      </c>
      <c r="AX109" s="312" t="str">
        <f t="shared" si="27"/>
        <v>ok</v>
      </c>
      <c r="AY109" s="312" t="str">
        <f t="shared" si="27"/>
        <v>ok</v>
      </c>
      <c r="AZ109" s="312" t="str">
        <f t="shared" si="27"/>
        <v>ok</v>
      </c>
      <c r="BA109" s="312" t="str">
        <f t="shared" si="27"/>
        <v>ok</v>
      </c>
      <c r="BB109" s="312" t="str">
        <f t="shared" si="27"/>
        <v>ok</v>
      </c>
      <c r="BC109" s="312" t="str">
        <f t="shared" si="27"/>
        <v>ok</v>
      </c>
      <c r="BD109" s="312" t="str">
        <f t="shared" si="27"/>
        <v>ok</v>
      </c>
      <c r="BE109" s="312" t="str">
        <f t="shared" si="27"/>
        <v>ok</v>
      </c>
      <c r="BF109" s="312" t="str">
        <f t="shared" si="27"/>
        <v>ok</v>
      </c>
      <c r="BG109" s="312" t="str">
        <f t="shared" si="27"/>
        <v>ok</v>
      </c>
      <c r="BH109" s="312" t="str">
        <f t="shared" si="27"/>
        <v>ok</v>
      </c>
      <c r="BI109" s="312" t="str">
        <f>IF(AND(BI8="",BI9="",SUM(BI11:BI62)&gt;0),"FEHLER","ok")</f>
        <v>ok</v>
      </c>
      <c r="BJ109" s="312" t="str">
        <f t="shared" si="27"/>
        <v>ok</v>
      </c>
      <c r="BK109" s="312" t="str">
        <f t="shared" si="27"/>
        <v>ok</v>
      </c>
      <c r="BL109" s="312" t="str">
        <f t="shared" si="27"/>
        <v>ok</v>
      </c>
      <c r="BM109" s="312" t="str">
        <f t="shared" si="27"/>
        <v>ok</v>
      </c>
      <c r="BN109" s="312" t="str">
        <f t="shared" si="27"/>
        <v>ok</v>
      </c>
      <c r="BO109" s="312" t="str">
        <f t="shared" si="27"/>
        <v>ok</v>
      </c>
      <c r="BP109" s="312" t="str">
        <f t="shared" si="27"/>
        <v>ok</v>
      </c>
      <c r="BQ109" s="312" t="str">
        <f t="shared" si="27"/>
        <v>ok</v>
      </c>
      <c r="BR109" s="312" t="str">
        <f t="shared" si="27"/>
        <v>ok</v>
      </c>
      <c r="BS109" s="312" t="str">
        <f t="shared" si="27"/>
        <v>ok</v>
      </c>
      <c r="BT109" s="312" t="str">
        <f t="shared" si="27"/>
        <v>ok</v>
      </c>
      <c r="BU109" s="312" t="str">
        <f t="shared" si="27"/>
        <v>ok</v>
      </c>
      <c r="BV109" s="312" t="str">
        <f t="shared" si="27"/>
        <v>ok</v>
      </c>
      <c r="BW109" s="312" t="str">
        <f t="shared" si="27"/>
        <v>ok</v>
      </c>
      <c r="BX109" s="312" t="str">
        <f t="shared" si="27"/>
        <v>ok</v>
      </c>
      <c r="BY109" s="312" t="str">
        <f t="shared" ref="BY109:EJ109" si="28">IF(AND(BY8="",BY9="",SUM(BY11:BY62)&gt;0),"FEHLER","ok")</f>
        <v>ok</v>
      </c>
      <c r="BZ109" s="312" t="str">
        <f t="shared" si="28"/>
        <v>ok</v>
      </c>
      <c r="CA109" s="312" t="str">
        <f t="shared" si="28"/>
        <v>ok</v>
      </c>
      <c r="CB109" s="312" t="str">
        <f t="shared" si="28"/>
        <v>ok</v>
      </c>
      <c r="CC109" s="312" t="str">
        <f t="shared" si="28"/>
        <v>ok</v>
      </c>
      <c r="CD109" s="312" t="str">
        <f t="shared" si="28"/>
        <v>ok</v>
      </c>
      <c r="CE109" s="312" t="str">
        <f t="shared" si="28"/>
        <v>ok</v>
      </c>
      <c r="CF109" s="312" t="str">
        <f t="shared" si="28"/>
        <v>ok</v>
      </c>
      <c r="CG109" s="312" t="str">
        <f t="shared" si="28"/>
        <v>ok</v>
      </c>
      <c r="CH109" s="312" t="str">
        <f t="shared" si="28"/>
        <v>ok</v>
      </c>
      <c r="CI109" s="312" t="str">
        <f t="shared" si="28"/>
        <v>ok</v>
      </c>
      <c r="CJ109" s="312" t="str">
        <f t="shared" si="28"/>
        <v>ok</v>
      </c>
      <c r="CK109" s="312" t="str">
        <f t="shared" si="28"/>
        <v>ok</v>
      </c>
      <c r="CL109" s="312" t="str">
        <f t="shared" si="28"/>
        <v>ok</v>
      </c>
      <c r="CM109" s="312" t="str">
        <f t="shared" si="28"/>
        <v>ok</v>
      </c>
      <c r="CN109" s="312" t="str">
        <f t="shared" si="28"/>
        <v>ok</v>
      </c>
      <c r="CO109" s="312" t="str">
        <f t="shared" si="28"/>
        <v>ok</v>
      </c>
      <c r="CP109" s="312" t="str">
        <f t="shared" si="28"/>
        <v>ok</v>
      </c>
      <c r="CQ109" s="312" t="str">
        <f t="shared" si="28"/>
        <v>ok</v>
      </c>
      <c r="CR109" s="312" t="str">
        <f t="shared" si="28"/>
        <v>ok</v>
      </c>
      <c r="CS109" s="312" t="str">
        <f t="shared" si="28"/>
        <v>ok</v>
      </c>
      <c r="CT109" s="312" t="str">
        <f t="shared" si="28"/>
        <v>ok</v>
      </c>
      <c r="CU109" s="312" t="str">
        <f t="shared" si="28"/>
        <v>ok</v>
      </c>
      <c r="CV109" s="312" t="str">
        <f t="shared" si="28"/>
        <v>ok</v>
      </c>
      <c r="CW109" s="312" t="str">
        <f t="shared" si="28"/>
        <v>ok</v>
      </c>
      <c r="CX109" s="312" t="str">
        <f t="shared" si="28"/>
        <v>ok</v>
      </c>
      <c r="CY109" s="312" t="str">
        <f t="shared" si="28"/>
        <v>ok</v>
      </c>
      <c r="CZ109" s="312" t="str">
        <f t="shared" si="28"/>
        <v>ok</v>
      </c>
      <c r="DA109" s="312" t="str">
        <f t="shared" si="28"/>
        <v>ok</v>
      </c>
      <c r="DB109" s="312" t="str">
        <f t="shared" si="28"/>
        <v>ok</v>
      </c>
      <c r="DC109" s="312" t="str">
        <f t="shared" si="28"/>
        <v>ok</v>
      </c>
      <c r="DD109" s="312" t="str">
        <f t="shared" si="28"/>
        <v>ok</v>
      </c>
      <c r="DE109" s="312" t="str">
        <f t="shared" si="28"/>
        <v>ok</v>
      </c>
      <c r="DF109" s="312" t="str">
        <f t="shared" si="28"/>
        <v>ok</v>
      </c>
      <c r="DG109" s="312" t="str">
        <f t="shared" si="28"/>
        <v>ok</v>
      </c>
      <c r="DH109" s="312" t="str">
        <f t="shared" si="28"/>
        <v>ok</v>
      </c>
      <c r="DI109" s="312" t="str">
        <f t="shared" si="28"/>
        <v>ok</v>
      </c>
      <c r="DJ109" s="312" t="str">
        <f t="shared" si="28"/>
        <v>ok</v>
      </c>
      <c r="DK109" s="312" t="str">
        <f t="shared" si="28"/>
        <v>ok</v>
      </c>
      <c r="DL109" s="312" t="str">
        <f t="shared" si="28"/>
        <v>ok</v>
      </c>
      <c r="DM109" s="312" t="str">
        <f t="shared" si="28"/>
        <v>ok</v>
      </c>
      <c r="DN109" s="312" t="str">
        <f t="shared" si="28"/>
        <v>ok</v>
      </c>
      <c r="DO109" s="312" t="str">
        <f t="shared" si="28"/>
        <v>ok</v>
      </c>
      <c r="DP109" s="312" t="str">
        <f t="shared" si="28"/>
        <v>ok</v>
      </c>
      <c r="DQ109" s="312" t="str">
        <f t="shared" si="28"/>
        <v>ok</v>
      </c>
      <c r="DR109" s="312" t="str">
        <f t="shared" si="28"/>
        <v>ok</v>
      </c>
      <c r="DS109" s="312" t="str">
        <f t="shared" si="28"/>
        <v>ok</v>
      </c>
      <c r="DT109" s="312" t="str">
        <f t="shared" si="28"/>
        <v>ok</v>
      </c>
      <c r="DU109" s="312" t="str">
        <f t="shared" si="28"/>
        <v>ok</v>
      </c>
      <c r="DV109" s="312" t="str">
        <f t="shared" si="28"/>
        <v>ok</v>
      </c>
      <c r="DW109" s="312" t="str">
        <f t="shared" si="28"/>
        <v>ok</v>
      </c>
      <c r="DX109" s="312" t="str">
        <f t="shared" si="28"/>
        <v>ok</v>
      </c>
      <c r="DY109" s="312" t="str">
        <f t="shared" si="28"/>
        <v>ok</v>
      </c>
      <c r="DZ109" s="312" t="str">
        <f t="shared" si="28"/>
        <v>ok</v>
      </c>
      <c r="EA109" s="312" t="str">
        <f t="shared" si="28"/>
        <v>ok</v>
      </c>
      <c r="EB109" s="312" t="str">
        <f t="shared" si="28"/>
        <v>ok</v>
      </c>
      <c r="EC109" s="312" t="str">
        <f t="shared" si="28"/>
        <v>ok</v>
      </c>
      <c r="ED109" s="312" t="str">
        <f t="shared" si="28"/>
        <v>ok</v>
      </c>
      <c r="EE109" s="312" t="str">
        <f t="shared" si="28"/>
        <v>ok</v>
      </c>
      <c r="EF109" s="312" t="str">
        <f t="shared" si="28"/>
        <v>ok</v>
      </c>
      <c r="EG109" s="312" t="str">
        <f t="shared" si="28"/>
        <v>ok</v>
      </c>
      <c r="EH109" s="312" t="str">
        <f t="shared" si="28"/>
        <v>ok</v>
      </c>
      <c r="EI109" s="312" t="str">
        <f t="shared" si="28"/>
        <v>ok</v>
      </c>
      <c r="EJ109" s="312" t="str">
        <f t="shared" si="28"/>
        <v>ok</v>
      </c>
      <c r="EK109" s="312" t="str">
        <f t="shared" ref="EK109:GV109" si="29">IF(AND(EK8="",EK9="",SUM(EK11:EK62)&gt;0),"FEHLER","ok")</f>
        <v>ok</v>
      </c>
      <c r="EL109" s="312" t="str">
        <f t="shared" si="29"/>
        <v>ok</v>
      </c>
      <c r="EM109" s="312" t="str">
        <f t="shared" si="29"/>
        <v>ok</v>
      </c>
      <c r="EN109" s="312" t="str">
        <f t="shared" si="29"/>
        <v>ok</v>
      </c>
      <c r="EO109" s="312" t="str">
        <f t="shared" si="29"/>
        <v>ok</v>
      </c>
      <c r="EP109" s="312" t="str">
        <f t="shared" si="29"/>
        <v>ok</v>
      </c>
      <c r="EQ109" s="312" t="str">
        <f t="shared" si="29"/>
        <v>ok</v>
      </c>
      <c r="ER109" s="312" t="str">
        <f t="shared" si="29"/>
        <v>ok</v>
      </c>
      <c r="ES109" s="312" t="str">
        <f t="shared" si="29"/>
        <v>ok</v>
      </c>
      <c r="ET109" s="312" t="str">
        <f t="shared" si="29"/>
        <v>ok</v>
      </c>
      <c r="EU109" s="312" t="str">
        <f t="shared" si="29"/>
        <v>ok</v>
      </c>
      <c r="EV109" s="312" t="str">
        <f t="shared" si="29"/>
        <v>ok</v>
      </c>
      <c r="EW109" s="312" t="str">
        <f t="shared" si="29"/>
        <v>ok</v>
      </c>
      <c r="EX109" s="312" t="str">
        <f t="shared" si="29"/>
        <v>ok</v>
      </c>
      <c r="EY109" s="312" t="str">
        <f t="shared" si="29"/>
        <v>ok</v>
      </c>
      <c r="EZ109" s="312" t="str">
        <f t="shared" si="29"/>
        <v>ok</v>
      </c>
      <c r="FA109" s="312" t="str">
        <f t="shared" si="29"/>
        <v>ok</v>
      </c>
      <c r="FB109" s="312" t="str">
        <f t="shared" si="29"/>
        <v>ok</v>
      </c>
      <c r="FC109" s="312" t="str">
        <f t="shared" si="29"/>
        <v>ok</v>
      </c>
      <c r="FD109" s="312" t="str">
        <f t="shared" si="29"/>
        <v>ok</v>
      </c>
      <c r="FE109" s="312" t="str">
        <f t="shared" si="29"/>
        <v>ok</v>
      </c>
      <c r="FF109" s="312" t="str">
        <f t="shared" si="29"/>
        <v>ok</v>
      </c>
      <c r="FG109" s="312" t="str">
        <f t="shared" si="29"/>
        <v>ok</v>
      </c>
      <c r="FH109" s="312" t="str">
        <f t="shared" si="29"/>
        <v>ok</v>
      </c>
      <c r="FI109" s="312" t="str">
        <f t="shared" si="29"/>
        <v>ok</v>
      </c>
      <c r="FJ109" s="312" t="str">
        <f t="shared" si="29"/>
        <v>ok</v>
      </c>
      <c r="FK109" s="312" t="str">
        <f t="shared" si="29"/>
        <v>ok</v>
      </c>
      <c r="FL109" s="312" t="str">
        <f t="shared" si="29"/>
        <v>ok</v>
      </c>
      <c r="FM109" s="312" t="str">
        <f t="shared" si="29"/>
        <v>ok</v>
      </c>
      <c r="FN109" s="312" t="str">
        <f t="shared" si="29"/>
        <v>ok</v>
      </c>
      <c r="FO109" s="312" t="str">
        <f t="shared" si="29"/>
        <v>ok</v>
      </c>
      <c r="FP109" s="312" t="str">
        <f t="shared" si="29"/>
        <v>ok</v>
      </c>
      <c r="FQ109" s="312" t="str">
        <f t="shared" si="29"/>
        <v>ok</v>
      </c>
      <c r="FR109" s="312" t="str">
        <f t="shared" si="29"/>
        <v>ok</v>
      </c>
      <c r="FS109" s="312" t="str">
        <f t="shared" si="29"/>
        <v>ok</v>
      </c>
      <c r="FT109" s="312" t="str">
        <f t="shared" si="29"/>
        <v>ok</v>
      </c>
      <c r="FU109" s="312" t="str">
        <f t="shared" si="29"/>
        <v>ok</v>
      </c>
      <c r="FV109" s="312" t="str">
        <f t="shared" si="29"/>
        <v>ok</v>
      </c>
      <c r="FW109" s="312" t="str">
        <f t="shared" si="29"/>
        <v>ok</v>
      </c>
      <c r="FX109" s="312" t="str">
        <f t="shared" si="29"/>
        <v>ok</v>
      </c>
      <c r="FY109" s="312" t="str">
        <f t="shared" si="29"/>
        <v>ok</v>
      </c>
      <c r="FZ109" s="312" t="str">
        <f t="shared" si="29"/>
        <v>ok</v>
      </c>
      <c r="GA109" s="312" t="str">
        <f t="shared" si="29"/>
        <v>ok</v>
      </c>
      <c r="GB109" s="312" t="str">
        <f t="shared" si="29"/>
        <v>ok</v>
      </c>
      <c r="GC109" s="312" t="str">
        <f t="shared" si="29"/>
        <v>ok</v>
      </c>
      <c r="GD109" s="312" t="str">
        <f t="shared" si="29"/>
        <v>ok</v>
      </c>
      <c r="GE109" s="312" t="str">
        <f t="shared" si="29"/>
        <v>ok</v>
      </c>
      <c r="GF109" s="312" t="str">
        <f t="shared" si="29"/>
        <v>ok</v>
      </c>
      <c r="GG109" s="312" t="str">
        <f t="shared" si="29"/>
        <v>ok</v>
      </c>
      <c r="GH109" s="312" t="str">
        <f t="shared" si="29"/>
        <v>ok</v>
      </c>
      <c r="GI109" s="312" t="str">
        <f t="shared" si="29"/>
        <v>ok</v>
      </c>
      <c r="GJ109" s="312" t="str">
        <f t="shared" si="29"/>
        <v>ok</v>
      </c>
      <c r="GK109" s="312" t="str">
        <f t="shared" si="29"/>
        <v>ok</v>
      </c>
      <c r="GL109" s="312" t="str">
        <f t="shared" si="29"/>
        <v>ok</v>
      </c>
      <c r="GM109" s="312" t="str">
        <f t="shared" si="29"/>
        <v>ok</v>
      </c>
      <c r="GN109" s="312" t="str">
        <f t="shared" si="29"/>
        <v>ok</v>
      </c>
      <c r="GO109" s="312" t="str">
        <f t="shared" si="29"/>
        <v>ok</v>
      </c>
      <c r="GP109" s="312" t="str">
        <f t="shared" si="29"/>
        <v>ok</v>
      </c>
      <c r="GQ109" s="312" t="str">
        <f t="shared" si="29"/>
        <v>ok</v>
      </c>
      <c r="GR109" s="312" t="str">
        <f t="shared" si="29"/>
        <v>ok</v>
      </c>
      <c r="GS109" s="312" t="str">
        <f t="shared" si="29"/>
        <v>ok</v>
      </c>
      <c r="GT109" s="312" t="str">
        <f t="shared" si="29"/>
        <v>ok</v>
      </c>
      <c r="GU109" s="312" t="str">
        <f t="shared" si="29"/>
        <v>ok</v>
      </c>
      <c r="GV109" s="312" t="str">
        <f t="shared" si="29"/>
        <v>ok</v>
      </c>
      <c r="GW109" s="312" t="str">
        <f t="shared" ref="GW109:JA109" si="30">IF(AND(GW8="",GW9="",SUM(GW11:GW62)&gt;0),"FEHLER","ok")</f>
        <v>ok</v>
      </c>
      <c r="GX109" s="312" t="str">
        <f t="shared" si="30"/>
        <v>ok</v>
      </c>
      <c r="GY109" s="312" t="str">
        <f t="shared" si="30"/>
        <v>ok</v>
      </c>
      <c r="GZ109" s="312" t="str">
        <f t="shared" si="30"/>
        <v>ok</v>
      </c>
      <c r="HA109" s="312" t="str">
        <f t="shared" si="30"/>
        <v>ok</v>
      </c>
      <c r="HB109" s="312" t="str">
        <f t="shared" si="30"/>
        <v>ok</v>
      </c>
      <c r="HC109" s="312" t="str">
        <f t="shared" si="30"/>
        <v>ok</v>
      </c>
      <c r="HD109" s="312" t="str">
        <f t="shared" si="30"/>
        <v>ok</v>
      </c>
      <c r="HE109" s="312" t="str">
        <f t="shared" si="30"/>
        <v>ok</v>
      </c>
      <c r="HF109" s="312" t="str">
        <f t="shared" si="30"/>
        <v>ok</v>
      </c>
      <c r="HG109" s="312" t="str">
        <f t="shared" si="30"/>
        <v>ok</v>
      </c>
      <c r="HH109" s="312" t="str">
        <f t="shared" si="30"/>
        <v>ok</v>
      </c>
      <c r="HI109" s="312" t="str">
        <f t="shared" si="30"/>
        <v>ok</v>
      </c>
      <c r="HJ109" s="312" t="str">
        <f t="shared" si="30"/>
        <v>ok</v>
      </c>
      <c r="HK109" s="312" t="str">
        <f t="shared" si="30"/>
        <v>ok</v>
      </c>
      <c r="HL109" s="312" t="str">
        <f t="shared" si="30"/>
        <v>ok</v>
      </c>
      <c r="HM109" s="312" t="str">
        <f t="shared" si="30"/>
        <v>ok</v>
      </c>
      <c r="HN109" s="312" t="str">
        <f t="shared" si="30"/>
        <v>ok</v>
      </c>
      <c r="HO109" s="312" t="str">
        <f t="shared" si="30"/>
        <v>ok</v>
      </c>
      <c r="HP109" s="312" t="str">
        <f t="shared" si="30"/>
        <v>ok</v>
      </c>
      <c r="HQ109" s="312" t="str">
        <f t="shared" si="30"/>
        <v>ok</v>
      </c>
      <c r="HR109" s="312" t="str">
        <f t="shared" si="30"/>
        <v>ok</v>
      </c>
      <c r="HS109" s="312" t="str">
        <f t="shared" si="30"/>
        <v>ok</v>
      </c>
      <c r="HT109" s="312" t="str">
        <f t="shared" si="30"/>
        <v>ok</v>
      </c>
      <c r="HU109" s="312" t="str">
        <f t="shared" si="30"/>
        <v>ok</v>
      </c>
      <c r="HV109" s="312" t="str">
        <f t="shared" si="30"/>
        <v>ok</v>
      </c>
      <c r="HW109" s="312" t="str">
        <f t="shared" si="30"/>
        <v>ok</v>
      </c>
      <c r="HX109" s="312" t="str">
        <f t="shared" si="30"/>
        <v>ok</v>
      </c>
      <c r="HY109" s="312" t="str">
        <f t="shared" si="30"/>
        <v>ok</v>
      </c>
      <c r="HZ109" s="312" t="str">
        <f t="shared" si="30"/>
        <v>ok</v>
      </c>
      <c r="IA109" s="312" t="str">
        <f t="shared" si="30"/>
        <v>ok</v>
      </c>
      <c r="IB109" s="312" t="str">
        <f t="shared" si="30"/>
        <v>ok</v>
      </c>
      <c r="IC109" s="312" t="str">
        <f t="shared" si="30"/>
        <v>ok</v>
      </c>
      <c r="ID109" s="312" t="str">
        <f t="shared" si="30"/>
        <v>ok</v>
      </c>
      <c r="IE109" s="312" t="str">
        <f t="shared" si="30"/>
        <v>ok</v>
      </c>
      <c r="IF109" s="312" t="str">
        <f t="shared" si="30"/>
        <v>ok</v>
      </c>
      <c r="IG109" s="312" t="str">
        <f t="shared" si="30"/>
        <v>ok</v>
      </c>
      <c r="IH109" s="312" t="str">
        <f t="shared" si="30"/>
        <v>ok</v>
      </c>
      <c r="II109" s="312" t="str">
        <f t="shared" si="30"/>
        <v>ok</v>
      </c>
      <c r="IJ109" s="312" t="str">
        <f t="shared" si="30"/>
        <v>ok</v>
      </c>
      <c r="IK109" s="312" t="str">
        <f t="shared" si="30"/>
        <v>ok</v>
      </c>
      <c r="IL109" s="312" t="str">
        <f t="shared" si="30"/>
        <v>ok</v>
      </c>
      <c r="IM109" s="312" t="str">
        <f t="shared" si="30"/>
        <v>ok</v>
      </c>
      <c r="IN109" s="312" t="str">
        <f t="shared" si="30"/>
        <v>ok</v>
      </c>
      <c r="IO109" s="312" t="str">
        <f t="shared" si="30"/>
        <v>ok</v>
      </c>
      <c r="IP109" s="312" t="str">
        <f t="shared" si="30"/>
        <v>ok</v>
      </c>
      <c r="IQ109" s="312" t="str">
        <f t="shared" si="30"/>
        <v>ok</v>
      </c>
      <c r="IR109" s="312" t="str">
        <f t="shared" si="30"/>
        <v>ok</v>
      </c>
      <c r="IS109" s="312" t="str">
        <f t="shared" si="30"/>
        <v>ok</v>
      </c>
      <c r="IT109" s="312" t="str">
        <f t="shared" si="30"/>
        <v>ok</v>
      </c>
      <c r="IU109" s="312" t="str">
        <f t="shared" si="30"/>
        <v>ok</v>
      </c>
      <c r="IV109" s="312" t="str">
        <f t="shared" si="30"/>
        <v>ok</v>
      </c>
      <c r="IW109" s="312" t="str">
        <f t="shared" si="30"/>
        <v>ok</v>
      </c>
      <c r="IX109" s="312" t="str">
        <f t="shared" si="30"/>
        <v>ok</v>
      </c>
      <c r="IY109" s="312" t="str">
        <f t="shared" si="30"/>
        <v>ok</v>
      </c>
      <c r="IZ109" s="312" t="str">
        <f t="shared" si="30"/>
        <v>ok</v>
      </c>
      <c r="JA109" s="312" t="str">
        <f t="shared" si="30"/>
        <v>ok</v>
      </c>
      <c r="JB109" s="310"/>
    </row>
    <row r="110" spans="1:262" hidden="1" x14ac:dyDescent="0.2">
      <c r="A110" s="302"/>
      <c r="B110" s="302"/>
      <c r="C110" s="302"/>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303"/>
      <c r="AL110" s="303"/>
      <c r="AM110" s="303"/>
      <c r="AN110" s="303"/>
      <c r="AO110" s="303"/>
      <c r="AP110" s="303"/>
      <c r="AQ110" s="303"/>
      <c r="AR110" s="303"/>
      <c r="AS110" s="303"/>
      <c r="AT110" s="303"/>
      <c r="AU110" s="303"/>
      <c r="AV110" s="303"/>
      <c r="AW110" s="303"/>
      <c r="AX110" s="303"/>
      <c r="AY110" s="303"/>
      <c r="AZ110" s="303"/>
      <c r="BA110" s="303"/>
      <c r="BB110" s="303"/>
      <c r="BC110" s="303"/>
      <c r="BD110" s="303"/>
      <c r="BE110" s="303"/>
      <c r="BF110" s="303"/>
      <c r="JB110" s="316"/>
    </row>
    <row r="111" spans="1:262" hidden="1" x14ac:dyDescent="0.2">
      <c r="A111" s="302"/>
      <c r="B111" s="302"/>
      <c r="C111" s="302"/>
      <c r="D111" s="303"/>
      <c r="E111" s="303"/>
      <c r="F111" s="303"/>
      <c r="G111" s="303"/>
      <c r="H111" s="303"/>
      <c r="I111" s="303"/>
      <c r="J111" s="303"/>
      <c r="K111" s="323"/>
      <c r="L111" s="324"/>
      <c r="M111" s="303"/>
      <c r="N111" s="303"/>
      <c r="O111" s="303"/>
      <c r="P111" s="303"/>
      <c r="Q111" s="303"/>
      <c r="R111" s="303"/>
      <c r="S111" s="303"/>
      <c r="T111" s="303"/>
      <c r="U111" s="303"/>
      <c r="V111" s="303"/>
      <c r="W111" s="303"/>
      <c r="X111" s="303"/>
      <c r="Y111" s="303"/>
      <c r="Z111" s="303"/>
      <c r="AA111" s="303"/>
      <c r="AB111" s="303"/>
      <c r="AC111" s="303"/>
      <c r="AD111" s="303"/>
      <c r="AE111" s="303"/>
      <c r="AF111" s="303"/>
      <c r="AG111" s="303"/>
      <c r="AH111" s="303"/>
      <c r="AI111" s="303"/>
      <c r="AJ111" s="303"/>
      <c r="AK111" s="303"/>
      <c r="AL111" s="303"/>
      <c r="AM111" s="303"/>
      <c r="AN111" s="303"/>
      <c r="AO111" s="303"/>
      <c r="AP111" s="303"/>
      <c r="AQ111" s="303"/>
      <c r="AR111" s="303"/>
      <c r="AS111" s="303"/>
      <c r="AT111" s="303"/>
      <c r="AU111" s="303"/>
      <c r="AV111" s="303"/>
      <c r="AW111" s="303"/>
      <c r="AX111" s="303"/>
      <c r="AY111" s="303"/>
      <c r="AZ111" s="303"/>
      <c r="BA111" s="303"/>
      <c r="BB111" s="303"/>
      <c r="BC111" s="303"/>
      <c r="BD111" s="303"/>
      <c r="BE111" s="303"/>
      <c r="BF111" s="303"/>
      <c r="JB111" s="316"/>
    </row>
    <row r="112" spans="1:262" hidden="1" x14ac:dyDescent="0.2">
      <c r="A112" s="302"/>
      <c r="B112" s="302"/>
      <c r="C112" s="302"/>
      <c r="D112" s="303"/>
      <c r="E112" s="303"/>
      <c r="F112" s="303"/>
      <c r="G112" s="303"/>
      <c r="H112" s="303"/>
      <c r="I112" s="303"/>
      <c r="J112" s="303"/>
      <c r="K112" s="323"/>
      <c r="L112" s="324"/>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3"/>
      <c r="AL112" s="303"/>
      <c r="AM112" s="303"/>
      <c r="AN112" s="303"/>
      <c r="AO112" s="303"/>
      <c r="AP112" s="303"/>
      <c r="AQ112" s="303"/>
      <c r="AR112" s="303"/>
      <c r="AS112" s="303"/>
      <c r="AT112" s="303"/>
      <c r="AU112" s="303"/>
      <c r="AV112" s="303"/>
      <c r="AW112" s="303"/>
      <c r="AX112" s="303"/>
      <c r="AY112" s="303"/>
      <c r="AZ112" s="303"/>
      <c r="BA112" s="303"/>
      <c r="BB112" s="303"/>
      <c r="BC112" s="303"/>
      <c r="BD112" s="303"/>
      <c r="BE112" s="303"/>
      <c r="BF112" s="303"/>
      <c r="JB112" s="316"/>
    </row>
    <row r="113" spans="1:262" x14ac:dyDescent="0.2">
      <c r="A113" s="302"/>
      <c r="B113" s="302"/>
      <c r="C113" s="302"/>
      <c r="D113" s="303"/>
      <c r="E113" s="303"/>
      <c r="F113" s="303"/>
      <c r="G113" s="303"/>
      <c r="H113" s="303"/>
      <c r="I113" s="303"/>
      <c r="J113" s="303"/>
      <c r="K113" s="323"/>
      <c r="L113" s="324"/>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c r="AK113" s="303"/>
      <c r="AL113" s="303"/>
      <c r="AM113" s="303"/>
      <c r="AN113" s="303"/>
      <c r="AO113" s="303"/>
      <c r="AP113" s="303"/>
      <c r="AQ113" s="303"/>
      <c r="AR113" s="303"/>
      <c r="AS113" s="303"/>
      <c r="AT113" s="303"/>
      <c r="AU113" s="303"/>
      <c r="AV113" s="303"/>
      <c r="AW113" s="303"/>
      <c r="AX113" s="303"/>
      <c r="AY113" s="303"/>
      <c r="AZ113" s="303"/>
      <c r="BA113" s="303"/>
      <c r="BB113" s="303"/>
      <c r="BC113" s="303"/>
      <c r="BD113" s="303"/>
      <c r="BE113" s="303"/>
      <c r="BF113" s="303"/>
      <c r="JB113" s="316"/>
    </row>
    <row r="114" spans="1:262" x14ac:dyDescent="0.2">
      <c r="A114" s="302"/>
      <c r="B114" s="302"/>
      <c r="C114" s="302"/>
      <c r="D114" s="303"/>
      <c r="E114" s="303"/>
      <c r="F114" s="303"/>
      <c r="G114" s="303"/>
      <c r="H114" s="303"/>
      <c r="I114" s="303"/>
      <c r="J114" s="303"/>
      <c r="K114" s="323"/>
      <c r="L114" s="324"/>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303"/>
      <c r="AL114" s="303"/>
      <c r="AM114" s="303"/>
      <c r="AN114" s="303"/>
      <c r="AO114" s="303"/>
      <c r="AP114" s="303"/>
      <c r="AQ114" s="303"/>
      <c r="AR114" s="303"/>
      <c r="AS114" s="303"/>
      <c r="AT114" s="303"/>
      <c r="AU114" s="303"/>
      <c r="AV114" s="303"/>
      <c r="AW114" s="303"/>
      <c r="AX114" s="303"/>
      <c r="AY114" s="303"/>
      <c r="AZ114" s="303"/>
      <c r="BA114" s="303"/>
      <c r="BB114" s="303"/>
      <c r="BC114" s="303"/>
      <c r="BD114" s="303"/>
      <c r="BE114" s="303"/>
      <c r="BF114" s="303"/>
      <c r="JB114" s="316"/>
    </row>
    <row r="115" spans="1:262" x14ac:dyDescent="0.2">
      <c r="A115" s="302"/>
      <c r="B115" s="302"/>
      <c r="C115" s="302"/>
      <c r="D115" s="303"/>
      <c r="E115" s="303"/>
      <c r="F115" s="303"/>
      <c r="G115" s="303"/>
      <c r="H115" s="303"/>
      <c r="I115" s="303"/>
      <c r="J115" s="303"/>
      <c r="K115" s="323"/>
      <c r="L115" s="324"/>
      <c r="M115" s="303"/>
      <c r="N115" s="303"/>
      <c r="O115" s="303"/>
      <c r="P115" s="303"/>
      <c r="Q115" s="303"/>
      <c r="R115" s="303"/>
      <c r="S115" s="303"/>
      <c r="T115" s="303"/>
      <c r="U115" s="303"/>
      <c r="V115" s="303"/>
      <c r="W115" s="303"/>
      <c r="X115" s="303"/>
      <c r="Y115" s="303"/>
      <c r="Z115" s="303"/>
      <c r="AA115" s="303"/>
      <c r="AB115" s="303"/>
      <c r="AC115" s="303"/>
      <c r="AD115" s="303"/>
      <c r="AE115" s="303"/>
      <c r="AF115" s="303"/>
      <c r="AG115" s="303"/>
      <c r="AH115" s="303"/>
      <c r="AI115" s="303"/>
      <c r="AJ115" s="303"/>
      <c r="AK115" s="303"/>
      <c r="AL115" s="303"/>
      <c r="AM115" s="303"/>
      <c r="AN115" s="303"/>
      <c r="AO115" s="303"/>
      <c r="AP115" s="303"/>
      <c r="AQ115" s="303"/>
      <c r="AR115" s="303"/>
      <c r="AS115" s="303"/>
      <c r="AT115" s="303"/>
      <c r="AU115" s="303"/>
      <c r="AV115" s="303"/>
      <c r="AW115" s="303"/>
      <c r="AX115" s="303"/>
      <c r="AY115" s="303"/>
      <c r="AZ115" s="303"/>
      <c r="BA115" s="303"/>
      <c r="BB115" s="303"/>
      <c r="BC115" s="303"/>
      <c r="BD115" s="303"/>
      <c r="BE115" s="303"/>
      <c r="BF115" s="303"/>
      <c r="JB115" s="316"/>
    </row>
    <row r="116" spans="1:262" x14ac:dyDescent="0.2">
      <c r="A116" s="302"/>
      <c r="B116" s="302"/>
      <c r="C116" s="302"/>
      <c r="D116" s="303"/>
      <c r="E116" s="303"/>
      <c r="F116" s="303"/>
      <c r="G116" s="303"/>
      <c r="H116" s="303"/>
      <c r="I116" s="303"/>
      <c r="J116" s="303"/>
      <c r="K116" s="323"/>
      <c r="L116" s="324"/>
      <c r="M116" s="303"/>
      <c r="N116" s="303"/>
      <c r="O116" s="303"/>
      <c r="P116" s="303"/>
      <c r="Q116" s="303"/>
      <c r="R116" s="303"/>
      <c r="S116" s="303"/>
      <c r="T116" s="303"/>
      <c r="U116" s="303"/>
      <c r="V116" s="303"/>
      <c r="W116" s="303"/>
      <c r="X116" s="303"/>
      <c r="Y116" s="303"/>
      <c r="Z116" s="303"/>
      <c r="AA116" s="303"/>
      <c r="AB116" s="303"/>
      <c r="AC116" s="303"/>
      <c r="AD116" s="303"/>
      <c r="AE116" s="303"/>
      <c r="AF116" s="303"/>
      <c r="AG116" s="303"/>
      <c r="AH116" s="303"/>
      <c r="AI116" s="303"/>
      <c r="AJ116" s="303"/>
      <c r="AK116" s="303"/>
      <c r="AL116" s="303"/>
      <c r="AM116" s="303"/>
      <c r="AN116" s="303"/>
      <c r="AO116" s="303"/>
      <c r="AP116" s="303"/>
      <c r="AQ116" s="303"/>
      <c r="AR116" s="303"/>
      <c r="AS116" s="303"/>
      <c r="AT116" s="303"/>
      <c r="AU116" s="303"/>
      <c r="AV116" s="303"/>
      <c r="AW116" s="303"/>
      <c r="AX116" s="303"/>
      <c r="AY116" s="303"/>
      <c r="AZ116" s="303"/>
      <c r="BA116" s="303"/>
      <c r="BB116" s="303"/>
      <c r="BC116" s="303"/>
      <c r="BD116" s="303"/>
      <c r="BE116" s="303"/>
      <c r="BF116" s="303"/>
      <c r="JB116" s="316"/>
    </row>
    <row r="117" spans="1:262" x14ac:dyDescent="0.2">
      <c r="A117" s="302"/>
      <c r="B117" s="302"/>
      <c r="C117" s="302"/>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c r="AD117" s="303"/>
      <c r="AE117" s="303"/>
      <c r="AF117" s="303"/>
      <c r="AG117" s="303"/>
      <c r="AH117" s="303"/>
      <c r="AI117" s="303"/>
      <c r="AJ117" s="303"/>
      <c r="AK117" s="303"/>
      <c r="AL117" s="303"/>
      <c r="AM117" s="303"/>
      <c r="AN117" s="303"/>
      <c r="AO117" s="303"/>
      <c r="AP117" s="303"/>
      <c r="AQ117" s="303"/>
      <c r="AR117" s="303"/>
      <c r="AS117" s="303"/>
      <c r="AT117" s="303"/>
      <c r="AU117" s="303"/>
      <c r="AV117" s="303"/>
      <c r="AW117" s="303"/>
      <c r="AX117" s="303"/>
      <c r="AY117" s="303"/>
      <c r="AZ117" s="303"/>
      <c r="BA117" s="303"/>
      <c r="BB117" s="303"/>
      <c r="BC117" s="303"/>
      <c r="BD117" s="303"/>
      <c r="BE117" s="303"/>
      <c r="BF117" s="303"/>
      <c r="JB117" s="316"/>
    </row>
    <row r="118" spans="1:262" x14ac:dyDescent="0.2">
      <c r="A118" s="302"/>
      <c r="B118" s="302"/>
      <c r="C118" s="302"/>
      <c r="D118" s="303"/>
      <c r="E118" s="303"/>
      <c r="F118" s="303"/>
      <c r="G118" s="303"/>
      <c r="H118" s="303"/>
      <c r="I118" s="303"/>
      <c r="J118" s="303"/>
      <c r="M118" s="303"/>
      <c r="N118" s="303"/>
      <c r="O118" s="303"/>
      <c r="P118" s="303"/>
      <c r="Q118" s="303"/>
      <c r="R118" s="303"/>
      <c r="S118" s="303"/>
      <c r="T118" s="303"/>
      <c r="U118" s="303"/>
      <c r="V118" s="303"/>
      <c r="W118" s="303"/>
      <c r="X118" s="303"/>
      <c r="Y118" s="303"/>
      <c r="Z118" s="303"/>
      <c r="AA118" s="303"/>
      <c r="AB118" s="303"/>
      <c r="AC118" s="303"/>
      <c r="AD118" s="303"/>
      <c r="AE118" s="303"/>
      <c r="AF118" s="303"/>
      <c r="AG118" s="303"/>
      <c r="AH118" s="303"/>
      <c r="AI118" s="303"/>
      <c r="AJ118" s="303"/>
      <c r="AK118" s="303"/>
      <c r="AL118" s="303"/>
      <c r="AM118" s="303"/>
      <c r="AN118" s="303"/>
      <c r="AO118" s="303"/>
      <c r="AP118" s="303"/>
      <c r="AQ118" s="303"/>
      <c r="AR118" s="303"/>
      <c r="AS118" s="303"/>
      <c r="AT118" s="303"/>
      <c r="AU118" s="303"/>
      <c r="AV118" s="303"/>
      <c r="AW118" s="303"/>
      <c r="AX118" s="303"/>
      <c r="AY118" s="303"/>
      <c r="AZ118" s="303"/>
      <c r="BA118" s="303"/>
      <c r="BB118" s="303"/>
      <c r="BC118" s="303"/>
      <c r="BD118" s="303"/>
      <c r="BE118" s="303"/>
      <c r="BF118" s="303"/>
      <c r="JB118" s="316"/>
    </row>
    <row r="119" spans="1:262" x14ac:dyDescent="0.2">
      <c r="A119" s="302"/>
      <c r="B119" s="302"/>
      <c r="C119" s="302"/>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03"/>
      <c r="AC119" s="303"/>
      <c r="AD119" s="303"/>
      <c r="AE119" s="303"/>
      <c r="AF119" s="303"/>
      <c r="AG119" s="303"/>
      <c r="AH119" s="303"/>
      <c r="AI119" s="303"/>
      <c r="AJ119" s="303"/>
      <c r="AK119" s="303"/>
      <c r="AL119" s="303"/>
      <c r="AM119" s="303"/>
      <c r="AN119" s="303"/>
      <c r="AO119" s="303"/>
      <c r="AP119" s="303"/>
      <c r="AQ119" s="303"/>
      <c r="AR119" s="303"/>
      <c r="AS119" s="303"/>
      <c r="AT119" s="303"/>
      <c r="AU119" s="303"/>
      <c r="AV119" s="303"/>
      <c r="AW119" s="303"/>
      <c r="AX119" s="303"/>
      <c r="AY119" s="303"/>
      <c r="AZ119" s="303"/>
      <c r="BA119" s="303"/>
      <c r="BB119" s="303"/>
      <c r="BC119" s="303"/>
      <c r="BD119" s="303"/>
      <c r="BE119" s="303"/>
      <c r="BF119" s="303"/>
      <c r="JB119" s="316"/>
    </row>
    <row r="120" spans="1:262" x14ac:dyDescent="0.2">
      <c r="A120" s="302"/>
      <c r="B120" s="302"/>
      <c r="C120" s="302"/>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03"/>
      <c r="AC120" s="303"/>
      <c r="AD120" s="303"/>
      <c r="AE120" s="303"/>
      <c r="AF120" s="303"/>
      <c r="AG120" s="303"/>
      <c r="AH120" s="303"/>
      <c r="AI120" s="303"/>
      <c r="AJ120" s="303"/>
      <c r="AK120" s="303"/>
      <c r="AL120" s="303"/>
      <c r="AM120" s="303"/>
      <c r="AN120" s="303"/>
      <c r="AO120" s="303"/>
      <c r="AP120" s="303"/>
      <c r="AQ120" s="303"/>
      <c r="AR120" s="303"/>
      <c r="AS120" s="303"/>
      <c r="AT120" s="303"/>
      <c r="AU120" s="303"/>
      <c r="AV120" s="303"/>
      <c r="AW120" s="303"/>
      <c r="AX120" s="303"/>
      <c r="AY120" s="303"/>
      <c r="AZ120" s="303"/>
      <c r="BA120" s="303"/>
      <c r="BB120" s="303"/>
      <c r="BC120" s="303"/>
      <c r="BD120" s="303"/>
      <c r="BE120" s="303"/>
      <c r="BF120" s="303"/>
      <c r="JB120" s="316"/>
    </row>
    <row r="121" spans="1:262" x14ac:dyDescent="0.2">
      <c r="A121" s="302"/>
      <c r="B121" s="302"/>
      <c r="C121" s="302"/>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c r="AM121" s="303"/>
      <c r="AN121" s="303"/>
      <c r="AO121" s="303"/>
      <c r="AP121" s="303"/>
      <c r="AQ121" s="303"/>
      <c r="AR121" s="303"/>
      <c r="AS121" s="303"/>
      <c r="AT121" s="303"/>
      <c r="AU121" s="303"/>
      <c r="AV121" s="303"/>
      <c r="AW121" s="303"/>
      <c r="AX121" s="303"/>
      <c r="AY121" s="303"/>
      <c r="AZ121" s="303"/>
      <c r="BA121" s="303"/>
      <c r="BB121" s="303"/>
      <c r="BC121" s="303"/>
      <c r="BD121" s="303"/>
      <c r="BE121" s="303"/>
      <c r="BF121" s="303"/>
      <c r="JB121" s="316"/>
    </row>
    <row r="122" spans="1:262" x14ac:dyDescent="0.2">
      <c r="A122" s="302"/>
      <c r="B122" s="302"/>
      <c r="C122" s="302"/>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3"/>
      <c r="AK122" s="303"/>
      <c r="AL122" s="303"/>
      <c r="AM122" s="303"/>
      <c r="AN122" s="303"/>
      <c r="AO122" s="303"/>
      <c r="AP122" s="303"/>
      <c r="AQ122" s="303"/>
      <c r="AR122" s="303"/>
      <c r="AS122" s="303"/>
      <c r="AT122" s="303"/>
      <c r="AU122" s="303"/>
      <c r="AV122" s="303"/>
      <c r="AW122" s="303"/>
      <c r="AX122" s="303"/>
      <c r="AY122" s="303"/>
      <c r="AZ122" s="303"/>
      <c r="BA122" s="303"/>
      <c r="BB122" s="303"/>
      <c r="BC122" s="303"/>
      <c r="BD122" s="303"/>
      <c r="BE122" s="303"/>
      <c r="BF122" s="303"/>
      <c r="JB122" s="316"/>
    </row>
    <row r="123" spans="1:262" x14ac:dyDescent="0.2">
      <c r="A123" s="302"/>
      <c r="B123" s="302"/>
      <c r="C123" s="302"/>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3"/>
      <c r="AO123" s="303"/>
      <c r="AP123" s="303"/>
      <c r="AQ123" s="303"/>
      <c r="AR123" s="303"/>
      <c r="AS123" s="303"/>
      <c r="AT123" s="303"/>
      <c r="AU123" s="303"/>
      <c r="AV123" s="303"/>
      <c r="AW123" s="303"/>
      <c r="AX123" s="303"/>
      <c r="AY123" s="303"/>
      <c r="AZ123" s="303"/>
      <c r="BA123" s="303"/>
      <c r="BB123" s="303"/>
      <c r="BC123" s="303"/>
      <c r="BD123" s="303"/>
      <c r="BE123" s="303"/>
      <c r="BF123" s="303"/>
      <c r="JB123" s="316"/>
    </row>
    <row r="124" spans="1:262" x14ac:dyDescent="0.2">
      <c r="A124" s="302"/>
      <c r="B124" s="302"/>
      <c r="C124" s="302"/>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3"/>
      <c r="AO124" s="303"/>
      <c r="AP124" s="303"/>
      <c r="AQ124" s="303"/>
      <c r="AR124" s="303"/>
      <c r="AS124" s="303"/>
      <c r="AT124" s="303"/>
      <c r="AU124" s="303"/>
      <c r="AV124" s="303"/>
      <c r="AW124" s="303"/>
      <c r="AX124" s="303"/>
      <c r="AY124" s="303"/>
      <c r="AZ124" s="303"/>
      <c r="BA124" s="303"/>
      <c r="BB124" s="303"/>
      <c r="BC124" s="303"/>
      <c r="BD124" s="303"/>
      <c r="BE124" s="303"/>
      <c r="BF124" s="303"/>
      <c r="JB124" s="316"/>
    </row>
    <row r="125" spans="1:262" x14ac:dyDescent="0.2">
      <c r="A125" s="302"/>
      <c r="B125" s="302"/>
      <c r="C125" s="302"/>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c r="AD125" s="303"/>
      <c r="AE125" s="303"/>
      <c r="AF125" s="303"/>
      <c r="AG125" s="303"/>
      <c r="AH125" s="303"/>
      <c r="AI125" s="303"/>
      <c r="AJ125" s="303"/>
      <c r="AK125" s="303"/>
      <c r="AL125" s="303"/>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JB125" s="316"/>
    </row>
    <row r="126" spans="1:262" x14ac:dyDescent="0.2">
      <c r="A126" s="302"/>
      <c r="B126" s="302"/>
      <c r="C126" s="302"/>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303"/>
      <c r="AJ126" s="303"/>
      <c r="AK126" s="303"/>
      <c r="AL126" s="303"/>
      <c r="AM126" s="303"/>
      <c r="AN126" s="303"/>
      <c r="AO126" s="303"/>
      <c r="AP126" s="303"/>
      <c r="AQ126" s="303"/>
      <c r="AR126" s="303"/>
      <c r="AS126" s="303"/>
      <c r="AT126" s="303"/>
      <c r="AU126" s="303"/>
      <c r="AV126" s="303"/>
      <c r="AW126" s="303"/>
      <c r="AX126" s="303"/>
      <c r="AY126" s="303"/>
      <c r="AZ126" s="303"/>
      <c r="BA126" s="303"/>
      <c r="BB126" s="303"/>
      <c r="BC126" s="303"/>
      <c r="BD126" s="303"/>
      <c r="BE126" s="303"/>
      <c r="BF126" s="303"/>
      <c r="JB126" s="316"/>
    </row>
    <row r="127" spans="1:262" x14ac:dyDescent="0.2">
      <c r="A127" s="302"/>
      <c r="B127" s="302"/>
      <c r="C127" s="302"/>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303"/>
      <c r="AL127" s="303"/>
      <c r="AM127" s="303"/>
      <c r="AN127" s="303"/>
      <c r="AO127" s="303"/>
      <c r="AP127" s="303"/>
      <c r="AQ127" s="303"/>
      <c r="AR127" s="303"/>
      <c r="AS127" s="303"/>
      <c r="AT127" s="303"/>
      <c r="AU127" s="303"/>
      <c r="AV127" s="303"/>
      <c r="AW127" s="303"/>
      <c r="AX127" s="303"/>
      <c r="AY127" s="303"/>
      <c r="AZ127" s="303"/>
      <c r="BA127" s="303"/>
      <c r="BB127" s="303"/>
      <c r="BC127" s="303"/>
      <c r="BD127" s="303"/>
      <c r="BE127" s="303"/>
      <c r="BF127" s="303"/>
      <c r="JB127" s="316"/>
    </row>
    <row r="128" spans="1:262" x14ac:dyDescent="0.2">
      <c r="A128" s="302"/>
      <c r="B128" s="302"/>
      <c r="C128" s="302"/>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03"/>
      <c r="AC128" s="303"/>
      <c r="AD128" s="303"/>
      <c r="AE128" s="303"/>
      <c r="AF128" s="303"/>
      <c r="AG128" s="303"/>
      <c r="AH128" s="303"/>
      <c r="AI128" s="303"/>
      <c r="AJ128" s="303"/>
      <c r="AK128" s="303"/>
      <c r="AL128" s="303"/>
      <c r="AM128" s="303"/>
      <c r="AN128" s="303"/>
      <c r="AO128" s="303"/>
      <c r="AP128" s="303"/>
      <c r="AQ128" s="303"/>
      <c r="AR128" s="303"/>
      <c r="AS128" s="303"/>
      <c r="AT128" s="303"/>
      <c r="AU128" s="303"/>
      <c r="AV128" s="303"/>
      <c r="AW128" s="303"/>
      <c r="AX128" s="303"/>
      <c r="AY128" s="303"/>
      <c r="AZ128" s="303"/>
      <c r="BA128" s="303"/>
      <c r="BB128" s="303"/>
      <c r="BC128" s="303"/>
      <c r="BD128" s="303"/>
      <c r="BE128" s="303"/>
      <c r="BF128" s="303"/>
      <c r="JB128" s="316"/>
    </row>
    <row r="129" spans="1:262" x14ac:dyDescent="0.2">
      <c r="A129" s="302"/>
      <c r="B129" s="302"/>
      <c r="C129" s="302"/>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c r="AB129" s="303"/>
      <c r="AC129" s="303"/>
      <c r="AD129" s="303"/>
      <c r="AE129" s="303"/>
      <c r="AF129" s="303"/>
      <c r="AG129" s="303"/>
      <c r="AH129" s="303"/>
      <c r="AI129" s="303"/>
      <c r="AJ129" s="303"/>
      <c r="AK129" s="303"/>
      <c r="AL129" s="303"/>
      <c r="AM129" s="303"/>
      <c r="AN129" s="303"/>
      <c r="AO129" s="303"/>
      <c r="AP129" s="303"/>
      <c r="AQ129" s="303"/>
      <c r="AR129" s="303"/>
      <c r="AS129" s="303"/>
      <c r="AT129" s="303"/>
      <c r="AU129" s="303"/>
      <c r="AV129" s="303"/>
      <c r="AW129" s="303"/>
      <c r="AX129" s="303"/>
      <c r="AY129" s="303"/>
      <c r="AZ129" s="303"/>
      <c r="BA129" s="303"/>
      <c r="BB129" s="303"/>
      <c r="BC129" s="303"/>
      <c r="BD129" s="303"/>
      <c r="BE129" s="303"/>
      <c r="BF129" s="303"/>
      <c r="JB129" s="316"/>
    </row>
    <row r="130" spans="1:262" x14ac:dyDescent="0.2">
      <c r="A130" s="302"/>
      <c r="B130" s="302"/>
      <c r="C130" s="302"/>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c r="AE130" s="303"/>
      <c r="AF130" s="303"/>
      <c r="AG130" s="303"/>
      <c r="AH130" s="303"/>
      <c r="AI130" s="303"/>
      <c r="AJ130" s="303"/>
      <c r="AK130" s="303"/>
      <c r="AL130" s="303"/>
      <c r="AM130" s="303"/>
      <c r="AN130" s="303"/>
      <c r="AO130" s="303"/>
      <c r="AP130" s="303"/>
      <c r="AQ130" s="303"/>
      <c r="AR130" s="303"/>
      <c r="AS130" s="303"/>
      <c r="AT130" s="303"/>
      <c r="AU130" s="303"/>
      <c r="AV130" s="303"/>
      <c r="AW130" s="303"/>
      <c r="AX130" s="303"/>
      <c r="AY130" s="303"/>
      <c r="AZ130" s="303"/>
      <c r="BA130" s="303"/>
      <c r="BB130" s="303"/>
      <c r="BC130" s="303"/>
      <c r="BD130" s="303"/>
      <c r="BE130" s="303"/>
      <c r="BF130" s="303"/>
      <c r="JB130" s="316"/>
    </row>
    <row r="131" spans="1:262" x14ac:dyDescent="0.2">
      <c r="A131" s="302"/>
      <c r="B131" s="302"/>
      <c r="C131" s="302"/>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c r="AE131" s="303"/>
      <c r="AF131" s="303"/>
      <c r="AG131" s="303"/>
      <c r="AH131" s="303"/>
      <c r="AI131" s="303"/>
      <c r="AJ131" s="303"/>
      <c r="AK131" s="303"/>
      <c r="AL131" s="303"/>
      <c r="AM131" s="303"/>
      <c r="AN131" s="303"/>
      <c r="AO131" s="303"/>
      <c r="AP131" s="303"/>
      <c r="AQ131" s="303"/>
      <c r="AR131" s="303"/>
      <c r="AS131" s="303"/>
      <c r="AT131" s="303"/>
      <c r="AU131" s="303"/>
      <c r="AV131" s="303"/>
      <c r="AW131" s="303"/>
      <c r="AX131" s="303"/>
      <c r="AY131" s="303"/>
      <c r="AZ131" s="303"/>
      <c r="BA131" s="303"/>
      <c r="BB131" s="303"/>
      <c r="BC131" s="303"/>
      <c r="BD131" s="303"/>
      <c r="BE131" s="303"/>
      <c r="BF131" s="303"/>
      <c r="JB131" s="316"/>
    </row>
    <row r="132" spans="1:262" x14ac:dyDescent="0.2">
      <c r="A132" s="302"/>
      <c r="B132" s="302"/>
      <c r="C132" s="302"/>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c r="AB132" s="303"/>
      <c r="AC132" s="303"/>
      <c r="AD132" s="303"/>
      <c r="AE132" s="303"/>
      <c r="AF132" s="303"/>
      <c r="AG132" s="303"/>
      <c r="AH132" s="303"/>
      <c r="AI132" s="303"/>
      <c r="AJ132" s="303"/>
      <c r="AK132" s="303"/>
      <c r="AL132" s="303"/>
      <c r="AM132" s="303"/>
      <c r="AN132" s="303"/>
      <c r="AO132" s="303"/>
      <c r="AP132" s="303"/>
      <c r="AQ132" s="303"/>
      <c r="AR132" s="303"/>
      <c r="AS132" s="303"/>
      <c r="AT132" s="303"/>
      <c r="AU132" s="303"/>
      <c r="AV132" s="303"/>
      <c r="AW132" s="303"/>
      <c r="AX132" s="303"/>
      <c r="AY132" s="303"/>
      <c r="AZ132" s="303"/>
      <c r="BA132" s="303"/>
      <c r="BB132" s="303"/>
      <c r="BC132" s="303"/>
      <c r="BD132" s="303"/>
      <c r="BE132" s="303"/>
      <c r="BF132" s="303"/>
      <c r="JB132" s="316"/>
    </row>
    <row r="133" spans="1:262" x14ac:dyDescent="0.2">
      <c r="A133" s="302"/>
      <c r="B133" s="302"/>
      <c r="C133" s="302"/>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303"/>
      <c r="AI133" s="303"/>
      <c r="AJ133" s="303"/>
      <c r="AK133" s="303"/>
      <c r="AL133" s="303"/>
      <c r="AM133" s="303"/>
      <c r="AN133" s="303"/>
      <c r="AO133" s="303"/>
      <c r="AP133" s="303"/>
      <c r="AQ133" s="303"/>
      <c r="AR133" s="303"/>
      <c r="AS133" s="303"/>
      <c r="AT133" s="303"/>
      <c r="AU133" s="303"/>
      <c r="AV133" s="303"/>
      <c r="AW133" s="303"/>
      <c r="AX133" s="303"/>
      <c r="AY133" s="303"/>
      <c r="AZ133" s="303"/>
      <c r="BA133" s="303"/>
      <c r="BB133" s="303"/>
      <c r="BC133" s="303"/>
      <c r="BD133" s="303"/>
      <c r="BE133" s="303"/>
      <c r="BF133" s="303"/>
      <c r="JB133" s="316"/>
    </row>
    <row r="134" spans="1:262" x14ac:dyDescent="0.2">
      <c r="A134" s="302"/>
      <c r="B134" s="302"/>
      <c r="C134" s="302"/>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3"/>
      <c r="AL134" s="303"/>
      <c r="AM134" s="303"/>
      <c r="AN134" s="303"/>
      <c r="AO134" s="303"/>
      <c r="AP134" s="303"/>
      <c r="AQ134" s="303"/>
      <c r="AR134" s="303"/>
      <c r="AS134" s="303"/>
      <c r="AT134" s="303"/>
      <c r="AU134" s="303"/>
      <c r="AV134" s="303"/>
      <c r="AW134" s="303"/>
      <c r="AX134" s="303"/>
      <c r="AY134" s="303"/>
      <c r="AZ134" s="303"/>
      <c r="BA134" s="303"/>
      <c r="BB134" s="303"/>
      <c r="BC134" s="303"/>
      <c r="BD134" s="303"/>
      <c r="BE134" s="303"/>
      <c r="BF134" s="303"/>
      <c r="JB134" s="316"/>
    </row>
    <row r="135" spans="1:262" x14ac:dyDescent="0.2">
      <c r="A135" s="302"/>
      <c r="B135" s="302"/>
      <c r="C135" s="302"/>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c r="AD135" s="303"/>
      <c r="AE135" s="303"/>
      <c r="AF135" s="303"/>
      <c r="AG135" s="303"/>
      <c r="AH135" s="303"/>
      <c r="AI135" s="303"/>
      <c r="AJ135" s="303"/>
      <c r="AK135" s="303"/>
      <c r="AL135" s="303"/>
      <c r="AM135" s="303"/>
      <c r="AN135" s="303"/>
      <c r="AO135" s="303"/>
      <c r="AP135" s="303"/>
      <c r="AQ135" s="303"/>
      <c r="AR135" s="303"/>
      <c r="AS135" s="303"/>
      <c r="AT135" s="303"/>
      <c r="AU135" s="303"/>
      <c r="AV135" s="303"/>
      <c r="AW135" s="303"/>
      <c r="AX135" s="303"/>
      <c r="AY135" s="303"/>
      <c r="AZ135" s="303"/>
      <c r="BA135" s="303"/>
      <c r="BB135" s="303"/>
      <c r="BC135" s="303"/>
      <c r="BD135" s="303"/>
      <c r="BE135" s="303"/>
      <c r="BF135" s="303"/>
      <c r="JB135" s="316"/>
    </row>
    <row r="136" spans="1:262" x14ac:dyDescent="0.2">
      <c r="A136" s="302"/>
      <c r="B136" s="302"/>
      <c r="C136" s="302"/>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c r="AD136" s="303"/>
      <c r="AE136" s="303"/>
      <c r="AF136" s="303"/>
      <c r="AG136" s="303"/>
      <c r="AH136" s="303"/>
      <c r="AI136" s="303"/>
      <c r="AJ136" s="303"/>
      <c r="AK136" s="303"/>
      <c r="AL136" s="303"/>
      <c r="AM136" s="303"/>
      <c r="AN136" s="303"/>
      <c r="AO136" s="303"/>
      <c r="AP136" s="303"/>
      <c r="AQ136" s="303"/>
      <c r="AR136" s="303"/>
      <c r="AS136" s="303"/>
      <c r="AT136" s="303"/>
      <c r="AU136" s="303"/>
      <c r="AV136" s="303"/>
      <c r="AW136" s="303"/>
      <c r="AX136" s="303"/>
      <c r="AY136" s="303"/>
      <c r="AZ136" s="303"/>
      <c r="BA136" s="303"/>
      <c r="BB136" s="303"/>
      <c r="BC136" s="303"/>
      <c r="BD136" s="303"/>
      <c r="BE136" s="303"/>
      <c r="BF136" s="303"/>
      <c r="JB136" s="316"/>
    </row>
    <row r="137" spans="1:262" x14ac:dyDescent="0.2">
      <c r="A137" s="302"/>
      <c r="B137" s="302"/>
      <c r="C137" s="302"/>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c r="AD137" s="303"/>
      <c r="AE137" s="303"/>
      <c r="AF137" s="303"/>
      <c r="AG137" s="303"/>
      <c r="AH137" s="303"/>
      <c r="AI137" s="303"/>
      <c r="AJ137" s="303"/>
      <c r="AK137" s="303"/>
      <c r="AL137" s="303"/>
      <c r="AM137" s="303"/>
      <c r="AN137" s="303"/>
      <c r="AO137" s="303"/>
      <c r="AP137" s="303"/>
      <c r="AQ137" s="303"/>
      <c r="AR137" s="303"/>
      <c r="AS137" s="303"/>
      <c r="AT137" s="303"/>
      <c r="AU137" s="303"/>
      <c r="AV137" s="303"/>
      <c r="AW137" s="303"/>
      <c r="AX137" s="303"/>
      <c r="AY137" s="303"/>
      <c r="AZ137" s="303"/>
      <c r="BA137" s="303"/>
      <c r="BB137" s="303"/>
      <c r="BC137" s="303"/>
      <c r="BD137" s="303"/>
      <c r="BE137" s="303"/>
      <c r="BF137" s="303"/>
      <c r="JB137" s="316"/>
    </row>
    <row r="138" spans="1:262" x14ac:dyDescent="0.2">
      <c r="A138" s="302"/>
      <c r="B138" s="302"/>
      <c r="C138" s="302"/>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c r="AD138" s="303"/>
      <c r="AE138" s="303"/>
      <c r="AF138" s="303"/>
      <c r="AG138" s="303"/>
      <c r="AH138" s="303"/>
      <c r="AI138" s="303"/>
      <c r="AJ138" s="303"/>
      <c r="AK138" s="303"/>
      <c r="AL138" s="303"/>
      <c r="AM138" s="303"/>
      <c r="AN138" s="303"/>
      <c r="AO138" s="303"/>
      <c r="AP138" s="303"/>
      <c r="AQ138" s="303"/>
      <c r="AR138" s="303"/>
      <c r="AS138" s="303"/>
      <c r="AT138" s="303"/>
      <c r="AU138" s="303"/>
      <c r="AV138" s="303"/>
      <c r="AW138" s="303"/>
      <c r="AX138" s="303"/>
      <c r="AY138" s="303"/>
      <c r="AZ138" s="303"/>
      <c r="BA138" s="303"/>
      <c r="BB138" s="303"/>
      <c r="BC138" s="303"/>
      <c r="BD138" s="303"/>
      <c r="BE138" s="303"/>
      <c r="BF138" s="303"/>
      <c r="JB138" s="316"/>
    </row>
    <row r="139" spans="1:262" x14ac:dyDescent="0.2">
      <c r="A139" s="302"/>
      <c r="B139" s="302"/>
      <c r="C139" s="302"/>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c r="AD139" s="303"/>
      <c r="AE139" s="303"/>
      <c r="AF139" s="303"/>
      <c r="AG139" s="303"/>
      <c r="AH139" s="303"/>
      <c r="AI139" s="303"/>
      <c r="AJ139" s="303"/>
      <c r="AK139" s="303"/>
      <c r="AL139" s="303"/>
      <c r="AM139" s="303"/>
      <c r="AN139" s="303"/>
      <c r="AO139" s="303"/>
      <c r="AP139" s="303"/>
      <c r="AQ139" s="303"/>
      <c r="AR139" s="303"/>
      <c r="AS139" s="303"/>
      <c r="AT139" s="303"/>
      <c r="AU139" s="303"/>
      <c r="AV139" s="303"/>
      <c r="AW139" s="303"/>
      <c r="AX139" s="303"/>
      <c r="AY139" s="303"/>
      <c r="AZ139" s="303"/>
      <c r="BA139" s="303"/>
      <c r="BB139" s="303"/>
      <c r="BC139" s="303"/>
      <c r="BD139" s="303"/>
      <c r="BE139" s="303"/>
      <c r="BF139" s="303"/>
      <c r="JB139" s="316"/>
    </row>
    <row r="140" spans="1:262" x14ac:dyDescent="0.2">
      <c r="A140" s="302"/>
      <c r="B140" s="302"/>
      <c r="C140" s="302"/>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c r="AB140" s="303"/>
      <c r="AC140" s="303"/>
      <c r="AD140" s="303"/>
      <c r="AE140" s="303"/>
      <c r="AF140" s="303"/>
      <c r="AG140" s="303"/>
      <c r="AH140" s="303"/>
      <c r="AI140" s="303"/>
      <c r="AJ140" s="303"/>
      <c r="AK140" s="303"/>
      <c r="AL140" s="303"/>
      <c r="AM140" s="303"/>
      <c r="AN140" s="303"/>
      <c r="AO140" s="303"/>
      <c r="AP140" s="303"/>
      <c r="AQ140" s="303"/>
      <c r="AR140" s="303"/>
      <c r="AS140" s="303"/>
      <c r="AT140" s="303"/>
      <c r="AU140" s="303"/>
      <c r="AV140" s="303"/>
      <c r="AW140" s="303"/>
      <c r="AX140" s="303"/>
      <c r="AY140" s="303"/>
      <c r="AZ140" s="303"/>
      <c r="BA140" s="303"/>
      <c r="BB140" s="303"/>
      <c r="BC140" s="303"/>
      <c r="BD140" s="303"/>
      <c r="BE140" s="303"/>
      <c r="BF140" s="303"/>
      <c r="JB140" s="316"/>
    </row>
    <row r="141" spans="1:262" x14ac:dyDescent="0.2">
      <c r="A141" s="302"/>
      <c r="B141" s="302"/>
      <c r="C141" s="302"/>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c r="AL141" s="303"/>
      <c r="AM141" s="303"/>
      <c r="AN141" s="303"/>
      <c r="AO141" s="303"/>
      <c r="AP141" s="303"/>
      <c r="AQ141" s="303"/>
      <c r="AR141" s="303"/>
      <c r="AS141" s="303"/>
      <c r="AT141" s="303"/>
      <c r="AU141" s="303"/>
      <c r="AV141" s="303"/>
      <c r="AW141" s="303"/>
      <c r="AX141" s="303"/>
      <c r="AY141" s="303"/>
      <c r="AZ141" s="303"/>
      <c r="BA141" s="303"/>
      <c r="BB141" s="303"/>
      <c r="BC141" s="303"/>
      <c r="BD141" s="303"/>
      <c r="BE141" s="303"/>
      <c r="BF141" s="303"/>
      <c r="JB141" s="316"/>
    </row>
    <row r="142" spans="1:262" x14ac:dyDescent="0.2">
      <c r="A142" s="302"/>
      <c r="B142" s="302"/>
      <c r="C142" s="302"/>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03"/>
      <c r="AC142" s="303"/>
      <c r="AD142" s="303"/>
      <c r="AE142" s="303"/>
      <c r="AF142" s="303"/>
      <c r="AG142" s="303"/>
      <c r="AH142" s="303"/>
      <c r="AI142" s="303"/>
      <c r="AJ142" s="303"/>
      <c r="AK142" s="303"/>
      <c r="AL142" s="303"/>
      <c r="AM142" s="303"/>
      <c r="AN142" s="303"/>
      <c r="AO142" s="303"/>
      <c r="AP142" s="303"/>
      <c r="AQ142" s="303"/>
      <c r="AR142" s="303"/>
      <c r="AS142" s="303"/>
      <c r="AT142" s="303"/>
      <c r="AU142" s="303"/>
      <c r="AV142" s="303"/>
      <c r="AW142" s="303"/>
      <c r="AX142" s="303"/>
      <c r="AY142" s="303"/>
      <c r="AZ142" s="303"/>
      <c r="BA142" s="303"/>
      <c r="BB142" s="303"/>
      <c r="BC142" s="303"/>
      <c r="BD142" s="303"/>
      <c r="BE142" s="303"/>
      <c r="BF142" s="303"/>
      <c r="JB142" s="316"/>
    </row>
    <row r="143" spans="1:262" x14ac:dyDescent="0.2">
      <c r="A143" s="302"/>
      <c r="B143" s="302"/>
      <c r="C143" s="302"/>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c r="AB143" s="303"/>
      <c r="AC143" s="303"/>
      <c r="AD143" s="303"/>
      <c r="AE143" s="303"/>
      <c r="AF143" s="303"/>
      <c r="AG143" s="303"/>
      <c r="AH143" s="303"/>
      <c r="AI143" s="303"/>
      <c r="AJ143" s="303"/>
      <c r="AK143" s="303"/>
      <c r="AL143" s="303"/>
      <c r="AM143" s="303"/>
      <c r="AN143" s="303"/>
      <c r="AO143" s="303"/>
      <c r="AP143" s="303"/>
      <c r="AQ143" s="303"/>
      <c r="AR143" s="303"/>
      <c r="AS143" s="303"/>
      <c r="AT143" s="303"/>
      <c r="AU143" s="303"/>
      <c r="AV143" s="303"/>
      <c r="AW143" s="303"/>
      <c r="AX143" s="303"/>
      <c r="AY143" s="303"/>
      <c r="AZ143" s="303"/>
      <c r="BA143" s="303"/>
      <c r="BB143" s="303"/>
      <c r="BC143" s="303"/>
      <c r="BD143" s="303"/>
      <c r="BE143" s="303"/>
      <c r="BF143" s="303"/>
      <c r="JB143" s="316"/>
    </row>
    <row r="144" spans="1:262" x14ac:dyDescent="0.2">
      <c r="A144" s="302"/>
      <c r="B144" s="302"/>
      <c r="C144" s="302"/>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c r="AD144" s="303"/>
      <c r="AE144" s="303"/>
      <c r="AF144" s="303"/>
      <c r="AG144" s="303"/>
      <c r="AH144" s="303"/>
      <c r="AI144" s="303"/>
      <c r="AJ144" s="303"/>
      <c r="AK144" s="303"/>
      <c r="AL144" s="303"/>
      <c r="AM144" s="303"/>
      <c r="AN144" s="303"/>
      <c r="AO144" s="303"/>
      <c r="AP144" s="303"/>
      <c r="AQ144" s="303"/>
      <c r="AR144" s="303"/>
      <c r="AS144" s="303"/>
      <c r="AT144" s="303"/>
      <c r="AU144" s="303"/>
      <c r="AV144" s="303"/>
      <c r="AW144" s="303"/>
      <c r="AX144" s="303"/>
      <c r="AY144" s="303"/>
      <c r="AZ144" s="303"/>
      <c r="BA144" s="303"/>
      <c r="BB144" s="303"/>
      <c r="BC144" s="303"/>
      <c r="BD144" s="303"/>
      <c r="BE144" s="303"/>
      <c r="BF144" s="303"/>
      <c r="JB144" s="316"/>
    </row>
    <row r="145" spans="1:262" x14ac:dyDescent="0.2">
      <c r="A145" s="302"/>
      <c r="B145" s="302"/>
      <c r="C145" s="302"/>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c r="AB145" s="303"/>
      <c r="AC145" s="303"/>
      <c r="AD145" s="303"/>
      <c r="AE145" s="303"/>
      <c r="AF145" s="303"/>
      <c r="AG145" s="303"/>
      <c r="AH145" s="303"/>
      <c r="AI145" s="303"/>
      <c r="AJ145" s="303"/>
      <c r="AK145" s="303"/>
      <c r="AL145" s="303"/>
      <c r="AM145" s="303"/>
      <c r="AN145" s="303"/>
      <c r="AO145" s="303"/>
      <c r="AP145" s="303"/>
      <c r="AQ145" s="303"/>
      <c r="AR145" s="303"/>
      <c r="AS145" s="303"/>
      <c r="AT145" s="303"/>
      <c r="AU145" s="303"/>
      <c r="AV145" s="303"/>
      <c r="AW145" s="303"/>
      <c r="AX145" s="303"/>
      <c r="AY145" s="303"/>
      <c r="AZ145" s="303"/>
      <c r="BA145" s="303"/>
      <c r="BB145" s="303"/>
      <c r="BC145" s="303"/>
      <c r="BD145" s="303"/>
      <c r="BE145" s="303"/>
      <c r="BF145" s="303"/>
      <c r="JB145" s="316"/>
    </row>
    <row r="146" spans="1:262" x14ac:dyDescent="0.2">
      <c r="A146" s="302"/>
      <c r="B146" s="302"/>
      <c r="C146" s="302"/>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c r="AD146" s="303"/>
      <c r="AE146" s="303"/>
      <c r="AF146" s="303"/>
      <c r="AG146" s="303"/>
      <c r="AH146" s="303"/>
      <c r="AI146" s="303"/>
      <c r="AJ146" s="303"/>
      <c r="AK146" s="303"/>
      <c r="AL146" s="303"/>
      <c r="AM146" s="303"/>
      <c r="AN146" s="303"/>
      <c r="AO146" s="303"/>
      <c r="AP146" s="303"/>
      <c r="AQ146" s="303"/>
      <c r="AR146" s="303"/>
      <c r="AS146" s="303"/>
      <c r="AT146" s="303"/>
      <c r="AU146" s="303"/>
      <c r="AV146" s="303"/>
      <c r="AW146" s="303"/>
      <c r="AX146" s="303"/>
      <c r="AY146" s="303"/>
      <c r="AZ146" s="303"/>
      <c r="BA146" s="303"/>
      <c r="BB146" s="303"/>
      <c r="BC146" s="303"/>
      <c r="BD146" s="303"/>
      <c r="BE146" s="303"/>
      <c r="BF146" s="303"/>
      <c r="JB146" s="316"/>
    </row>
    <row r="147" spans="1:262" x14ac:dyDescent="0.2">
      <c r="A147" s="302"/>
      <c r="B147" s="302"/>
      <c r="C147" s="302"/>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c r="AB147" s="303"/>
      <c r="AC147" s="303"/>
      <c r="AD147" s="303"/>
      <c r="AE147" s="303"/>
      <c r="AF147" s="303"/>
      <c r="AG147" s="303"/>
      <c r="AH147" s="303"/>
      <c r="AI147" s="303"/>
      <c r="AJ147" s="303"/>
      <c r="AK147" s="303"/>
      <c r="AL147" s="303"/>
      <c r="AM147" s="303"/>
      <c r="AN147" s="303"/>
      <c r="AO147" s="303"/>
      <c r="AP147" s="303"/>
      <c r="AQ147" s="303"/>
      <c r="AR147" s="303"/>
      <c r="AS147" s="303"/>
      <c r="AT147" s="303"/>
      <c r="AU147" s="303"/>
      <c r="AV147" s="303"/>
      <c r="AW147" s="303"/>
      <c r="AX147" s="303"/>
      <c r="AY147" s="303"/>
      <c r="AZ147" s="303"/>
      <c r="BA147" s="303"/>
      <c r="BB147" s="303"/>
      <c r="BC147" s="303"/>
      <c r="BD147" s="303"/>
      <c r="BE147" s="303"/>
      <c r="BF147" s="303"/>
      <c r="JB147" s="316"/>
    </row>
    <row r="148" spans="1:262" x14ac:dyDescent="0.2">
      <c r="A148" s="302"/>
      <c r="B148" s="302"/>
      <c r="C148" s="302"/>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c r="AD148" s="303"/>
      <c r="AE148" s="303"/>
      <c r="AF148" s="303"/>
      <c r="AG148" s="303"/>
      <c r="AH148" s="303"/>
      <c r="AI148" s="303"/>
      <c r="AJ148" s="303"/>
      <c r="AK148" s="303"/>
      <c r="AL148" s="303"/>
      <c r="AM148" s="303"/>
      <c r="AN148" s="303"/>
      <c r="AO148" s="303"/>
      <c r="AP148" s="303"/>
      <c r="AQ148" s="303"/>
      <c r="AR148" s="303"/>
      <c r="AS148" s="303"/>
      <c r="AT148" s="303"/>
      <c r="AU148" s="303"/>
      <c r="AV148" s="303"/>
      <c r="AW148" s="303"/>
      <c r="AX148" s="303"/>
      <c r="AY148" s="303"/>
      <c r="AZ148" s="303"/>
      <c r="BA148" s="303"/>
      <c r="BB148" s="303"/>
      <c r="BC148" s="303"/>
      <c r="BD148" s="303"/>
      <c r="BE148" s="303"/>
      <c r="BF148" s="303"/>
      <c r="JB148" s="316"/>
    </row>
    <row r="149" spans="1:262" x14ac:dyDescent="0.2">
      <c r="A149" s="302"/>
      <c r="B149" s="302"/>
      <c r="C149" s="302"/>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c r="AW149" s="303"/>
      <c r="AX149" s="303"/>
      <c r="AY149" s="303"/>
      <c r="AZ149" s="303"/>
      <c r="BA149" s="303"/>
      <c r="BB149" s="303"/>
      <c r="BC149" s="303"/>
      <c r="BD149" s="303"/>
      <c r="BE149" s="303"/>
      <c r="BF149" s="303"/>
      <c r="JB149" s="316"/>
    </row>
    <row r="150" spans="1:262" x14ac:dyDescent="0.2">
      <c r="A150" s="302"/>
      <c r="B150" s="302"/>
      <c r="C150" s="302"/>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c r="AW150" s="303"/>
      <c r="AX150" s="303"/>
      <c r="AY150" s="303"/>
      <c r="AZ150" s="303"/>
      <c r="BA150" s="303"/>
      <c r="BB150" s="303"/>
      <c r="BC150" s="303"/>
      <c r="BD150" s="303"/>
      <c r="BE150" s="303"/>
      <c r="BF150" s="303"/>
      <c r="JB150" s="316"/>
    </row>
    <row r="151" spans="1:262" x14ac:dyDescent="0.2">
      <c r="A151" s="302"/>
      <c r="B151" s="302"/>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c r="AW151" s="303"/>
      <c r="AX151" s="303"/>
      <c r="AY151" s="303"/>
      <c r="AZ151" s="303"/>
      <c r="BA151" s="303"/>
      <c r="BB151" s="303"/>
      <c r="BC151" s="303"/>
      <c r="BD151" s="303"/>
      <c r="BE151" s="303"/>
      <c r="BF151" s="303"/>
      <c r="JB151" s="316"/>
    </row>
    <row r="152" spans="1:262" x14ac:dyDescent="0.2">
      <c r="A152" s="302"/>
      <c r="B152" s="302"/>
      <c r="C152" s="302"/>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c r="AW152" s="303"/>
      <c r="AX152" s="303"/>
      <c r="AY152" s="303"/>
      <c r="AZ152" s="303"/>
      <c r="BA152" s="303"/>
      <c r="BB152" s="303"/>
      <c r="BC152" s="303"/>
      <c r="BD152" s="303"/>
      <c r="BE152" s="303"/>
      <c r="BF152" s="303"/>
      <c r="JB152" s="316"/>
    </row>
    <row r="153" spans="1:262" x14ac:dyDescent="0.2">
      <c r="A153" s="302"/>
      <c r="B153" s="302"/>
      <c r="C153" s="302"/>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c r="AB153" s="303"/>
      <c r="AC153" s="303"/>
      <c r="AD153" s="303"/>
      <c r="AE153" s="303"/>
      <c r="AF153" s="303"/>
      <c r="AG153" s="303"/>
      <c r="AH153" s="303"/>
      <c r="AI153" s="303"/>
      <c r="AJ153" s="303"/>
      <c r="AK153" s="303"/>
      <c r="AL153" s="303"/>
      <c r="AM153" s="303"/>
      <c r="AN153" s="303"/>
      <c r="AO153" s="303"/>
      <c r="AP153" s="303"/>
      <c r="AQ153" s="303"/>
      <c r="AR153" s="303"/>
      <c r="AS153" s="303"/>
      <c r="AT153" s="303"/>
      <c r="AU153" s="303"/>
      <c r="AV153" s="303"/>
      <c r="AW153" s="303"/>
      <c r="AX153" s="303"/>
      <c r="AY153" s="303"/>
      <c r="AZ153" s="303"/>
      <c r="BA153" s="303"/>
      <c r="BB153" s="303"/>
      <c r="BC153" s="303"/>
      <c r="BD153" s="303"/>
      <c r="BE153" s="303"/>
      <c r="BF153" s="303"/>
      <c r="JB153" s="316"/>
    </row>
    <row r="154" spans="1:262" x14ac:dyDescent="0.2">
      <c r="A154" s="302"/>
      <c r="B154" s="302"/>
      <c r="C154" s="302"/>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03"/>
      <c r="AC154" s="303"/>
      <c r="AD154" s="303"/>
      <c r="AE154" s="303"/>
      <c r="AF154" s="303"/>
      <c r="AG154" s="303"/>
      <c r="AH154" s="303"/>
      <c r="AI154" s="303"/>
      <c r="AJ154" s="303"/>
      <c r="AK154" s="303"/>
      <c r="AL154" s="303"/>
      <c r="AM154" s="303"/>
      <c r="AN154" s="303"/>
      <c r="AO154" s="303"/>
      <c r="AP154" s="303"/>
      <c r="AQ154" s="303"/>
      <c r="AR154" s="303"/>
      <c r="AS154" s="303"/>
      <c r="AT154" s="303"/>
      <c r="AU154" s="303"/>
      <c r="AV154" s="303"/>
      <c r="AW154" s="303"/>
      <c r="AX154" s="303"/>
      <c r="AY154" s="303"/>
      <c r="AZ154" s="303"/>
      <c r="BA154" s="303"/>
      <c r="BB154" s="303"/>
      <c r="BC154" s="303"/>
      <c r="BD154" s="303"/>
      <c r="BE154" s="303"/>
      <c r="BF154" s="303"/>
      <c r="JB154" s="316"/>
    </row>
    <row r="155" spans="1:262" x14ac:dyDescent="0.2">
      <c r="A155" s="302"/>
      <c r="B155" s="302"/>
      <c r="C155" s="302"/>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03"/>
      <c r="AC155" s="303"/>
      <c r="AD155" s="303"/>
      <c r="AE155" s="303"/>
      <c r="AF155" s="303"/>
      <c r="AG155" s="303"/>
      <c r="AH155" s="303"/>
      <c r="AI155" s="303"/>
      <c r="AJ155" s="303"/>
      <c r="AK155" s="303"/>
      <c r="AL155" s="303"/>
      <c r="AM155" s="303"/>
      <c r="AN155" s="303"/>
      <c r="AO155" s="303"/>
      <c r="AP155" s="303"/>
      <c r="AQ155" s="303"/>
      <c r="AR155" s="303"/>
      <c r="AS155" s="303"/>
      <c r="AT155" s="303"/>
      <c r="AU155" s="303"/>
      <c r="AV155" s="303"/>
      <c r="AW155" s="303"/>
      <c r="AX155" s="303"/>
      <c r="AY155" s="303"/>
      <c r="AZ155" s="303"/>
      <c r="BA155" s="303"/>
      <c r="BB155" s="303"/>
      <c r="BC155" s="303"/>
      <c r="BD155" s="303"/>
      <c r="BE155" s="303"/>
      <c r="BF155" s="303"/>
      <c r="JB155" s="316"/>
    </row>
    <row r="156" spans="1:262" x14ac:dyDescent="0.2">
      <c r="A156" s="302"/>
      <c r="B156" s="302"/>
      <c r="C156" s="302"/>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c r="AB156" s="303"/>
      <c r="AC156" s="303"/>
      <c r="AD156" s="303"/>
      <c r="AE156" s="303"/>
      <c r="AF156" s="303"/>
      <c r="AG156" s="303"/>
      <c r="AH156" s="303"/>
      <c r="AI156" s="303"/>
      <c r="AJ156" s="303"/>
      <c r="AK156" s="303"/>
      <c r="AL156" s="303"/>
      <c r="AM156" s="303"/>
      <c r="AN156" s="303"/>
      <c r="AO156" s="303"/>
      <c r="AP156" s="303"/>
      <c r="AQ156" s="303"/>
      <c r="AR156" s="303"/>
      <c r="AS156" s="303"/>
      <c r="AT156" s="303"/>
      <c r="AU156" s="303"/>
      <c r="AV156" s="303"/>
      <c r="AW156" s="303"/>
      <c r="AX156" s="303"/>
      <c r="AY156" s="303"/>
      <c r="AZ156" s="303"/>
      <c r="BA156" s="303"/>
      <c r="BB156" s="303"/>
      <c r="BC156" s="303"/>
      <c r="BD156" s="303"/>
      <c r="BE156" s="303"/>
      <c r="BF156" s="303"/>
      <c r="JB156" s="316"/>
    </row>
    <row r="157" spans="1:262" x14ac:dyDescent="0.2">
      <c r="A157" s="302"/>
      <c r="B157" s="302"/>
      <c r="C157" s="302"/>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c r="AD157" s="303"/>
      <c r="AE157" s="303"/>
      <c r="AF157" s="303"/>
      <c r="AG157" s="303"/>
      <c r="AH157" s="303"/>
      <c r="AI157" s="303"/>
      <c r="AJ157" s="303"/>
      <c r="AK157" s="303"/>
      <c r="AL157" s="303"/>
      <c r="AM157" s="303"/>
      <c r="AN157" s="303"/>
      <c r="AO157" s="303"/>
      <c r="AP157" s="303"/>
      <c r="AQ157" s="303"/>
      <c r="AR157" s="303"/>
      <c r="AS157" s="303"/>
      <c r="AT157" s="303"/>
      <c r="AU157" s="303"/>
      <c r="AV157" s="303"/>
      <c r="AW157" s="303"/>
      <c r="AX157" s="303"/>
      <c r="AY157" s="303"/>
      <c r="AZ157" s="303"/>
      <c r="BA157" s="303"/>
      <c r="BB157" s="303"/>
      <c r="BC157" s="303"/>
      <c r="BD157" s="303"/>
      <c r="BE157" s="303"/>
      <c r="BF157" s="303"/>
      <c r="JB157" s="316"/>
    </row>
    <row r="158" spans="1:262" x14ac:dyDescent="0.2">
      <c r="A158" s="302"/>
      <c r="B158" s="302"/>
      <c r="C158" s="302"/>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3"/>
      <c r="AK158" s="303"/>
      <c r="AL158" s="303"/>
      <c r="AM158" s="303"/>
      <c r="AN158" s="303"/>
      <c r="AO158" s="303"/>
      <c r="AP158" s="303"/>
      <c r="AQ158" s="303"/>
      <c r="AR158" s="303"/>
      <c r="AS158" s="303"/>
      <c r="AT158" s="303"/>
      <c r="AU158" s="303"/>
      <c r="AV158" s="303"/>
      <c r="AW158" s="303"/>
      <c r="AX158" s="303"/>
      <c r="AY158" s="303"/>
      <c r="AZ158" s="303"/>
      <c r="BA158" s="303"/>
      <c r="BB158" s="303"/>
      <c r="BC158" s="303"/>
      <c r="BD158" s="303"/>
      <c r="BE158" s="303"/>
      <c r="BF158" s="303"/>
      <c r="JB158" s="316"/>
    </row>
    <row r="159" spans="1:262" x14ac:dyDescent="0.2">
      <c r="A159" s="302"/>
      <c r="B159" s="302"/>
      <c r="C159" s="302"/>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c r="AK159" s="303"/>
      <c r="AL159" s="303"/>
      <c r="AM159" s="303"/>
      <c r="AN159" s="303"/>
      <c r="AO159" s="303"/>
      <c r="AP159" s="303"/>
      <c r="AQ159" s="303"/>
      <c r="AR159" s="303"/>
      <c r="AS159" s="303"/>
      <c r="AT159" s="303"/>
      <c r="AU159" s="303"/>
      <c r="AV159" s="303"/>
      <c r="AW159" s="303"/>
      <c r="AX159" s="303"/>
      <c r="AY159" s="303"/>
      <c r="AZ159" s="303"/>
      <c r="BA159" s="303"/>
      <c r="BB159" s="303"/>
      <c r="BC159" s="303"/>
      <c r="BD159" s="303"/>
      <c r="BE159" s="303"/>
      <c r="BF159" s="303"/>
      <c r="JB159" s="316"/>
    </row>
    <row r="160" spans="1:262" x14ac:dyDescent="0.2">
      <c r="A160" s="302"/>
      <c r="B160" s="302"/>
      <c r="C160" s="302"/>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c r="AK160" s="303"/>
      <c r="AL160" s="303"/>
      <c r="AM160" s="303"/>
      <c r="AN160" s="303"/>
      <c r="AO160" s="303"/>
      <c r="AP160" s="303"/>
      <c r="AQ160" s="303"/>
      <c r="AR160" s="303"/>
      <c r="AS160" s="303"/>
      <c r="AT160" s="303"/>
      <c r="AU160" s="303"/>
      <c r="AV160" s="303"/>
      <c r="AW160" s="303"/>
      <c r="AX160" s="303"/>
      <c r="AY160" s="303"/>
      <c r="AZ160" s="303"/>
      <c r="BA160" s="303"/>
      <c r="BB160" s="303"/>
      <c r="BC160" s="303"/>
      <c r="BD160" s="303"/>
      <c r="BE160" s="303"/>
      <c r="BF160" s="303"/>
      <c r="JB160" s="316"/>
    </row>
    <row r="161" spans="1:262" x14ac:dyDescent="0.2">
      <c r="A161" s="302"/>
      <c r="B161" s="302"/>
      <c r="C161" s="302"/>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c r="AB161" s="303"/>
      <c r="AC161" s="303"/>
      <c r="AD161" s="303"/>
      <c r="AE161" s="303"/>
      <c r="AF161" s="303"/>
      <c r="AG161" s="303"/>
      <c r="AH161" s="303"/>
      <c r="AI161" s="303"/>
      <c r="AJ161" s="303"/>
      <c r="AK161" s="303"/>
      <c r="AL161" s="303"/>
      <c r="AM161" s="303"/>
      <c r="AN161" s="303"/>
      <c r="AO161" s="303"/>
      <c r="AP161" s="303"/>
      <c r="AQ161" s="303"/>
      <c r="AR161" s="303"/>
      <c r="AS161" s="303"/>
      <c r="AT161" s="303"/>
      <c r="AU161" s="303"/>
      <c r="AV161" s="303"/>
      <c r="AW161" s="303"/>
      <c r="AX161" s="303"/>
      <c r="AY161" s="303"/>
      <c r="AZ161" s="303"/>
      <c r="BA161" s="303"/>
      <c r="BB161" s="303"/>
      <c r="BC161" s="303"/>
      <c r="BD161" s="303"/>
      <c r="BE161" s="303"/>
      <c r="BF161" s="303"/>
      <c r="JB161" s="316"/>
    </row>
    <row r="162" spans="1:262" x14ac:dyDescent="0.2">
      <c r="A162" s="302"/>
      <c r="B162" s="302"/>
      <c r="C162" s="302"/>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03"/>
      <c r="AC162" s="303"/>
      <c r="AD162" s="303"/>
      <c r="AE162" s="303"/>
      <c r="AF162" s="303"/>
      <c r="AG162" s="303"/>
      <c r="AH162" s="303"/>
      <c r="AI162" s="303"/>
      <c r="AJ162" s="303"/>
      <c r="AK162" s="303"/>
      <c r="AL162" s="303"/>
      <c r="AM162" s="303"/>
      <c r="AN162" s="303"/>
      <c r="AO162" s="303"/>
      <c r="AP162" s="303"/>
      <c r="AQ162" s="303"/>
      <c r="AR162" s="303"/>
      <c r="AS162" s="303"/>
      <c r="AT162" s="303"/>
      <c r="AU162" s="303"/>
      <c r="AV162" s="303"/>
      <c r="AW162" s="303"/>
      <c r="AX162" s="303"/>
      <c r="AY162" s="303"/>
      <c r="AZ162" s="303"/>
      <c r="BA162" s="303"/>
      <c r="BB162" s="303"/>
      <c r="BC162" s="303"/>
      <c r="BD162" s="303"/>
      <c r="BE162" s="303"/>
      <c r="BF162" s="303"/>
      <c r="JB162" s="316"/>
    </row>
    <row r="163" spans="1:262" x14ac:dyDescent="0.2">
      <c r="A163" s="302"/>
      <c r="B163" s="302"/>
      <c r="C163" s="302"/>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c r="AB163" s="303"/>
      <c r="AC163" s="303"/>
      <c r="AD163" s="303"/>
      <c r="AE163" s="303"/>
      <c r="AF163" s="303"/>
      <c r="AG163" s="303"/>
      <c r="AH163" s="303"/>
      <c r="AI163" s="303"/>
      <c r="AJ163" s="303"/>
      <c r="AK163" s="303"/>
      <c r="AL163" s="303"/>
      <c r="AM163" s="303"/>
      <c r="AN163" s="303"/>
      <c r="AO163" s="303"/>
      <c r="AP163" s="303"/>
      <c r="AQ163" s="303"/>
      <c r="AR163" s="303"/>
      <c r="AS163" s="303"/>
      <c r="AT163" s="303"/>
      <c r="AU163" s="303"/>
      <c r="AV163" s="303"/>
      <c r="AW163" s="303"/>
      <c r="AX163" s="303"/>
      <c r="AY163" s="303"/>
      <c r="AZ163" s="303"/>
      <c r="BA163" s="303"/>
      <c r="BB163" s="303"/>
      <c r="BC163" s="303"/>
      <c r="BD163" s="303"/>
      <c r="BE163" s="303"/>
      <c r="BF163" s="303"/>
      <c r="JB163" s="316"/>
    </row>
    <row r="164" spans="1:262" x14ac:dyDescent="0.2">
      <c r="A164" s="302"/>
      <c r="B164" s="302"/>
      <c r="C164" s="302"/>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c r="AB164" s="303"/>
      <c r="AC164" s="303"/>
      <c r="AD164" s="303"/>
      <c r="AE164" s="303"/>
      <c r="AF164" s="303"/>
      <c r="AG164" s="303"/>
      <c r="AH164" s="303"/>
      <c r="AI164" s="303"/>
      <c r="AJ164" s="303"/>
      <c r="AK164" s="303"/>
      <c r="AL164" s="303"/>
      <c r="AM164" s="303"/>
      <c r="AN164" s="303"/>
      <c r="AO164" s="303"/>
      <c r="AP164" s="303"/>
      <c r="AQ164" s="303"/>
      <c r="AR164" s="303"/>
      <c r="AS164" s="303"/>
      <c r="AT164" s="303"/>
      <c r="AU164" s="303"/>
      <c r="AV164" s="303"/>
      <c r="AW164" s="303"/>
      <c r="AX164" s="303"/>
      <c r="AY164" s="303"/>
      <c r="AZ164" s="303"/>
      <c r="BA164" s="303"/>
      <c r="BB164" s="303"/>
      <c r="BC164" s="303"/>
      <c r="BD164" s="303"/>
      <c r="BE164" s="303"/>
      <c r="BF164" s="303"/>
      <c r="JB164" s="316"/>
    </row>
    <row r="165" spans="1:262" x14ac:dyDescent="0.2">
      <c r="A165" s="302"/>
      <c r="B165" s="302"/>
      <c r="C165" s="302"/>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c r="AB165" s="303"/>
      <c r="AC165" s="303"/>
      <c r="AD165" s="303"/>
      <c r="AE165" s="303"/>
      <c r="AF165" s="303"/>
      <c r="AG165" s="303"/>
      <c r="AH165" s="303"/>
      <c r="AI165" s="303"/>
      <c r="AJ165" s="303"/>
      <c r="AK165" s="303"/>
      <c r="AL165" s="303"/>
      <c r="AM165" s="303"/>
      <c r="AN165" s="303"/>
      <c r="AO165" s="303"/>
      <c r="AP165" s="303"/>
      <c r="AQ165" s="303"/>
      <c r="AR165" s="303"/>
      <c r="AS165" s="303"/>
      <c r="AT165" s="303"/>
      <c r="AU165" s="303"/>
      <c r="AV165" s="303"/>
      <c r="AW165" s="303"/>
      <c r="AX165" s="303"/>
      <c r="AY165" s="303"/>
      <c r="AZ165" s="303"/>
      <c r="BA165" s="303"/>
      <c r="BB165" s="303"/>
      <c r="BC165" s="303"/>
      <c r="BD165" s="303"/>
      <c r="BE165" s="303"/>
      <c r="BF165" s="303"/>
      <c r="JB165" s="316"/>
    </row>
    <row r="166" spans="1:262" x14ac:dyDescent="0.2">
      <c r="A166" s="302"/>
      <c r="B166" s="302"/>
      <c r="C166" s="302"/>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c r="AD166" s="303"/>
      <c r="AE166" s="303"/>
      <c r="AF166" s="303"/>
      <c r="AG166" s="303"/>
      <c r="AH166" s="303"/>
      <c r="AI166" s="303"/>
      <c r="AJ166" s="303"/>
      <c r="AK166" s="303"/>
      <c r="AL166" s="303"/>
      <c r="AM166" s="303"/>
      <c r="AN166" s="303"/>
      <c r="AO166" s="303"/>
      <c r="AP166" s="303"/>
      <c r="AQ166" s="303"/>
      <c r="AR166" s="303"/>
      <c r="AS166" s="303"/>
      <c r="AT166" s="303"/>
      <c r="AU166" s="303"/>
      <c r="AV166" s="303"/>
      <c r="AW166" s="303"/>
      <c r="AX166" s="303"/>
      <c r="AY166" s="303"/>
      <c r="AZ166" s="303"/>
      <c r="BA166" s="303"/>
      <c r="BB166" s="303"/>
      <c r="BC166" s="303"/>
      <c r="BD166" s="303"/>
      <c r="BE166" s="303"/>
      <c r="BF166" s="303"/>
      <c r="JB166" s="316"/>
    </row>
    <row r="167" spans="1:262" x14ac:dyDescent="0.2">
      <c r="A167" s="302"/>
      <c r="B167" s="302"/>
      <c r="C167" s="302"/>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c r="AB167" s="303"/>
      <c r="AC167" s="303"/>
      <c r="AD167" s="303"/>
      <c r="AE167" s="303"/>
      <c r="AF167" s="303"/>
      <c r="AG167" s="303"/>
      <c r="AH167" s="303"/>
      <c r="AI167" s="303"/>
      <c r="AJ167" s="303"/>
      <c r="AK167" s="303"/>
      <c r="AL167" s="303"/>
      <c r="AM167" s="303"/>
      <c r="AN167" s="303"/>
      <c r="AO167" s="303"/>
      <c r="AP167" s="303"/>
      <c r="AQ167" s="303"/>
      <c r="AR167" s="303"/>
      <c r="AS167" s="303"/>
      <c r="AT167" s="303"/>
      <c r="AU167" s="303"/>
      <c r="AV167" s="303"/>
      <c r="AW167" s="303"/>
      <c r="AX167" s="303"/>
      <c r="AY167" s="303"/>
      <c r="AZ167" s="303"/>
      <c r="BA167" s="303"/>
      <c r="BB167" s="303"/>
      <c r="BC167" s="303"/>
      <c r="BD167" s="303"/>
      <c r="BE167" s="303"/>
      <c r="BF167" s="303"/>
      <c r="JB167" s="316"/>
    </row>
    <row r="168" spans="1:262" x14ac:dyDescent="0.2">
      <c r="A168" s="302"/>
      <c r="B168" s="302"/>
      <c r="C168" s="302"/>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c r="AD168" s="303"/>
      <c r="AE168" s="303"/>
      <c r="AF168" s="303"/>
      <c r="AG168" s="303"/>
      <c r="AH168" s="303"/>
      <c r="AI168" s="303"/>
      <c r="AJ168" s="303"/>
      <c r="AK168" s="303"/>
      <c r="AL168" s="303"/>
      <c r="AM168" s="303"/>
      <c r="AN168" s="303"/>
      <c r="AO168" s="303"/>
      <c r="AP168" s="303"/>
      <c r="AQ168" s="303"/>
      <c r="AR168" s="303"/>
      <c r="AS168" s="303"/>
      <c r="AT168" s="303"/>
      <c r="AU168" s="303"/>
      <c r="AV168" s="303"/>
      <c r="AW168" s="303"/>
      <c r="AX168" s="303"/>
      <c r="AY168" s="303"/>
      <c r="AZ168" s="303"/>
      <c r="BA168" s="303"/>
      <c r="BB168" s="303"/>
      <c r="BC168" s="303"/>
      <c r="BD168" s="303"/>
      <c r="BE168" s="303"/>
      <c r="BF168" s="303"/>
      <c r="JB168" s="316"/>
    </row>
    <row r="169" spans="1:262" x14ac:dyDescent="0.2">
      <c r="A169" s="302"/>
      <c r="B169" s="302"/>
      <c r="C169" s="302"/>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c r="AB169" s="303"/>
      <c r="AC169" s="303"/>
      <c r="AD169" s="303"/>
      <c r="AE169" s="303"/>
      <c r="AF169" s="303"/>
      <c r="AG169" s="303"/>
      <c r="AH169" s="303"/>
      <c r="AI169" s="303"/>
      <c r="AJ169" s="303"/>
      <c r="AK169" s="303"/>
      <c r="AL169" s="303"/>
      <c r="AM169" s="303"/>
      <c r="AN169" s="303"/>
      <c r="AO169" s="303"/>
      <c r="AP169" s="303"/>
      <c r="AQ169" s="303"/>
      <c r="AR169" s="303"/>
      <c r="AS169" s="303"/>
      <c r="AT169" s="303"/>
      <c r="AU169" s="303"/>
      <c r="AV169" s="303"/>
      <c r="AW169" s="303"/>
      <c r="AX169" s="303"/>
      <c r="AY169" s="303"/>
      <c r="AZ169" s="303"/>
      <c r="BA169" s="303"/>
      <c r="BB169" s="303"/>
      <c r="BC169" s="303"/>
      <c r="BD169" s="303"/>
      <c r="BE169" s="303"/>
      <c r="BF169" s="303"/>
      <c r="JB169" s="316"/>
    </row>
    <row r="170" spans="1:262" x14ac:dyDescent="0.2">
      <c r="A170" s="302"/>
      <c r="B170" s="302"/>
      <c r="C170" s="302"/>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c r="AB170" s="303"/>
      <c r="AC170" s="303"/>
      <c r="AD170" s="303"/>
      <c r="AE170" s="303"/>
      <c r="AF170" s="303"/>
      <c r="AG170" s="303"/>
      <c r="AH170" s="303"/>
      <c r="AI170" s="303"/>
      <c r="AJ170" s="303"/>
      <c r="AK170" s="303"/>
      <c r="AL170" s="303"/>
      <c r="AM170" s="303"/>
      <c r="AN170" s="303"/>
      <c r="AO170" s="303"/>
      <c r="AP170" s="303"/>
      <c r="AQ170" s="303"/>
      <c r="AR170" s="303"/>
      <c r="AS170" s="303"/>
      <c r="AT170" s="303"/>
      <c r="AU170" s="303"/>
      <c r="AV170" s="303"/>
      <c r="AW170" s="303"/>
      <c r="AX170" s="303"/>
      <c r="AY170" s="303"/>
      <c r="AZ170" s="303"/>
      <c r="BA170" s="303"/>
      <c r="BB170" s="303"/>
      <c r="BC170" s="303"/>
      <c r="BD170" s="303"/>
      <c r="BE170" s="303"/>
      <c r="BF170" s="303"/>
      <c r="JB170" s="316"/>
    </row>
    <row r="171" spans="1:262" x14ac:dyDescent="0.2">
      <c r="A171" s="302"/>
      <c r="B171" s="302"/>
      <c r="C171" s="302"/>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c r="AB171" s="303"/>
      <c r="AC171" s="303"/>
      <c r="AD171" s="303"/>
      <c r="AE171" s="303"/>
      <c r="AF171" s="303"/>
      <c r="AG171" s="303"/>
      <c r="AH171" s="303"/>
      <c r="AI171" s="303"/>
      <c r="AJ171" s="303"/>
      <c r="AK171" s="303"/>
      <c r="AL171" s="303"/>
      <c r="AM171" s="303"/>
      <c r="AN171" s="303"/>
      <c r="AO171" s="303"/>
      <c r="AP171" s="303"/>
      <c r="AQ171" s="303"/>
      <c r="AR171" s="303"/>
      <c r="AS171" s="303"/>
      <c r="AT171" s="303"/>
      <c r="AU171" s="303"/>
      <c r="AV171" s="303"/>
      <c r="AW171" s="303"/>
      <c r="AX171" s="303"/>
      <c r="AY171" s="303"/>
      <c r="AZ171" s="303"/>
      <c r="BA171" s="303"/>
      <c r="BB171" s="303"/>
      <c r="BC171" s="303"/>
      <c r="BD171" s="303"/>
      <c r="BE171" s="303"/>
      <c r="BF171" s="303"/>
      <c r="JB171" s="316"/>
    </row>
    <row r="172" spans="1:262" x14ac:dyDescent="0.2">
      <c r="A172" s="302"/>
      <c r="B172" s="302"/>
      <c r="C172" s="302"/>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3"/>
      <c r="AF172" s="303"/>
      <c r="AG172" s="303"/>
      <c r="AH172" s="303"/>
      <c r="AI172" s="303"/>
      <c r="AJ172" s="303"/>
      <c r="AK172" s="303"/>
      <c r="AL172" s="303"/>
      <c r="AM172" s="303"/>
      <c r="AN172" s="303"/>
      <c r="AO172" s="303"/>
      <c r="AP172" s="303"/>
      <c r="AQ172" s="303"/>
      <c r="AR172" s="303"/>
      <c r="AS172" s="303"/>
      <c r="AT172" s="303"/>
      <c r="AU172" s="303"/>
      <c r="AV172" s="303"/>
      <c r="AW172" s="303"/>
      <c r="AX172" s="303"/>
      <c r="AY172" s="303"/>
      <c r="AZ172" s="303"/>
      <c r="BA172" s="303"/>
      <c r="BB172" s="303"/>
      <c r="BC172" s="303"/>
      <c r="BD172" s="303"/>
      <c r="BE172" s="303"/>
      <c r="BF172" s="303"/>
      <c r="JB172" s="316"/>
    </row>
    <row r="173" spans="1:262" x14ac:dyDescent="0.2">
      <c r="A173" s="302"/>
      <c r="B173" s="302"/>
      <c r="C173" s="302"/>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c r="AD173" s="303"/>
      <c r="AE173" s="303"/>
      <c r="AF173" s="303"/>
      <c r="AG173" s="303"/>
      <c r="AH173" s="303"/>
      <c r="AI173" s="303"/>
      <c r="AJ173" s="303"/>
      <c r="AK173" s="303"/>
      <c r="AL173" s="303"/>
      <c r="AM173" s="303"/>
      <c r="AN173" s="303"/>
      <c r="AO173" s="303"/>
      <c r="AP173" s="303"/>
      <c r="AQ173" s="303"/>
      <c r="AR173" s="303"/>
      <c r="AS173" s="303"/>
      <c r="AT173" s="303"/>
      <c r="AU173" s="303"/>
      <c r="AV173" s="303"/>
      <c r="AW173" s="303"/>
      <c r="AX173" s="303"/>
      <c r="AY173" s="303"/>
      <c r="AZ173" s="303"/>
      <c r="BA173" s="303"/>
      <c r="BB173" s="303"/>
      <c r="BC173" s="303"/>
      <c r="BD173" s="303"/>
      <c r="BE173" s="303"/>
      <c r="BF173" s="303"/>
      <c r="JB173" s="316"/>
    </row>
    <row r="174" spans="1:262" x14ac:dyDescent="0.2">
      <c r="A174" s="302"/>
      <c r="B174" s="302"/>
      <c r="C174" s="302"/>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c r="AD174" s="303"/>
      <c r="AE174" s="303"/>
      <c r="AF174" s="303"/>
      <c r="AG174" s="303"/>
      <c r="AH174" s="303"/>
      <c r="AI174" s="303"/>
      <c r="AJ174" s="303"/>
      <c r="AK174" s="303"/>
      <c r="AL174" s="303"/>
      <c r="AM174" s="303"/>
      <c r="AN174" s="303"/>
      <c r="AO174" s="303"/>
      <c r="AP174" s="303"/>
      <c r="AQ174" s="303"/>
      <c r="AR174" s="303"/>
      <c r="AS174" s="303"/>
      <c r="AT174" s="303"/>
      <c r="AU174" s="303"/>
      <c r="AV174" s="303"/>
      <c r="AW174" s="303"/>
      <c r="AX174" s="303"/>
      <c r="AY174" s="303"/>
      <c r="AZ174" s="303"/>
      <c r="BA174" s="303"/>
      <c r="BB174" s="303"/>
      <c r="BC174" s="303"/>
      <c r="BD174" s="303"/>
      <c r="BE174" s="303"/>
      <c r="BF174" s="303"/>
      <c r="JB174" s="316"/>
    </row>
    <row r="175" spans="1:262" x14ac:dyDescent="0.2">
      <c r="A175" s="302"/>
      <c r="B175" s="302"/>
      <c r="C175" s="302"/>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c r="AB175" s="303"/>
      <c r="AC175" s="303"/>
      <c r="AD175" s="303"/>
      <c r="AE175" s="303"/>
      <c r="AF175" s="303"/>
      <c r="AG175" s="303"/>
      <c r="AH175" s="303"/>
      <c r="AI175" s="303"/>
      <c r="AJ175" s="303"/>
      <c r="AK175" s="303"/>
      <c r="AL175" s="303"/>
      <c r="AM175" s="303"/>
      <c r="AN175" s="303"/>
      <c r="AO175" s="303"/>
      <c r="AP175" s="303"/>
      <c r="AQ175" s="303"/>
      <c r="AR175" s="303"/>
      <c r="AS175" s="303"/>
      <c r="AT175" s="303"/>
      <c r="AU175" s="303"/>
      <c r="AV175" s="303"/>
      <c r="AW175" s="303"/>
      <c r="AX175" s="303"/>
      <c r="AY175" s="303"/>
      <c r="AZ175" s="303"/>
      <c r="BA175" s="303"/>
      <c r="BB175" s="303"/>
      <c r="BC175" s="303"/>
      <c r="BD175" s="303"/>
      <c r="BE175" s="303"/>
      <c r="BF175" s="303"/>
      <c r="JB175" s="316"/>
    </row>
    <row r="176" spans="1:262" x14ac:dyDescent="0.2">
      <c r="A176" s="302"/>
      <c r="B176" s="302"/>
      <c r="C176" s="302"/>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c r="AK176" s="303"/>
      <c r="AL176" s="303"/>
      <c r="AM176" s="303"/>
      <c r="AN176" s="303"/>
      <c r="AO176" s="303"/>
      <c r="AP176" s="303"/>
      <c r="AQ176" s="303"/>
      <c r="AR176" s="303"/>
      <c r="AS176" s="303"/>
      <c r="AT176" s="303"/>
      <c r="AU176" s="303"/>
      <c r="AV176" s="303"/>
      <c r="AW176" s="303"/>
      <c r="AX176" s="303"/>
      <c r="AY176" s="303"/>
      <c r="AZ176" s="303"/>
      <c r="BA176" s="303"/>
      <c r="BB176" s="303"/>
      <c r="BC176" s="303"/>
      <c r="BD176" s="303"/>
      <c r="BE176" s="303"/>
      <c r="BF176" s="303"/>
      <c r="JB176" s="316"/>
    </row>
    <row r="177" spans="1:262" x14ac:dyDescent="0.2">
      <c r="A177" s="302"/>
      <c r="B177" s="302"/>
      <c r="C177" s="302"/>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c r="AD177" s="303"/>
      <c r="AE177" s="303"/>
      <c r="AF177" s="303"/>
      <c r="AG177" s="303"/>
      <c r="AH177" s="303"/>
      <c r="AI177" s="303"/>
      <c r="AJ177" s="303"/>
      <c r="AK177" s="303"/>
      <c r="AL177" s="303"/>
      <c r="AM177" s="303"/>
      <c r="AN177" s="303"/>
      <c r="AO177" s="303"/>
      <c r="AP177" s="303"/>
      <c r="AQ177" s="303"/>
      <c r="AR177" s="303"/>
      <c r="AS177" s="303"/>
      <c r="AT177" s="303"/>
      <c r="AU177" s="303"/>
      <c r="AV177" s="303"/>
      <c r="AW177" s="303"/>
      <c r="AX177" s="303"/>
      <c r="AY177" s="303"/>
      <c r="AZ177" s="303"/>
      <c r="BA177" s="303"/>
      <c r="BB177" s="303"/>
      <c r="BC177" s="303"/>
      <c r="BD177" s="303"/>
      <c r="BE177" s="303"/>
      <c r="BF177" s="303"/>
      <c r="JB177" s="316"/>
    </row>
    <row r="178" spans="1:262" x14ac:dyDescent="0.2">
      <c r="A178" s="302"/>
      <c r="B178" s="302"/>
      <c r="C178" s="302"/>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03"/>
      <c r="AC178" s="303"/>
      <c r="AD178" s="303"/>
      <c r="AE178" s="303"/>
      <c r="AF178" s="303"/>
      <c r="AG178" s="303"/>
      <c r="AH178" s="303"/>
      <c r="AI178" s="303"/>
      <c r="AJ178" s="303"/>
      <c r="AK178" s="303"/>
      <c r="AL178" s="303"/>
      <c r="AM178" s="303"/>
      <c r="AN178" s="303"/>
      <c r="AO178" s="303"/>
      <c r="AP178" s="303"/>
      <c r="AQ178" s="303"/>
      <c r="AR178" s="303"/>
      <c r="AS178" s="303"/>
      <c r="AT178" s="303"/>
      <c r="AU178" s="303"/>
      <c r="AV178" s="303"/>
      <c r="AW178" s="303"/>
      <c r="AX178" s="303"/>
      <c r="AY178" s="303"/>
      <c r="AZ178" s="303"/>
      <c r="BA178" s="303"/>
      <c r="BB178" s="303"/>
      <c r="BC178" s="303"/>
      <c r="BD178" s="303"/>
      <c r="BE178" s="303"/>
      <c r="BF178" s="303"/>
      <c r="JB178" s="316"/>
    </row>
    <row r="179" spans="1:262" x14ac:dyDescent="0.2">
      <c r="A179" s="302"/>
      <c r="B179" s="302"/>
      <c r="C179" s="302"/>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03"/>
      <c r="AC179" s="303"/>
      <c r="AD179" s="303"/>
      <c r="AE179" s="303"/>
      <c r="AF179" s="303"/>
      <c r="AG179" s="303"/>
      <c r="AH179" s="303"/>
      <c r="AI179" s="303"/>
      <c r="AJ179" s="303"/>
      <c r="AK179" s="303"/>
      <c r="AL179" s="303"/>
      <c r="AM179" s="303"/>
      <c r="AN179" s="303"/>
      <c r="AO179" s="303"/>
      <c r="AP179" s="303"/>
      <c r="AQ179" s="303"/>
      <c r="AR179" s="303"/>
      <c r="AS179" s="303"/>
      <c r="AT179" s="303"/>
      <c r="AU179" s="303"/>
      <c r="AV179" s="303"/>
      <c r="AW179" s="303"/>
      <c r="AX179" s="303"/>
      <c r="AY179" s="303"/>
      <c r="AZ179" s="303"/>
      <c r="BA179" s="303"/>
      <c r="BB179" s="303"/>
      <c r="BC179" s="303"/>
      <c r="BD179" s="303"/>
      <c r="BE179" s="303"/>
      <c r="BF179" s="303"/>
      <c r="JB179" s="316"/>
    </row>
    <row r="180" spans="1:262" x14ac:dyDescent="0.2">
      <c r="A180" s="302"/>
      <c r="B180" s="302"/>
      <c r="C180" s="302"/>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c r="AD180" s="303"/>
      <c r="AE180" s="303"/>
      <c r="AF180" s="303"/>
      <c r="AG180" s="303"/>
      <c r="AH180" s="303"/>
      <c r="AI180" s="303"/>
      <c r="AJ180" s="303"/>
      <c r="AK180" s="303"/>
      <c r="AL180" s="303"/>
      <c r="AM180" s="303"/>
      <c r="AN180" s="303"/>
      <c r="AO180" s="303"/>
      <c r="AP180" s="303"/>
      <c r="AQ180" s="303"/>
      <c r="AR180" s="303"/>
      <c r="AS180" s="303"/>
      <c r="AT180" s="303"/>
      <c r="AU180" s="303"/>
      <c r="AV180" s="303"/>
      <c r="AW180" s="303"/>
      <c r="AX180" s="303"/>
      <c r="AY180" s="303"/>
      <c r="AZ180" s="303"/>
      <c r="BA180" s="303"/>
      <c r="BB180" s="303"/>
      <c r="BC180" s="303"/>
      <c r="BD180" s="303"/>
      <c r="BE180" s="303"/>
      <c r="BF180" s="303"/>
      <c r="JB180" s="316"/>
    </row>
    <row r="181" spans="1:262" x14ac:dyDescent="0.2">
      <c r="A181" s="302"/>
      <c r="B181" s="302"/>
      <c r="C181" s="302"/>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c r="AD181" s="303"/>
      <c r="AE181" s="303"/>
      <c r="AF181" s="303"/>
      <c r="AG181" s="303"/>
      <c r="AH181" s="303"/>
      <c r="AI181" s="303"/>
      <c r="AJ181" s="303"/>
      <c r="AK181" s="303"/>
      <c r="AL181" s="303"/>
      <c r="AM181" s="303"/>
      <c r="AN181" s="303"/>
      <c r="AO181" s="303"/>
      <c r="AP181" s="303"/>
      <c r="AQ181" s="303"/>
      <c r="AR181" s="303"/>
      <c r="AS181" s="303"/>
      <c r="AT181" s="303"/>
      <c r="AU181" s="303"/>
      <c r="AV181" s="303"/>
      <c r="AW181" s="303"/>
      <c r="AX181" s="303"/>
      <c r="AY181" s="303"/>
      <c r="AZ181" s="303"/>
      <c r="BA181" s="303"/>
      <c r="BB181" s="303"/>
      <c r="BC181" s="303"/>
      <c r="BD181" s="303"/>
      <c r="BE181" s="303"/>
      <c r="BF181" s="303"/>
      <c r="JB181" s="316"/>
    </row>
    <row r="182" spans="1:262" x14ac:dyDescent="0.2">
      <c r="A182" s="302"/>
      <c r="B182" s="302"/>
      <c r="C182" s="302"/>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c r="AB182" s="303"/>
      <c r="AC182" s="303"/>
      <c r="AD182" s="303"/>
      <c r="AE182" s="303"/>
      <c r="AF182" s="303"/>
      <c r="AG182" s="303"/>
      <c r="AH182" s="303"/>
      <c r="AI182" s="303"/>
      <c r="AJ182" s="303"/>
      <c r="AK182" s="303"/>
      <c r="AL182" s="303"/>
      <c r="AM182" s="303"/>
      <c r="AN182" s="303"/>
      <c r="AO182" s="303"/>
      <c r="AP182" s="303"/>
      <c r="AQ182" s="303"/>
      <c r="AR182" s="303"/>
      <c r="AS182" s="303"/>
      <c r="AT182" s="303"/>
      <c r="AU182" s="303"/>
      <c r="AV182" s="303"/>
      <c r="AW182" s="303"/>
      <c r="AX182" s="303"/>
      <c r="AY182" s="303"/>
      <c r="AZ182" s="303"/>
      <c r="BA182" s="303"/>
      <c r="BB182" s="303"/>
      <c r="BC182" s="303"/>
      <c r="BD182" s="303"/>
      <c r="BE182" s="303"/>
      <c r="BF182" s="303"/>
      <c r="JB182" s="316"/>
    </row>
    <row r="183" spans="1:262" x14ac:dyDescent="0.2">
      <c r="A183" s="302"/>
      <c r="B183" s="302"/>
      <c r="C183" s="302"/>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c r="AB183" s="303"/>
      <c r="AC183" s="303"/>
      <c r="AD183" s="303"/>
      <c r="AE183" s="303"/>
      <c r="AF183" s="303"/>
      <c r="AG183" s="303"/>
      <c r="AH183" s="303"/>
      <c r="AI183" s="303"/>
      <c r="AJ183" s="303"/>
      <c r="AK183" s="303"/>
      <c r="AL183" s="303"/>
      <c r="AM183" s="303"/>
      <c r="AN183" s="303"/>
      <c r="AO183" s="303"/>
      <c r="AP183" s="303"/>
      <c r="AQ183" s="303"/>
      <c r="AR183" s="303"/>
      <c r="AS183" s="303"/>
      <c r="AT183" s="303"/>
      <c r="AU183" s="303"/>
      <c r="AV183" s="303"/>
      <c r="AW183" s="303"/>
      <c r="AX183" s="303"/>
      <c r="AY183" s="303"/>
      <c r="AZ183" s="303"/>
      <c r="BA183" s="303"/>
      <c r="BB183" s="303"/>
      <c r="BC183" s="303"/>
      <c r="BD183" s="303"/>
      <c r="BE183" s="303"/>
      <c r="BF183" s="303"/>
      <c r="JB183" s="316"/>
    </row>
    <row r="184" spans="1:262" x14ac:dyDescent="0.2">
      <c r="A184" s="302"/>
      <c r="B184" s="302"/>
      <c r="C184" s="302"/>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03"/>
      <c r="AC184" s="303"/>
      <c r="AD184" s="303"/>
      <c r="AE184" s="303"/>
      <c r="AF184" s="303"/>
      <c r="AG184" s="303"/>
      <c r="AH184" s="303"/>
      <c r="AI184" s="303"/>
      <c r="AJ184" s="303"/>
      <c r="AK184" s="303"/>
      <c r="AL184" s="303"/>
      <c r="AM184" s="303"/>
      <c r="AN184" s="303"/>
      <c r="AO184" s="303"/>
      <c r="AP184" s="303"/>
      <c r="AQ184" s="303"/>
      <c r="AR184" s="303"/>
      <c r="AS184" s="303"/>
      <c r="AT184" s="303"/>
      <c r="AU184" s="303"/>
      <c r="AV184" s="303"/>
      <c r="AW184" s="303"/>
      <c r="AX184" s="303"/>
      <c r="AY184" s="303"/>
      <c r="AZ184" s="303"/>
      <c r="BA184" s="303"/>
      <c r="BB184" s="303"/>
      <c r="BC184" s="303"/>
      <c r="BD184" s="303"/>
      <c r="BE184" s="303"/>
      <c r="BF184" s="303"/>
      <c r="JB184" s="316"/>
    </row>
    <row r="185" spans="1:262" x14ac:dyDescent="0.2">
      <c r="A185" s="302"/>
      <c r="B185" s="302"/>
      <c r="C185" s="302"/>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c r="AB185" s="303"/>
      <c r="AC185" s="303"/>
      <c r="AD185" s="303"/>
      <c r="AE185" s="303"/>
      <c r="AF185" s="303"/>
      <c r="AG185" s="303"/>
      <c r="AH185" s="303"/>
      <c r="AI185" s="303"/>
      <c r="AJ185" s="303"/>
      <c r="AK185" s="303"/>
      <c r="AL185" s="303"/>
      <c r="AM185" s="303"/>
      <c r="AN185" s="303"/>
      <c r="AO185" s="303"/>
      <c r="AP185" s="303"/>
      <c r="AQ185" s="303"/>
      <c r="AR185" s="303"/>
      <c r="AS185" s="303"/>
      <c r="AT185" s="303"/>
      <c r="AU185" s="303"/>
      <c r="AV185" s="303"/>
      <c r="AW185" s="303"/>
      <c r="AX185" s="303"/>
      <c r="AY185" s="303"/>
      <c r="AZ185" s="303"/>
      <c r="BA185" s="303"/>
      <c r="BB185" s="303"/>
      <c r="BC185" s="303"/>
      <c r="BD185" s="303"/>
      <c r="BE185" s="303"/>
      <c r="BF185" s="303"/>
      <c r="JB185" s="316"/>
    </row>
    <row r="186" spans="1:262" x14ac:dyDescent="0.2">
      <c r="A186" s="302"/>
      <c r="B186" s="302"/>
      <c r="C186" s="302"/>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c r="AB186" s="303"/>
      <c r="AC186" s="303"/>
      <c r="AD186" s="303"/>
      <c r="AE186" s="303"/>
      <c r="AF186" s="303"/>
      <c r="AG186" s="303"/>
      <c r="AH186" s="303"/>
      <c r="AI186" s="303"/>
      <c r="AJ186" s="303"/>
      <c r="AK186" s="303"/>
      <c r="AL186" s="303"/>
      <c r="AM186" s="303"/>
      <c r="AN186" s="303"/>
      <c r="AO186" s="303"/>
      <c r="AP186" s="303"/>
      <c r="AQ186" s="303"/>
      <c r="AR186" s="303"/>
      <c r="AS186" s="303"/>
      <c r="AT186" s="303"/>
      <c r="AU186" s="303"/>
      <c r="AV186" s="303"/>
      <c r="AW186" s="303"/>
      <c r="AX186" s="303"/>
      <c r="AY186" s="303"/>
      <c r="AZ186" s="303"/>
      <c r="BA186" s="303"/>
      <c r="BB186" s="303"/>
      <c r="BC186" s="303"/>
      <c r="BD186" s="303"/>
      <c r="BE186" s="303"/>
      <c r="BF186" s="303"/>
      <c r="JB186" s="316"/>
    </row>
    <row r="187" spans="1:262" x14ac:dyDescent="0.2">
      <c r="A187" s="302"/>
      <c r="B187" s="302"/>
      <c r="C187" s="302"/>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c r="AD187" s="303"/>
      <c r="AE187" s="303"/>
      <c r="AF187" s="303"/>
      <c r="AG187" s="303"/>
      <c r="AH187" s="303"/>
      <c r="AI187" s="303"/>
      <c r="AJ187" s="303"/>
      <c r="AK187" s="303"/>
      <c r="AL187" s="303"/>
      <c r="AM187" s="303"/>
      <c r="AN187" s="303"/>
      <c r="AO187" s="303"/>
      <c r="AP187" s="303"/>
      <c r="AQ187" s="303"/>
      <c r="AR187" s="303"/>
      <c r="AS187" s="303"/>
      <c r="AT187" s="303"/>
      <c r="AU187" s="303"/>
      <c r="AV187" s="303"/>
      <c r="AW187" s="303"/>
      <c r="AX187" s="303"/>
      <c r="AY187" s="303"/>
      <c r="AZ187" s="303"/>
      <c r="BA187" s="303"/>
      <c r="BB187" s="303"/>
      <c r="BC187" s="303"/>
      <c r="BD187" s="303"/>
      <c r="BE187" s="303"/>
      <c r="BF187" s="303"/>
      <c r="JB187" s="316"/>
    </row>
    <row r="188" spans="1:262" x14ac:dyDescent="0.2">
      <c r="A188" s="302"/>
      <c r="B188" s="302"/>
      <c r="C188" s="302"/>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c r="AB188" s="303"/>
      <c r="AC188" s="303"/>
      <c r="AD188" s="303"/>
      <c r="AE188" s="303"/>
      <c r="AF188" s="303"/>
      <c r="AG188" s="303"/>
      <c r="AH188" s="303"/>
      <c r="AI188" s="303"/>
      <c r="AJ188" s="303"/>
      <c r="AK188" s="303"/>
      <c r="AL188" s="303"/>
      <c r="AM188" s="303"/>
      <c r="AN188" s="303"/>
      <c r="AO188" s="303"/>
      <c r="AP188" s="303"/>
      <c r="AQ188" s="303"/>
      <c r="AR188" s="303"/>
      <c r="AS188" s="303"/>
      <c r="AT188" s="303"/>
      <c r="AU188" s="303"/>
      <c r="AV188" s="303"/>
      <c r="AW188" s="303"/>
      <c r="AX188" s="303"/>
      <c r="AY188" s="303"/>
      <c r="AZ188" s="303"/>
      <c r="BA188" s="303"/>
      <c r="BB188" s="303"/>
      <c r="BC188" s="303"/>
      <c r="BD188" s="303"/>
      <c r="BE188" s="303"/>
      <c r="BF188" s="303"/>
      <c r="JB188" s="316"/>
    </row>
    <row r="189" spans="1:262" x14ac:dyDescent="0.2">
      <c r="A189" s="302"/>
      <c r="B189" s="302"/>
      <c r="C189" s="302"/>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c r="AB189" s="303"/>
      <c r="AC189" s="303"/>
      <c r="AD189" s="303"/>
      <c r="AE189" s="303"/>
      <c r="AF189" s="303"/>
      <c r="AG189" s="303"/>
      <c r="AH189" s="303"/>
      <c r="AI189" s="303"/>
      <c r="AJ189" s="303"/>
      <c r="AK189" s="303"/>
      <c r="AL189" s="303"/>
      <c r="AM189" s="303"/>
      <c r="AN189" s="303"/>
      <c r="AO189" s="303"/>
      <c r="AP189" s="303"/>
      <c r="AQ189" s="303"/>
      <c r="AR189" s="303"/>
      <c r="AS189" s="303"/>
      <c r="AT189" s="303"/>
      <c r="AU189" s="303"/>
      <c r="AV189" s="303"/>
      <c r="AW189" s="303"/>
      <c r="AX189" s="303"/>
      <c r="AY189" s="303"/>
      <c r="AZ189" s="303"/>
      <c r="BA189" s="303"/>
      <c r="BB189" s="303"/>
      <c r="BC189" s="303"/>
      <c r="BD189" s="303"/>
      <c r="BE189" s="303"/>
      <c r="BF189" s="303"/>
      <c r="JB189" s="316"/>
    </row>
    <row r="190" spans="1:262" x14ac:dyDescent="0.2">
      <c r="A190" s="302"/>
      <c r="B190" s="302"/>
      <c r="C190" s="302"/>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c r="AD190" s="303"/>
      <c r="AE190" s="303"/>
      <c r="AF190" s="303"/>
      <c r="AG190" s="303"/>
      <c r="AH190" s="303"/>
      <c r="AI190" s="303"/>
      <c r="AJ190" s="303"/>
      <c r="AK190" s="303"/>
      <c r="AL190" s="303"/>
      <c r="AM190" s="303"/>
      <c r="AN190" s="303"/>
      <c r="AO190" s="303"/>
      <c r="AP190" s="303"/>
      <c r="AQ190" s="303"/>
      <c r="AR190" s="303"/>
      <c r="AS190" s="303"/>
      <c r="AT190" s="303"/>
      <c r="AU190" s="303"/>
      <c r="AV190" s="303"/>
      <c r="AW190" s="303"/>
      <c r="AX190" s="303"/>
      <c r="AY190" s="303"/>
      <c r="AZ190" s="303"/>
      <c r="BA190" s="303"/>
      <c r="BB190" s="303"/>
      <c r="BC190" s="303"/>
      <c r="BD190" s="303"/>
      <c r="BE190" s="303"/>
      <c r="BF190" s="303"/>
      <c r="JB190" s="316"/>
    </row>
    <row r="191" spans="1:262" x14ac:dyDescent="0.2">
      <c r="A191" s="302"/>
      <c r="B191" s="302"/>
      <c r="C191" s="302"/>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c r="AD191" s="303"/>
      <c r="AE191" s="303"/>
      <c r="AF191" s="303"/>
      <c r="AG191" s="303"/>
      <c r="AH191" s="303"/>
      <c r="AI191" s="303"/>
      <c r="AJ191" s="303"/>
      <c r="AK191" s="303"/>
      <c r="AL191" s="303"/>
      <c r="AM191" s="303"/>
      <c r="AN191" s="303"/>
      <c r="AO191" s="303"/>
      <c r="AP191" s="303"/>
      <c r="AQ191" s="303"/>
      <c r="AR191" s="303"/>
      <c r="AS191" s="303"/>
      <c r="AT191" s="303"/>
      <c r="AU191" s="303"/>
      <c r="AV191" s="303"/>
      <c r="AW191" s="303"/>
      <c r="AX191" s="303"/>
      <c r="AY191" s="303"/>
      <c r="AZ191" s="303"/>
      <c r="BA191" s="303"/>
      <c r="BB191" s="303"/>
      <c r="BC191" s="303"/>
      <c r="BD191" s="303"/>
      <c r="BE191" s="303"/>
      <c r="BF191" s="303"/>
      <c r="JB191" s="316"/>
    </row>
    <row r="192" spans="1:262" x14ac:dyDescent="0.2">
      <c r="A192" s="302"/>
      <c r="B192" s="302"/>
      <c r="C192" s="302"/>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c r="AB192" s="303"/>
      <c r="AC192" s="303"/>
      <c r="AD192" s="303"/>
      <c r="AE192" s="303"/>
      <c r="AF192" s="303"/>
      <c r="AG192" s="303"/>
      <c r="AH192" s="303"/>
      <c r="AI192" s="303"/>
      <c r="AJ192" s="303"/>
      <c r="AK192" s="303"/>
      <c r="AL192" s="303"/>
      <c r="AM192" s="303"/>
      <c r="AN192" s="303"/>
      <c r="AO192" s="303"/>
      <c r="AP192" s="303"/>
      <c r="AQ192" s="303"/>
      <c r="AR192" s="303"/>
      <c r="AS192" s="303"/>
      <c r="AT192" s="303"/>
      <c r="AU192" s="303"/>
      <c r="AV192" s="303"/>
      <c r="AW192" s="303"/>
      <c r="AX192" s="303"/>
      <c r="AY192" s="303"/>
      <c r="AZ192" s="303"/>
      <c r="BA192" s="303"/>
      <c r="BB192" s="303"/>
      <c r="BC192" s="303"/>
      <c r="BD192" s="303"/>
      <c r="BE192" s="303"/>
      <c r="BF192" s="303"/>
      <c r="JB192" s="316"/>
    </row>
    <row r="193" spans="1:262" x14ac:dyDescent="0.2">
      <c r="A193" s="302"/>
      <c r="B193" s="302"/>
      <c r="C193" s="302"/>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c r="AB193" s="303"/>
      <c r="AC193" s="303"/>
      <c r="AD193" s="303"/>
      <c r="AE193" s="303"/>
      <c r="AF193" s="303"/>
      <c r="AG193" s="303"/>
      <c r="AH193" s="303"/>
      <c r="AI193" s="303"/>
      <c r="AJ193" s="303"/>
      <c r="AK193" s="303"/>
      <c r="AL193" s="303"/>
      <c r="AM193" s="303"/>
      <c r="AN193" s="303"/>
      <c r="AO193" s="303"/>
      <c r="AP193" s="303"/>
      <c r="AQ193" s="303"/>
      <c r="AR193" s="303"/>
      <c r="AS193" s="303"/>
      <c r="AT193" s="303"/>
      <c r="AU193" s="303"/>
      <c r="AV193" s="303"/>
      <c r="AW193" s="303"/>
      <c r="AX193" s="303"/>
      <c r="AY193" s="303"/>
      <c r="AZ193" s="303"/>
      <c r="BA193" s="303"/>
      <c r="BB193" s="303"/>
      <c r="BC193" s="303"/>
      <c r="BD193" s="303"/>
      <c r="BE193" s="303"/>
      <c r="BF193" s="303"/>
      <c r="JB193" s="316"/>
    </row>
    <row r="194" spans="1:262" x14ac:dyDescent="0.2">
      <c r="A194" s="302"/>
      <c r="B194" s="302"/>
      <c r="C194" s="302"/>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c r="AB194" s="303"/>
      <c r="AC194" s="303"/>
      <c r="AD194" s="303"/>
      <c r="AE194" s="303"/>
      <c r="AF194" s="303"/>
      <c r="AG194" s="303"/>
      <c r="AH194" s="303"/>
      <c r="AI194" s="303"/>
      <c r="AJ194" s="303"/>
      <c r="AK194" s="303"/>
      <c r="AL194" s="303"/>
      <c r="AM194" s="303"/>
      <c r="AN194" s="303"/>
      <c r="AO194" s="303"/>
      <c r="AP194" s="303"/>
      <c r="AQ194" s="303"/>
      <c r="AR194" s="303"/>
      <c r="AS194" s="303"/>
      <c r="AT194" s="303"/>
      <c r="AU194" s="303"/>
      <c r="AV194" s="303"/>
      <c r="AW194" s="303"/>
      <c r="AX194" s="303"/>
      <c r="AY194" s="303"/>
      <c r="AZ194" s="303"/>
      <c r="BA194" s="303"/>
      <c r="BB194" s="303"/>
      <c r="BC194" s="303"/>
      <c r="BD194" s="303"/>
      <c r="BE194" s="303"/>
      <c r="BF194" s="303"/>
      <c r="JB194" s="316"/>
    </row>
    <row r="195" spans="1:262" x14ac:dyDescent="0.2">
      <c r="A195" s="302"/>
      <c r="B195" s="302"/>
      <c r="C195" s="302"/>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03"/>
      <c r="AC195" s="303"/>
      <c r="AD195" s="303"/>
      <c r="AE195" s="303"/>
      <c r="AF195" s="303"/>
      <c r="AG195" s="303"/>
      <c r="AH195" s="303"/>
      <c r="AI195" s="303"/>
      <c r="AJ195" s="303"/>
      <c r="AK195" s="303"/>
      <c r="AL195" s="303"/>
      <c r="AM195" s="303"/>
      <c r="AN195" s="303"/>
      <c r="AO195" s="303"/>
      <c r="AP195" s="303"/>
      <c r="AQ195" s="303"/>
      <c r="AR195" s="303"/>
      <c r="AS195" s="303"/>
      <c r="AT195" s="303"/>
      <c r="AU195" s="303"/>
      <c r="AV195" s="303"/>
      <c r="AW195" s="303"/>
      <c r="AX195" s="303"/>
      <c r="AY195" s="303"/>
      <c r="AZ195" s="303"/>
      <c r="BA195" s="303"/>
      <c r="BB195" s="303"/>
      <c r="BC195" s="303"/>
      <c r="BD195" s="303"/>
      <c r="BE195" s="303"/>
      <c r="BF195" s="303"/>
      <c r="JB195" s="316"/>
    </row>
    <row r="196" spans="1:262" x14ac:dyDescent="0.2">
      <c r="A196" s="302"/>
      <c r="B196" s="302"/>
      <c r="C196" s="302"/>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c r="AD196" s="303"/>
      <c r="AE196" s="303"/>
      <c r="AF196" s="303"/>
      <c r="AG196" s="303"/>
      <c r="AH196" s="303"/>
      <c r="AI196" s="303"/>
      <c r="AJ196" s="303"/>
      <c r="AK196" s="303"/>
      <c r="AL196" s="303"/>
      <c r="AM196" s="303"/>
      <c r="AN196" s="303"/>
      <c r="AO196" s="303"/>
      <c r="AP196" s="303"/>
      <c r="AQ196" s="303"/>
      <c r="AR196" s="303"/>
      <c r="AS196" s="303"/>
      <c r="AT196" s="303"/>
      <c r="AU196" s="303"/>
      <c r="AV196" s="303"/>
      <c r="AW196" s="303"/>
      <c r="AX196" s="303"/>
      <c r="AY196" s="303"/>
      <c r="AZ196" s="303"/>
      <c r="BA196" s="303"/>
      <c r="BB196" s="303"/>
      <c r="BC196" s="303"/>
      <c r="BD196" s="303"/>
      <c r="BE196" s="303"/>
      <c r="BF196" s="303"/>
      <c r="JB196" s="316"/>
    </row>
    <row r="197" spans="1:262" x14ac:dyDescent="0.2">
      <c r="A197" s="302"/>
      <c r="B197" s="302"/>
      <c r="C197" s="302"/>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03"/>
      <c r="AC197" s="303"/>
      <c r="AD197" s="303"/>
      <c r="AE197" s="303"/>
      <c r="AF197" s="303"/>
      <c r="AG197" s="303"/>
      <c r="AH197" s="303"/>
      <c r="AI197" s="303"/>
      <c r="AJ197" s="303"/>
      <c r="AK197" s="303"/>
      <c r="AL197" s="303"/>
      <c r="AM197" s="303"/>
      <c r="AN197" s="303"/>
      <c r="AO197" s="303"/>
      <c r="AP197" s="303"/>
      <c r="AQ197" s="303"/>
      <c r="AR197" s="303"/>
      <c r="AS197" s="303"/>
      <c r="AT197" s="303"/>
      <c r="AU197" s="303"/>
      <c r="AV197" s="303"/>
      <c r="AW197" s="303"/>
      <c r="AX197" s="303"/>
      <c r="AY197" s="303"/>
      <c r="AZ197" s="303"/>
      <c r="BA197" s="303"/>
      <c r="BB197" s="303"/>
      <c r="BC197" s="303"/>
      <c r="BD197" s="303"/>
      <c r="BE197" s="303"/>
      <c r="BF197" s="303"/>
      <c r="JB197" s="316"/>
    </row>
    <row r="198" spans="1:262" x14ac:dyDescent="0.2">
      <c r="A198" s="302"/>
      <c r="B198" s="302"/>
      <c r="C198" s="302"/>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c r="AD198" s="303"/>
      <c r="AE198" s="303"/>
      <c r="AF198" s="303"/>
      <c r="AG198" s="303"/>
      <c r="AH198" s="303"/>
      <c r="AI198" s="303"/>
      <c r="AJ198" s="303"/>
      <c r="AK198" s="303"/>
      <c r="AL198" s="303"/>
      <c r="AM198" s="303"/>
      <c r="AN198" s="303"/>
      <c r="AO198" s="303"/>
      <c r="AP198" s="303"/>
      <c r="AQ198" s="303"/>
      <c r="AR198" s="303"/>
      <c r="AS198" s="303"/>
      <c r="AT198" s="303"/>
      <c r="AU198" s="303"/>
      <c r="AV198" s="303"/>
      <c r="AW198" s="303"/>
      <c r="AX198" s="303"/>
      <c r="AY198" s="303"/>
      <c r="AZ198" s="303"/>
      <c r="BA198" s="303"/>
      <c r="BB198" s="303"/>
      <c r="BC198" s="303"/>
      <c r="BD198" s="303"/>
      <c r="BE198" s="303"/>
      <c r="BF198" s="303"/>
      <c r="JB198" s="316"/>
    </row>
    <row r="199" spans="1:262" x14ac:dyDescent="0.2">
      <c r="A199" s="302"/>
      <c r="B199" s="302"/>
      <c r="C199" s="302"/>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03"/>
      <c r="AC199" s="303"/>
      <c r="AD199" s="303"/>
      <c r="AE199" s="303"/>
      <c r="AF199" s="303"/>
      <c r="AG199" s="303"/>
      <c r="AH199" s="303"/>
      <c r="AI199" s="303"/>
      <c r="AJ199" s="303"/>
      <c r="AK199" s="303"/>
      <c r="AL199" s="303"/>
      <c r="AM199" s="303"/>
      <c r="AN199" s="303"/>
      <c r="AO199" s="303"/>
      <c r="AP199" s="303"/>
      <c r="AQ199" s="303"/>
      <c r="AR199" s="303"/>
      <c r="AS199" s="303"/>
      <c r="AT199" s="303"/>
      <c r="AU199" s="303"/>
      <c r="AV199" s="303"/>
      <c r="AW199" s="303"/>
      <c r="AX199" s="303"/>
      <c r="AY199" s="303"/>
      <c r="AZ199" s="303"/>
      <c r="BA199" s="303"/>
      <c r="BB199" s="303"/>
      <c r="BC199" s="303"/>
      <c r="BD199" s="303"/>
      <c r="BE199" s="303"/>
      <c r="BF199" s="303"/>
      <c r="JB199" s="316"/>
    </row>
    <row r="200" spans="1:262" x14ac:dyDescent="0.2">
      <c r="A200" s="302"/>
      <c r="B200" s="302"/>
      <c r="C200" s="302"/>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303"/>
      <c r="AK200" s="303"/>
      <c r="AL200" s="303"/>
      <c r="AM200" s="303"/>
      <c r="AN200" s="303"/>
      <c r="AO200" s="303"/>
      <c r="AP200" s="303"/>
      <c r="AQ200" s="303"/>
      <c r="AR200" s="303"/>
      <c r="AS200" s="303"/>
      <c r="AT200" s="303"/>
      <c r="AU200" s="303"/>
      <c r="AV200" s="303"/>
      <c r="AW200" s="303"/>
      <c r="AX200" s="303"/>
      <c r="AY200" s="303"/>
      <c r="AZ200" s="303"/>
      <c r="BA200" s="303"/>
      <c r="BB200" s="303"/>
      <c r="BC200" s="303"/>
      <c r="BD200" s="303"/>
      <c r="BE200" s="303"/>
      <c r="BF200" s="303"/>
      <c r="JB200" s="316"/>
    </row>
    <row r="201" spans="1:262" x14ac:dyDescent="0.2">
      <c r="A201" s="302"/>
      <c r="B201" s="302"/>
      <c r="C201" s="302"/>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c r="AD201" s="303"/>
      <c r="AE201" s="303"/>
      <c r="AF201" s="303"/>
      <c r="AG201" s="303"/>
      <c r="AH201" s="303"/>
      <c r="AI201" s="303"/>
      <c r="AJ201" s="303"/>
      <c r="AK201" s="303"/>
      <c r="AL201" s="303"/>
      <c r="AM201" s="303"/>
      <c r="AN201" s="303"/>
      <c r="AO201" s="303"/>
      <c r="AP201" s="303"/>
      <c r="AQ201" s="303"/>
      <c r="AR201" s="303"/>
      <c r="AS201" s="303"/>
      <c r="AT201" s="303"/>
      <c r="AU201" s="303"/>
      <c r="AV201" s="303"/>
      <c r="AW201" s="303"/>
      <c r="AX201" s="303"/>
      <c r="AY201" s="303"/>
      <c r="AZ201" s="303"/>
      <c r="BA201" s="303"/>
      <c r="BB201" s="303"/>
      <c r="BC201" s="303"/>
      <c r="BD201" s="303"/>
      <c r="BE201" s="303"/>
      <c r="BF201" s="303"/>
      <c r="JB201" s="316"/>
    </row>
    <row r="202" spans="1:262" x14ac:dyDescent="0.2">
      <c r="A202" s="302"/>
      <c r="B202" s="302"/>
      <c r="C202" s="302"/>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03"/>
      <c r="AC202" s="303"/>
      <c r="AD202" s="303"/>
      <c r="AE202" s="303"/>
      <c r="AF202" s="303"/>
      <c r="AG202" s="303"/>
      <c r="AH202" s="303"/>
      <c r="AI202" s="303"/>
      <c r="AJ202" s="303"/>
      <c r="AK202" s="303"/>
      <c r="AL202" s="303"/>
      <c r="AM202" s="303"/>
      <c r="AN202" s="303"/>
      <c r="AO202" s="303"/>
      <c r="AP202" s="303"/>
      <c r="AQ202" s="303"/>
      <c r="AR202" s="303"/>
      <c r="AS202" s="303"/>
      <c r="AT202" s="303"/>
      <c r="AU202" s="303"/>
      <c r="AV202" s="303"/>
      <c r="AW202" s="303"/>
      <c r="AX202" s="303"/>
      <c r="AY202" s="303"/>
      <c r="AZ202" s="303"/>
      <c r="BA202" s="303"/>
      <c r="BB202" s="303"/>
      <c r="BC202" s="303"/>
      <c r="BD202" s="303"/>
      <c r="BE202" s="303"/>
      <c r="BF202" s="303"/>
      <c r="JB202" s="316"/>
    </row>
    <row r="203" spans="1:262" x14ac:dyDescent="0.2">
      <c r="A203" s="302"/>
      <c r="B203" s="302"/>
      <c r="C203" s="302"/>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c r="AD203" s="303"/>
      <c r="AE203" s="303"/>
      <c r="AF203" s="303"/>
      <c r="AG203" s="303"/>
      <c r="AH203" s="303"/>
      <c r="AI203" s="303"/>
      <c r="AJ203" s="303"/>
      <c r="AK203" s="303"/>
      <c r="AL203" s="303"/>
      <c r="AM203" s="303"/>
      <c r="AN203" s="303"/>
      <c r="AO203" s="303"/>
      <c r="AP203" s="303"/>
      <c r="AQ203" s="303"/>
      <c r="AR203" s="303"/>
      <c r="AS203" s="303"/>
      <c r="AT203" s="303"/>
      <c r="AU203" s="303"/>
      <c r="AV203" s="303"/>
      <c r="AW203" s="303"/>
      <c r="AX203" s="303"/>
      <c r="AY203" s="303"/>
      <c r="AZ203" s="303"/>
      <c r="BA203" s="303"/>
      <c r="BB203" s="303"/>
      <c r="BC203" s="303"/>
      <c r="BD203" s="303"/>
      <c r="BE203" s="303"/>
      <c r="BF203" s="303"/>
      <c r="JB203" s="316"/>
    </row>
    <row r="204" spans="1:262" x14ac:dyDescent="0.2">
      <c r="A204" s="302"/>
      <c r="B204" s="302"/>
      <c r="C204" s="302"/>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303"/>
      <c r="AK204" s="303"/>
      <c r="AL204" s="303"/>
      <c r="AM204" s="303"/>
      <c r="AN204" s="303"/>
      <c r="AO204" s="303"/>
      <c r="AP204" s="303"/>
      <c r="AQ204" s="303"/>
      <c r="AR204" s="303"/>
      <c r="AS204" s="303"/>
      <c r="AT204" s="303"/>
      <c r="AU204" s="303"/>
      <c r="AV204" s="303"/>
      <c r="AW204" s="303"/>
      <c r="AX204" s="303"/>
      <c r="AY204" s="303"/>
      <c r="AZ204" s="303"/>
      <c r="BA204" s="303"/>
      <c r="BB204" s="303"/>
      <c r="BC204" s="303"/>
      <c r="BD204" s="303"/>
      <c r="BE204" s="303"/>
      <c r="BF204" s="303"/>
      <c r="JB204" s="316"/>
    </row>
    <row r="205" spans="1:262" x14ac:dyDescent="0.2">
      <c r="A205" s="302"/>
      <c r="B205" s="302"/>
      <c r="C205" s="302"/>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c r="AD205" s="303"/>
      <c r="AE205" s="303"/>
      <c r="AF205" s="303"/>
      <c r="AG205" s="303"/>
      <c r="AH205" s="303"/>
      <c r="AI205" s="303"/>
      <c r="AJ205" s="303"/>
      <c r="AK205" s="303"/>
      <c r="AL205" s="303"/>
      <c r="AM205" s="303"/>
      <c r="AN205" s="303"/>
      <c r="AO205" s="303"/>
      <c r="AP205" s="303"/>
      <c r="AQ205" s="303"/>
      <c r="AR205" s="303"/>
      <c r="AS205" s="303"/>
      <c r="AT205" s="303"/>
      <c r="AU205" s="303"/>
      <c r="AV205" s="303"/>
      <c r="AW205" s="303"/>
      <c r="AX205" s="303"/>
      <c r="AY205" s="303"/>
      <c r="AZ205" s="303"/>
      <c r="BA205" s="303"/>
      <c r="BB205" s="303"/>
      <c r="BC205" s="303"/>
      <c r="BD205" s="303"/>
      <c r="BE205" s="303"/>
      <c r="BF205" s="303"/>
      <c r="JB205" s="316"/>
    </row>
    <row r="206" spans="1:262" x14ac:dyDescent="0.2">
      <c r="A206" s="302"/>
      <c r="B206" s="302"/>
      <c r="C206" s="302"/>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c r="AD206" s="303"/>
      <c r="AE206" s="303"/>
      <c r="AF206" s="303"/>
      <c r="AG206" s="303"/>
      <c r="AH206" s="303"/>
      <c r="AI206" s="303"/>
      <c r="AJ206" s="303"/>
      <c r="AK206" s="303"/>
      <c r="AL206" s="303"/>
      <c r="AM206" s="303"/>
      <c r="AN206" s="303"/>
      <c r="AO206" s="303"/>
      <c r="AP206" s="303"/>
      <c r="AQ206" s="303"/>
      <c r="AR206" s="303"/>
      <c r="AS206" s="303"/>
      <c r="AT206" s="303"/>
      <c r="AU206" s="303"/>
      <c r="AV206" s="303"/>
      <c r="AW206" s="303"/>
      <c r="AX206" s="303"/>
      <c r="AY206" s="303"/>
      <c r="AZ206" s="303"/>
      <c r="BA206" s="303"/>
      <c r="BB206" s="303"/>
      <c r="BC206" s="303"/>
      <c r="BD206" s="303"/>
      <c r="BE206" s="303"/>
      <c r="BF206" s="303"/>
      <c r="JB206" s="316"/>
    </row>
    <row r="207" spans="1:262" x14ac:dyDescent="0.2">
      <c r="A207" s="302"/>
      <c r="B207" s="302"/>
      <c r="C207" s="302"/>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c r="AJ207" s="303"/>
      <c r="AK207" s="303"/>
      <c r="AL207" s="303"/>
      <c r="AM207" s="303"/>
      <c r="AN207" s="303"/>
      <c r="AO207" s="303"/>
      <c r="AP207" s="303"/>
      <c r="AQ207" s="303"/>
      <c r="AR207" s="303"/>
      <c r="AS207" s="303"/>
      <c r="AT207" s="303"/>
      <c r="AU207" s="303"/>
      <c r="AV207" s="303"/>
      <c r="AW207" s="303"/>
      <c r="AX207" s="303"/>
      <c r="AY207" s="303"/>
      <c r="AZ207" s="303"/>
      <c r="BA207" s="303"/>
      <c r="BB207" s="303"/>
      <c r="BC207" s="303"/>
      <c r="BD207" s="303"/>
      <c r="BE207" s="303"/>
      <c r="BF207" s="303"/>
      <c r="JB207" s="316"/>
    </row>
    <row r="208" spans="1:262" x14ac:dyDescent="0.2">
      <c r="A208" s="302"/>
      <c r="B208" s="302"/>
      <c r="C208" s="302"/>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E208" s="303"/>
      <c r="AF208" s="303"/>
      <c r="AG208" s="303"/>
      <c r="AH208" s="303"/>
      <c r="AI208" s="303"/>
      <c r="AJ208" s="303"/>
      <c r="AK208" s="303"/>
      <c r="AL208" s="303"/>
      <c r="AM208" s="303"/>
      <c r="AN208" s="303"/>
      <c r="AO208" s="303"/>
      <c r="AP208" s="303"/>
      <c r="AQ208" s="303"/>
      <c r="AR208" s="303"/>
      <c r="AS208" s="303"/>
      <c r="AT208" s="303"/>
      <c r="AU208" s="303"/>
      <c r="AV208" s="303"/>
      <c r="AW208" s="303"/>
      <c r="AX208" s="303"/>
      <c r="AY208" s="303"/>
      <c r="AZ208" s="303"/>
      <c r="BA208" s="303"/>
      <c r="BB208" s="303"/>
      <c r="BC208" s="303"/>
      <c r="BD208" s="303"/>
      <c r="BE208" s="303"/>
      <c r="BF208" s="303"/>
      <c r="JB208" s="316"/>
    </row>
    <row r="209" spans="1:262" x14ac:dyDescent="0.2">
      <c r="A209" s="302"/>
      <c r="B209" s="302"/>
      <c r="C209" s="302"/>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c r="AK209" s="303"/>
      <c r="AL209" s="303"/>
      <c r="AM209" s="303"/>
      <c r="AN209" s="303"/>
      <c r="AO209" s="303"/>
      <c r="AP209" s="303"/>
      <c r="AQ209" s="303"/>
      <c r="AR209" s="303"/>
      <c r="AS209" s="303"/>
      <c r="AT209" s="303"/>
      <c r="AU209" s="303"/>
      <c r="AV209" s="303"/>
      <c r="AW209" s="303"/>
      <c r="AX209" s="303"/>
      <c r="AY209" s="303"/>
      <c r="AZ209" s="303"/>
      <c r="BA209" s="303"/>
      <c r="BB209" s="303"/>
      <c r="BC209" s="303"/>
      <c r="BD209" s="303"/>
      <c r="BE209" s="303"/>
      <c r="BF209" s="303"/>
      <c r="JB209" s="316"/>
    </row>
    <row r="210" spans="1:262" x14ac:dyDescent="0.2">
      <c r="A210" s="302"/>
      <c r="B210" s="302"/>
      <c r="C210" s="302"/>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c r="AB210" s="303"/>
      <c r="AC210" s="303"/>
      <c r="AD210" s="303"/>
      <c r="AE210" s="303"/>
      <c r="AF210" s="303"/>
      <c r="AG210" s="303"/>
      <c r="AH210" s="303"/>
      <c r="AI210" s="303"/>
      <c r="AJ210" s="303"/>
      <c r="AK210" s="303"/>
      <c r="AL210" s="303"/>
      <c r="AM210" s="303"/>
      <c r="AN210" s="303"/>
      <c r="AO210" s="303"/>
      <c r="AP210" s="303"/>
      <c r="AQ210" s="303"/>
      <c r="AR210" s="303"/>
      <c r="AS210" s="303"/>
      <c r="AT210" s="303"/>
      <c r="AU210" s="303"/>
      <c r="AV210" s="303"/>
      <c r="AW210" s="303"/>
      <c r="AX210" s="303"/>
      <c r="AY210" s="303"/>
      <c r="AZ210" s="303"/>
      <c r="BA210" s="303"/>
      <c r="BB210" s="303"/>
      <c r="BC210" s="303"/>
      <c r="BD210" s="303"/>
      <c r="BE210" s="303"/>
      <c r="BF210" s="303"/>
      <c r="JB210" s="316"/>
    </row>
    <row r="211" spans="1:262" x14ac:dyDescent="0.2">
      <c r="A211" s="302"/>
      <c r="B211" s="302"/>
      <c r="C211" s="302"/>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03"/>
      <c r="AC211" s="303"/>
      <c r="AD211" s="303"/>
      <c r="AE211" s="303"/>
      <c r="AF211" s="303"/>
      <c r="AG211" s="303"/>
      <c r="AH211" s="303"/>
      <c r="AI211" s="303"/>
      <c r="AJ211" s="303"/>
      <c r="AK211" s="303"/>
      <c r="AL211" s="303"/>
      <c r="AM211" s="303"/>
      <c r="AN211" s="303"/>
      <c r="AO211" s="303"/>
      <c r="AP211" s="303"/>
      <c r="AQ211" s="303"/>
      <c r="AR211" s="303"/>
      <c r="AS211" s="303"/>
      <c r="AT211" s="303"/>
      <c r="AU211" s="303"/>
      <c r="AV211" s="303"/>
      <c r="AW211" s="303"/>
      <c r="AX211" s="303"/>
      <c r="AY211" s="303"/>
      <c r="AZ211" s="303"/>
      <c r="BA211" s="303"/>
      <c r="BB211" s="303"/>
      <c r="BC211" s="303"/>
      <c r="BD211" s="303"/>
      <c r="BE211" s="303"/>
      <c r="BF211" s="303"/>
      <c r="JB211" s="316"/>
    </row>
    <row r="212" spans="1:262" x14ac:dyDescent="0.2">
      <c r="A212" s="302"/>
      <c r="B212" s="302"/>
      <c r="C212" s="302"/>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c r="AB212" s="303"/>
      <c r="AC212" s="303"/>
      <c r="AD212" s="303"/>
      <c r="AE212" s="303"/>
      <c r="AF212" s="303"/>
      <c r="AG212" s="303"/>
      <c r="AH212" s="303"/>
      <c r="AI212" s="303"/>
      <c r="AJ212" s="303"/>
      <c r="AK212" s="303"/>
      <c r="AL212" s="303"/>
      <c r="AM212" s="303"/>
      <c r="AN212" s="303"/>
      <c r="AO212" s="303"/>
      <c r="AP212" s="303"/>
      <c r="AQ212" s="303"/>
      <c r="AR212" s="303"/>
      <c r="AS212" s="303"/>
      <c r="AT212" s="303"/>
      <c r="AU212" s="303"/>
      <c r="AV212" s="303"/>
      <c r="AW212" s="303"/>
      <c r="AX212" s="303"/>
      <c r="AY212" s="303"/>
      <c r="AZ212" s="303"/>
      <c r="BA212" s="303"/>
      <c r="BB212" s="303"/>
      <c r="BC212" s="303"/>
      <c r="BD212" s="303"/>
      <c r="BE212" s="303"/>
      <c r="BF212" s="303"/>
      <c r="JB212" s="316"/>
    </row>
    <row r="213" spans="1:262" x14ac:dyDescent="0.2">
      <c r="A213" s="302"/>
      <c r="B213" s="302"/>
      <c r="C213" s="302"/>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3"/>
      <c r="BB213" s="303"/>
      <c r="BC213" s="303"/>
      <c r="BD213" s="303"/>
      <c r="BE213" s="303"/>
      <c r="BF213" s="303"/>
      <c r="JB213" s="316"/>
    </row>
    <row r="214" spans="1:262" x14ac:dyDescent="0.2">
      <c r="A214" s="302"/>
      <c r="B214" s="302"/>
      <c r="C214" s="302"/>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c r="AD214" s="303"/>
      <c r="AE214" s="303"/>
      <c r="AF214" s="303"/>
      <c r="AG214" s="303"/>
      <c r="AH214" s="303"/>
      <c r="AI214" s="303"/>
      <c r="AJ214" s="303"/>
      <c r="AK214" s="303"/>
      <c r="AL214" s="303"/>
      <c r="AM214" s="303"/>
      <c r="AN214" s="303"/>
      <c r="AO214" s="303"/>
      <c r="AP214" s="303"/>
      <c r="AQ214" s="303"/>
      <c r="AR214" s="303"/>
      <c r="AS214" s="303"/>
      <c r="AT214" s="303"/>
      <c r="AU214" s="303"/>
      <c r="AV214" s="303"/>
      <c r="AW214" s="303"/>
      <c r="AX214" s="303"/>
      <c r="AY214" s="303"/>
      <c r="AZ214" s="303"/>
      <c r="BA214" s="303"/>
      <c r="BB214" s="303"/>
      <c r="BC214" s="303"/>
      <c r="BD214" s="303"/>
      <c r="BE214" s="303"/>
      <c r="BF214" s="303"/>
      <c r="JB214" s="316"/>
    </row>
    <row r="215" spans="1:262" x14ac:dyDescent="0.2">
      <c r="A215" s="302"/>
      <c r="B215" s="302"/>
      <c r="C215" s="302"/>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03"/>
      <c r="AC215" s="303"/>
      <c r="AD215" s="303"/>
      <c r="AE215" s="303"/>
      <c r="AF215" s="303"/>
      <c r="AG215" s="303"/>
      <c r="AH215" s="303"/>
      <c r="AI215" s="303"/>
      <c r="AJ215" s="303"/>
      <c r="AK215" s="303"/>
      <c r="AL215" s="303"/>
      <c r="AM215" s="303"/>
      <c r="AN215" s="303"/>
      <c r="AO215" s="303"/>
      <c r="AP215" s="303"/>
      <c r="AQ215" s="303"/>
      <c r="AR215" s="303"/>
      <c r="AS215" s="303"/>
      <c r="AT215" s="303"/>
      <c r="AU215" s="303"/>
      <c r="AV215" s="303"/>
      <c r="AW215" s="303"/>
      <c r="AX215" s="303"/>
      <c r="AY215" s="303"/>
      <c r="AZ215" s="303"/>
      <c r="BA215" s="303"/>
      <c r="BB215" s="303"/>
      <c r="BC215" s="303"/>
      <c r="BD215" s="303"/>
      <c r="BE215" s="303"/>
      <c r="BF215" s="303"/>
      <c r="JB215" s="316"/>
    </row>
    <row r="216" spans="1:262" x14ac:dyDescent="0.2">
      <c r="A216" s="302"/>
      <c r="B216" s="302"/>
      <c r="C216" s="302"/>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c r="AB216" s="303"/>
      <c r="AC216" s="303"/>
      <c r="AD216" s="303"/>
      <c r="AE216" s="303"/>
      <c r="AF216" s="303"/>
      <c r="AG216" s="303"/>
      <c r="AH216" s="303"/>
      <c r="AI216" s="303"/>
      <c r="AJ216" s="303"/>
      <c r="AK216" s="303"/>
      <c r="AL216" s="303"/>
      <c r="AM216" s="303"/>
      <c r="AN216" s="303"/>
      <c r="AO216" s="303"/>
      <c r="AP216" s="303"/>
      <c r="AQ216" s="303"/>
      <c r="AR216" s="303"/>
      <c r="AS216" s="303"/>
      <c r="AT216" s="303"/>
      <c r="AU216" s="303"/>
      <c r="AV216" s="303"/>
      <c r="AW216" s="303"/>
      <c r="AX216" s="303"/>
      <c r="AY216" s="303"/>
      <c r="AZ216" s="303"/>
      <c r="BA216" s="303"/>
      <c r="BB216" s="303"/>
      <c r="BC216" s="303"/>
      <c r="BD216" s="303"/>
      <c r="BE216" s="303"/>
      <c r="BF216" s="303"/>
      <c r="JB216" s="316"/>
    </row>
    <row r="217" spans="1:262" x14ac:dyDescent="0.2">
      <c r="A217" s="302"/>
      <c r="B217" s="302"/>
      <c r="C217" s="302"/>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c r="AD217" s="303"/>
      <c r="AE217" s="303"/>
      <c r="AF217" s="303"/>
      <c r="AG217" s="303"/>
      <c r="AH217" s="303"/>
      <c r="AI217" s="303"/>
      <c r="AJ217" s="303"/>
      <c r="AK217" s="303"/>
      <c r="AL217" s="303"/>
      <c r="AM217" s="303"/>
      <c r="AN217" s="303"/>
      <c r="AO217" s="303"/>
      <c r="AP217" s="303"/>
      <c r="AQ217" s="303"/>
      <c r="AR217" s="303"/>
      <c r="AS217" s="303"/>
      <c r="AT217" s="303"/>
      <c r="AU217" s="303"/>
      <c r="AV217" s="303"/>
      <c r="AW217" s="303"/>
      <c r="AX217" s="303"/>
      <c r="AY217" s="303"/>
      <c r="AZ217" s="303"/>
      <c r="BA217" s="303"/>
      <c r="BB217" s="303"/>
      <c r="BC217" s="303"/>
      <c r="BD217" s="303"/>
      <c r="BE217" s="303"/>
      <c r="BF217" s="303"/>
      <c r="JB217" s="316"/>
    </row>
    <row r="218" spans="1:262" x14ac:dyDescent="0.2">
      <c r="A218" s="302"/>
      <c r="B218" s="302"/>
      <c r="C218" s="302"/>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c r="AD218" s="303"/>
      <c r="AE218" s="303"/>
      <c r="AF218" s="303"/>
      <c r="AG218" s="303"/>
      <c r="AH218" s="303"/>
      <c r="AI218" s="303"/>
      <c r="AJ218" s="303"/>
      <c r="AK218" s="303"/>
      <c r="AL218" s="303"/>
      <c r="AM218" s="303"/>
      <c r="AN218" s="303"/>
      <c r="AO218" s="303"/>
      <c r="AP218" s="303"/>
      <c r="AQ218" s="303"/>
      <c r="AR218" s="303"/>
      <c r="AS218" s="303"/>
      <c r="AT218" s="303"/>
      <c r="AU218" s="303"/>
      <c r="AV218" s="303"/>
      <c r="AW218" s="303"/>
      <c r="AX218" s="303"/>
      <c r="AY218" s="303"/>
      <c r="AZ218" s="303"/>
      <c r="BA218" s="303"/>
      <c r="BB218" s="303"/>
      <c r="BC218" s="303"/>
      <c r="BD218" s="303"/>
      <c r="BE218" s="303"/>
      <c r="BF218" s="303"/>
      <c r="JB218" s="316"/>
    </row>
    <row r="219" spans="1:262" x14ac:dyDescent="0.2">
      <c r="A219" s="302"/>
      <c r="B219" s="302"/>
      <c r="C219" s="302"/>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c r="AB219" s="303"/>
      <c r="AC219" s="303"/>
      <c r="AD219" s="303"/>
      <c r="AE219" s="303"/>
      <c r="AF219" s="303"/>
      <c r="AG219" s="303"/>
      <c r="AH219" s="303"/>
      <c r="AI219" s="303"/>
      <c r="AJ219" s="303"/>
      <c r="AK219" s="303"/>
      <c r="AL219" s="303"/>
      <c r="AM219" s="303"/>
      <c r="AN219" s="303"/>
      <c r="AO219" s="303"/>
      <c r="AP219" s="303"/>
      <c r="AQ219" s="303"/>
      <c r="AR219" s="303"/>
      <c r="AS219" s="303"/>
      <c r="AT219" s="303"/>
      <c r="AU219" s="303"/>
      <c r="AV219" s="303"/>
      <c r="AW219" s="303"/>
      <c r="AX219" s="303"/>
      <c r="AY219" s="303"/>
      <c r="AZ219" s="303"/>
      <c r="BA219" s="303"/>
      <c r="BB219" s="303"/>
      <c r="BC219" s="303"/>
      <c r="BD219" s="303"/>
      <c r="BE219" s="303"/>
      <c r="BF219" s="303"/>
      <c r="JB219" s="316"/>
    </row>
    <row r="220" spans="1:262" x14ac:dyDescent="0.2">
      <c r="A220" s="302"/>
      <c r="B220" s="302"/>
      <c r="C220" s="302"/>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03"/>
      <c r="AC220" s="303"/>
      <c r="AD220" s="303"/>
      <c r="AE220" s="303"/>
      <c r="AF220" s="303"/>
      <c r="AG220" s="303"/>
      <c r="AH220" s="303"/>
      <c r="AI220" s="303"/>
      <c r="AJ220" s="303"/>
      <c r="AK220" s="303"/>
      <c r="AL220" s="303"/>
      <c r="AM220" s="303"/>
      <c r="AN220" s="303"/>
      <c r="AO220" s="303"/>
      <c r="AP220" s="303"/>
      <c r="AQ220" s="303"/>
      <c r="AR220" s="303"/>
      <c r="AS220" s="303"/>
      <c r="AT220" s="303"/>
      <c r="AU220" s="303"/>
      <c r="AV220" s="303"/>
      <c r="AW220" s="303"/>
      <c r="AX220" s="303"/>
      <c r="AY220" s="303"/>
      <c r="AZ220" s="303"/>
      <c r="BA220" s="303"/>
      <c r="BB220" s="303"/>
      <c r="BC220" s="303"/>
      <c r="BD220" s="303"/>
      <c r="BE220" s="303"/>
      <c r="BF220" s="303"/>
      <c r="JB220" s="316"/>
    </row>
    <row r="221" spans="1:262" x14ac:dyDescent="0.2">
      <c r="A221" s="302"/>
      <c r="B221" s="302"/>
      <c r="C221" s="302"/>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c r="AB221" s="303"/>
      <c r="AC221" s="303"/>
      <c r="AD221" s="303"/>
      <c r="AE221" s="303"/>
      <c r="AF221" s="303"/>
      <c r="AG221" s="303"/>
      <c r="AH221" s="303"/>
      <c r="AI221" s="303"/>
      <c r="AJ221" s="303"/>
      <c r="AK221" s="303"/>
      <c r="AL221" s="303"/>
      <c r="AM221" s="303"/>
      <c r="AN221" s="303"/>
      <c r="AO221" s="303"/>
      <c r="AP221" s="303"/>
      <c r="AQ221" s="303"/>
      <c r="AR221" s="303"/>
      <c r="AS221" s="303"/>
      <c r="AT221" s="303"/>
      <c r="AU221" s="303"/>
      <c r="AV221" s="303"/>
      <c r="AW221" s="303"/>
      <c r="AX221" s="303"/>
      <c r="AY221" s="303"/>
      <c r="AZ221" s="303"/>
      <c r="BA221" s="303"/>
      <c r="BB221" s="303"/>
      <c r="BC221" s="303"/>
      <c r="BD221" s="303"/>
      <c r="BE221" s="303"/>
      <c r="BF221" s="303"/>
      <c r="JB221" s="316"/>
    </row>
    <row r="222" spans="1:262" x14ac:dyDescent="0.2">
      <c r="A222" s="302"/>
      <c r="B222" s="302"/>
      <c r="C222" s="302"/>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c r="AB222" s="303"/>
      <c r="AC222" s="303"/>
      <c r="AD222" s="303"/>
      <c r="AE222" s="303"/>
      <c r="AF222" s="303"/>
      <c r="AG222" s="303"/>
      <c r="AH222" s="303"/>
      <c r="AI222" s="303"/>
      <c r="AJ222" s="303"/>
      <c r="AK222" s="303"/>
      <c r="AL222" s="303"/>
      <c r="AM222" s="303"/>
      <c r="AN222" s="303"/>
      <c r="AO222" s="303"/>
      <c r="AP222" s="303"/>
      <c r="AQ222" s="303"/>
      <c r="AR222" s="303"/>
      <c r="AS222" s="303"/>
      <c r="AT222" s="303"/>
      <c r="AU222" s="303"/>
      <c r="AV222" s="303"/>
      <c r="AW222" s="303"/>
      <c r="AX222" s="303"/>
      <c r="AY222" s="303"/>
      <c r="AZ222" s="303"/>
      <c r="BA222" s="303"/>
      <c r="BB222" s="303"/>
      <c r="BC222" s="303"/>
      <c r="BD222" s="303"/>
      <c r="BE222" s="303"/>
      <c r="BF222" s="303"/>
      <c r="JB222" s="316"/>
    </row>
    <row r="223" spans="1:262" x14ac:dyDescent="0.2">
      <c r="A223" s="302"/>
      <c r="B223" s="302"/>
      <c r="C223" s="302"/>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03"/>
      <c r="AC223" s="303"/>
      <c r="AD223" s="303"/>
      <c r="AE223" s="303"/>
      <c r="AF223" s="303"/>
      <c r="AG223" s="303"/>
      <c r="AH223" s="303"/>
      <c r="AI223" s="303"/>
      <c r="AJ223" s="303"/>
      <c r="AK223" s="303"/>
      <c r="AL223" s="303"/>
      <c r="AM223" s="303"/>
      <c r="AN223" s="303"/>
      <c r="AO223" s="303"/>
      <c r="AP223" s="303"/>
      <c r="AQ223" s="303"/>
      <c r="AR223" s="303"/>
      <c r="AS223" s="303"/>
      <c r="AT223" s="303"/>
      <c r="AU223" s="303"/>
      <c r="AV223" s="303"/>
      <c r="AW223" s="303"/>
      <c r="AX223" s="303"/>
      <c r="AY223" s="303"/>
      <c r="AZ223" s="303"/>
      <c r="BA223" s="303"/>
      <c r="BB223" s="303"/>
      <c r="BC223" s="303"/>
      <c r="BD223" s="303"/>
      <c r="BE223" s="303"/>
      <c r="BF223" s="303"/>
      <c r="JB223" s="316"/>
    </row>
    <row r="224" spans="1:262" x14ac:dyDescent="0.2">
      <c r="A224" s="302"/>
      <c r="B224" s="302"/>
      <c r="C224" s="302"/>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c r="AB224" s="303"/>
      <c r="AC224" s="303"/>
      <c r="AD224" s="303"/>
      <c r="AE224" s="303"/>
      <c r="AF224" s="303"/>
      <c r="AG224" s="303"/>
      <c r="AH224" s="303"/>
      <c r="AI224" s="303"/>
      <c r="AJ224" s="303"/>
      <c r="AK224" s="303"/>
      <c r="AL224" s="303"/>
      <c r="AM224" s="303"/>
      <c r="AN224" s="303"/>
      <c r="AO224" s="303"/>
      <c r="AP224" s="303"/>
      <c r="AQ224" s="303"/>
      <c r="AR224" s="303"/>
      <c r="AS224" s="303"/>
      <c r="AT224" s="303"/>
      <c r="AU224" s="303"/>
      <c r="AV224" s="303"/>
      <c r="AW224" s="303"/>
      <c r="AX224" s="303"/>
      <c r="AY224" s="303"/>
      <c r="AZ224" s="303"/>
      <c r="BA224" s="303"/>
      <c r="BB224" s="303"/>
      <c r="BC224" s="303"/>
      <c r="BD224" s="303"/>
      <c r="BE224" s="303"/>
      <c r="BF224" s="303"/>
      <c r="JB224" s="316"/>
    </row>
    <row r="225" spans="1:262" x14ac:dyDescent="0.2">
      <c r="A225" s="302"/>
      <c r="B225" s="302"/>
      <c r="C225" s="302"/>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c r="AB225" s="303"/>
      <c r="AC225" s="303"/>
      <c r="AD225" s="303"/>
      <c r="AE225" s="303"/>
      <c r="AF225" s="303"/>
      <c r="AG225" s="303"/>
      <c r="AH225" s="303"/>
      <c r="AI225" s="303"/>
      <c r="AJ225" s="303"/>
      <c r="AK225" s="303"/>
      <c r="AL225" s="303"/>
      <c r="AM225" s="303"/>
      <c r="AN225" s="303"/>
      <c r="AO225" s="303"/>
      <c r="AP225" s="303"/>
      <c r="AQ225" s="303"/>
      <c r="AR225" s="303"/>
      <c r="AS225" s="303"/>
      <c r="AT225" s="303"/>
      <c r="AU225" s="303"/>
      <c r="AV225" s="303"/>
      <c r="AW225" s="303"/>
      <c r="AX225" s="303"/>
      <c r="AY225" s="303"/>
      <c r="AZ225" s="303"/>
      <c r="BA225" s="303"/>
      <c r="BB225" s="303"/>
      <c r="BC225" s="303"/>
      <c r="BD225" s="303"/>
      <c r="BE225" s="303"/>
      <c r="BF225" s="303"/>
      <c r="JB225" s="316"/>
    </row>
    <row r="226" spans="1:262" x14ac:dyDescent="0.2">
      <c r="A226" s="302"/>
      <c r="B226" s="302"/>
      <c r="C226" s="302"/>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03"/>
      <c r="AC226" s="303"/>
      <c r="AD226" s="303"/>
      <c r="AE226" s="303"/>
      <c r="AF226" s="303"/>
      <c r="AG226" s="303"/>
      <c r="AH226" s="303"/>
      <c r="AI226" s="303"/>
      <c r="AJ226" s="303"/>
      <c r="AK226" s="303"/>
      <c r="AL226" s="303"/>
      <c r="AM226" s="303"/>
      <c r="AN226" s="303"/>
      <c r="AO226" s="303"/>
      <c r="AP226" s="303"/>
      <c r="AQ226" s="303"/>
      <c r="AR226" s="303"/>
      <c r="AS226" s="303"/>
      <c r="AT226" s="303"/>
      <c r="AU226" s="303"/>
      <c r="AV226" s="303"/>
      <c r="AW226" s="303"/>
      <c r="AX226" s="303"/>
      <c r="AY226" s="303"/>
      <c r="AZ226" s="303"/>
      <c r="BA226" s="303"/>
      <c r="BB226" s="303"/>
      <c r="BC226" s="303"/>
      <c r="BD226" s="303"/>
      <c r="BE226" s="303"/>
      <c r="BF226" s="303"/>
      <c r="JB226" s="316"/>
    </row>
    <row r="227" spans="1:262" x14ac:dyDescent="0.2">
      <c r="A227" s="302"/>
      <c r="B227" s="302"/>
      <c r="C227" s="302"/>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c r="AB227" s="303"/>
      <c r="AC227" s="303"/>
      <c r="AD227" s="303"/>
      <c r="AE227" s="303"/>
      <c r="AF227" s="303"/>
      <c r="AG227" s="303"/>
      <c r="AH227" s="303"/>
      <c r="AI227" s="303"/>
      <c r="AJ227" s="303"/>
      <c r="AK227" s="303"/>
      <c r="AL227" s="303"/>
      <c r="AM227" s="303"/>
      <c r="AN227" s="303"/>
      <c r="AO227" s="303"/>
      <c r="AP227" s="303"/>
      <c r="AQ227" s="303"/>
      <c r="AR227" s="303"/>
      <c r="AS227" s="303"/>
      <c r="AT227" s="303"/>
      <c r="AU227" s="303"/>
      <c r="AV227" s="303"/>
      <c r="AW227" s="303"/>
      <c r="AX227" s="303"/>
      <c r="AY227" s="303"/>
      <c r="AZ227" s="303"/>
      <c r="BA227" s="303"/>
      <c r="BB227" s="303"/>
      <c r="BC227" s="303"/>
      <c r="BD227" s="303"/>
      <c r="BE227" s="303"/>
      <c r="BF227" s="303"/>
      <c r="JB227" s="316"/>
    </row>
    <row r="228" spans="1:262" x14ac:dyDescent="0.2">
      <c r="A228" s="302"/>
      <c r="B228" s="302"/>
      <c r="C228" s="302"/>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03"/>
      <c r="AC228" s="303"/>
      <c r="AD228" s="303"/>
      <c r="AE228" s="303"/>
      <c r="AF228" s="303"/>
      <c r="AG228" s="303"/>
      <c r="AH228" s="303"/>
      <c r="AI228" s="303"/>
      <c r="AJ228" s="303"/>
      <c r="AK228" s="303"/>
      <c r="AL228" s="303"/>
      <c r="AM228" s="303"/>
      <c r="AN228" s="303"/>
      <c r="AO228" s="303"/>
      <c r="AP228" s="303"/>
      <c r="AQ228" s="303"/>
      <c r="AR228" s="303"/>
      <c r="AS228" s="303"/>
      <c r="AT228" s="303"/>
      <c r="AU228" s="303"/>
      <c r="AV228" s="303"/>
      <c r="AW228" s="303"/>
      <c r="AX228" s="303"/>
      <c r="AY228" s="303"/>
      <c r="AZ228" s="303"/>
      <c r="BA228" s="303"/>
      <c r="BB228" s="303"/>
      <c r="BC228" s="303"/>
      <c r="BD228" s="303"/>
      <c r="BE228" s="303"/>
      <c r="BF228" s="303"/>
      <c r="JB228" s="316"/>
    </row>
    <row r="229" spans="1:262" x14ac:dyDescent="0.2">
      <c r="A229" s="302"/>
      <c r="B229" s="302"/>
      <c r="C229" s="302"/>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c r="AD229" s="303"/>
      <c r="AE229" s="303"/>
      <c r="AF229" s="303"/>
      <c r="AG229" s="303"/>
      <c r="AH229" s="303"/>
      <c r="AI229" s="303"/>
      <c r="AJ229" s="303"/>
      <c r="AK229" s="303"/>
      <c r="AL229" s="303"/>
      <c r="AM229" s="303"/>
      <c r="AN229" s="303"/>
      <c r="AO229" s="303"/>
      <c r="AP229" s="303"/>
      <c r="AQ229" s="303"/>
      <c r="AR229" s="303"/>
      <c r="AS229" s="303"/>
      <c r="AT229" s="303"/>
      <c r="AU229" s="303"/>
      <c r="AV229" s="303"/>
      <c r="AW229" s="303"/>
      <c r="AX229" s="303"/>
      <c r="AY229" s="303"/>
      <c r="AZ229" s="303"/>
      <c r="BA229" s="303"/>
      <c r="BB229" s="303"/>
      <c r="BC229" s="303"/>
      <c r="BD229" s="303"/>
      <c r="BE229" s="303"/>
      <c r="BF229" s="303"/>
      <c r="JB229" s="316"/>
    </row>
    <row r="230" spans="1:262" x14ac:dyDescent="0.2">
      <c r="A230" s="302"/>
      <c r="B230" s="302"/>
      <c r="C230" s="302"/>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c r="AD230" s="303"/>
      <c r="AE230" s="303"/>
      <c r="AF230" s="303"/>
      <c r="AG230" s="303"/>
      <c r="AH230" s="303"/>
      <c r="AI230" s="303"/>
      <c r="AJ230" s="303"/>
      <c r="AK230" s="303"/>
      <c r="AL230" s="303"/>
      <c r="AM230" s="303"/>
      <c r="AN230" s="303"/>
      <c r="AO230" s="303"/>
      <c r="AP230" s="303"/>
      <c r="AQ230" s="303"/>
      <c r="AR230" s="303"/>
      <c r="AS230" s="303"/>
      <c r="AT230" s="303"/>
      <c r="AU230" s="303"/>
      <c r="AV230" s="303"/>
      <c r="AW230" s="303"/>
      <c r="AX230" s="303"/>
      <c r="AY230" s="303"/>
      <c r="AZ230" s="303"/>
      <c r="BA230" s="303"/>
      <c r="BB230" s="303"/>
      <c r="BC230" s="303"/>
      <c r="BD230" s="303"/>
      <c r="BE230" s="303"/>
      <c r="BF230" s="303"/>
      <c r="JB230" s="316"/>
    </row>
    <row r="231" spans="1:262" x14ac:dyDescent="0.2">
      <c r="A231" s="302"/>
      <c r="B231" s="302"/>
      <c r="C231" s="302"/>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c r="AB231" s="303"/>
      <c r="AC231" s="303"/>
      <c r="AD231" s="303"/>
      <c r="AE231" s="303"/>
      <c r="AF231" s="303"/>
      <c r="AG231" s="303"/>
      <c r="AH231" s="303"/>
      <c r="AI231" s="303"/>
      <c r="AJ231" s="303"/>
      <c r="AK231" s="303"/>
      <c r="AL231" s="303"/>
      <c r="AM231" s="303"/>
      <c r="AN231" s="303"/>
      <c r="AO231" s="303"/>
      <c r="AP231" s="303"/>
      <c r="AQ231" s="303"/>
      <c r="AR231" s="303"/>
      <c r="AS231" s="303"/>
      <c r="AT231" s="303"/>
      <c r="AU231" s="303"/>
      <c r="AV231" s="303"/>
      <c r="AW231" s="303"/>
      <c r="AX231" s="303"/>
      <c r="AY231" s="303"/>
      <c r="AZ231" s="303"/>
      <c r="BA231" s="303"/>
      <c r="BB231" s="303"/>
      <c r="BC231" s="303"/>
      <c r="BD231" s="303"/>
      <c r="BE231" s="303"/>
      <c r="BF231" s="303"/>
      <c r="JB231" s="316"/>
    </row>
    <row r="232" spans="1:262" x14ac:dyDescent="0.2">
      <c r="A232" s="302"/>
      <c r="B232" s="302"/>
      <c r="C232" s="302"/>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03"/>
      <c r="AC232" s="303"/>
      <c r="AD232" s="303"/>
      <c r="AE232" s="303"/>
      <c r="AF232" s="303"/>
      <c r="AG232" s="303"/>
      <c r="AH232" s="303"/>
      <c r="AI232" s="303"/>
      <c r="AJ232" s="303"/>
      <c r="AK232" s="303"/>
      <c r="AL232" s="303"/>
      <c r="AM232" s="303"/>
      <c r="AN232" s="303"/>
      <c r="AO232" s="303"/>
      <c r="AP232" s="303"/>
      <c r="AQ232" s="303"/>
      <c r="AR232" s="303"/>
      <c r="AS232" s="303"/>
      <c r="AT232" s="303"/>
      <c r="AU232" s="303"/>
      <c r="AV232" s="303"/>
      <c r="AW232" s="303"/>
      <c r="AX232" s="303"/>
      <c r="AY232" s="303"/>
      <c r="AZ232" s="303"/>
      <c r="BA232" s="303"/>
      <c r="BB232" s="303"/>
      <c r="BC232" s="303"/>
      <c r="BD232" s="303"/>
      <c r="BE232" s="303"/>
      <c r="BF232" s="303"/>
      <c r="JB232" s="316"/>
    </row>
    <row r="233" spans="1:262" x14ac:dyDescent="0.2">
      <c r="A233" s="302"/>
      <c r="B233" s="302"/>
      <c r="C233" s="302"/>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c r="AD233" s="303"/>
      <c r="AE233" s="303"/>
      <c r="AF233" s="303"/>
      <c r="AG233" s="303"/>
      <c r="AH233" s="303"/>
      <c r="AI233" s="303"/>
      <c r="AJ233" s="303"/>
      <c r="AK233" s="303"/>
      <c r="AL233" s="303"/>
      <c r="AM233" s="303"/>
      <c r="AN233" s="303"/>
      <c r="AO233" s="303"/>
      <c r="AP233" s="303"/>
      <c r="AQ233" s="303"/>
      <c r="AR233" s="303"/>
      <c r="AS233" s="303"/>
      <c r="AT233" s="303"/>
      <c r="AU233" s="303"/>
      <c r="AV233" s="303"/>
      <c r="AW233" s="303"/>
      <c r="AX233" s="303"/>
      <c r="AY233" s="303"/>
      <c r="AZ233" s="303"/>
      <c r="BA233" s="303"/>
      <c r="BB233" s="303"/>
      <c r="BC233" s="303"/>
      <c r="BD233" s="303"/>
      <c r="BE233" s="303"/>
      <c r="BF233" s="303"/>
      <c r="JB233" s="316"/>
    </row>
    <row r="234" spans="1:262" x14ac:dyDescent="0.2">
      <c r="A234" s="302"/>
      <c r="B234" s="302"/>
      <c r="C234" s="302"/>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c r="AD234" s="303"/>
      <c r="AE234" s="303"/>
      <c r="AF234" s="303"/>
      <c r="AG234" s="303"/>
      <c r="AH234" s="303"/>
      <c r="AI234" s="303"/>
      <c r="AJ234" s="303"/>
      <c r="AK234" s="303"/>
      <c r="AL234" s="303"/>
      <c r="AM234" s="303"/>
      <c r="AN234" s="303"/>
      <c r="AO234" s="303"/>
      <c r="AP234" s="303"/>
      <c r="AQ234" s="303"/>
      <c r="AR234" s="303"/>
      <c r="AS234" s="303"/>
      <c r="AT234" s="303"/>
      <c r="AU234" s="303"/>
      <c r="AV234" s="303"/>
      <c r="AW234" s="303"/>
      <c r="AX234" s="303"/>
      <c r="AY234" s="303"/>
      <c r="AZ234" s="303"/>
      <c r="BA234" s="303"/>
      <c r="BB234" s="303"/>
      <c r="BC234" s="303"/>
      <c r="BD234" s="303"/>
      <c r="BE234" s="303"/>
      <c r="BF234" s="303"/>
      <c r="JB234" s="316"/>
    </row>
    <row r="235" spans="1:262" x14ac:dyDescent="0.2">
      <c r="A235" s="302"/>
      <c r="B235" s="302"/>
      <c r="C235" s="302"/>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c r="AB235" s="303"/>
      <c r="AC235" s="303"/>
      <c r="AD235" s="303"/>
      <c r="AE235" s="303"/>
      <c r="AF235" s="303"/>
      <c r="AG235" s="303"/>
      <c r="AH235" s="303"/>
      <c r="AI235" s="303"/>
      <c r="AJ235" s="303"/>
      <c r="AK235" s="303"/>
      <c r="AL235" s="303"/>
      <c r="AM235" s="303"/>
      <c r="AN235" s="303"/>
      <c r="AO235" s="303"/>
      <c r="AP235" s="303"/>
      <c r="AQ235" s="303"/>
      <c r="AR235" s="303"/>
      <c r="AS235" s="303"/>
      <c r="AT235" s="303"/>
      <c r="AU235" s="303"/>
      <c r="AV235" s="303"/>
      <c r="AW235" s="303"/>
      <c r="AX235" s="303"/>
      <c r="AY235" s="303"/>
      <c r="AZ235" s="303"/>
      <c r="BA235" s="303"/>
      <c r="BB235" s="303"/>
      <c r="BC235" s="303"/>
      <c r="BD235" s="303"/>
      <c r="BE235" s="303"/>
      <c r="BF235" s="303"/>
      <c r="JB235" s="316"/>
    </row>
    <row r="236" spans="1:262" x14ac:dyDescent="0.2">
      <c r="A236" s="302"/>
      <c r="B236" s="302"/>
      <c r="C236" s="302"/>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c r="AD236" s="303"/>
      <c r="AE236" s="303"/>
      <c r="AF236" s="303"/>
      <c r="AG236" s="303"/>
      <c r="AH236" s="303"/>
      <c r="AI236" s="303"/>
      <c r="AJ236" s="303"/>
      <c r="AK236" s="303"/>
      <c r="AL236" s="303"/>
      <c r="AM236" s="303"/>
      <c r="AN236" s="303"/>
      <c r="AO236" s="303"/>
      <c r="AP236" s="303"/>
      <c r="AQ236" s="303"/>
      <c r="AR236" s="303"/>
      <c r="AS236" s="303"/>
      <c r="AT236" s="303"/>
      <c r="AU236" s="303"/>
      <c r="AV236" s="303"/>
      <c r="AW236" s="303"/>
      <c r="AX236" s="303"/>
      <c r="AY236" s="303"/>
      <c r="AZ236" s="303"/>
      <c r="BA236" s="303"/>
      <c r="BB236" s="303"/>
      <c r="BC236" s="303"/>
      <c r="BD236" s="303"/>
      <c r="BE236" s="303"/>
      <c r="BF236" s="303"/>
      <c r="JB236" s="316"/>
    </row>
    <row r="237" spans="1:262" x14ac:dyDescent="0.2">
      <c r="A237" s="302"/>
      <c r="B237" s="302"/>
      <c r="C237" s="302"/>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c r="AD237" s="303"/>
      <c r="AE237" s="303"/>
      <c r="AF237" s="303"/>
      <c r="AG237" s="303"/>
      <c r="AH237" s="303"/>
      <c r="AI237" s="303"/>
      <c r="AJ237" s="303"/>
      <c r="AK237" s="303"/>
      <c r="AL237" s="303"/>
      <c r="AM237" s="303"/>
      <c r="AN237" s="303"/>
      <c r="AO237" s="303"/>
      <c r="AP237" s="303"/>
      <c r="AQ237" s="303"/>
      <c r="AR237" s="303"/>
      <c r="AS237" s="303"/>
      <c r="AT237" s="303"/>
      <c r="AU237" s="303"/>
      <c r="AV237" s="303"/>
      <c r="AW237" s="303"/>
      <c r="AX237" s="303"/>
      <c r="AY237" s="303"/>
      <c r="AZ237" s="303"/>
      <c r="BA237" s="303"/>
      <c r="BB237" s="303"/>
      <c r="BC237" s="303"/>
      <c r="BD237" s="303"/>
      <c r="BE237" s="303"/>
      <c r="BF237" s="303"/>
      <c r="JB237" s="316"/>
    </row>
    <row r="238" spans="1:262" x14ac:dyDescent="0.2">
      <c r="A238" s="302"/>
      <c r="B238" s="302"/>
      <c r="C238" s="302"/>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c r="AD238" s="303"/>
      <c r="AE238" s="303"/>
      <c r="AF238" s="303"/>
      <c r="AG238" s="303"/>
      <c r="AH238" s="303"/>
      <c r="AI238" s="303"/>
      <c r="AJ238" s="303"/>
      <c r="AK238" s="303"/>
      <c r="AL238" s="303"/>
      <c r="AM238" s="303"/>
      <c r="AN238" s="303"/>
      <c r="AO238" s="303"/>
      <c r="AP238" s="303"/>
      <c r="AQ238" s="303"/>
      <c r="AR238" s="303"/>
      <c r="AS238" s="303"/>
      <c r="AT238" s="303"/>
      <c r="AU238" s="303"/>
      <c r="AV238" s="303"/>
      <c r="AW238" s="303"/>
      <c r="AX238" s="303"/>
      <c r="AY238" s="303"/>
      <c r="AZ238" s="303"/>
      <c r="BA238" s="303"/>
      <c r="BB238" s="303"/>
      <c r="BC238" s="303"/>
      <c r="BD238" s="303"/>
      <c r="BE238" s="303"/>
      <c r="BF238" s="303"/>
      <c r="JB238" s="316"/>
    </row>
    <row r="239" spans="1:262" x14ac:dyDescent="0.2">
      <c r="A239" s="302"/>
      <c r="B239" s="302"/>
      <c r="C239" s="302"/>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c r="AD239" s="303"/>
      <c r="AE239" s="303"/>
      <c r="AF239" s="303"/>
      <c r="AG239" s="303"/>
      <c r="AH239" s="303"/>
      <c r="AI239" s="303"/>
      <c r="AJ239" s="303"/>
      <c r="AK239" s="303"/>
      <c r="AL239" s="303"/>
      <c r="AM239" s="303"/>
      <c r="AN239" s="303"/>
      <c r="AO239" s="303"/>
      <c r="AP239" s="303"/>
      <c r="AQ239" s="303"/>
      <c r="AR239" s="303"/>
      <c r="AS239" s="303"/>
      <c r="AT239" s="303"/>
      <c r="AU239" s="303"/>
      <c r="AV239" s="303"/>
      <c r="AW239" s="303"/>
      <c r="AX239" s="303"/>
      <c r="AY239" s="303"/>
      <c r="AZ239" s="303"/>
      <c r="BA239" s="303"/>
      <c r="BB239" s="303"/>
      <c r="BC239" s="303"/>
      <c r="BD239" s="303"/>
      <c r="BE239" s="303"/>
      <c r="BF239" s="303"/>
      <c r="JB239" s="316"/>
    </row>
    <row r="240" spans="1:262" x14ac:dyDescent="0.2">
      <c r="A240" s="302"/>
      <c r="B240" s="302"/>
      <c r="C240" s="302"/>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c r="AD240" s="303"/>
      <c r="AE240" s="303"/>
      <c r="AF240" s="303"/>
      <c r="AG240" s="303"/>
      <c r="AH240" s="303"/>
      <c r="AI240" s="303"/>
      <c r="AJ240" s="303"/>
      <c r="AK240" s="303"/>
      <c r="AL240" s="303"/>
      <c r="AM240" s="303"/>
      <c r="AN240" s="303"/>
      <c r="AO240" s="303"/>
      <c r="AP240" s="303"/>
      <c r="AQ240" s="303"/>
      <c r="AR240" s="303"/>
      <c r="AS240" s="303"/>
      <c r="AT240" s="303"/>
      <c r="AU240" s="303"/>
      <c r="AV240" s="303"/>
      <c r="AW240" s="303"/>
      <c r="AX240" s="303"/>
      <c r="AY240" s="303"/>
      <c r="AZ240" s="303"/>
      <c r="BA240" s="303"/>
      <c r="BB240" s="303"/>
      <c r="BC240" s="303"/>
      <c r="BD240" s="303"/>
      <c r="BE240" s="303"/>
      <c r="BF240" s="303"/>
      <c r="JB240" s="316"/>
    </row>
    <row r="241" spans="1:262" x14ac:dyDescent="0.2">
      <c r="A241" s="302"/>
      <c r="B241" s="302"/>
      <c r="C241" s="302"/>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03"/>
      <c r="AC241" s="303"/>
      <c r="AD241" s="303"/>
      <c r="AE241" s="303"/>
      <c r="AF241" s="303"/>
      <c r="AG241" s="303"/>
      <c r="AH241" s="303"/>
      <c r="AI241" s="303"/>
      <c r="AJ241" s="303"/>
      <c r="AK241" s="303"/>
      <c r="AL241" s="303"/>
      <c r="AM241" s="303"/>
      <c r="AN241" s="303"/>
      <c r="AO241" s="303"/>
      <c r="AP241" s="303"/>
      <c r="AQ241" s="303"/>
      <c r="AR241" s="303"/>
      <c r="AS241" s="303"/>
      <c r="AT241" s="303"/>
      <c r="AU241" s="303"/>
      <c r="AV241" s="303"/>
      <c r="AW241" s="303"/>
      <c r="AX241" s="303"/>
      <c r="AY241" s="303"/>
      <c r="AZ241" s="303"/>
      <c r="BA241" s="303"/>
      <c r="BB241" s="303"/>
      <c r="BC241" s="303"/>
      <c r="BD241" s="303"/>
      <c r="BE241" s="303"/>
      <c r="BF241" s="303"/>
      <c r="JB241" s="316"/>
    </row>
    <row r="242" spans="1:262" x14ac:dyDescent="0.2">
      <c r="A242" s="302"/>
      <c r="B242" s="302"/>
      <c r="C242" s="302"/>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c r="AB242" s="303"/>
      <c r="AC242" s="303"/>
      <c r="AD242" s="303"/>
      <c r="AE242" s="303"/>
      <c r="AF242" s="303"/>
      <c r="AG242" s="303"/>
      <c r="AH242" s="303"/>
      <c r="AI242" s="303"/>
      <c r="AJ242" s="303"/>
      <c r="AK242" s="303"/>
      <c r="AL242" s="303"/>
      <c r="AM242" s="303"/>
      <c r="AN242" s="303"/>
      <c r="AO242" s="303"/>
      <c r="AP242" s="303"/>
      <c r="AQ242" s="303"/>
      <c r="AR242" s="303"/>
      <c r="AS242" s="303"/>
      <c r="AT242" s="303"/>
      <c r="AU242" s="303"/>
      <c r="AV242" s="303"/>
      <c r="AW242" s="303"/>
      <c r="AX242" s="303"/>
      <c r="AY242" s="303"/>
      <c r="AZ242" s="303"/>
      <c r="BA242" s="303"/>
      <c r="BB242" s="303"/>
      <c r="BC242" s="303"/>
      <c r="BD242" s="303"/>
      <c r="BE242" s="303"/>
      <c r="BF242" s="303"/>
      <c r="JB242" s="316"/>
    </row>
    <row r="243" spans="1:262" x14ac:dyDescent="0.2">
      <c r="A243" s="302"/>
      <c r="B243" s="302"/>
      <c r="C243" s="302"/>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c r="AB243" s="303"/>
      <c r="AC243" s="303"/>
      <c r="AD243" s="303"/>
      <c r="AE243" s="303"/>
      <c r="AF243" s="303"/>
      <c r="AG243" s="303"/>
      <c r="AH243" s="303"/>
      <c r="AI243" s="303"/>
      <c r="AJ243" s="303"/>
      <c r="AK243" s="303"/>
      <c r="AL243" s="303"/>
      <c r="AM243" s="303"/>
      <c r="AN243" s="303"/>
      <c r="AO243" s="303"/>
      <c r="AP243" s="303"/>
      <c r="AQ243" s="303"/>
      <c r="AR243" s="303"/>
      <c r="AS243" s="303"/>
      <c r="AT243" s="303"/>
      <c r="AU243" s="303"/>
      <c r="AV243" s="303"/>
      <c r="AW243" s="303"/>
      <c r="AX243" s="303"/>
      <c r="AY243" s="303"/>
      <c r="AZ243" s="303"/>
      <c r="BA243" s="303"/>
      <c r="BB243" s="303"/>
      <c r="BC243" s="303"/>
      <c r="BD243" s="303"/>
      <c r="BE243" s="303"/>
      <c r="BF243" s="303"/>
      <c r="JB243" s="316"/>
    </row>
    <row r="244" spans="1:262" x14ac:dyDescent="0.2">
      <c r="A244" s="302"/>
      <c r="B244" s="302"/>
      <c r="C244" s="302"/>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03"/>
      <c r="AC244" s="303"/>
      <c r="AD244" s="303"/>
      <c r="AE244" s="303"/>
      <c r="AF244" s="303"/>
      <c r="AG244" s="303"/>
      <c r="AH244" s="303"/>
      <c r="AI244" s="303"/>
      <c r="AJ244" s="303"/>
      <c r="AK244" s="303"/>
      <c r="AL244" s="303"/>
      <c r="AM244" s="303"/>
      <c r="AN244" s="303"/>
      <c r="AO244" s="303"/>
      <c r="AP244" s="303"/>
      <c r="AQ244" s="303"/>
      <c r="AR244" s="303"/>
      <c r="AS244" s="303"/>
      <c r="AT244" s="303"/>
      <c r="AU244" s="303"/>
      <c r="AV244" s="303"/>
      <c r="AW244" s="303"/>
      <c r="AX244" s="303"/>
      <c r="AY244" s="303"/>
      <c r="AZ244" s="303"/>
      <c r="BA244" s="303"/>
      <c r="BB244" s="303"/>
      <c r="BC244" s="303"/>
      <c r="BD244" s="303"/>
      <c r="BE244" s="303"/>
      <c r="BF244" s="303"/>
      <c r="JB244" s="316"/>
    </row>
    <row r="245" spans="1:262" x14ac:dyDescent="0.2">
      <c r="A245" s="302"/>
      <c r="B245" s="302"/>
      <c r="C245" s="302"/>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c r="AB245" s="303"/>
      <c r="AC245" s="303"/>
      <c r="AD245" s="303"/>
      <c r="AE245" s="303"/>
      <c r="AF245" s="303"/>
      <c r="AG245" s="303"/>
      <c r="AH245" s="303"/>
      <c r="AI245" s="303"/>
      <c r="AJ245" s="303"/>
      <c r="AK245" s="303"/>
      <c r="AL245" s="303"/>
      <c r="AM245" s="303"/>
      <c r="AN245" s="303"/>
      <c r="AO245" s="303"/>
      <c r="AP245" s="303"/>
      <c r="AQ245" s="303"/>
      <c r="AR245" s="303"/>
      <c r="AS245" s="303"/>
      <c r="AT245" s="303"/>
      <c r="AU245" s="303"/>
      <c r="AV245" s="303"/>
      <c r="AW245" s="303"/>
      <c r="AX245" s="303"/>
      <c r="AY245" s="303"/>
      <c r="AZ245" s="303"/>
      <c r="BA245" s="303"/>
      <c r="BB245" s="303"/>
      <c r="BC245" s="303"/>
      <c r="BD245" s="303"/>
      <c r="BE245" s="303"/>
      <c r="BF245" s="303"/>
      <c r="JB245" s="316"/>
    </row>
    <row r="246" spans="1:262" x14ac:dyDescent="0.2">
      <c r="A246" s="302"/>
      <c r="B246" s="302"/>
      <c r="C246" s="302"/>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03"/>
      <c r="AC246" s="303"/>
      <c r="AD246" s="303"/>
      <c r="AE246" s="303"/>
      <c r="AF246" s="303"/>
      <c r="AG246" s="303"/>
      <c r="AH246" s="303"/>
      <c r="AI246" s="303"/>
      <c r="AJ246" s="303"/>
      <c r="AK246" s="303"/>
      <c r="AL246" s="303"/>
      <c r="AM246" s="303"/>
      <c r="AN246" s="303"/>
      <c r="AO246" s="303"/>
      <c r="AP246" s="303"/>
      <c r="AQ246" s="303"/>
      <c r="AR246" s="303"/>
      <c r="AS246" s="303"/>
      <c r="AT246" s="303"/>
      <c r="AU246" s="303"/>
      <c r="AV246" s="303"/>
      <c r="AW246" s="303"/>
      <c r="AX246" s="303"/>
      <c r="AY246" s="303"/>
      <c r="AZ246" s="303"/>
      <c r="BA246" s="303"/>
      <c r="BB246" s="303"/>
      <c r="BC246" s="303"/>
      <c r="BD246" s="303"/>
      <c r="BE246" s="303"/>
      <c r="BF246" s="303"/>
      <c r="JB246" s="316"/>
    </row>
    <row r="247" spans="1:262" x14ac:dyDescent="0.2">
      <c r="A247" s="302"/>
      <c r="B247" s="302"/>
      <c r="C247" s="302"/>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c r="AB247" s="303"/>
      <c r="AC247" s="303"/>
      <c r="AD247" s="303"/>
      <c r="AE247" s="303"/>
      <c r="AF247" s="303"/>
      <c r="AG247" s="303"/>
      <c r="AH247" s="303"/>
      <c r="AI247" s="303"/>
      <c r="AJ247" s="303"/>
      <c r="AK247" s="303"/>
      <c r="AL247" s="303"/>
      <c r="AM247" s="303"/>
      <c r="AN247" s="303"/>
      <c r="AO247" s="303"/>
      <c r="AP247" s="303"/>
      <c r="AQ247" s="303"/>
      <c r="AR247" s="303"/>
      <c r="AS247" s="303"/>
      <c r="AT247" s="303"/>
      <c r="AU247" s="303"/>
      <c r="AV247" s="303"/>
      <c r="AW247" s="303"/>
      <c r="AX247" s="303"/>
      <c r="AY247" s="303"/>
      <c r="AZ247" s="303"/>
      <c r="BA247" s="303"/>
      <c r="BB247" s="303"/>
      <c r="BC247" s="303"/>
      <c r="BD247" s="303"/>
      <c r="BE247" s="303"/>
      <c r="BF247" s="303"/>
      <c r="JB247" s="316"/>
    </row>
    <row r="248" spans="1:262" x14ac:dyDescent="0.2">
      <c r="A248" s="302"/>
      <c r="B248" s="302"/>
      <c r="C248" s="302"/>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c r="AD248" s="303"/>
      <c r="AE248" s="303"/>
      <c r="AF248" s="303"/>
      <c r="AG248" s="303"/>
      <c r="AH248" s="303"/>
      <c r="AI248" s="303"/>
      <c r="AJ248" s="303"/>
      <c r="AK248" s="303"/>
      <c r="AL248" s="303"/>
      <c r="AM248" s="303"/>
      <c r="AN248" s="303"/>
      <c r="AO248" s="303"/>
      <c r="AP248" s="303"/>
      <c r="AQ248" s="303"/>
      <c r="AR248" s="303"/>
      <c r="AS248" s="303"/>
      <c r="AT248" s="303"/>
      <c r="AU248" s="303"/>
      <c r="AV248" s="303"/>
      <c r="AW248" s="303"/>
      <c r="AX248" s="303"/>
      <c r="AY248" s="303"/>
      <c r="AZ248" s="303"/>
      <c r="BA248" s="303"/>
      <c r="BB248" s="303"/>
      <c r="BC248" s="303"/>
      <c r="BD248" s="303"/>
      <c r="BE248" s="303"/>
      <c r="BF248" s="303"/>
      <c r="JB248" s="316"/>
    </row>
    <row r="249" spans="1:262" x14ac:dyDescent="0.2">
      <c r="A249" s="302"/>
      <c r="B249" s="302"/>
      <c r="C249" s="302"/>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c r="AB249" s="303"/>
      <c r="AC249" s="303"/>
      <c r="AD249" s="303"/>
      <c r="AE249" s="303"/>
      <c r="AF249" s="303"/>
      <c r="AG249" s="303"/>
      <c r="AH249" s="303"/>
      <c r="AI249" s="303"/>
      <c r="AJ249" s="303"/>
      <c r="AK249" s="303"/>
      <c r="AL249" s="303"/>
      <c r="AM249" s="303"/>
      <c r="AN249" s="303"/>
      <c r="AO249" s="303"/>
      <c r="AP249" s="303"/>
      <c r="AQ249" s="303"/>
      <c r="AR249" s="303"/>
      <c r="AS249" s="303"/>
      <c r="AT249" s="303"/>
      <c r="AU249" s="303"/>
      <c r="AV249" s="303"/>
      <c r="AW249" s="303"/>
      <c r="AX249" s="303"/>
      <c r="AY249" s="303"/>
      <c r="AZ249" s="303"/>
      <c r="BA249" s="303"/>
      <c r="BB249" s="303"/>
      <c r="BC249" s="303"/>
      <c r="BD249" s="303"/>
      <c r="BE249" s="303"/>
      <c r="BF249" s="303"/>
      <c r="JB249" s="316"/>
    </row>
    <row r="250" spans="1:262" x14ac:dyDescent="0.2">
      <c r="A250" s="302"/>
      <c r="B250" s="302"/>
      <c r="C250" s="302"/>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c r="AB250" s="303"/>
      <c r="AC250" s="303"/>
      <c r="AD250" s="303"/>
      <c r="AE250" s="303"/>
      <c r="AF250" s="303"/>
      <c r="AG250" s="303"/>
      <c r="AH250" s="303"/>
      <c r="AI250" s="303"/>
      <c r="AJ250" s="303"/>
      <c r="AK250" s="303"/>
      <c r="AL250" s="303"/>
      <c r="AM250" s="303"/>
      <c r="AN250" s="303"/>
      <c r="AO250" s="303"/>
      <c r="AP250" s="303"/>
      <c r="AQ250" s="303"/>
      <c r="AR250" s="303"/>
      <c r="AS250" s="303"/>
      <c r="AT250" s="303"/>
      <c r="AU250" s="303"/>
      <c r="AV250" s="303"/>
      <c r="AW250" s="303"/>
      <c r="AX250" s="303"/>
      <c r="AY250" s="303"/>
      <c r="AZ250" s="303"/>
      <c r="BA250" s="303"/>
      <c r="BB250" s="303"/>
      <c r="BC250" s="303"/>
      <c r="BD250" s="303"/>
      <c r="BE250" s="303"/>
      <c r="BF250" s="303"/>
      <c r="JB250" s="316"/>
    </row>
    <row r="251" spans="1:262" x14ac:dyDescent="0.2">
      <c r="A251" s="302"/>
      <c r="B251" s="302"/>
      <c r="C251" s="302"/>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c r="AB251" s="303"/>
      <c r="AC251" s="303"/>
      <c r="AD251" s="303"/>
      <c r="AE251" s="303"/>
      <c r="AF251" s="303"/>
      <c r="AG251" s="303"/>
      <c r="AH251" s="303"/>
      <c r="AI251" s="303"/>
      <c r="AJ251" s="303"/>
      <c r="AK251" s="303"/>
      <c r="AL251" s="303"/>
      <c r="AM251" s="303"/>
      <c r="AN251" s="303"/>
      <c r="AO251" s="303"/>
      <c r="AP251" s="303"/>
      <c r="AQ251" s="303"/>
      <c r="AR251" s="303"/>
      <c r="AS251" s="303"/>
      <c r="AT251" s="303"/>
      <c r="AU251" s="303"/>
      <c r="AV251" s="303"/>
      <c r="AW251" s="303"/>
      <c r="AX251" s="303"/>
      <c r="AY251" s="303"/>
      <c r="AZ251" s="303"/>
      <c r="BA251" s="303"/>
      <c r="BB251" s="303"/>
      <c r="BC251" s="303"/>
      <c r="BD251" s="303"/>
      <c r="BE251" s="303"/>
      <c r="BF251" s="303"/>
      <c r="JB251" s="316"/>
    </row>
    <row r="252" spans="1:262" x14ac:dyDescent="0.2">
      <c r="A252" s="302"/>
      <c r="B252" s="302"/>
      <c r="C252" s="302"/>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03"/>
      <c r="AC252" s="303"/>
      <c r="AD252" s="303"/>
      <c r="AE252" s="303"/>
      <c r="AF252" s="303"/>
      <c r="AG252" s="303"/>
      <c r="AH252" s="303"/>
      <c r="AI252" s="303"/>
      <c r="AJ252" s="303"/>
      <c r="AK252" s="303"/>
      <c r="AL252" s="303"/>
      <c r="AM252" s="303"/>
      <c r="AN252" s="303"/>
      <c r="AO252" s="303"/>
      <c r="AP252" s="303"/>
      <c r="AQ252" s="303"/>
      <c r="AR252" s="303"/>
      <c r="AS252" s="303"/>
      <c r="AT252" s="303"/>
      <c r="AU252" s="303"/>
      <c r="AV252" s="303"/>
      <c r="AW252" s="303"/>
      <c r="AX252" s="303"/>
      <c r="AY252" s="303"/>
      <c r="AZ252" s="303"/>
      <c r="BA252" s="303"/>
      <c r="BB252" s="303"/>
      <c r="BC252" s="303"/>
      <c r="BD252" s="303"/>
      <c r="BE252" s="303"/>
      <c r="BF252" s="303"/>
      <c r="JB252" s="316"/>
    </row>
    <row r="253" spans="1:262" x14ac:dyDescent="0.2">
      <c r="A253" s="302"/>
      <c r="B253" s="302"/>
      <c r="C253" s="302"/>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c r="AB253" s="303"/>
      <c r="AC253" s="303"/>
      <c r="AD253" s="303"/>
      <c r="AE253" s="303"/>
      <c r="AF253" s="303"/>
      <c r="AG253" s="303"/>
      <c r="AH253" s="303"/>
      <c r="AI253" s="303"/>
      <c r="AJ253" s="303"/>
      <c r="AK253" s="303"/>
      <c r="AL253" s="303"/>
      <c r="AM253" s="303"/>
      <c r="AN253" s="303"/>
      <c r="AO253" s="303"/>
      <c r="AP253" s="303"/>
      <c r="AQ253" s="303"/>
      <c r="AR253" s="303"/>
      <c r="AS253" s="303"/>
      <c r="AT253" s="303"/>
      <c r="AU253" s="303"/>
      <c r="AV253" s="303"/>
      <c r="AW253" s="303"/>
      <c r="AX253" s="303"/>
      <c r="AY253" s="303"/>
      <c r="AZ253" s="303"/>
      <c r="BA253" s="303"/>
      <c r="BB253" s="303"/>
      <c r="BC253" s="303"/>
      <c r="BD253" s="303"/>
      <c r="BE253" s="303"/>
      <c r="BF253" s="303"/>
      <c r="JB253" s="316"/>
    </row>
    <row r="254" spans="1:262" x14ac:dyDescent="0.2">
      <c r="A254" s="302"/>
      <c r="B254" s="302"/>
      <c r="C254" s="302"/>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c r="AD254" s="303"/>
      <c r="AE254" s="303"/>
      <c r="AF254" s="303"/>
      <c r="AG254" s="303"/>
      <c r="AH254" s="303"/>
      <c r="AI254" s="303"/>
      <c r="AJ254" s="303"/>
      <c r="AK254" s="303"/>
      <c r="AL254" s="303"/>
      <c r="AM254" s="303"/>
      <c r="AN254" s="303"/>
      <c r="AO254" s="303"/>
      <c r="AP254" s="303"/>
      <c r="AQ254" s="303"/>
      <c r="AR254" s="303"/>
      <c r="AS254" s="303"/>
      <c r="AT254" s="303"/>
      <c r="AU254" s="303"/>
      <c r="AV254" s="303"/>
      <c r="AW254" s="303"/>
      <c r="AX254" s="303"/>
      <c r="AY254" s="303"/>
      <c r="AZ254" s="303"/>
      <c r="BA254" s="303"/>
      <c r="BB254" s="303"/>
      <c r="BC254" s="303"/>
      <c r="BD254" s="303"/>
      <c r="BE254" s="303"/>
      <c r="BF254" s="303"/>
      <c r="JB254" s="316"/>
    </row>
    <row r="255" spans="1:262" x14ac:dyDescent="0.2">
      <c r="A255" s="302"/>
      <c r="B255" s="302"/>
      <c r="C255" s="302"/>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c r="AD255" s="303"/>
      <c r="AE255" s="303"/>
      <c r="AF255" s="303"/>
      <c r="AG255" s="303"/>
      <c r="AH255" s="303"/>
      <c r="AI255" s="303"/>
      <c r="AJ255" s="303"/>
      <c r="AK255" s="303"/>
      <c r="AL255" s="303"/>
      <c r="AM255" s="303"/>
      <c r="AN255" s="303"/>
      <c r="AO255" s="303"/>
      <c r="AP255" s="303"/>
      <c r="AQ255" s="303"/>
      <c r="AR255" s="303"/>
      <c r="AS255" s="303"/>
      <c r="AT255" s="303"/>
      <c r="AU255" s="303"/>
      <c r="AV255" s="303"/>
      <c r="AW255" s="303"/>
      <c r="AX255" s="303"/>
      <c r="AY255" s="303"/>
      <c r="AZ255" s="303"/>
      <c r="BA255" s="303"/>
      <c r="BB255" s="303"/>
      <c r="BC255" s="303"/>
      <c r="BD255" s="303"/>
      <c r="BE255" s="303"/>
      <c r="BF255" s="303"/>
      <c r="JB255" s="316"/>
    </row>
    <row r="256" spans="1:262" x14ac:dyDescent="0.2">
      <c r="A256" s="302"/>
      <c r="B256" s="302"/>
      <c r="C256" s="302"/>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c r="AD256" s="303"/>
      <c r="AE256" s="303"/>
      <c r="AF256" s="303"/>
      <c r="AG256" s="303"/>
      <c r="AH256" s="303"/>
      <c r="AI256" s="303"/>
      <c r="AJ256" s="303"/>
      <c r="AK256" s="303"/>
      <c r="AL256" s="303"/>
      <c r="AM256" s="303"/>
      <c r="AN256" s="303"/>
      <c r="AO256" s="303"/>
      <c r="AP256" s="303"/>
      <c r="AQ256" s="303"/>
      <c r="AR256" s="303"/>
      <c r="AS256" s="303"/>
      <c r="AT256" s="303"/>
      <c r="AU256" s="303"/>
      <c r="AV256" s="303"/>
      <c r="AW256" s="303"/>
      <c r="AX256" s="303"/>
      <c r="AY256" s="303"/>
      <c r="AZ256" s="303"/>
      <c r="BA256" s="303"/>
      <c r="BB256" s="303"/>
      <c r="BC256" s="303"/>
      <c r="BD256" s="303"/>
      <c r="BE256" s="303"/>
      <c r="BF256" s="303"/>
      <c r="JB256" s="316"/>
    </row>
    <row r="257" spans="1:262" x14ac:dyDescent="0.2">
      <c r="A257" s="302"/>
      <c r="B257" s="302"/>
      <c r="C257" s="302"/>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c r="AB257" s="303"/>
      <c r="AC257" s="303"/>
      <c r="AD257" s="303"/>
      <c r="AE257" s="303"/>
      <c r="AF257" s="303"/>
      <c r="AG257" s="303"/>
      <c r="AH257" s="303"/>
      <c r="AI257" s="303"/>
      <c r="AJ257" s="303"/>
      <c r="AK257" s="303"/>
      <c r="AL257" s="303"/>
      <c r="AM257" s="303"/>
      <c r="AN257" s="303"/>
      <c r="AO257" s="303"/>
      <c r="AP257" s="303"/>
      <c r="AQ257" s="303"/>
      <c r="AR257" s="303"/>
      <c r="AS257" s="303"/>
      <c r="AT257" s="303"/>
      <c r="AU257" s="303"/>
      <c r="AV257" s="303"/>
      <c r="AW257" s="303"/>
      <c r="AX257" s="303"/>
      <c r="AY257" s="303"/>
      <c r="AZ257" s="303"/>
      <c r="BA257" s="303"/>
      <c r="BB257" s="303"/>
      <c r="BC257" s="303"/>
      <c r="BD257" s="303"/>
      <c r="BE257" s="303"/>
      <c r="BF257" s="303"/>
      <c r="JB257" s="316"/>
    </row>
    <row r="258" spans="1:262" x14ac:dyDescent="0.2">
      <c r="A258" s="302"/>
      <c r="B258" s="302"/>
      <c r="C258" s="302"/>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c r="AB258" s="303"/>
      <c r="AC258" s="303"/>
      <c r="AD258" s="303"/>
      <c r="AE258" s="303"/>
      <c r="AF258" s="303"/>
      <c r="AG258" s="303"/>
      <c r="AH258" s="303"/>
      <c r="AI258" s="303"/>
      <c r="AJ258" s="303"/>
      <c r="AK258" s="303"/>
      <c r="AL258" s="303"/>
      <c r="AM258" s="303"/>
      <c r="AN258" s="303"/>
      <c r="AO258" s="303"/>
      <c r="AP258" s="303"/>
      <c r="AQ258" s="303"/>
      <c r="AR258" s="303"/>
      <c r="AS258" s="303"/>
      <c r="AT258" s="303"/>
      <c r="AU258" s="303"/>
      <c r="AV258" s="303"/>
      <c r="AW258" s="303"/>
      <c r="AX258" s="303"/>
      <c r="AY258" s="303"/>
      <c r="AZ258" s="303"/>
      <c r="BA258" s="303"/>
      <c r="BB258" s="303"/>
      <c r="BC258" s="303"/>
      <c r="BD258" s="303"/>
      <c r="BE258" s="303"/>
      <c r="BF258" s="303"/>
      <c r="JB258" s="316"/>
    </row>
    <row r="259" spans="1:262" x14ac:dyDescent="0.2">
      <c r="A259" s="302"/>
      <c r="B259" s="302"/>
      <c r="C259" s="302"/>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03"/>
      <c r="AC259" s="303"/>
      <c r="AD259" s="303"/>
      <c r="AE259" s="303"/>
      <c r="AF259" s="303"/>
      <c r="AG259" s="303"/>
      <c r="AH259" s="303"/>
      <c r="AI259" s="303"/>
      <c r="AJ259" s="303"/>
      <c r="AK259" s="303"/>
      <c r="AL259" s="303"/>
      <c r="AM259" s="303"/>
      <c r="AN259" s="303"/>
      <c r="AO259" s="303"/>
      <c r="AP259" s="303"/>
      <c r="AQ259" s="303"/>
      <c r="AR259" s="303"/>
      <c r="AS259" s="303"/>
      <c r="AT259" s="303"/>
      <c r="AU259" s="303"/>
      <c r="AV259" s="303"/>
      <c r="AW259" s="303"/>
      <c r="AX259" s="303"/>
      <c r="AY259" s="303"/>
      <c r="AZ259" s="303"/>
      <c r="BA259" s="303"/>
      <c r="BB259" s="303"/>
      <c r="BC259" s="303"/>
      <c r="BD259" s="303"/>
      <c r="BE259" s="303"/>
      <c r="BF259" s="303"/>
      <c r="JB259" s="316"/>
    </row>
    <row r="260" spans="1:262" x14ac:dyDescent="0.2">
      <c r="A260" s="302"/>
      <c r="B260" s="302"/>
      <c r="C260" s="302"/>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03"/>
      <c r="AJ260" s="303"/>
      <c r="AK260" s="303"/>
      <c r="AL260" s="303"/>
      <c r="AM260" s="303"/>
      <c r="AN260" s="303"/>
      <c r="AO260" s="303"/>
      <c r="AP260" s="303"/>
      <c r="AQ260" s="303"/>
      <c r="AR260" s="303"/>
      <c r="AS260" s="303"/>
      <c r="AT260" s="303"/>
      <c r="AU260" s="303"/>
      <c r="AV260" s="303"/>
      <c r="AW260" s="303"/>
      <c r="AX260" s="303"/>
      <c r="AY260" s="303"/>
      <c r="AZ260" s="303"/>
      <c r="BA260" s="303"/>
      <c r="BB260" s="303"/>
      <c r="BC260" s="303"/>
      <c r="BD260" s="303"/>
      <c r="BE260" s="303"/>
      <c r="BF260" s="303"/>
      <c r="JB260" s="316"/>
    </row>
    <row r="261" spans="1:262" x14ac:dyDescent="0.2">
      <c r="A261" s="302"/>
      <c r="B261" s="302"/>
      <c r="C261" s="302"/>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03"/>
      <c r="AC261" s="303"/>
      <c r="AD261" s="303"/>
      <c r="AE261" s="303"/>
      <c r="AF261" s="303"/>
      <c r="AG261" s="303"/>
      <c r="AH261" s="303"/>
      <c r="AI261" s="303"/>
      <c r="AJ261" s="303"/>
      <c r="AK261" s="303"/>
      <c r="AL261" s="303"/>
      <c r="AM261" s="303"/>
      <c r="AN261" s="303"/>
      <c r="AO261" s="303"/>
      <c r="AP261" s="303"/>
      <c r="AQ261" s="303"/>
      <c r="AR261" s="303"/>
      <c r="AS261" s="303"/>
      <c r="AT261" s="303"/>
      <c r="AU261" s="303"/>
      <c r="AV261" s="303"/>
      <c r="AW261" s="303"/>
      <c r="AX261" s="303"/>
      <c r="AY261" s="303"/>
      <c r="AZ261" s="303"/>
      <c r="BA261" s="303"/>
      <c r="BB261" s="303"/>
      <c r="BC261" s="303"/>
      <c r="BD261" s="303"/>
      <c r="BE261" s="303"/>
      <c r="BF261" s="303"/>
      <c r="JB261" s="316"/>
    </row>
    <row r="262" spans="1:262" x14ac:dyDescent="0.2">
      <c r="A262" s="302"/>
      <c r="B262" s="302"/>
      <c r="C262" s="302"/>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c r="AD262" s="303"/>
      <c r="AE262" s="303"/>
      <c r="AF262" s="303"/>
      <c r="AG262" s="303"/>
      <c r="AH262" s="303"/>
      <c r="AI262" s="303"/>
      <c r="AJ262" s="303"/>
      <c r="AK262" s="303"/>
      <c r="AL262" s="303"/>
      <c r="AM262" s="303"/>
      <c r="AN262" s="303"/>
      <c r="AO262" s="303"/>
      <c r="AP262" s="303"/>
      <c r="AQ262" s="303"/>
      <c r="AR262" s="303"/>
      <c r="AS262" s="303"/>
      <c r="AT262" s="303"/>
      <c r="AU262" s="303"/>
      <c r="AV262" s="303"/>
      <c r="AW262" s="303"/>
      <c r="AX262" s="303"/>
      <c r="AY262" s="303"/>
      <c r="AZ262" s="303"/>
      <c r="BA262" s="303"/>
      <c r="BB262" s="303"/>
      <c r="BC262" s="303"/>
      <c r="BD262" s="303"/>
      <c r="BE262" s="303"/>
      <c r="BF262" s="303"/>
      <c r="JB262" s="316"/>
    </row>
    <row r="263" spans="1:262" x14ac:dyDescent="0.2">
      <c r="A263" s="302"/>
      <c r="B263" s="302"/>
      <c r="C263" s="302"/>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c r="AD263" s="303"/>
      <c r="AE263" s="303"/>
      <c r="AF263" s="303"/>
      <c r="AG263" s="303"/>
      <c r="AH263" s="303"/>
      <c r="AI263" s="303"/>
      <c r="AJ263" s="303"/>
      <c r="AK263" s="303"/>
      <c r="AL263" s="303"/>
      <c r="AM263" s="303"/>
      <c r="AN263" s="303"/>
      <c r="AO263" s="303"/>
      <c r="AP263" s="303"/>
      <c r="AQ263" s="303"/>
      <c r="AR263" s="303"/>
      <c r="AS263" s="303"/>
      <c r="AT263" s="303"/>
      <c r="AU263" s="303"/>
      <c r="AV263" s="303"/>
      <c r="AW263" s="303"/>
      <c r="AX263" s="303"/>
      <c r="AY263" s="303"/>
      <c r="AZ263" s="303"/>
      <c r="BA263" s="303"/>
      <c r="BB263" s="303"/>
      <c r="BC263" s="303"/>
      <c r="BD263" s="303"/>
      <c r="BE263" s="303"/>
      <c r="BF263" s="303"/>
      <c r="JB263" s="316"/>
    </row>
    <row r="264" spans="1:262" x14ac:dyDescent="0.2">
      <c r="A264" s="302"/>
      <c r="B264" s="302"/>
      <c r="C264" s="302"/>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03"/>
      <c r="AC264" s="303"/>
      <c r="AD264" s="303"/>
      <c r="AE264" s="303"/>
      <c r="AF264" s="303"/>
      <c r="AG264" s="303"/>
      <c r="AH264" s="303"/>
      <c r="AI264" s="303"/>
      <c r="AJ264" s="303"/>
      <c r="AK264" s="303"/>
      <c r="AL264" s="303"/>
      <c r="AM264" s="303"/>
      <c r="AN264" s="303"/>
      <c r="AO264" s="303"/>
      <c r="AP264" s="303"/>
      <c r="AQ264" s="303"/>
      <c r="AR264" s="303"/>
      <c r="AS264" s="303"/>
      <c r="AT264" s="303"/>
      <c r="AU264" s="303"/>
      <c r="AV264" s="303"/>
      <c r="AW264" s="303"/>
      <c r="AX264" s="303"/>
      <c r="AY264" s="303"/>
      <c r="AZ264" s="303"/>
      <c r="BA264" s="303"/>
      <c r="BB264" s="303"/>
      <c r="BC264" s="303"/>
      <c r="BD264" s="303"/>
      <c r="BE264" s="303"/>
      <c r="BF264" s="303"/>
      <c r="JB264" s="316"/>
    </row>
    <row r="265" spans="1:262" x14ac:dyDescent="0.2">
      <c r="A265" s="302"/>
      <c r="B265" s="302"/>
      <c r="C265" s="302"/>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c r="AB265" s="303"/>
      <c r="AC265" s="303"/>
      <c r="AD265" s="303"/>
      <c r="AE265" s="303"/>
      <c r="AF265" s="303"/>
      <c r="AG265" s="303"/>
      <c r="AH265" s="303"/>
      <c r="AI265" s="303"/>
      <c r="AJ265" s="303"/>
      <c r="AK265" s="303"/>
      <c r="AL265" s="303"/>
      <c r="AM265" s="303"/>
      <c r="AN265" s="303"/>
      <c r="AO265" s="303"/>
      <c r="AP265" s="303"/>
      <c r="AQ265" s="303"/>
      <c r="AR265" s="303"/>
      <c r="AS265" s="303"/>
      <c r="AT265" s="303"/>
      <c r="AU265" s="303"/>
      <c r="AV265" s="303"/>
      <c r="AW265" s="303"/>
      <c r="AX265" s="303"/>
      <c r="AY265" s="303"/>
      <c r="AZ265" s="303"/>
      <c r="BA265" s="303"/>
      <c r="BB265" s="303"/>
      <c r="BC265" s="303"/>
      <c r="BD265" s="303"/>
      <c r="BE265" s="303"/>
      <c r="BF265" s="303"/>
      <c r="JB265" s="316"/>
    </row>
    <row r="266" spans="1:262" x14ac:dyDescent="0.2">
      <c r="A266" s="302"/>
      <c r="B266" s="302"/>
      <c r="C266" s="302"/>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c r="AB266" s="303"/>
      <c r="AC266" s="303"/>
      <c r="AD266" s="303"/>
      <c r="AE266" s="303"/>
      <c r="AF266" s="303"/>
      <c r="AG266" s="303"/>
      <c r="AH266" s="303"/>
      <c r="AI266" s="303"/>
      <c r="AJ266" s="303"/>
      <c r="AK266" s="303"/>
      <c r="AL266" s="303"/>
      <c r="AM266" s="303"/>
      <c r="AN266" s="303"/>
      <c r="AO266" s="303"/>
      <c r="AP266" s="303"/>
      <c r="AQ266" s="303"/>
      <c r="AR266" s="303"/>
      <c r="AS266" s="303"/>
      <c r="AT266" s="303"/>
      <c r="AU266" s="303"/>
      <c r="AV266" s="303"/>
      <c r="AW266" s="303"/>
      <c r="AX266" s="303"/>
      <c r="AY266" s="303"/>
      <c r="AZ266" s="303"/>
      <c r="BA266" s="303"/>
      <c r="BB266" s="303"/>
      <c r="BC266" s="303"/>
      <c r="BD266" s="303"/>
      <c r="BE266" s="303"/>
      <c r="BF266" s="303"/>
      <c r="JB266" s="316"/>
    </row>
    <row r="267" spans="1:262" x14ac:dyDescent="0.2">
      <c r="A267" s="302"/>
      <c r="B267" s="302"/>
      <c r="C267" s="302"/>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c r="AB267" s="303"/>
      <c r="AC267" s="303"/>
      <c r="AD267" s="303"/>
      <c r="AE267" s="303"/>
      <c r="AF267" s="303"/>
      <c r="AG267" s="303"/>
      <c r="AH267" s="303"/>
      <c r="AI267" s="303"/>
      <c r="AJ267" s="303"/>
      <c r="AK267" s="303"/>
      <c r="AL267" s="303"/>
      <c r="AM267" s="303"/>
      <c r="AN267" s="303"/>
      <c r="AO267" s="303"/>
      <c r="AP267" s="303"/>
      <c r="AQ267" s="303"/>
      <c r="AR267" s="303"/>
      <c r="AS267" s="303"/>
      <c r="AT267" s="303"/>
      <c r="AU267" s="303"/>
      <c r="AV267" s="303"/>
      <c r="AW267" s="303"/>
      <c r="AX267" s="303"/>
      <c r="AY267" s="303"/>
      <c r="AZ267" s="303"/>
      <c r="BA267" s="303"/>
      <c r="BB267" s="303"/>
      <c r="BC267" s="303"/>
      <c r="BD267" s="303"/>
      <c r="BE267" s="303"/>
      <c r="BF267" s="303"/>
      <c r="JB267" s="316"/>
    </row>
    <row r="268" spans="1:262" x14ac:dyDescent="0.2">
      <c r="A268" s="302"/>
      <c r="B268" s="302"/>
      <c r="C268" s="302"/>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c r="AD268" s="303"/>
      <c r="AE268" s="303"/>
      <c r="AF268" s="303"/>
      <c r="AG268" s="303"/>
      <c r="AH268" s="303"/>
      <c r="AI268" s="303"/>
      <c r="AJ268" s="303"/>
      <c r="AK268" s="303"/>
      <c r="AL268" s="303"/>
      <c r="AM268" s="303"/>
      <c r="AN268" s="303"/>
      <c r="AO268" s="303"/>
      <c r="AP268" s="303"/>
      <c r="AQ268" s="303"/>
      <c r="AR268" s="303"/>
      <c r="AS268" s="303"/>
      <c r="AT268" s="303"/>
      <c r="AU268" s="303"/>
      <c r="AV268" s="303"/>
      <c r="AW268" s="303"/>
      <c r="AX268" s="303"/>
      <c r="AY268" s="303"/>
      <c r="AZ268" s="303"/>
      <c r="BA268" s="303"/>
      <c r="BB268" s="303"/>
      <c r="BC268" s="303"/>
      <c r="BD268" s="303"/>
      <c r="BE268" s="303"/>
      <c r="BF268" s="303"/>
      <c r="JB268" s="316"/>
    </row>
    <row r="269" spans="1:262" x14ac:dyDescent="0.2">
      <c r="A269" s="302"/>
      <c r="B269" s="302"/>
      <c r="C269" s="302"/>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c r="AB269" s="303"/>
      <c r="AC269" s="303"/>
      <c r="AD269" s="303"/>
      <c r="AE269" s="303"/>
      <c r="AF269" s="303"/>
      <c r="AG269" s="303"/>
      <c r="AH269" s="303"/>
      <c r="AI269" s="303"/>
      <c r="AJ269" s="303"/>
      <c r="AK269" s="303"/>
      <c r="AL269" s="303"/>
      <c r="AM269" s="303"/>
      <c r="AN269" s="303"/>
      <c r="AO269" s="303"/>
      <c r="AP269" s="303"/>
      <c r="AQ269" s="303"/>
      <c r="AR269" s="303"/>
      <c r="AS269" s="303"/>
      <c r="AT269" s="303"/>
      <c r="AU269" s="303"/>
      <c r="AV269" s="303"/>
      <c r="AW269" s="303"/>
      <c r="AX269" s="303"/>
      <c r="AY269" s="303"/>
      <c r="AZ269" s="303"/>
      <c r="BA269" s="303"/>
      <c r="BB269" s="303"/>
      <c r="BC269" s="303"/>
      <c r="BD269" s="303"/>
      <c r="BE269" s="303"/>
      <c r="BF269" s="303"/>
      <c r="JB269" s="316"/>
    </row>
    <row r="270" spans="1:262" x14ac:dyDescent="0.2">
      <c r="A270" s="302"/>
      <c r="B270" s="302"/>
      <c r="C270" s="302"/>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c r="AD270" s="303"/>
      <c r="AE270" s="303"/>
      <c r="AF270" s="303"/>
      <c r="AG270" s="303"/>
      <c r="AH270" s="303"/>
      <c r="AI270" s="303"/>
      <c r="AJ270" s="303"/>
      <c r="AK270" s="303"/>
      <c r="AL270" s="303"/>
      <c r="AM270" s="303"/>
      <c r="AN270" s="303"/>
      <c r="AO270" s="303"/>
      <c r="AP270" s="303"/>
      <c r="AQ270" s="303"/>
      <c r="AR270" s="303"/>
      <c r="AS270" s="303"/>
      <c r="AT270" s="303"/>
      <c r="AU270" s="303"/>
      <c r="AV270" s="303"/>
      <c r="AW270" s="303"/>
      <c r="AX270" s="303"/>
      <c r="AY270" s="303"/>
      <c r="AZ270" s="303"/>
      <c r="BA270" s="303"/>
      <c r="BB270" s="303"/>
      <c r="BC270" s="303"/>
      <c r="BD270" s="303"/>
      <c r="BE270" s="303"/>
      <c r="BF270" s="303"/>
      <c r="JB270" s="316"/>
    </row>
    <row r="271" spans="1:262" x14ac:dyDescent="0.2">
      <c r="A271" s="302"/>
      <c r="B271" s="302"/>
      <c r="C271" s="302"/>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03"/>
      <c r="AC271" s="303"/>
      <c r="AD271" s="303"/>
      <c r="AE271" s="303"/>
      <c r="AF271" s="303"/>
      <c r="AG271" s="303"/>
      <c r="AH271" s="303"/>
      <c r="AI271" s="303"/>
      <c r="AJ271" s="303"/>
      <c r="AK271" s="303"/>
      <c r="AL271" s="303"/>
      <c r="AM271" s="303"/>
      <c r="AN271" s="303"/>
      <c r="AO271" s="303"/>
      <c r="AP271" s="303"/>
      <c r="AQ271" s="303"/>
      <c r="AR271" s="303"/>
      <c r="AS271" s="303"/>
      <c r="AT271" s="303"/>
      <c r="AU271" s="303"/>
      <c r="AV271" s="303"/>
      <c r="AW271" s="303"/>
      <c r="AX271" s="303"/>
      <c r="AY271" s="303"/>
      <c r="AZ271" s="303"/>
      <c r="BA271" s="303"/>
      <c r="BB271" s="303"/>
      <c r="BC271" s="303"/>
      <c r="BD271" s="303"/>
      <c r="BE271" s="303"/>
      <c r="BF271" s="303"/>
      <c r="JB271" s="316"/>
    </row>
    <row r="272" spans="1:262" x14ac:dyDescent="0.2">
      <c r="A272" s="302"/>
      <c r="B272" s="302"/>
      <c r="C272" s="302"/>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03"/>
      <c r="AC272" s="303"/>
      <c r="AD272" s="303"/>
      <c r="AE272" s="303"/>
      <c r="AF272" s="303"/>
      <c r="AG272" s="303"/>
      <c r="AH272" s="303"/>
      <c r="AI272" s="303"/>
      <c r="AJ272" s="303"/>
      <c r="AK272" s="303"/>
      <c r="AL272" s="303"/>
      <c r="AM272" s="303"/>
      <c r="AN272" s="303"/>
      <c r="AO272" s="303"/>
      <c r="AP272" s="303"/>
      <c r="AQ272" s="303"/>
      <c r="AR272" s="303"/>
      <c r="AS272" s="303"/>
      <c r="AT272" s="303"/>
      <c r="AU272" s="303"/>
      <c r="AV272" s="303"/>
      <c r="AW272" s="303"/>
      <c r="AX272" s="303"/>
      <c r="AY272" s="303"/>
      <c r="AZ272" s="303"/>
      <c r="BA272" s="303"/>
      <c r="BB272" s="303"/>
      <c r="BC272" s="303"/>
      <c r="BD272" s="303"/>
      <c r="BE272" s="303"/>
      <c r="BF272" s="303"/>
      <c r="JB272" s="316"/>
    </row>
    <row r="273" spans="1:262" x14ac:dyDescent="0.2">
      <c r="A273" s="302"/>
      <c r="B273" s="302"/>
      <c r="C273" s="302"/>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c r="AB273" s="303"/>
      <c r="AC273" s="303"/>
      <c r="AD273" s="303"/>
      <c r="AE273" s="303"/>
      <c r="AF273" s="303"/>
      <c r="AG273" s="303"/>
      <c r="AH273" s="303"/>
      <c r="AI273" s="303"/>
      <c r="AJ273" s="303"/>
      <c r="AK273" s="303"/>
      <c r="AL273" s="303"/>
      <c r="AM273" s="303"/>
      <c r="AN273" s="303"/>
      <c r="AO273" s="303"/>
      <c r="AP273" s="303"/>
      <c r="AQ273" s="303"/>
      <c r="AR273" s="303"/>
      <c r="AS273" s="303"/>
      <c r="AT273" s="303"/>
      <c r="AU273" s="303"/>
      <c r="AV273" s="303"/>
      <c r="AW273" s="303"/>
      <c r="AX273" s="303"/>
      <c r="AY273" s="303"/>
      <c r="AZ273" s="303"/>
      <c r="BA273" s="303"/>
      <c r="BB273" s="303"/>
      <c r="BC273" s="303"/>
      <c r="BD273" s="303"/>
      <c r="BE273" s="303"/>
      <c r="BF273" s="303"/>
      <c r="JB273" s="316"/>
    </row>
    <row r="274" spans="1:262" x14ac:dyDescent="0.2">
      <c r="A274" s="302"/>
      <c r="B274" s="302"/>
      <c r="C274" s="302"/>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03"/>
      <c r="AC274" s="303"/>
      <c r="AD274" s="303"/>
      <c r="AE274" s="303"/>
      <c r="AF274" s="303"/>
      <c r="AG274" s="303"/>
      <c r="AH274" s="303"/>
      <c r="AI274" s="303"/>
      <c r="AJ274" s="303"/>
      <c r="AK274" s="303"/>
      <c r="AL274" s="303"/>
      <c r="AM274" s="303"/>
      <c r="AN274" s="303"/>
      <c r="AO274" s="303"/>
      <c r="AP274" s="303"/>
      <c r="AQ274" s="303"/>
      <c r="AR274" s="303"/>
      <c r="AS274" s="303"/>
      <c r="AT274" s="303"/>
      <c r="AU274" s="303"/>
      <c r="AV274" s="303"/>
      <c r="AW274" s="303"/>
      <c r="AX274" s="303"/>
      <c r="AY274" s="303"/>
      <c r="AZ274" s="303"/>
      <c r="BA274" s="303"/>
      <c r="BB274" s="303"/>
      <c r="BC274" s="303"/>
      <c r="BD274" s="303"/>
      <c r="BE274" s="303"/>
      <c r="BF274" s="303"/>
      <c r="JB274" s="316"/>
    </row>
    <row r="275" spans="1:262" x14ac:dyDescent="0.2">
      <c r="A275" s="302"/>
      <c r="B275" s="302"/>
      <c r="C275" s="302"/>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c r="AB275" s="303"/>
      <c r="AC275" s="303"/>
      <c r="AD275" s="303"/>
      <c r="AE275" s="303"/>
      <c r="AF275" s="303"/>
      <c r="AG275" s="303"/>
      <c r="AH275" s="303"/>
      <c r="AI275" s="303"/>
      <c r="AJ275" s="303"/>
      <c r="AK275" s="303"/>
      <c r="AL275" s="303"/>
      <c r="AM275" s="303"/>
      <c r="AN275" s="303"/>
      <c r="AO275" s="303"/>
      <c r="AP275" s="303"/>
      <c r="AQ275" s="303"/>
      <c r="AR275" s="303"/>
      <c r="AS275" s="303"/>
      <c r="AT275" s="303"/>
      <c r="AU275" s="303"/>
      <c r="AV275" s="303"/>
      <c r="AW275" s="303"/>
      <c r="AX275" s="303"/>
      <c r="AY275" s="303"/>
      <c r="AZ275" s="303"/>
      <c r="BA275" s="303"/>
      <c r="BB275" s="303"/>
      <c r="BC275" s="303"/>
      <c r="BD275" s="303"/>
      <c r="BE275" s="303"/>
      <c r="BF275" s="303"/>
      <c r="JB275" s="316"/>
    </row>
    <row r="276" spans="1:262" x14ac:dyDescent="0.2">
      <c r="A276" s="302"/>
      <c r="B276" s="302"/>
      <c r="C276" s="302"/>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3"/>
      <c r="BB276" s="303"/>
      <c r="BC276" s="303"/>
      <c r="BD276" s="303"/>
      <c r="BE276" s="303"/>
      <c r="BF276" s="303"/>
      <c r="JB276" s="316"/>
    </row>
    <row r="277" spans="1:262" x14ac:dyDescent="0.2">
      <c r="A277" s="302"/>
      <c r="B277" s="302"/>
      <c r="C277" s="302"/>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03"/>
      <c r="AC277" s="303"/>
      <c r="AD277" s="303"/>
      <c r="AE277" s="303"/>
      <c r="AF277" s="303"/>
      <c r="AG277" s="303"/>
      <c r="AH277" s="303"/>
      <c r="AI277" s="303"/>
      <c r="AJ277" s="303"/>
      <c r="AK277" s="303"/>
      <c r="AL277" s="303"/>
      <c r="AM277" s="303"/>
      <c r="AN277" s="303"/>
      <c r="AO277" s="303"/>
      <c r="AP277" s="303"/>
      <c r="AQ277" s="303"/>
      <c r="AR277" s="303"/>
      <c r="AS277" s="303"/>
      <c r="AT277" s="303"/>
      <c r="AU277" s="303"/>
      <c r="AV277" s="303"/>
      <c r="AW277" s="303"/>
      <c r="AX277" s="303"/>
      <c r="AY277" s="303"/>
      <c r="AZ277" s="303"/>
      <c r="BA277" s="303"/>
      <c r="BB277" s="303"/>
      <c r="BC277" s="303"/>
      <c r="BD277" s="303"/>
      <c r="BE277" s="303"/>
      <c r="BF277" s="303"/>
      <c r="JB277" s="316"/>
    </row>
    <row r="278" spans="1:262" x14ac:dyDescent="0.2">
      <c r="A278" s="302"/>
      <c r="B278" s="302"/>
      <c r="C278" s="302"/>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c r="AB278" s="303"/>
      <c r="AC278" s="303"/>
      <c r="AD278" s="303"/>
      <c r="AE278" s="303"/>
      <c r="AF278" s="303"/>
      <c r="AG278" s="303"/>
      <c r="AH278" s="303"/>
      <c r="AI278" s="303"/>
      <c r="AJ278" s="303"/>
      <c r="AK278" s="303"/>
      <c r="AL278" s="303"/>
      <c r="AM278" s="303"/>
      <c r="AN278" s="303"/>
      <c r="AO278" s="303"/>
      <c r="AP278" s="303"/>
      <c r="AQ278" s="303"/>
      <c r="AR278" s="303"/>
      <c r="AS278" s="303"/>
      <c r="AT278" s="303"/>
      <c r="AU278" s="303"/>
      <c r="AV278" s="303"/>
      <c r="AW278" s="303"/>
      <c r="AX278" s="303"/>
      <c r="AY278" s="303"/>
      <c r="AZ278" s="303"/>
      <c r="BA278" s="303"/>
      <c r="BB278" s="303"/>
      <c r="BC278" s="303"/>
      <c r="BD278" s="303"/>
      <c r="BE278" s="303"/>
      <c r="BF278" s="303"/>
      <c r="JB278" s="316"/>
    </row>
    <row r="279" spans="1:262" x14ac:dyDescent="0.2">
      <c r="A279" s="302"/>
      <c r="B279" s="302"/>
      <c r="C279" s="302"/>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c r="AD279" s="303"/>
      <c r="AE279" s="303"/>
      <c r="AF279" s="303"/>
      <c r="AG279" s="303"/>
      <c r="AH279" s="303"/>
      <c r="AI279" s="303"/>
      <c r="AJ279" s="303"/>
      <c r="AK279" s="303"/>
      <c r="AL279" s="303"/>
      <c r="AM279" s="303"/>
      <c r="AN279" s="303"/>
      <c r="AO279" s="303"/>
      <c r="AP279" s="303"/>
      <c r="AQ279" s="303"/>
      <c r="AR279" s="303"/>
      <c r="AS279" s="303"/>
      <c r="AT279" s="303"/>
      <c r="AU279" s="303"/>
      <c r="AV279" s="303"/>
      <c r="AW279" s="303"/>
      <c r="AX279" s="303"/>
      <c r="AY279" s="303"/>
      <c r="AZ279" s="303"/>
      <c r="BA279" s="303"/>
      <c r="BB279" s="303"/>
      <c r="BC279" s="303"/>
      <c r="BD279" s="303"/>
      <c r="BE279" s="303"/>
      <c r="BF279" s="303"/>
      <c r="JB279" s="316"/>
    </row>
    <row r="280" spans="1:262" x14ac:dyDescent="0.2">
      <c r="A280" s="302"/>
      <c r="B280" s="302"/>
      <c r="C280" s="302"/>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03"/>
      <c r="AC280" s="303"/>
      <c r="AD280" s="303"/>
      <c r="AE280" s="303"/>
      <c r="AF280" s="303"/>
      <c r="AG280" s="303"/>
      <c r="AH280" s="303"/>
      <c r="AI280" s="303"/>
      <c r="AJ280" s="303"/>
      <c r="AK280" s="303"/>
      <c r="AL280" s="303"/>
      <c r="AM280" s="303"/>
      <c r="AN280" s="303"/>
      <c r="AO280" s="303"/>
      <c r="AP280" s="303"/>
      <c r="AQ280" s="303"/>
      <c r="AR280" s="303"/>
      <c r="AS280" s="303"/>
      <c r="AT280" s="303"/>
      <c r="AU280" s="303"/>
      <c r="AV280" s="303"/>
      <c r="AW280" s="303"/>
      <c r="AX280" s="303"/>
      <c r="AY280" s="303"/>
      <c r="AZ280" s="303"/>
      <c r="BA280" s="303"/>
      <c r="BB280" s="303"/>
      <c r="BC280" s="303"/>
      <c r="BD280" s="303"/>
      <c r="BE280" s="303"/>
      <c r="BF280" s="303"/>
      <c r="JB280" s="316"/>
    </row>
    <row r="281" spans="1:262" x14ac:dyDescent="0.2">
      <c r="A281" s="302"/>
      <c r="B281" s="302"/>
      <c r="C281" s="302"/>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c r="AB281" s="303"/>
      <c r="AC281" s="303"/>
      <c r="AD281" s="303"/>
      <c r="AE281" s="303"/>
      <c r="AF281" s="303"/>
      <c r="AG281" s="303"/>
      <c r="AH281" s="303"/>
      <c r="AI281" s="303"/>
      <c r="AJ281" s="303"/>
      <c r="AK281" s="303"/>
      <c r="AL281" s="303"/>
      <c r="AM281" s="303"/>
      <c r="AN281" s="303"/>
      <c r="AO281" s="303"/>
      <c r="AP281" s="303"/>
      <c r="AQ281" s="303"/>
      <c r="AR281" s="303"/>
      <c r="AS281" s="303"/>
      <c r="AT281" s="303"/>
      <c r="AU281" s="303"/>
      <c r="AV281" s="303"/>
      <c r="AW281" s="303"/>
      <c r="AX281" s="303"/>
      <c r="AY281" s="303"/>
      <c r="AZ281" s="303"/>
      <c r="BA281" s="303"/>
      <c r="BB281" s="303"/>
      <c r="BC281" s="303"/>
      <c r="BD281" s="303"/>
      <c r="BE281" s="303"/>
      <c r="BF281" s="303"/>
      <c r="JB281" s="316"/>
    </row>
    <row r="282" spans="1:262" x14ac:dyDescent="0.2">
      <c r="A282" s="302"/>
      <c r="B282" s="302"/>
      <c r="C282" s="302"/>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c r="AB282" s="303"/>
      <c r="AC282" s="303"/>
      <c r="AD282" s="303"/>
      <c r="AE282" s="303"/>
      <c r="AF282" s="303"/>
      <c r="AG282" s="303"/>
      <c r="AH282" s="303"/>
      <c r="AI282" s="303"/>
      <c r="AJ282" s="303"/>
      <c r="AK282" s="303"/>
      <c r="AL282" s="303"/>
      <c r="AM282" s="303"/>
      <c r="AN282" s="303"/>
      <c r="AO282" s="303"/>
      <c r="AP282" s="303"/>
      <c r="AQ282" s="303"/>
      <c r="AR282" s="303"/>
      <c r="AS282" s="303"/>
      <c r="AT282" s="303"/>
      <c r="AU282" s="303"/>
      <c r="AV282" s="303"/>
      <c r="AW282" s="303"/>
      <c r="AX282" s="303"/>
      <c r="AY282" s="303"/>
      <c r="AZ282" s="303"/>
      <c r="BA282" s="303"/>
      <c r="BB282" s="303"/>
      <c r="BC282" s="303"/>
      <c r="BD282" s="303"/>
      <c r="BE282" s="303"/>
      <c r="BF282" s="303"/>
      <c r="JB282" s="316"/>
    </row>
    <row r="283" spans="1:262" x14ac:dyDescent="0.2">
      <c r="A283" s="302"/>
      <c r="B283" s="302"/>
      <c r="C283" s="302"/>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c r="AB283" s="303"/>
      <c r="AC283" s="303"/>
      <c r="AD283" s="303"/>
      <c r="AE283" s="303"/>
      <c r="AF283" s="303"/>
      <c r="AG283" s="303"/>
      <c r="AH283" s="303"/>
      <c r="AI283" s="303"/>
      <c r="AJ283" s="303"/>
      <c r="AK283" s="303"/>
      <c r="AL283" s="303"/>
      <c r="AM283" s="303"/>
      <c r="AN283" s="303"/>
      <c r="AO283" s="303"/>
      <c r="AP283" s="303"/>
      <c r="AQ283" s="303"/>
      <c r="AR283" s="303"/>
      <c r="AS283" s="303"/>
      <c r="AT283" s="303"/>
      <c r="AU283" s="303"/>
      <c r="AV283" s="303"/>
      <c r="AW283" s="303"/>
      <c r="AX283" s="303"/>
      <c r="AY283" s="303"/>
      <c r="AZ283" s="303"/>
      <c r="BA283" s="303"/>
      <c r="BB283" s="303"/>
      <c r="BC283" s="303"/>
      <c r="BD283" s="303"/>
      <c r="BE283" s="303"/>
      <c r="BF283" s="303"/>
      <c r="JB283" s="316"/>
    </row>
    <row r="284" spans="1:262" x14ac:dyDescent="0.2">
      <c r="A284" s="302"/>
      <c r="B284" s="302"/>
      <c r="C284" s="302"/>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3"/>
      <c r="BB284" s="303"/>
      <c r="BC284" s="303"/>
      <c r="BD284" s="303"/>
      <c r="BE284" s="303"/>
      <c r="BF284" s="303"/>
      <c r="JB284" s="316"/>
    </row>
    <row r="285" spans="1:262" x14ac:dyDescent="0.2">
      <c r="A285" s="302"/>
      <c r="B285" s="302"/>
      <c r="C285" s="302"/>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c r="AB285" s="303"/>
      <c r="AC285" s="303"/>
      <c r="AD285" s="303"/>
      <c r="AE285" s="303"/>
      <c r="AF285" s="303"/>
      <c r="AG285" s="303"/>
      <c r="AH285" s="303"/>
      <c r="AI285" s="303"/>
      <c r="AJ285" s="303"/>
      <c r="AK285" s="303"/>
      <c r="AL285" s="303"/>
      <c r="AM285" s="303"/>
      <c r="AN285" s="303"/>
      <c r="AO285" s="303"/>
      <c r="AP285" s="303"/>
      <c r="AQ285" s="303"/>
      <c r="AR285" s="303"/>
      <c r="AS285" s="303"/>
      <c r="AT285" s="303"/>
      <c r="AU285" s="303"/>
      <c r="AV285" s="303"/>
      <c r="AW285" s="303"/>
      <c r="AX285" s="303"/>
      <c r="AY285" s="303"/>
      <c r="AZ285" s="303"/>
      <c r="BA285" s="303"/>
      <c r="BB285" s="303"/>
      <c r="BC285" s="303"/>
      <c r="BD285" s="303"/>
      <c r="BE285" s="303"/>
      <c r="BF285" s="303"/>
      <c r="JB285" s="316"/>
    </row>
    <row r="286" spans="1:262" x14ac:dyDescent="0.2">
      <c r="A286" s="302"/>
      <c r="B286" s="302"/>
      <c r="C286" s="302"/>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c r="AB286" s="303"/>
      <c r="AC286" s="303"/>
      <c r="AD286" s="303"/>
      <c r="AE286" s="303"/>
      <c r="AF286" s="303"/>
      <c r="AG286" s="303"/>
      <c r="AH286" s="303"/>
      <c r="AI286" s="303"/>
      <c r="AJ286" s="303"/>
      <c r="AK286" s="303"/>
      <c r="AL286" s="303"/>
      <c r="AM286" s="303"/>
      <c r="AN286" s="303"/>
      <c r="AO286" s="303"/>
      <c r="AP286" s="303"/>
      <c r="AQ286" s="303"/>
      <c r="AR286" s="303"/>
      <c r="AS286" s="303"/>
      <c r="AT286" s="303"/>
      <c r="AU286" s="303"/>
      <c r="AV286" s="303"/>
      <c r="AW286" s="303"/>
      <c r="AX286" s="303"/>
      <c r="AY286" s="303"/>
      <c r="AZ286" s="303"/>
      <c r="BA286" s="303"/>
      <c r="BB286" s="303"/>
      <c r="BC286" s="303"/>
      <c r="BD286" s="303"/>
      <c r="BE286" s="303"/>
      <c r="BF286" s="303"/>
      <c r="JB286" s="316"/>
    </row>
    <row r="287" spans="1:262" x14ac:dyDescent="0.2">
      <c r="A287" s="302"/>
      <c r="B287" s="302"/>
      <c r="C287" s="302"/>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03"/>
      <c r="AC287" s="303"/>
      <c r="AD287" s="303"/>
      <c r="AE287" s="303"/>
      <c r="AF287" s="303"/>
      <c r="AG287" s="303"/>
      <c r="AH287" s="303"/>
      <c r="AI287" s="303"/>
      <c r="AJ287" s="303"/>
      <c r="AK287" s="303"/>
      <c r="AL287" s="303"/>
      <c r="AM287" s="303"/>
      <c r="AN287" s="303"/>
      <c r="AO287" s="303"/>
      <c r="AP287" s="303"/>
      <c r="AQ287" s="303"/>
      <c r="AR287" s="303"/>
      <c r="AS287" s="303"/>
      <c r="AT287" s="303"/>
      <c r="AU287" s="303"/>
      <c r="AV287" s="303"/>
      <c r="AW287" s="303"/>
      <c r="AX287" s="303"/>
      <c r="AY287" s="303"/>
      <c r="AZ287" s="303"/>
      <c r="BA287" s="303"/>
      <c r="BB287" s="303"/>
      <c r="BC287" s="303"/>
      <c r="BD287" s="303"/>
      <c r="BE287" s="303"/>
      <c r="BF287" s="303"/>
      <c r="JB287" s="316"/>
    </row>
    <row r="288" spans="1:262" x14ac:dyDescent="0.2">
      <c r="A288" s="302"/>
      <c r="B288" s="302"/>
      <c r="C288" s="302"/>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c r="AB288" s="303"/>
      <c r="AC288" s="303"/>
      <c r="AD288" s="303"/>
      <c r="AE288" s="303"/>
      <c r="AF288" s="303"/>
      <c r="AG288" s="303"/>
      <c r="AH288" s="303"/>
      <c r="AI288" s="303"/>
      <c r="AJ288" s="303"/>
      <c r="AK288" s="303"/>
      <c r="AL288" s="303"/>
      <c r="AM288" s="303"/>
      <c r="AN288" s="303"/>
      <c r="AO288" s="303"/>
      <c r="AP288" s="303"/>
      <c r="AQ288" s="303"/>
      <c r="AR288" s="303"/>
      <c r="AS288" s="303"/>
      <c r="AT288" s="303"/>
      <c r="AU288" s="303"/>
      <c r="AV288" s="303"/>
      <c r="AW288" s="303"/>
      <c r="AX288" s="303"/>
      <c r="AY288" s="303"/>
      <c r="AZ288" s="303"/>
      <c r="BA288" s="303"/>
      <c r="BB288" s="303"/>
      <c r="BC288" s="303"/>
      <c r="BD288" s="303"/>
      <c r="BE288" s="303"/>
      <c r="BF288" s="303"/>
      <c r="JB288" s="316"/>
    </row>
    <row r="289" spans="1:262" x14ac:dyDescent="0.2">
      <c r="A289" s="302"/>
      <c r="B289" s="302"/>
      <c r="C289" s="302"/>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c r="AB289" s="303"/>
      <c r="AC289" s="303"/>
      <c r="AD289" s="303"/>
      <c r="AE289" s="303"/>
      <c r="AF289" s="303"/>
      <c r="AG289" s="303"/>
      <c r="AH289" s="303"/>
      <c r="AI289" s="303"/>
      <c r="AJ289" s="303"/>
      <c r="AK289" s="303"/>
      <c r="AL289" s="303"/>
      <c r="AM289" s="303"/>
      <c r="AN289" s="303"/>
      <c r="AO289" s="303"/>
      <c r="AP289" s="303"/>
      <c r="AQ289" s="303"/>
      <c r="AR289" s="303"/>
      <c r="AS289" s="303"/>
      <c r="AT289" s="303"/>
      <c r="AU289" s="303"/>
      <c r="AV289" s="303"/>
      <c r="AW289" s="303"/>
      <c r="AX289" s="303"/>
      <c r="AY289" s="303"/>
      <c r="AZ289" s="303"/>
      <c r="BA289" s="303"/>
      <c r="BB289" s="303"/>
      <c r="BC289" s="303"/>
      <c r="BD289" s="303"/>
      <c r="BE289" s="303"/>
      <c r="BF289" s="303"/>
      <c r="JB289" s="316"/>
    </row>
    <row r="290" spans="1:262" x14ac:dyDescent="0.2">
      <c r="A290" s="302"/>
      <c r="B290" s="302"/>
      <c r="C290" s="302"/>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c r="AB290" s="303"/>
      <c r="AC290" s="303"/>
      <c r="AD290" s="303"/>
      <c r="AE290" s="303"/>
      <c r="AF290" s="303"/>
      <c r="AG290" s="303"/>
      <c r="AH290" s="303"/>
      <c r="AI290" s="303"/>
      <c r="AJ290" s="303"/>
      <c r="AK290" s="303"/>
      <c r="AL290" s="303"/>
      <c r="AM290" s="303"/>
      <c r="AN290" s="303"/>
      <c r="AO290" s="303"/>
      <c r="AP290" s="303"/>
      <c r="AQ290" s="303"/>
      <c r="AR290" s="303"/>
      <c r="AS290" s="303"/>
      <c r="AT290" s="303"/>
      <c r="AU290" s="303"/>
      <c r="AV290" s="303"/>
      <c r="AW290" s="303"/>
      <c r="AX290" s="303"/>
      <c r="AY290" s="303"/>
      <c r="AZ290" s="303"/>
      <c r="BA290" s="303"/>
      <c r="BB290" s="303"/>
      <c r="BC290" s="303"/>
      <c r="BD290" s="303"/>
      <c r="BE290" s="303"/>
      <c r="BF290" s="303"/>
      <c r="JB290" s="316"/>
    </row>
    <row r="291" spans="1:262" x14ac:dyDescent="0.2">
      <c r="A291" s="302"/>
      <c r="B291" s="302"/>
      <c r="C291" s="302"/>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03"/>
      <c r="AC291" s="303"/>
      <c r="AD291" s="303"/>
      <c r="AE291" s="303"/>
      <c r="AF291" s="303"/>
      <c r="AG291" s="303"/>
      <c r="AH291" s="303"/>
      <c r="AI291" s="303"/>
      <c r="AJ291" s="303"/>
      <c r="AK291" s="303"/>
      <c r="AL291" s="303"/>
      <c r="AM291" s="303"/>
      <c r="AN291" s="303"/>
      <c r="AO291" s="303"/>
      <c r="AP291" s="303"/>
      <c r="AQ291" s="303"/>
      <c r="AR291" s="303"/>
      <c r="AS291" s="303"/>
      <c r="AT291" s="303"/>
      <c r="AU291" s="303"/>
      <c r="AV291" s="303"/>
      <c r="AW291" s="303"/>
      <c r="AX291" s="303"/>
      <c r="AY291" s="303"/>
      <c r="AZ291" s="303"/>
      <c r="BA291" s="303"/>
      <c r="BB291" s="303"/>
      <c r="BC291" s="303"/>
      <c r="BD291" s="303"/>
      <c r="BE291" s="303"/>
      <c r="BF291" s="303"/>
      <c r="JB291" s="316"/>
    </row>
    <row r="292" spans="1:262" x14ac:dyDescent="0.2">
      <c r="A292" s="302"/>
      <c r="B292" s="302"/>
      <c r="C292" s="302"/>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c r="AB292" s="303"/>
      <c r="AC292" s="303"/>
      <c r="AD292" s="303"/>
      <c r="AE292" s="303"/>
      <c r="AF292" s="303"/>
      <c r="AG292" s="303"/>
      <c r="AH292" s="303"/>
      <c r="AI292" s="303"/>
      <c r="AJ292" s="303"/>
      <c r="AK292" s="303"/>
      <c r="AL292" s="303"/>
      <c r="AM292" s="303"/>
      <c r="AN292" s="303"/>
      <c r="AO292" s="303"/>
      <c r="AP292" s="303"/>
      <c r="AQ292" s="303"/>
      <c r="AR292" s="303"/>
      <c r="AS292" s="303"/>
      <c r="AT292" s="303"/>
      <c r="AU292" s="303"/>
      <c r="AV292" s="303"/>
      <c r="AW292" s="303"/>
      <c r="AX292" s="303"/>
      <c r="AY292" s="303"/>
      <c r="AZ292" s="303"/>
      <c r="BA292" s="303"/>
      <c r="BB292" s="303"/>
      <c r="BC292" s="303"/>
      <c r="BD292" s="303"/>
      <c r="BE292" s="303"/>
      <c r="BF292" s="303"/>
      <c r="JB292" s="316"/>
    </row>
    <row r="293" spans="1:262" x14ac:dyDescent="0.2">
      <c r="A293" s="302"/>
      <c r="B293" s="302"/>
      <c r="C293" s="302"/>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03"/>
      <c r="AC293" s="303"/>
      <c r="AD293" s="303"/>
      <c r="AE293" s="303"/>
      <c r="AF293" s="303"/>
      <c r="AG293" s="303"/>
      <c r="AH293" s="303"/>
      <c r="AI293" s="303"/>
      <c r="AJ293" s="303"/>
      <c r="AK293" s="303"/>
      <c r="AL293" s="303"/>
      <c r="AM293" s="303"/>
      <c r="AN293" s="303"/>
      <c r="AO293" s="303"/>
      <c r="AP293" s="303"/>
      <c r="AQ293" s="303"/>
      <c r="AR293" s="303"/>
      <c r="AS293" s="303"/>
      <c r="AT293" s="303"/>
      <c r="AU293" s="303"/>
      <c r="AV293" s="303"/>
      <c r="AW293" s="303"/>
      <c r="AX293" s="303"/>
      <c r="AY293" s="303"/>
      <c r="AZ293" s="303"/>
      <c r="BA293" s="303"/>
      <c r="BB293" s="303"/>
      <c r="BC293" s="303"/>
      <c r="BD293" s="303"/>
      <c r="BE293" s="303"/>
      <c r="BF293" s="303"/>
      <c r="JB293" s="316"/>
    </row>
    <row r="294" spans="1:262" x14ac:dyDescent="0.2">
      <c r="A294" s="302"/>
      <c r="B294" s="302"/>
      <c r="C294" s="302"/>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c r="AB294" s="303"/>
      <c r="AC294" s="303"/>
      <c r="AD294" s="303"/>
      <c r="AE294" s="303"/>
      <c r="AF294" s="303"/>
      <c r="AG294" s="303"/>
      <c r="AH294" s="303"/>
      <c r="AI294" s="303"/>
      <c r="AJ294" s="303"/>
      <c r="AK294" s="303"/>
      <c r="AL294" s="303"/>
      <c r="AM294" s="303"/>
      <c r="AN294" s="303"/>
      <c r="AO294" s="303"/>
      <c r="AP294" s="303"/>
      <c r="AQ294" s="303"/>
      <c r="AR294" s="303"/>
      <c r="AS294" s="303"/>
      <c r="AT294" s="303"/>
      <c r="AU294" s="303"/>
      <c r="AV294" s="303"/>
      <c r="AW294" s="303"/>
      <c r="AX294" s="303"/>
      <c r="AY294" s="303"/>
      <c r="AZ294" s="303"/>
      <c r="BA294" s="303"/>
      <c r="BB294" s="303"/>
      <c r="BC294" s="303"/>
      <c r="BD294" s="303"/>
      <c r="BE294" s="303"/>
      <c r="BF294" s="303"/>
      <c r="JB294" s="316"/>
    </row>
    <row r="295" spans="1:262" x14ac:dyDescent="0.2">
      <c r="A295" s="302"/>
      <c r="B295" s="302"/>
      <c r="C295" s="302"/>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c r="AB295" s="303"/>
      <c r="AC295" s="303"/>
      <c r="AD295" s="303"/>
      <c r="AE295" s="303"/>
      <c r="AF295" s="303"/>
      <c r="AG295" s="303"/>
      <c r="AH295" s="303"/>
      <c r="AI295" s="303"/>
      <c r="AJ295" s="303"/>
      <c r="AK295" s="303"/>
      <c r="AL295" s="303"/>
      <c r="AM295" s="303"/>
      <c r="AN295" s="303"/>
      <c r="AO295" s="303"/>
      <c r="AP295" s="303"/>
      <c r="AQ295" s="303"/>
      <c r="AR295" s="303"/>
      <c r="AS295" s="303"/>
      <c r="AT295" s="303"/>
      <c r="AU295" s="303"/>
      <c r="AV295" s="303"/>
      <c r="AW295" s="303"/>
      <c r="AX295" s="303"/>
      <c r="AY295" s="303"/>
      <c r="AZ295" s="303"/>
      <c r="BA295" s="303"/>
      <c r="BB295" s="303"/>
      <c r="BC295" s="303"/>
      <c r="BD295" s="303"/>
      <c r="BE295" s="303"/>
      <c r="BF295" s="303"/>
      <c r="JB295" s="316"/>
    </row>
    <row r="296" spans="1:262" x14ac:dyDescent="0.2">
      <c r="A296" s="302"/>
      <c r="B296" s="302"/>
      <c r="C296" s="302"/>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03"/>
      <c r="AC296" s="303"/>
      <c r="AD296" s="303"/>
      <c r="AE296" s="303"/>
      <c r="AF296" s="303"/>
      <c r="AG296" s="303"/>
      <c r="AH296" s="303"/>
      <c r="AI296" s="303"/>
      <c r="AJ296" s="303"/>
      <c r="AK296" s="303"/>
      <c r="AL296" s="303"/>
      <c r="AM296" s="303"/>
      <c r="AN296" s="303"/>
      <c r="AO296" s="303"/>
      <c r="AP296" s="303"/>
      <c r="AQ296" s="303"/>
      <c r="AR296" s="303"/>
      <c r="AS296" s="303"/>
      <c r="AT296" s="303"/>
      <c r="AU296" s="303"/>
      <c r="AV296" s="303"/>
      <c r="AW296" s="303"/>
      <c r="AX296" s="303"/>
      <c r="AY296" s="303"/>
      <c r="AZ296" s="303"/>
      <c r="BA296" s="303"/>
      <c r="BB296" s="303"/>
      <c r="BC296" s="303"/>
      <c r="BD296" s="303"/>
      <c r="BE296" s="303"/>
      <c r="BF296" s="303"/>
      <c r="JB296" s="316"/>
    </row>
    <row r="297" spans="1:262" x14ac:dyDescent="0.2">
      <c r="A297" s="302"/>
      <c r="B297" s="302"/>
      <c r="C297" s="302"/>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03"/>
      <c r="AC297" s="303"/>
      <c r="AD297" s="303"/>
      <c r="AE297" s="303"/>
      <c r="AF297" s="303"/>
      <c r="AG297" s="303"/>
      <c r="AH297" s="303"/>
      <c r="AI297" s="303"/>
      <c r="AJ297" s="303"/>
      <c r="AK297" s="303"/>
      <c r="AL297" s="303"/>
      <c r="AM297" s="303"/>
      <c r="AN297" s="303"/>
      <c r="AO297" s="303"/>
      <c r="AP297" s="303"/>
      <c r="AQ297" s="303"/>
      <c r="AR297" s="303"/>
      <c r="AS297" s="303"/>
      <c r="AT297" s="303"/>
      <c r="AU297" s="303"/>
      <c r="AV297" s="303"/>
      <c r="AW297" s="303"/>
      <c r="AX297" s="303"/>
      <c r="AY297" s="303"/>
      <c r="AZ297" s="303"/>
      <c r="BA297" s="303"/>
      <c r="BB297" s="303"/>
      <c r="BC297" s="303"/>
      <c r="BD297" s="303"/>
      <c r="BE297" s="303"/>
      <c r="BF297" s="303"/>
      <c r="JB297" s="316"/>
    </row>
    <row r="298" spans="1:262" x14ac:dyDescent="0.2">
      <c r="A298" s="302"/>
      <c r="B298" s="302"/>
      <c r="C298" s="302"/>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c r="AB298" s="303"/>
      <c r="AC298" s="303"/>
      <c r="AD298" s="303"/>
      <c r="AE298" s="303"/>
      <c r="AF298" s="303"/>
      <c r="AG298" s="303"/>
      <c r="AH298" s="303"/>
      <c r="AI298" s="303"/>
      <c r="AJ298" s="303"/>
      <c r="AK298" s="303"/>
      <c r="AL298" s="303"/>
      <c r="AM298" s="303"/>
      <c r="AN298" s="303"/>
      <c r="AO298" s="303"/>
      <c r="AP298" s="303"/>
      <c r="AQ298" s="303"/>
      <c r="AR298" s="303"/>
      <c r="AS298" s="303"/>
      <c r="AT298" s="303"/>
      <c r="AU298" s="303"/>
      <c r="AV298" s="303"/>
      <c r="AW298" s="303"/>
      <c r="AX298" s="303"/>
      <c r="AY298" s="303"/>
      <c r="AZ298" s="303"/>
      <c r="BA298" s="303"/>
      <c r="BB298" s="303"/>
      <c r="BC298" s="303"/>
      <c r="BD298" s="303"/>
      <c r="BE298" s="303"/>
      <c r="BF298" s="303"/>
      <c r="JB298" s="316"/>
    </row>
    <row r="299" spans="1:262" x14ac:dyDescent="0.2">
      <c r="A299" s="302"/>
      <c r="B299" s="302"/>
      <c r="C299" s="302"/>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c r="AB299" s="303"/>
      <c r="AC299" s="303"/>
      <c r="AD299" s="303"/>
      <c r="AE299" s="303"/>
      <c r="AF299" s="303"/>
      <c r="AG299" s="303"/>
      <c r="AH299" s="303"/>
      <c r="AI299" s="303"/>
      <c r="AJ299" s="303"/>
      <c r="AK299" s="303"/>
      <c r="AL299" s="303"/>
      <c r="AM299" s="303"/>
      <c r="AN299" s="303"/>
      <c r="AO299" s="303"/>
      <c r="AP299" s="303"/>
      <c r="AQ299" s="303"/>
      <c r="AR299" s="303"/>
      <c r="AS299" s="303"/>
      <c r="AT299" s="303"/>
      <c r="AU299" s="303"/>
      <c r="AV299" s="303"/>
      <c r="AW299" s="303"/>
      <c r="AX299" s="303"/>
      <c r="AY299" s="303"/>
      <c r="AZ299" s="303"/>
      <c r="BA299" s="303"/>
      <c r="BB299" s="303"/>
      <c r="BC299" s="303"/>
      <c r="BD299" s="303"/>
      <c r="BE299" s="303"/>
      <c r="BF299" s="303"/>
      <c r="JB299" s="316"/>
    </row>
    <row r="300" spans="1:262" x14ac:dyDescent="0.2">
      <c r="A300" s="302"/>
      <c r="B300" s="302"/>
      <c r="C300" s="302"/>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c r="AB300" s="303"/>
      <c r="AC300" s="303"/>
      <c r="AD300" s="303"/>
      <c r="AE300" s="303"/>
      <c r="AF300" s="303"/>
      <c r="AG300" s="303"/>
      <c r="AH300" s="303"/>
      <c r="AI300" s="303"/>
      <c r="AJ300" s="303"/>
      <c r="AK300" s="303"/>
      <c r="AL300" s="303"/>
      <c r="AM300" s="303"/>
      <c r="AN300" s="303"/>
      <c r="AO300" s="303"/>
      <c r="AP300" s="303"/>
      <c r="AQ300" s="303"/>
      <c r="AR300" s="303"/>
      <c r="AS300" s="303"/>
      <c r="AT300" s="303"/>
      <c r="AU300" s="303"/>
      <c r="AV300" s="303"/>
      <c r="AW300" s="303"/>
      <c r="AX300" s="303"/>
      <c r="AY300" s="303"/>
      <c r="AZ300" s="303"/>
      <c r="BA300" s="303"/>
      <c r="BB300" s="303"/>
      <c r="BC300" s="303"/>
      <c r="BD300" s="303"/>
      <c r="BE300" s="303"/>
      <c r="BF300" s="303"/>
      <c r="JB300" s="316"/>
    </row>
    <row r="301" spans="1:262" x14ac:dyDescent="0.2">
      <c r="A301" s="302"/>
      <c r="B301" s="302"/>
      <c r="C301" s="302"/>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c r="AB301" s="303"/>
      <c r="AC301" s="303"/>
      <c r="AD301" s="303"/>
      <c r="AE301" s="303"/>
      <c r="AF301" s="303"/>
      <c r="AG301" s="303"/>
      <c r="AH301" s="303"/>
      <c r="AI301" s="303"/>
      <c r="AJ301" s="303"/>
      <c r="AK301" s="303"/>
      <c r="AL301" s="303"/>
      <c r="AM301" s="303"/>
      <c r="AN301" s="303"/>
      <c r="AO301" s="303"/>
      <c r="AP301" s="303"/>
      <c r="AQ301" s="303"/>
      <c r="AR301" s="303"/>
      <c r="AS301" s="303"/>
      <c r="AT301" s="303"/>
      <c r="AU301" s="303"/>
      <c r="AV301" s="303"/>
      <c r="AW301" s="303"/>
      <c r="AX301" s="303"/>
      <c r="AY301" s="303"/>
      <c r="AZ301" s="303"/>
      <c r="BA301" s="303"/>
      <c r="BB301" s="303"/>
      <c r="BC301" s="303"/>
      <c r="BD301" s="303"/>
      <c r="BE301" s="303"/>
      <c r="BF301" s="303"/>
      <c r="JB301" s="316"/>
    </row>
    <row r="302" spans="1:262" x14ac:dyDescent="0.2">
      <c r="A302" s="302"/>
      <c r="B302" s="302"/>
      <c r="C302" s="302"/>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03"/>
      <c r="AC302" s="303"/>
      <c r="AD302" s="303"/>
      <c r="AE302" s="303"/>
      <c r="AF302" s="303"/>
      <c r="AG302" s="303"/>
      <c r="AH302" s="303"/>
      <c r="AI302" s="303"/>
      <c r="AJ302" s="303"/>
      <c r="AK302" s="303"/>
      <c r="AL302" s="303"/>
      <c r="AM302" s="303"/>
      <c r="AN302" s="303"/>
      <c r="AO302" s="303"/>
      <c r="AP302" s="303"/>
      <c r="AQ302" s="303"/>
      <c r="AR302" s="303"/>
      <c r="AS302" s="303"/>
      <c r="AT302" s="303"/>
      <c r="AU302" s="303"/>
      <c r="AV302" s="303"/>
      <c r="AW302" s="303"/>
      <c r="AX302" s="303"/>
      <c r="AY302" s="303"/>
      <c r="AZ302" s="303"/>
      <c r="BA302" s="303"/>
      <c r="BB302" s="303"/>
      <c r="BC302" s="303"/>
      <c r="BD302" s="303"/>
      <c r="BE302" s="303"/>
      <c r="BF302" s="303"/>
      <c r="JB302" s="316"/>
    </row>
    <row r="303" spans="1:262" x14ac:dyDescent="0.2">
      <c r="A303" s="302"/>
      <c r="B303" s="302"/>
      <c r="C303" s="302"/>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03"/>
      <c r="AC303" s="303"/>
      <c r="AD303" s="303"/>
      <c r="AE303" s="303"/>
      <c r="AF303" s="303"/>
      <c r="AG303" s="303"/>
      <c r="AH303" s="303"/>
      <c r="AI303" s="303"/>
      <c r="AJ303" s="303"/>
      <c r="AK303" s="303"/>
      <c r="AL303" s="303"/>
      <c r="AM303" s="303"/>
      <c r="AN303" s="303"/>
      <c r="AO303" s="303"/>
      <c r="AP303" s="303"/>
      <c r="AQ303" s="303"/>
      <c r="AR303" s="303"/>
      <c r="AS303" s="303"/>
      <c r="AT303" s="303"/>
      <c r="AU303" s="303"/>
      <c r="AV303" s="303"/>
      <c r="AW303" s="303"/>
      <c r="AX303" s="303"/>
      <c r="AY303" s="303"/>
      <c r="AZ303" s="303"/>
      <c r="BA303" s="303"/>
      <c r="BB303" s="303"/>
      <c r="BC303" s="303"/>
      <c r="BD303" s="303"/>
      <c r="BE303" s="303"/>
      <c r="BF303" s="303"/>
      <c r="JB303" s="316"/>
    </row>
    <row r="304" spans="1:262" x14ac:dyDescent="0.2">
      <c r="A304" s="302"/>
      <c r="B304" s="302"/>
      <c r="C304" s="302"/>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03"/>
      <c r="AC304" s="303"/>
      <c r="AD304" s="303"/>
      <c r="AE304" s="303"/>
      <c r="AF304" s="303"/>
      <c r="AG304" s="303"/>
      <c r="AH304" s="303"/>
      <c r="AI304" s="303"/>
      <c r="AJ304" s="303"/>
      <c r="AK304" s="303"/>
      <c r="AL304" s="303"/>
      <c r="AM304" s="303"/>
      <c r="AN304" s="303"/>
      <c r="AO304" s="303"/>
      <c r="AP304" s="303"/>
      <c r="AQ304" s="303"/>
      <c r="AR304" s="303"/>
      <c r="AS304" s="303"/>
      <c r="AT304" s="303"/>
      <c r="AU304" s="303"/>
      <c r="AV304" s="303"/>
      <c r="AW304" s="303"/>
      <c r="AX304" s="303"/>
      <c r="AY304" s="303"/>
      <c r="AZ304" s="303"/>
      <c r="BA304" s="303"/>
      <c r="BB304" s="303"/>
      <c r="BC304" s="303"/>
      <c r="BD304" s="303"/>
      <c r="BE304" s="303"/>
      <c r="BF304" s="303"/>
      <c r="JB304" s="316"/>
    </row>
    <row r="305" spans="1:262" x14ac:dyDescent="0.2">
      <c r="A305" s="302"/>
      <c r="B305" s="302"/>
      <c r="C305" s="302"/>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c r="AB305" s="303"/>
      <c r="AC305" s="303"/>
      <c r="AD305" s="303"/>
      <c r="AE305" s="303"/>
      <c r="AF305" s="303"/>
      <c r="AG305" s="303"/>
      <c r="AH305" s="303"/>
      <c r="AI305" s="303"/>
      <c r="AJ305" s="303"/>
      <c r="AK305" s="303"/>
      <c r="AL305" s="303"/>
      <c r="AM305" s="303"/>
      <c r="AN305" s="303"/>
      <c r="AO305" s="303"/>
      <c r="AP305" s="303"/>
      <c r="AQ305" s="303"/>
      <c r="AR305" s="303"/>
      <c r="AS305" s="303"/>
      <c r="AT305" s="303"/>
      <c r="AU305" s="303"/>
      <c r="AV305" s="303"/>
      <c r="AW305" s="303"/>
      <c r="AX305" s="303"/>
      <c r="AY305" s="303"/>
      <c r="AZ305" s="303"/>
      <c r="BA305" s="303"/>
      <c r="BB305" s="303"/>
      <c r="BC305" s="303"/>
      <c r="BD305" s="303"/>
      <c r="BE305" s="303"/>
      <c r="BF305" s="303"/>
      <c r="JB305" s="316"/>
    </row>
    <row r="306" spans="1:262" x14ac:dyDescent="0.2">
      <c r="A306" s="302"/>
      <c r="B306" s="302"/>
      <c r="C306" s="302"/>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c r="AB306" s="303"/>
      <c r="AC306" s="303"/>
      <c r="AD306" s="303"/>
      <c r="AE306" s="303"/>
      <c r="AF306" s="303"/>
      <c r="AG306" s="303"/>
      <c r="AH306" s="303"/>
      <c r="AI306" s="303"/>
      <c r="AJ306" s="303"/>
      <c r="AK306" s="303"/>
      <c r="AL306" s="303"/>
      <c r="AM306" s="303"/>
      <c r="AN306" s="303"/>
      <c r="AO306" s="303"/>
      <c r="AP306" s="303"/>
      <c r="AQ306" s="303"/>
      <c r="AR306" s="303"/>
      <c r="AS306" s="303"/>
      <c r="AT306" s="303"/>
      <c r="AU306" s="303"/>
      <c r="AV306" s="303"/>
      <c r="AW306" s="303"/>
      <c r="AX306" s="303"/>
      <c r="AY306" s="303"/>
      <c r="AZ306" s="303"/>
      <c r="BA306" s="303"/>
      <c r="BB306" s="303"/>
      <c r="BC306" s="303"/>
      <c r="BD306" s="303"/>
      <c r="BE306" s="303"/>
      <c r="BF306" s="303"/>
      <c r="JB306" s="316"/>
    </row>
    <row r="307" spans="1:262" x14ac:dyDescent="0.2">
      <c r="A307" s="302"/>
      <c r="B307" s="302"/>
      <c r="C307" s="302"/>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03"/>
      <c r="AC307" s="303"/>
      <c r="AD307" s="303"/>
      <c r="AE307" s="303"/>
      <c r="AF307" s="303"/>
      <c r="AG307" s="303"/>
      <c r="AH307" s="303"/>
      <c r="AI307" s="303"/>
      <c r="AJ307" s="303"/>
      <c r="AK307" s="303"/>
      <c r="AL307" s="303"/>
      <c r="AM307" s="303"/>
      <c r="AN307" s="303"/>
      <c r="AO307" s="303"/>
      <c r="AP307" s="303"/>
      <c r="AQ307" s="303"/>
      <c r="AR307" s="303"/>
      <c r="AS307" s="303"/>
      <c r="AT307" s="303"/>
      <c r="AU307" s="303"/>
      <c r="AV307" s="303"/>
      <c r="AW307" s="303"/>
      <c r="AX307" s="303"/>
      <c r="AY307" s="303"/>
      <c r="AZ307" s="303"/>
      <c r="BA307" s="303"/>
      <c r="BB307" s="303"/>
      <c r="BC307" s="303"/>
      <c r="BD307" s="303"/>
      <c r="BE307" s="303"/>
      <c r="BF307" s="303"/>
      <c r="JB307" s="316"/>
    </row>
    <row r="308" spans="1:262" x14ac:dyDescent="0.2">
      <c r="A308" s="302"/>
      <c r="B308" s="302"/>
      <c r="C308" s="302"/>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c r="AB308" s="303"/>
      <c r="AC308" s="303"/>
      <c r="AD308" s="303"/>
      <c r="AE308" s="303"/>
      <c r="AF308" s="303"/>
      <c r="AG308" s="303"/>
      <c r="AH308" s="303"/>
      <c r="AI308" s="303"/>
      <c r="AJ308" s="303"/>
      <c r="AK308" s="303"/>
      <c r="AL308" s="303"/>
      <c r="AM308" s="303"/>
      <c r="AN308" s="303"/>
      <c r="AO308" s="303"/>
      <c r="AP308" s="303"/>
      <c r="AQ308" s="303"/>
      <c r="AR308" s="303"/>
      <c r="AS308" s="303"/>
      <c r="AT308" s="303"/>
      <c r="AU308" s="303"/>
      <c r="AV308" s="303"/>
      <c r="AW308" s="303"/>
      <c r="AX308" s="303"/>
      <c r="AY308" s="303"/>
      <c r="AZ308" s="303"/>
      <c r="BA308" s="303"/>
      <c r="BB308" s="303"/>
      <c r="BC308" s="303"/>
      <c r="BD308" s="303"/>
      <c r="BE308" s="303"/>
      <c r="BF308" s="303"/>
      <c r="JB308" s="316"/>
    </row>
    <row r="309" spans="1:262" x14ac:dyDescent="0.2">
      <c r="A309" s="302"/>
      <c r="B309" s="302"/>
      <c r="C309" s="302"/>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c r="AB309" s="303"/>
      <c r="AC309" s="303"/>
      <c r="AD309" s="303"/>
      <c r="AE309" s="303"/>
      <c r="AF309" s="303"/>
      <c r="AG309" s="303"/>
      <c r="AH309" s="303"/>
      <c r="AI309" s="303"/>
      <c r="AJ309" s="303"/>
      <c r="AK309" s="303"/>
      <c r="AL309" s="303"/>
      <c r="AM309" s="303"/>
      <c r="AN309" s="303"/>
      <c r="AO309" s="303"/>
      <c r="AP309" s="303"/>
      <c r="AQ309" s="303"/>
      <c r="AR309" s="303"/>
      <c r="AS309" s="303"/>
      <c r="AT309" s="303"/>
      <c r="AU309" s="303"/>
      <c r="AV309" s="303"/>
      <c r="AW309" s="303"/>
      <c r="AX309" s="303"/>
      <c r="AY309" s="303"/>
      <c r="AZ309" s="303"/>
      <c r="BA309" s="303"/>
      <c r="BB309" s="303"/>
      <c r="BC309" s="303"/>
      <c r="BD309" s="303"/>
      <c r="BE309" s="303"/>
      <c r="BF309" s="303"/>
      <c r="JB309" s="316"/>
    </row>
    <row r="310" spans="1:262" x14ac:dyDescent="0.2">
      <c r="A310" s="302"/>
      <c r="B310" s="302"/>
      <c r="C310" s="302"/>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c r="AD310" s="303"/>
      <c r="AE310" s="303"/>
      <c r="AF310" s="303"/>
      <c r="AG310" s="303"/>
      <c r="AH310" s="303"/>
      <c r="AI310" s="303"/>
      <c r="AJ310" s="303"/>
      <c r="AK310" s="303"/>
      <c r="AL310" s="303"/>
      <c r="AM310" s="303"/>
      <c r="AN310" s="303"/>
      <c r="AO310" s="303"/>
      <c r="AP310" s="303"/>
      <c r="AQ310" s="303"/>
      <c r="AR310" s="303"/>
      <c r="AS310" s="303"/>
      <c r="AT310" s="303"/>
      <c r="AU310" s="303"/>
      <c r="AV310" s="303"/>
      <c r="AW310" s="303"/>
      <c r="AX310" s="303"/>
      <c r="AY310" s="303"/>
      <c r="AZ310" s="303"/>
      <c r="BA310" s="303"/>
      <c r="BB310" s="303"/>
      <c r="BC310" s="303"/>
      <c r="BD310" s="303"/>
      <c r="BE310" s="303"/>
      <c r="BF310" s="303"/>
      <c r="JB310" s="316"/>
    </row>
    <row r="311" spans="1:262" x14ac:dyDescent="0.2">
      <c r="A311" s="302"/>
      <c r="B311" s="302"/>
      <c r="C311" s="302"/>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c r="AB311" s="303"/>
      <c r="AC311" s="303"/>
      <c r="AD311" s="303"/>
      <c r="AE311" s="303"/>
      <c r="AF311" s="303"/>
      <c r="AG311" s="303"/>
      <c r="AH311" s="303"/>
      <c r="AI311" s="303"/>
      <c r="AJ311" s="303"/>
      <c r="AK311" s="303"/>
      <c r="AL311" s="303"/>
      <c r="AM311" s="303"/>
      <c r="AN311" s="303"/>
      <c r="AO311" s="303"/>
      <c r="AP311" s="303"/>
      <c r="AQ311" s="303"/>
      <c r="AR311" s="303"/>
      <c r="AS311" s="303"/>
      <c r="AT311" s="303"/>
      <c r="AU311" s="303"/>
      <c r="AV311" s="303"/>
      <c r="AW311" s="303"/>
      <c r="AX311" s="303"/>
      <c r="AY311" s="303"/>
      <c r="AZ311" s="303"/>
      <c r="BA311" s="303"/>
      <c r="BB311" s="303"/>
      <c r="BC311" s="303"/>
      <c r="BD311" s="303"/>
      <c r="BE311" s="303"/>
      <c r="BF311" s="303"/>
      <c r="JB311" s="316"/>
    </row>
    <row r="312" spans="1:262" x14ac:dyDescent="0.2">
      <c r="A312" s="302"/>
      <c r="B312" s="302"/>
      <c r="C312" s="302"/>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c r="AB312" s="303"/>
      <c r="AC312" s="303"/>
      <c r="AD312" s="303"/>
      <c r="AE312" s="303"/>
      <c r="AF312" s="303"/>
      <c r="AG312" s="303"/>
      <c r="AH312" s="303"/>
      <c r="AI312" s="303"/>
      <c r="AJ312" s="303"/>
      <c r="AK312" s="303"/>
      <c r="AL312" s="303"/>
      <c r="AM312" s="303"/>
      <c r="AN312" s="303"/>
      <c r="AO312" s="303"/>
      <c r="AP312" s="303"/>
      <c r="AQ312" s="303"/>
      <c r="AR312" s="303"/>
      <c r="AS312" s="303"/>
      <c r="AT312" s="303"/>
      <c r="AU312" s="303"/>
      <c r="AV312" s="303"/>
      <c r="AW312" s="303"/>
      <c r="AX312" s="303"/>
      <c r="AY312" s="303"/>
      <c r="AZ312" s="303"/>
      <c r="BA312" s="303"/>
      <c r="BB312" s="303"/>
      <c r="BC312" s="303"/>
      <c r="BD312" s="303"/>
      <c r="BE312" s="303"/>
      <c r="BF312" s="303"/>
      <c r="JB312" s="316"/>
    </row>
    <row r="313" spans="1:262" x14ac:dyDescent="0.2">
      <c r="A313" s="302"/>
      <c r="B313" s="302"/>
      <c r="C313" s="302"/>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c r="AB313" s="303"/>
      <c r="AC313" s="303"/>
      <c r="AD313" s="303"/>
      <c r="AE313" s="303"/>
      <c r="AF313" s="303"/>
      <c r="AG313" s="303"/>
      <c r="AH313" s="303"/>
      <c r="AI313" s="303"/>
      <c r="AJ313" s="303"/>
      <c r="AK313" s="303"/>
      <c r="AL313" s="303"/>
      <c r="AM313" s="303"/>
      <c r="AN313" s="303"/>
      <c r="AO313" s="303"/>
      <c r="AP313" s="303"/>
      <c r="AQ313" s="303"/>
      <c r="AR313" s="303"/>
      <c r="AS313" s="303"/>
      <c r="AT313" s="303"/>
      <c r="AU313" s="303"/>
      <c r="AV313" s="303"/>
      <c r="AW313" s="303"/>
      <c r="AX313" s="303"/>
      <c r="AY313" s="303"/>
      <c r="AZ313" s="303"/>
      <c r="BA313" s="303"/>
      <c r="BB313" s="303"/>
      <c r="BC313" s="303"/>
      <c r="BD313" s="303"/>
      <c r="BE313" s="303"/>
      <c r="BF313" s="303"/>
      <c r="JB313" s="316"/>
    </row>
    <row r="314" spans="1:262" x14ac:dyDescent="0.2">
      <c r="A314" s="302"/>
      <c r="B314" s="302"/>
      <c r="C314" s="302"/>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03"/>
      <c r="AC314" s="303"/>
      <c r="AD314" s="303"/>
      <c r="AE314" s="303"/>
      <c r="AF314" s="303"/>
      <c r="AG314" s="303"/>
      <c r="AH314" s="303"/>
      <c r="AI314" s="303"/>
      <c r="AJ314" s="303"/>
      <c r="AK314" s="303"/>
      <c r="AL314" s="303"/>
      <c r="AM314" s="303"/>
      <c r="AN314" s="303"/>
      <c r="AO314" s="303"/>
      <c r="AP314" s="303"/>
      <c r="AQ314" s="303"/>
      <c r="AR314" s="303"/>
      <c r="AS314" s="303"/>
      <c r="AT314" s="303"/>
      <c r="AU314" s="303"/>
      <c r="AV314" s="303"/>
      <c r="AW314" s="303"/>
      <c r="AX314" s="303"/>
      <c r="AY314" s="303"/>
      <c r="AZ314" s="303"/>
      <c r="BA314" s="303"/>
      <c r="BB314" s="303"/>
      <c r="BC314" s="303"/>
      <c r="BD314" s="303"/>
      <c r="BE314" s="303"/>
      <c r="BF314" s="303"/>
      <c r="JB314" s="316"/>
    </row>
    <row r="315" spans="1:262" x14ac:dyDescent="0.2">
      <c r="A315" s="302"/>
      <c r="B315" s="302"/>
      <c r="C315" s="302"/>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c r="AB315" s="303"/>
      <c r="AC315" s="303"/>
      <c r="AD315" s="303"/>
      <c r="AE315" s="303"/>
      <c r="AF315" s="303"/>
      <c r="AG315" s="303"/>
      <c r="AH315" s="303"/>
      <c r="AI315" s="303"/>
      <c r="AJ315" s="303"/>
      <c r="AK315" s="303"/>
      <c r="AL315" s="303"/>
      <c r="AM315" s="303"/>
      <c r="AN315" s="303"/>
      <c r="AO315" s="303"/>
      <c r="AP315" s="303"/>
      <c r="AQ315" s="303"/>
      <c r="AR315" s="303"/>
      <c r="AS315" s="303"/>
      <c r="AT315" s="303"/>
      <c r="AU315" s="303"/>
      <c r="AV315" s="303"/>
      <c r="AW315" s="303"/>
      <c r="AX315" s="303"/>
      <c r="AY315" s="303"/>
      <c r="AZ315" s="303"/>
      <c r="BA315" s="303"/>
      <c r="BB315" s="303"/>
      <c r="BC315" s="303"/>
      <c r="BD315" s="303"/>
      <c r="BE315" s="303"/>
      <c r="BF315" s="303"/>
      <c r="JB315" s="316"/>
    </row>
    <row r="316" spans="1:262" x14ac:dyDescent="0.2">
      <c r="A316" s="302"/>
      <c r="B316" s="302"/>
      <c r="C316" s="302"/>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03"/>
      <c r="AC316" s="303"/>
      <c r="AD316" s="303"/>
      <c r="AE316" s="303"/>
      <c r="AF316" s="303"/>
      <c r="AG316" s="303"/>
      <c r="AH316" s="303"/>
      <c r="AI316" s="303"/>
      <c r="AJ316" s="303"/>
      <c r="AK316" s="303"/>
      <c r="AL316" s="303"/>
      <c r="AM316" s="303"/>
      <c r="AN316" s="303"/>
      <c r="AO316" s="303"/>
      <c r="AP316" s="303"/>
      <c r="AQ316" s="303"/>
      <c r="AR316" s="303"/>
      <c r="AS316" s="303"/>
      <c r="AT316" s="303"/>
      <c r="AU316" s="303"/>
      <c r="AV316" s="303"/>
      <c r="AW316" s="303"/>
      <c r="AX316" s="303"/>
      <c r="AY316" s="303"/>
      <c r="AZ316" s="303"/>
      <c r="BA316" s="303"/>
      <c r="BB316" s="303"/>
      <c r="BC316" s="303"/>
      <c r="BD316" s="303"/>
      <c r="BE316" s="303"/>
      <c r="BF316" s="303"/>
      <c r="JB316" s="316"/>
    </row>
    <row r="317" spans="1:262" x14ac:dyDescent="0.2">
      <c r="A317" s="302"/>
      <c r="B317" s="302"/>
      <c r="C317" s="302"/>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03"/>
      <c r="AC317" s="303"/>
      <c r="AD317" s="303"/>
      <c r="AE317" s="303"/>
      <c r="AF317" s="303"/>
      <c r="AG317" s="303"/>
      <c r="AH317" s="303"/>
      <c r="AI317" s="303"/>
      <c r="AJ317" s="303"/>
      <c r="AK317" s="303"/>
      <c r="AL317" s="303"/>
      <c r="AM317" s="303"/>
      <c r="AN317" s="303"/>
      <c r="AO317" s="303"/>
      <c r="AP317" s="303"/>
      <c r="AQ317" s="303"/>
      <c r="AR317" s="303"/>
      <c r="AS317" s="303"/>
      <c r="AT317" s="303"/>
      <c r="AU317" s="303"/>
      <c r="AV317" s="303"/>
      <c r="AW317" s="303"/>
      <c r="AX317" s="303"/>
      <c r="AY317" s="303"/>
      <c r="AZ317" s="303"/>
      <c r="BA317" s="303"/>
      <c r="BB317" s="303"/>
      <c r="BC317" s="303"/>
      <c r="BD317" s="303"/>
      <c r="BE317" s="303"/>
      <c r="BF317" s="303"/>
      <c r="JB317" s="316"/>
    </row>
    <row r="318" spans="1:262" x14ac:dyDescent="0.2">
      <c r="A318" s="302"/>
      <c r="B318" s="302"/>
      <c r="C318" s="302"/>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03"/>
      <c r="AI318" s="303"/>
      <c r="AJ318" s="303"/>
      <c r="AK318" s="303"/>
      <c r="AL318" s="303"/>
      <c r="AM318" s="303"/>
      <c r="AN318" s="303"/>
      <c r="AO318" s="303"/>
      <c r="AP318" s="303"/>
      <c r="AQ318" s="303"/>
      <c r="AR318" s="303"/>
      <c r="AS318" s="303"/>
      <c r="AT318" s="303"/>
      <c r="AU318" s="303"/>
      <c r="AV318" s="303"/>
      <c r="AW318" s="303"/>
      <c r="AX318" s="303"/>
      <c r="AY318" s="303"/>
      <c r="AZ318" s="303"/>
      <c r="BA318" s="303"/>
      <c r="BB318" s="303"/>
      <c r="BC318" s="303"/>
      <c r="BD318" s="303"/>
      <c r="BE318" s="303"/>
      <c r="BF318" s="303"/>
      <c r="JB318" s="316"/>
    </row>
    <row r="319" spans="1:262" x14ac:dyDescent="0.2">
      <c r="A319" s="302"/>
      <c r="B319" s="302"/>
      <c r="C319" s="302"/>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c r="AB319" s="303"/>
      <c r="AC319" s="303"/>
      <c r="AD319" s="303"/>
      <c r="AE319" s="303"/>
      <c r="AF319" s="303"/>
      <c r="AG319" s="303"/>
      <c r="AH319" s="303"/>
      <c r="AI319" s="303"/>
      <c r="AJ319" s="303"/>
      <c r="AK319" s="303"/>
      <c r="AL319" s="303"/>
      <c r="AM319" s="303"/>
      <c r="AN319" s="303"/>
      <c r="AO319" s="303"/>
      <c r="AP319" s="303"/>
      <c r="AQ319" s="303"/>
      <c r="AR319" s="303"/>
      <c r="AS319" s="303"/>
      <c r="AT319" s="303"/>
      <c r="AU319" s="303"/>
      <c r="AV319" s="303"/>
      <c r="AW319" s="303"/>
      <c r="AX319" s="303"/>
      <c r="AY319" s="303"/>
      <c r="AZ319" s="303"/>
      <c r="BA319" s="303"/>
      <c r="BB319" s="303"/>
      <c r="BC319" s="303"/>
      <c r="BD319" s="303"/>
      <c r="BE319" s="303"/>
      <c r="BF319" s="303"/>
      <c r="JB319" s="316"/>
    </row>
    <row r="320" spans="1:262" x14ac:dyDescent="0.2">
      <c r="A320" s="302"/>
      <c r="B320" s="302"/>
      <c r="C320" s="302"/>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c r="AB320" s="303"/>
      <c r="AC320" s="303"/>
      <c r="AD320" s="303"/>
      <c r="AE320" s="303"/>
      <c r="AF320" s="303"/>
      <c r="AG320" s="303"/>
      <c r="AH320" s="303"/>
      <c r="AI320" s="303"/>
      <c r="AJ320" s="303"/>
      <c r="AK320" s="303"/>
      <c r="AL320" s="303"/>
      <c r="AM320" s="303"/>
      <c r="AN320" s="303"/>
      <c r="AO320" s="303"/>
      <c r="AP320" s="303"/>
      <c r="AQ320" s="303"/>
      <c r="AR320" s="303"/>
      <c r="AS320" s="303"/>
      <c r="AT320" s="303"/>
      <c r="AU320" s="303"/>
      <c r="AV320" s="303"/>
      <c r="AW320" s="303"/>
      <c r="AX320" s="303"/>
      <c r="AY320" s="303"/>
      <c r="AZ320" s="303"/>
      <c r="BA320" s="303"/>
      <c r="BB320" s="303"/>
      <c r="BC320" s="303"/>
      <c r="BD320" s="303"/>
      <c r="BE320" s="303"/>
      <c r="BF320" s="303"/>
      <c r="JB320" s="316"/>
    </row>
    <row r="321" spans="1:262" x14ac:dyDescent="0.2">
      <c r="A321" s="302"/>
      <c r="B321" s="302"/>
      <c r="C321" s="302"/>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c r="AB321" s="303"/>
      <c r="AC321" s="303"/>
      <c r="AD321" s="303"/>
      <c r="AE321" s="303"/>
      <c r="AF321" s="303"/>
      <c r="AG321" s="303"/>
      <c r="AH321" s="303"/>
      <c r="AI321" s="303"/>
      <c r="AJ321" s="303"/>
      <c r="AK321" s="303"/>
      <c r="AL321" s="303"/>
      <c r="AM321" s="303"/>
      <c r="AN321" s="303"/>
      <c r="AO321" s="303"/>
      <c r="AP321" s="303"/>
      <c r="AQ321" s="303"/>
      <c r="AR321" s="303"/>
      <c r="AS321" s="303"/>
      <c r="AT321" s="303"/>
      <c r="AU321" s="303"/>
      <c r="AV321" s="303"/>
      <c r="AW321" s="303"/>
      <c r="AX321" s="303"/>
      <c r="AY321" s="303"/>
      <c r="AZ321" s="303"/>
      <c r="BA321" s="303"/>
      <c r="BB321" s="303"/>
      <c r="BC321" s="303"/>
      <c r="BD321" s="303"/>
      <c r="BE321" s="303"/>
      <c r="BF321" s="303"/>
      <c r="JB321" s="316"/>
    </row>
    <row r="322" spans="1:262" x14ac:dyDescent="0.2">
      <c r="A322" s="302"/>
      <c r="B322" s="302"/>
      <c r="C322" s="302"/>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03"/>
      <c r="AC322" s="303"/>
      <c r="AD322" s="303"/>
      <c r="AE322" s="303"/>
      <c r="AF322" s="303"/>
      <c r="AG322" s="303"/>
      <c r="AH322" s="303"/>
      <c r="AI322" s="303"/>
      <c r="AJ322" s="303"/>
      <c r="AK322" s="303"/>
      <c r="AL322" s="303"/>
      <c r="AM322" s="303"/>
      <c r="AN322" s="303"/>
      <c r="AO322" s="303"/>
      <c r="AP322" s="303"/>
      <c r="AQ322" s="303"/>
      <c r="AR322" s="303"/>
      <c r="AS322" s="303"/>
      <c r="AT322" s="303"/>
      <c r="AU322" s="303"/>
      <c r="AV322" s="303"/>
      <c r="AW322" s="303"/>
      <c r="AX322" s="303"/>
      <c r="AY322" s="303"/>
      <c r="AZ322" s="303"/>
      <c r="BA322" s="303"/>
      <c r="BB322" s="303"/>
      <c r="BC322" s="303"/>
      <c r="BD322" s="303"/>
      <c r="BE322" s="303"/>
      <c r="BF322" s="303"/>
      <c r="JB322" s="316"/>
    </row>
    <row r="323" spans="1:262" x14ac:dyDescent="0.2">
      <c r="A323" s="302"/>
      <c r="B323" s="302"/>
      <c r="C323" s="302"/>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c r="AB323" s="303"/>
      <c r="AC323" s="303"/>
      <c r="AD323" s="303"/>
      <c r="AE323" s="303"/>
      <c r="AF323" s="303"/>
      <c r="AG323" s="303"/>
      <c r="AH323" s="303"/>
      <c r="AI323" s="303"/>
      <c r="AJ323" s="303"/>
      <c r="AK323" s="303"/>
      <c r="AL323" s="303"/>
      <c r="AM323" s="303"/>
      <c r="AN323" s="303"/>
      <c r="AO323" s="303"/>
      <c r="AP323" s="303"/>
      <c r="AQ323" s="303"/>
      <c r="AR323" s="303"/>
      <c r="AS323" s="303"/>
      <c r="AT323" s="303"/>
      <c r="AU323" s="303"/>
      <c r="AV323" s="303"/>
      <c r="AW323" s="303"/>
      <c r="AX323" s="303"/>
      <c r="AY323" s="303"/>
      <c r="AZ323" s="303"/>
      <c r="BA323" s="303"/>
      <c r="BB323" s="303"/>
      <c r="BC323" s="303"/>
      <c r="BD323" s="303"/>
      <c r="BE323" s="303"/>
      <c r="BF323" s="303"/>
      <c r="JB323" s="316"/>
    </row>
    <row r="324" spans="1:262" x14ac:dyDescent="0.2">
      <c r="A324" s="302"/>
      <c r="B324" s="302"/>
      <c r="C324" s="302"/>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c r="AB324" s="303"/>
      <c r="AC324" s="303"/>
      <c r="AD324" s="303"/>
      <c r="AE324" s="303"/>
      <c r="AF324" s="303"/>
      <c r="AG324" s="303"/>
      <c r="AH324" s="303"/>
      <c r="AI324" s="303"/>
      <c r="AJ324" s="303"/>
      <c r="AK324" s="303"/>
      <c r="AL324" s="303"/>
      <c r="AM324" s="303"/>
      <c r="AN324" s="303"/>
      <c r="AO324" s="303"/>
      <c r="AP324" s="303"/>
      <c r="AQ324" s="303"/>
      <c r="AR324" s="303"/>
      <c r="AS324" s="303"/>
      <c r="AT324" s="303"/>
      <c r="AU324" s="303"/>
      <c r="AV324" s="303"/>
      <c r="AW324" s="303"/>
      <c r="AX324" s="303"/>
      <c r="AY324" s="303"/>
      <c r="AZ324" s="303"/>
      <c r="BA324" s="303"/>
      <c r="BB324" s="303"/>
      <c r="BC324" s="303"/>
      <c r="BD324" s="303"/>
      <c r="BE324" s="303"/>
      <c r="BF324" s="303"/>
      <c r="JB324" s="316"/>
    </row>
    <row r="325" spans="1:262" x14ac:dyDescent="0.2">
      <c r="A325" s="302"/>
      <c r="B325" s="302"/>
      <c r="C325" s="302"/>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03"/>
      <c r="AC325" s="303"/>
      <c r="AD325" s="303"/>
      <c r="AE325" s="303"/>
      <c r="AF325" s="303"/>
      <c r="AG325" s="303"/>
      <c r="AH325" s="303"/>
      <c r="AI325" s="303"/>
      <c r="AJ325" s="303"/>
      <c r="AK325" s="303"/>
      <c r="AL325" s="303"/>
      <c r="AM325" s="303"/>
      <c r="AN325" s="303"/>
      <c r="AO325" s="303"/>
      <c r="AP325" s="303"/>
      <c r="AQ325" s="303"/>
      <c r="AR325" s="303"/>
      <c r="AS325" s="303"/>
      <c r="AT325" s="303"/>
      <c r="AU325" s="303"/>
      <c r="AV325" s="303"/>
      <c r="AW325" s="303"/>
      <c r="AX325" s="303"/>
      <c r="AY325" s="303"/>
      <c r="AZ325" s="303"/>
      <c r="BA325" s="303"/>
      <c r="BB325" s="303"/>
      <c r="BC325" s="303"/>
      <c r="BD325" s="303"/>
      <c r="BE325" s="303"/>
      <c r="BF325" s="303"/>
      <c r="JB325" s="316"/>
    </row>
    <row r="326" spans="1:262" x14ac:dyDescent="0.2">
      <c r="A326" s="302"/>
      <c r="B326" s="302"/>
      <c r="C326" s="302"/>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c r="AB326" s="303"/>
      <c r="AC326" s="303"/>
      <c r="AD326" s="303"/>
      <c r="AE326" s="303"/>
      <c r="AF326" s="303"/>
      <c r="AG326" s="303"/>
      <c r="AH326" s="303"/>
      <c r="AI326" s="303"/>
      <c r="AJ326" s="303"/>
      <c r="AK326" s="303"/>
      <c r="AL326" s="303"/>
      <c r="AM326" s="303"/>
      <c r="AN326" s="303"/>
      <c r="AO326" s="303"/>
      <c r="AP326" s="303"/>
      <c r="AQ326" s="303"/>
      <c r="AR326" s="303"/>
      <c r="AS326" s="303"/>
      <c r="AT326" s="303"/>
      <c r="AU326" s="303"/>
      <c r="AV326" s="303"/>
      <c r="AW326" s="303"/>
      <c r="AX326" s="303"/>
      <c r="AY326" s="303"/>
      <c r="AZ326" s="303"/>
      <c r="BA326" s="303"/>
      <c r="BB326" s="303"/>
      <c r="BC326" s="303"/>
      <c r="BD326" s="303"/>
      <c r="BE326" s="303"/>
      <c r="BF326" s="303"/>
      <c r="JB326" s="316"/>
    </row>
    <row r="327" spans="1:262" x14ac:dyDescent="0.2">
      <c r="A327" s="302"/>
      <c r="B327" s="302"/>
      <c r="C327" s="302"/>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c r="AB327" s="303"/>
      <c r="AC327" s="303"/>
      <c r="AD327" s="303"/>
      <c r="AE327" s="303"/>
      <c r="AF327" s="303"/>
      <c r="AG327" s="303"/>
      <c r="AH327" s="303"/>
      <c r="AI327" s="303"/>
      <c r="AJ327" s="303"/>
      <c r="AK327" s="303"/>
      <c r="AL327" s="303"/>
      <c r="AM327" s="303"/>
      <c r="AN327" s="303"/>
      <c r="AO327" s="303"/>
      <c r="AP327" s="303"/>
      <c r="AQ327" s="303"/>
      <c r="AR327" s="303"/>
      <c r="AS327" s="303"/>
      <c r="AT327" s="303"/>
      <c r="AU327" s="303"/>
      <c r="AV327" s="303"/>
      <c r="AW327" s="303"/>
      <c r="AX327" s="303"/>
      <c r="AY327" s="303"/>
      <c r="AZ327" s="303"/>
      <c r="BA327" s="303"/>
      <c r="BB327" s="303"/>
      <c r="BC327" s="303"/>
      <c r="BD327" s="303"/>
      <c r="BE327" s="303"/>
      <c r="BF327" s="303"/>
      <c r="JB327" s="316"/>
    </row>
    <row r="328" spans="1:262" x14ac:dyDescent="0.2">
      <c r="A328" s="302"/>
      <c r="B328" s="302"/>
      <c r="C328" s="302"/>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c r="AB328" s="303"/>
      <c r="AC328" s="303"/>
      <c r="AD328" s="303"/>
      <c r="AE328" s="303"/>
      <c r="AF328" s="303"/>
      <c r="AG328" s="303"/>
      <c r="AH328" s="303"/>
      <c r="AI328" s="303"/>
      <c r="AJ328" s="303"/>
      <c r="AK328" s="303"/>
      <c r="AL328" s="303"/>
      <c r="AM328" s="303"/>
      <c r="AN328" s="303"/>
      <c r="AO328" s="303"/>
      <c r="AP328" s="303"/>
      <c r="AQ328" s="303"/>
      <c r="AR328" s="303"/>
      <c r="AS328" s="303"/>
      <c r="AT328" s="303"/>
      <c r="AU328" s="303"/>
      <c r="AV328" s="303"/>
      <c r="AW328" s="303"/>
      <c r="AX328" s="303"/>
      <c r="AY328" s="303"/>
      <c r="AZ328" s="303"/>
      <c r="BA328" s="303"/>
      <c r="BB328" s="303"/>
      <c r="BC328" s="303"/>
      <c r="BD328" s="303"/>
      <c r="BE328" s="303"/>
      <c r="BF328" s="303"/>
      <c r="JB328" s="316"/>
    </row>
    <row r="329" spans="1:262" x14ac:dyDescent="0.2">
      <c r="A329" s="302"/>
      <c r="B329" s="302"/>
      <c r="C329" s="302"/>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03"/>
      <c r="AC329" s="303"/>
      <c r="AD329" s="303"/>
      <c r="AE329" s="303"/>
      <c r="AF329" s="303"/>
      <c r="AG329" s="303"/>
      <c r="AH329" s="303"/>
      <c r="AI329" s="303"/>
      <c r="AJ329" s="303"/>
      <c r="AK329" s="303"/>
      <c r="AL329" s="303"/>
      <c r="AM329" s="303"/>
      <c r="AN329" s="303"/>
      <c r="AO329" s="303"/>
      <c r="AP329" s="303"/>
      <c r="AQ329" s="303"/>
      <c r="AR329" s="303"/>
      <c r="AS329" s="303"/>
      <c r="AT329" s="303"/>
      <c r="AU329" s="303"/>
      <c r="AV329" s="303"/>
      <c r="AW329" s="303"/>
      <c r="AX329" s="303"/>
      <c r="AY329" s="303"/>
      <c r="AZ329" s="303"/>
      <c r="BA329" s="303"/>
      <c r="BB329" s="303"/>
      <c r="BC329" s="303"/>
      <c r="BD329" s="303"/>
      <c r="BE329" s="303"/>
      <c r="BF329" s="303"/>
      <c r="JB329" s="316"/>
    </row>
    <row r="330" spans="1:262" x14ac:dyDescent="0.2">
      <c r="A330" s="302"/>
      <c r="B330" s="302"/>
      <c r="C330" s="302"/>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c r="AB330" s="303"/>
      <c r="AC330" s="303"/>
      <c r="AD330" s="303"/>
      <c r="AE330" s="303"/>
      <c r="AF330" s="303"/>
      <c r="AG330" s="303"/>
      <c r="AH330" s="303"/>
      <c r="AI330" s="303"/>
      <c r="AJ330" s="303"/>
      <c r="AK330" s="303"/>
      <c r="AL330" s="303"/>
      <c r="AM330" s="303"/>
      <c r="AN330" s="303"/>
      <c r="AO330" s="303"/>
      <c r="AP330" s="303"/>
      <c r="AQ330" s="303"/>
      <c r="AR330" s="303"/>
      <c r="AS330" s="303"/>
      <c r="AT330" s="303"/>
      <c r="AU330" s="303"/>
      <c r="AV330" s="303"/>
      <c r="AW330" s="303"/>
      <c r="AX330" s="303"/>
      <c r="AY330" s="303"/>
      <c r="AZ330" s="303"/>
      <c r="BA330" s="303"/>
      <c r="BB330" s="303"/>
      <c r="BC330" s="303"/>
      <c r="BD330" s="303"/>
      <c r="BE330" s="303"/>
      <c r="BF330" s="303"/>
      <c r="JB330" s="316"/>
    </row>
    <row r="331" spans="1:262" x14ac:dyDescent="0.2">
      <c r="A331" s="302"/>
      <c r="B331" s="302"/>
      <c r="C331" s="302"/>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c r="AB331" s="303"/>
      <c r="AC331" s="303"/>
      <c r="AD331" s="303"/>
      <c r="AE331" s="303"/>
      <c r="AF331" s="303"/>
      <c r="AG331" s="303"/>
      <c r="AH331" s="303"/>
      <c r="AI331" s="303"/>
      <c r="AJ331" s="303"/>
      <c r="AK331" s="303"/>
      <c r="AL331" s="303"/>
      <c r="AM331" s="303"/>
      <c r="AN331" s="303"/>
      <c r="AO331" s="303"/>
      <c r="AP331" s="303"/>
      <c r="AQ331" s="303"/>
      <c r="AR331" s="303"/>
      <c r="AS331" s="303"/>
      <c r="AT331" s="303"/>
      <c r="AU331" s="303"/>
      <c r="AV331" s="303"/>
      <c r="AW331" s="303"/>
      <c r="AX331" s="303"/>
      <c r="AY331" s="303"/>
      <c r="AZ331" s="303"/>
      <c r="BA331" s="303"/>
      <c r="BB331" s="303"/>
      <c r="BC331" s="303"/>
      <c r="BD331" s="303"/>
      <c r="BE331" s="303"/>
      <c r="BF331" s="303"/>
      <c r="JB331" s="316"/>
    </row>
    <row r="332" spans="1:262" x14ac:dyDescent="0.2">
      <c r="A332" s="302"/>
      <c r="B332" s="302"/>
      <c r="C332" s="302"/>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c r="AB332" s="303"/>
      <c r="AC332" s="303"/>
      <c r="AD332" s="303"/>
      <c r="AE332" s="303"/>
      <c r="AF332" s="303"/>
      <c r="AG332" s="303"/>
      <c r="AH332" s="303"/>
      <c r="AI332" s="303"/>
      <c r="AJ332" s="303"/>
      <c r="AK332" s="303"/>
      <c r="AL332" s="303"/>
      <c r="AM332" s="303"/>
      <c r="AN332" s="303"/>
      <c r="AO332" s="303"/>
      <c r="AP332" s="303"/>
      <c r="AQ332" s="303"/>
      <c r="AR332" s="303"/>
      <c r="AS332" s="303"/>
      <c r="AT332" s="303"/>
      <c r="AU332" s="303"/>
      <c r="AV332" s="303"/>
      <c r="AW332" s="303"/>
      <c r="AX332" s="303"/>
      <c r="AY332" s="303"/>
      <c r="AZ332" s="303"/>
      <c r="BA332" s="303"/>
      <c r="BB332" s="303"/>
      <c r="BC332" s="303"/>
      <c r="BD332" s="303"/>
      <c r="BE332" s="303"/>
      <c r="BF332" s="303"/>
      <c r="JB332" s="316"/>
    </row>
    <row r="333" spans="1:262" x14ac:dyDescent="0.2">
      <c r="A333" s="302"/>
      <c r="B333" s="302"/>
      <c r="C333" s="302"/>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c r="AB333" s="303"/>
      <c r="AC333" s="303"/>
      <c r="AD333" s="303"/>
      <c r="AE333" s="303"/>
      <c r="AF333" s="303"/>
      <c r="AG333" s="303"/>
      <c r="AH333" s="303"/>
      <c r="AI333" s="303"/>
      <c r="AJ333" s="303"/>
      <c r="AK333" s="303"/>
      <c r="AL333" s="303"/>
      <c r="AM333" s="303"/>
      <c r="AN333" s="303"/>
      <c r="AO333" s="303"/>
      <c r="AP333" s="303"/>
      <c r="AQ333" s="303"/>
      <c r="AR333" s="303"/>
      <c r="AS333" s="303"/>
      <c r="AT333" s="303"/>
      <c r="AU333" s="303"/>
      <c r="AV333" s="303"/>
      <c r="AW333" s="303"/>
      <c r="AX333" s="303"/>
      <c r="AY333" s="303"/>
      <c r="AZ333" s="303"/>
      <c r="BA333" s="303"/>
      <c r="BB333" s="303"/>
      <c r="BC333" s="303"/>
      <c r="BD333" s="303"/>
      <c r="BE333" s="303"/>
      <c r="BF333" s="303"/>
      <c r="JB333" s="316"/>
    </row>
    <row r="334" spans="1:262" x14ac:dyDescent="0.2">
      <c r="A334" s="302"/>
      <c r="B334" s="302"/>
      <c r="C334" s="302"/>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c r="AB334" s="303"/>
      <c r="AC334" s="303"/>
      <c r="AD334" s="303"/>
      <c r="AE334" s="303"/>
      <c r="AF334" s="303"/>
      <c r="AG334" s="303"/>
      <c r="AH334" s="303"/>
      <c r="AI334" s="303"/>
      <c r="AJ334" s="303"/>
      <c r="AK334" s="303"/>
      <c r="AL334" s="303"/>
      <c r="AM334" s="303"/>
      <c r="AN334" s="303"/>
      <c r="AO334" s="303"/>
      <c r="AP334" s="303"/>
      <c r="AQ334" s="303"/>
      <c r="AR334" s="303"/>
      <c r="AS334" s="303"/>
      <c r="AT334" s="303"/>
      <c r="AU334" s="303"/>
      <c r="AV334" s="303"/>
      <c r="AW334" s="303"/>
      <c r="AX334" s="303"/>
      <c r="AY334" s="303"/>
      <c r="AZ334" s="303"/>
      <c r="BA334" s="303"/>
      <c r="BB334" s="303"/>
      <c r="BC334" s="303"/>
      <c r="BD334" s="303"/>
      <c r="BE334" s="303"/>
      <c r="BF334" s="303"/>
      <c r="JB334" s="316"/>
    </row>
    <row r="335" spans="1:262" x14ac:dyDescent="0.2">
      <c r="A335" s="302"/>
      <c r="B335" s="302"/>
      <c r="C335" s="302"/>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c r="AB335" s="303"/>
      <c r="AC335" s="303"/>
      <c r="AD335" s="303"/>
      <c r="AE335" s="303"/>
      <c r="AF335" s="303"/>
      <c r="AG335" s="303"/>
      <c r="AH335" s="303"/>
      <c r="AI335" s="303"/>
      <c r="AJ335" s="303"/>
      <c r="AK335" s="303"/>
      <c r="AL335" s="303"/>
      <c r="AM335" s="303"/>
      <c r="AN335" s="303"/>
      <c r="AO335" s="303"/>
      <c r="AP335" s="303"/>
      <c r="AQ335" s="303"/>
      <c r="AR335" s="303"/>
      <c r="AS335" s="303"/>
      <c r="AT335" s="303"/>
      <c r="AU335" s="303"/>
      <c r="AV335" s="303"/>
      <c r="AW335" s="303"/>
      <c r="AX335" s="303"/>
      <c r="AY335" s="303"/>
      <c r="AZ335" s="303"/>
      <c r="BA335" s="303"/>
      <c r="BB335" s="303"/>
      <c r="BC335" s="303"/>
      <c r="BD335" s="303"/>
      <c r="BE335" s="303"/>
      <c r="BF335" s="303"/>
      <c r="JB335" s="316"/>
    </row>
    <row r="336" spans="1:262" x14ac:dyDescent="0.2">
      <c r="A336" s="302"/>
      <c r="B336" s="302"/>
      <c r="C336" s="302"/>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c r="AB336" s="303"/>
      <c r="AC336" s="303"/>
      <c r="AD336" s="303"/>
      <c r="AE336" s="303"/>
      <c r="AF336" s="303"/>
      <c r="AG336" s="303"/>
      <c r="AH336" s="303"/>
      <c r="AI336" s="303"/>
      <c r="AJ336" s="303"/>
      <c r="AK336" s="303"/>
      <c r="AL336" s="303"/>
      <c r="AM336" s="303"/>
      <c r="AN336" s="303"/>
      <c r="AO336" s="303"/>
      <c r="AP336" s="303"/>
      <c r="AQ336" s="303"/>
      <c r="AR336" s="303"/>
      <c r="AS336" s="303"/>
      <c r="AT336" s="303"/>
      <c r="AU336" s="303"/>
      <c r="AV336" s="303"/>
      <c r="AW336" s="303"/>
      <c r="AX336" s="303"/>
      <c r="AY336" s="303"/>
      <c r="AZ336" s="303"/>
      <c r="BA336" s="303"/>
      <c r="BB336" s="303"/>
      <c r="BC336" s="303"/>
      <c r="BD336" s="303"/>
      <c r="BE336" s="303"/>
      <c r="BF336" s="303"/>
      <c r="JB336" s="316"/>
    </row>
    <row r="337" spans="1:262" x14ac:dyDescent="0.2">
      <c r="A337" s="302"/>
      <c r="B337" s="302"/>
      <c r="C337" s="302"/>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c r="AB337" s="303"/>
      <c r="AC337" s="303"/>
      <c r="AD337" s="303"/>
      <c r="AE337" s="303"/>
      <c r="AF337" s="303"/>
      <c r="AG337" s="303"/>
      <c r="AH337" s="303"/>
      <c r="AI337" s="303"/>
      <c r="AJ337" s="303"/>
      <c r="AK337" s="303"/>
      <c r="AL337" s="303"/>
      <c r="AM337" s="303"/>
      <c r="AN337" s="303"/>
      <c r="AO337" s="303"/>
      <c r="AP337" s="303"/>
      <c r="AQ337" s="303"/>
      <c r="AR337" s="303"/>
      <c r="AS337" s="303"/>
      <c r="AT337" s="303"/>
      <c r="AU337" s="303"/>
      <c r="AV337" s="303"/>
      <c r="AW337" s="303"/>
      <c r="AX337" s="303"/>
      <c r="AY337" s="303"/>
      <c r="AZ337" s="303"/>
      <c r="BA337" s="303"/>
      <c r="BB337" s="303"/>
      <c r="BC337" s="303"/>
      <c r="BD337" s="303"/>
      <c r="BE337" s="303"/>
      <c r="BF337" s="303"/>
      <c r="JB337" s="316"/>
    </row>
    <row r="338" spans="1:262" x14ac:dyDescent="0.2">
      <c r="A338" s="302"/>
      <c r="B338" s="302"/>
      <c r="C338" s="302"/>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c r="AD338" s="303"/>
      <c r="AE338" s="303"/>
      <c r="AF338" s="303"/>
      <c r="AG338" s="303"/>
      <c r="AH338" s="303"/>
      <c r="AI338" s="303"/>
      <c r="AJ338" s="303"/>
      <c r="AK338" s="303"/>
      <c r="AL338" s="303"/>
      <c r="AM338" s="303"/>
      <c r="AN338" s="303"/>
      <c r="AO338" s="303"/>
      <c r="AP338" s="303"/>
      <c r="AQ338" s="303"/>
      <c r="AR338" s="303"/>
      <c r="AS338" s="303"/>
      <c r="AT338" s="303"/>
      <c r="AU338" s="303"/>
      <c r="AV338" s="303"/>
      <c r="AW338" s="303"/>
      <c r="AX338" s="303"/>
      <c r="AY338" s="303"/>
      <c r="AZ338" s="303"/>
      <c r="BA338" s="303"/>
      <c r="BB338" s="303"/>
      <c r="BC338" s="303"/>
      <c r="BD338" s="303"/>
      <c r="BE338" s="303"/>
      <c r="BF338" s="303"/>
      <c r="JB338" s="316"/>
    </row>
    <row r="339" spans="1:262" x14ac:dyDescent="0.2">
      <c r="A339" s="302"/>
      <c r="B339" s="302"/>
      <c r="C339" s="302"/>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03"/>
      <c r="AC339" s="303"/>
      <c r="AD339" s="303"/>
      <c r="AE339" s="303"/>
      <c r="AF339" s="303"/>
      <c r="AG339" s="303"/>
      <c r="AH339" s="303"/>
      <c r="AI339" s="303"/>
      <c r="AJ339" s="303"/>
      <c r="AK339" s="303"/>
      <c r="AL339" s="303"/>
      <c r="AM339" s="303"/>
      <c r="AN339" s="303"/>
      <c r="AO339" s="303"/>
      <c r="AP339" s="303"/>
      <c r="AQ339" s="303"/>
      <c r="AR339" s="303"/>
      <c r="AS339" s="303"/>
      <c r="AT339" s="303"/>
      <c r="AU339" s="303"/>
      <c r="AV339" s="303"/>
      <c r="AW339" s="303"/>
      <c r="AX339" s="303"/>
      <c r="AY339" s="303"/>
      <c r="AZ339" s="303"/>
      <c r="BA339" s="303"/>
      <c r="BB339" s="303"/>
      <c r="BC339" s="303"/>
      <c r="BD339" s="303"/>
      <c r="BE339" s="303"/>
      <c r="BF339" s="303"/>
      <c r="JB339" s="316"/>
    </row>
    <row r="340" spans="1:262" x14ac:dyDescent="0.2">
      <c r="A340" s="302"/>
      <c r="B340" s="302"/>
      <c r="C340" s="302"/>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303"/>
      <c r="BC340" s="303"/>
      <c r="BD340" s="303"/>
      <c r="BE340" s="303"/>
      <c r="BF340" s="303"/>
      <c r="JB340" s="316"/>
    </row>
    <row r="341" spans="1:262" x14ac:dyDescent="0.2">
      <c r="A341" s="302"/>
      <c r="B341" s="302"/>
      <c r="C341" s="302"/>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c r="AB341" s="303"/>
      <c r="AC341" s="303"/>
      <c r="AD341" s="303"/>
      <c r="AE341" s="303"/>
      <c r="AF341" s="303"/>
      <c r="AG341" s="303"/>
      <c r="AH341" s="303"/>
      <c r="AI341" s="303"/>
      <c r="AJ341" s="303"/>
      <c r="AK341" s="303"/>
      <c r="AL341" s="303"/>
      <c r="AM341" s="303"/>
      <c r="AN341" s="303"/>
      <c r="AO341" s="303"/>
      <c r="AP341" s="303"/>
      <c r="AQ341" s="303"/>
      <c r="AR341" s="303"/>
      <c r="AS341" s="303"/>
      <c r="AT341" s="303"/>
      <c r="AU341" s="303"/>
      <c r="AV341" s="303"/>
      <c r="AW341" s="303"/>
      <c r="AX341" s="303"/>
      <c r="AY341" s="303"/>
      <c r="AZ341" s="303"/>
      <c r="BA341" s="303"/>
      <c r="BB341" s="303"/>
      <c r="BC341" s="303"/>
      <c r="BD341" s="303"/>
      <c r="BE341" s="303"/>
      <c r="BF341" s="303"/>
      <c r="JB341" s="316"/>
    </row>
    <row r="342" spans="1:262" x14ac:dyDescent="0.2">
      <c r="A342" s="302"/>
      <c r="B342" s="302"/>
      <c r="C342" s="302"/>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c r="AB342" s="303"/>
      <c r="AC342" s="303"/>
      <c r="AD342" s="303"/>
      <c r="AE342" s="303"/>
      <c r="AF342" s="303"/>
      <c r="AG342" s="303"/>
      <c r="AH342" s="303"/>
      <c r="AI342" s="303"/>
      <c r="AJ342" s="303"/>
      <c r="AK342" s="303"/>
      <c r="AL342" s="303"/>
      <c r="AM342" s="303"/>
      <c r="AN342" s="303"/>
      <c r="AO342" s="303"/>
      <c r="AP342" s="303"/>
      <c r="AQ342" s="303"/>
      <c r="AR342" s="303"/>
      <c r="AS342" s="303"/>
      <c r="AT342" s="303"/>
      <c r="AU342" s="303"/>
      <c r="AV342" s="303"/>
      <c r="AW342" s="303"/>
      <c r="AX342" s="303"/>
      <c r="AY342" s="303"/>
      <c r="AZ342" s="303"/>
      <c r="BA342" s="303"/>
      <c r="BB342" s="303"/>
      <c r="BC342" s="303"/>
      <c r="BD342" s="303"/>
      <c r="BE342" s="303"/>
      <c r="BF342" s="303"/>
      <c r="JB342" s="316"/>
    </row>
    <row r="343" spans="1:262" x14ac:dyDescent="0.2">
      <c r="A343" s="302"/>
      <c r="B343" s="302"/>
      <c r="C343" s="302"/>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c r="AB343" s="303"/>
      <c r="AC343" s="303"/>
      <c r="AD343" s="303"/>
      <c r="AE343" s="303"/>
      <c r="AF343" s="303"/>
      <c r="AG343" s="303"/>
      <c r="AH343" s="303"/>
      <c r="AI343" s="303"/>
      <c r="AJ343" s="303"/>
      <c r="AK343" s="303"/>
      <c r="AL343" s="303"/>
      <c r="AM343" s="303"/>
      <c r="AN343" s="303"/>
      <c r="AO343" s="303"/>
      <c r="AP343" s="303"/>
      <c r="AQ343" s="303"/>
      <c r="AR343" s="303"/>
      <c r="AS343" s="303"/>
      <c r="AT343" s="303"/>
      <c r="AU343" s="303"/>
      <c r="AV343" s="303"/>
      <c r="AW343" s="303"/>
      <c r="AX343" s="303"/>
      <c r="AY343" s="303"/>
      <c r="AZ343" s="303"/>
      <c r="BA343" s="303"/>
      <c r="BB343" s="303"/>
      <c r="BC343" s="303"/>
      <c r="BD343" s="303"/>
      <c r="BE343" s="303"/>
      <c r="BF343" s="303"/>
      <c r="JB343" s="316"/>
    </row>
    <row r="344" spans="1:262" x14ac:dyDescent="0.2">
      <c r="A344" s="302"/>
      <c r="B344" s="302"/>
      <c r="C344" s="302"/>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c r="AB344" s="303"/>
      <c r="AC344" s="303"/>
      <c r="AD344" s="303"/>
      <c r="AE344" s="303"/>
      <c r="AF344" s="303"/>
      <c r="AG344" s="303"/>
      <c r="AH344" s="303"/>
      <c r="AI344" s="303"/>
      <c r="AJ344" s="303"/>
      <c r="AK344" s="303"/>
      <c r="AL344" s="303"/>
      <c r="AM344" s="303"/>
      <c r="AN344" s="303"/>
      <c r="AO344" s="303"/>
      <c r="AP344" s="303"/>
      <c r="AQ344" s="303"/>
      <c r="AR344" s="303"/>
      <c r="AS344" s="303"/>
      <c r="AT344" s="303"/>
      <c r="AU344" s="303"/>
      <c r="AV344" s="303"/>
      <c r="AW344" s="303"/>
      <c r="AX344" s="303"/>
      <c r="AY344" s="303"/>
      <c r="AZ344" s="303"/>
      <c r="BA344" s="303"/>
      <c r="BB344" s="303"/>
      <c r="BC344" s="303"/>
      <c r="BD344" s="303"/>
      <c r="BE344" s="303"/>
      <c r="BF344" s="303"/>
      <c r="JB344" s="316"/>
    </row>
    <row r="345" spans="1:262" x14ac:dyDescent="0.2">
      <c r="A345" s="302"/>
      <c r="B345" s="302"/>
      <c r="C345" s="302"/>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c r="AB345" s="303"/>
      <c r="AC345" s="303"/>
      <c r="AD345" s="303"/>
      <c r="AE345" s="303"/>
      <c r="AF345" s="303"/>
      <c r="AG345" s="303"/>
      <c r="AH345" s="303"/>
      <c r="AI345" s="303"/>
      <c r="AJ345" s="303"/>
      <c r="AK345" s="303"/>
      <c r="AL345" s="303"/>
      <c r="AM345" s="303"/>
      <c r="AN345" s="303"/>
      <c r="AO345" s="303"/>
      <c r="AP345" s="303"/>
      <c r="AQ345" s="303"/>
      <c r="AR345" s="303"/>
      <c r="AS345" s="303"/>
      <c r="AT345" s="303"/>
      <c r="AU345" s="303"/>
      <c r="AV345" s="303"/>
      <c r="AW345" s="303"/>
      <c r="AX345" s="303"/>
      <c r="AY345" s="303"/>
      <c r="AZ345" s="303"/>
      <c r="BA345" s="303"/>
      <c r="BB345" s="303"/>
      <c r="BC345" s="303"/>
      <c r="BD345" s="303"/>
      <c r="BE345" s="303"/>
      <c r="BF345" s="303"/>
      <c r="JB345" s="316"/>
    </row>
    <row r="346" spans="1:262" x14ac:dyDescent="0.2">
      <c r="A346" s="302"/>
      <c r="B346" s="302"/>
      <c r="C346" s="302"/>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c r="AB346" s="303"/>
      <c r="AC346" s="303"/>
      <c r="AD346" s="303"/>
      <c r="AE346" s="303"/>
      <c r="AF346" s="303"/>
      <c r="AG346" s="303"/>
      <c r="AH346" s="303"/>
      <c r="AI346" s="303"/>
      <c r="AJ346" s="303"/>
      <c r="AK346" s="303"/>
      <c r="AL346" s="303"/>
      <c r="AM346" s="303"/>
      <c r="AN346" s="303"/>
      <c r="AO346" s="303"/>
      <c r="AP346" s="303"/>
      <c r="AQ346" s="303"/>
      <c r="AR346" s="303"/>
      <c r="AS346" s="303"/>
      <c r="AT346" s="303"/>
      <c r="AU346" s="303"/>
      <c r="AV346" s="303"/>
      <c r="AW346" s="303"/>
      <c r="AX346" s="303"/>
      <c r="AY346" s="303"/>
      <c r="AZ346" s="303"/>
      <c r="BA346" s="303"/>
      <c r="BB346" s="303"/>
      <c r="BC346" s="303"/>
      <c r="BD346" s="303"/>
      <c r="BE346" s="303"/>
      <c r="BF346" s="303"/>
      <c r="JB346" s="316"/>
    </row>
    <row r="347" spans="1:262" x14ac:dyDescent="0.2">
      <c r="A347" s="302"/>
      <c r="B347" s="302"/>
      <c r="C347" s="302"/>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c r="AB347" s="303"/>
      <c r="AC347" s="303"/>
      <c r="AD347" s="303"/>
      <c r="AE347" s="303"/>
      <c r="AF347" s="303"/>
      <c r="AG347" s="303"/>
      <c r="AH347" s="303"/>
      <c r="AI347" s="303"/>
      <c r="AJ347" s="303"/>
      <c r="AK347" s="303"/>
      <c r="AL347" s="303"/>
      <c r="AM347" s="303"/>
      <c r="AN347" s="303"/>
      <c r="AO347" s="303"/>
      <c r="AP347" s="303"/>
      <c r="AQ347" s="303"/>
      <c r="AR347" s="303"/>
      <c r="AS347" s="303"/>
      <c r="AT347" s="303"/>
      <c r="AU347" s="303"/>
      <c r="AV347" s="303"/>
      <c r="AW347" s="303"/>
      <c r="AX347" s="303"/>
      <c r="AY347" s="303"/>
      <c r="AZ347" s="303"/>
      <c r="BA347" s="303"/>
      <c r="BB347" s="303"/>
      <c r="BC347" s="303"/>
      <c r="BD347" s="303"/>
      <c r="BE347" s="303"/>
      <c r="BF347" s="303"/>
      <c r="JB347" s="316"/>
    </row>
    <row r="348" spans="1:262" x14ac:dyDescent="0.2">
      <c r="A348" s="302"/>
      <c r="B348" s="302"/>
      <c r="C348" s="302"/>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c r="AB348" s="303"/>
      <c r="AC348" s="303"/>
      <c r="AD348" s="303"/>
      <c r="AE348" s="303"/>
      <c r="AF348" s="303"/>
      <c r="AG348" s="303"/>
      <c r="AH348" s="303"/>
      <c r="AI348" s="303"/>
      <c r="AJ348" s="303"/>
      <c r="AK348" s="303"/>
      <c r="AL348" s="303"/>
      <c r="AM348" s="303"/>
      <c r="AN348" s="303"/>
      <c r="AO348" s="303"/>
      <c r="AP348" s="303"/>
      <c r="AQ348" s="303"/>
      <c r="AR348" s="303"/>
      <c r="AS348" s="303"/>
      <c r="AT348" s="303"/>
      <c r="AU348" s="303"/>
      <c r="AV348" s="303"/>
      <c r="AW348" s="303"/>
      <c r="AX348" s="303"/>
      <c r="AY348" s="303"/>
      <c r="AZ348" s="303"/>
      <c r="BA348" s="303"/>
      <c r="BB348" s="303"/>
      <c r="BC348" s="303"/>
      <c r="BD348" s="303"/>
      <c r="BE348" s="303"/>
      <c r="BF348" s="303"/>
      <c r="JB348" s="316"/>
    </row>
    <row r="349" spans="1:262" x14ac:dyDescent="0.2">
      <c r="A349" s="302"/>
      <c r="B349" s="302"/>
      <c r="C349" s="302"/>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c r="AB349" s="303"/>
      <c r="AC349" s="303"/>
      <c r="AD349" s="303"/>
      <c r="AE349" s="303"/>
      <c r="AF349" s="303"/>
      <c r="AG349" s="303"/>
      <c r="AH349" s="303"/>
      <c r="AI349" s="303"/>
      <c r="AJ349" s="303"/>
      <c r="AK349" s="303"/>
      <c r="AL349" s="303"/>
      <c r="AM349" s="303"/>
      <c r="AN349" s="303"/>
      <c r="AO349" s="303"/>
      <c r="AP349" s="303"/>
      <c r="AQ349" s="303"/>
      <c r="AR349" s="303"/>
      <c r="AS349" s="303"/>
      <c r="AT349" s="303"/>
      <c r="AU349" s="303"/>
      <c r="AV349" s="303"/>
      <c r="AW349" s="303"/>
      <c r="AX349" s="303"/>
      <c r="AY349" s="303"/>
      <c r="AZ349" s="303"/>
      <c r="BA349" s="303"/>
      <c r="BB349" s="303"/>
      <c r="BC349" s="303"/>
      <c r="BD349" s="303"/>
      <c r="BE349" s="303"/>
      <c r="BF349" s="303"/>
      <c r="JB349" s="316"/>
    </row>
    <row r="350" spans="1:262" x14ac:dyDescent="0.2">
      <c r="A350" s="302"/>
      <c r="B350" s="302"/>
      <c r="C350" s="302"/>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c r="AB350" s="303"/>
      <c r="AC350" s="303"/>
      <c r="AD350" s="303"/>
      <c r="AE350" s="303"/>
      <c r="AF350" s="303"/>
      <c r="AG350" s="303"/>
      <c r="AH350" s="303"/>
      <c r="AI350" s="303"/>
      <c r="AJ350" s="303"/>
      <c r="AK350" s="303"/>
      <c r="AL350" s="303"/>
      <c r="AM350" s="303"/>
      <c r="AN350" s="303"/>
      <c r="AO350" s="303"/>
      <c r="AP350" s="303"/>
      <c r="AQ350" s="303"/>
      <c r="AR350" s="303"/>
      <c r="AS350" s="303"/>
      <c r="AT350" s="303"/>
      <c r="AU350" s="303"/>
      <c r="AV350" s="303"/>
      <c r="AW350" s="303"/>
      <c r="AX350" s="303"/>
      <c r="AY350" s="303"/>
      <c r="AZ350" s="303"/>
      <c r="BA350" s="303"/>
      <c r="BB350" s="303"/>
      <c r="BC350" s="303"/>
      <c r="BD350" s="303"/>
      <c r="BE350" s="303"/>
      <c r="BF350" s="303"/>
      <c r="JB350" s="316"/>
    </row>
    <row r="351" spans="1:262" x14ac:dyDescent="0.2">
      <c r="A351" s="302"/>
      <c r="B351" s="302"/>
      <c r="C351" s="302"/>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c r="AB351" s="303"/>
      <c r="AC351" s="303"/>
      <c r="AD351" s="303"/>
      <c r="AE351" s="303"/>
      <c r="AF351" s="303"/>
      <c r="AG351" s="303"/>
      <c r="AH351" s="303"/>
      <c r="AI351" s="303"/>
      <c r="AJ351" s="303"/>
      <c r="AK351" s="303"/>
      <c r="AL351" s="303"/>
      <c r="AM351" s="303"/>
      <c r="AN351" s="303"/>
      <c r="AO351" s="303"/>
      <c r="AP351" s="303"/>
      <c r="AQ351" s="303"/>
      <c r="AR351" s="303"/>
      <c r="AS351" s="303"/>
      <c r="AT351" s="303"/>
      <c r="AU351" s="303"/>
      <c r="AV351" s="303"/>
      <c r="AW351" s="303"/>
      <c r="AX351" s="303"/>
      <c r="AY351" s="303"/>
      <c r="AZ351" s="303"/>
      <c r="BA351" s="303"/>
      <c r="BB351" s="303"/>
      <c r="BC351" s="303"/>
      <c r="BD351" s="303"/>
      <c r="BE351" s="303"/>
      <c r="BF351" s="303"/>
      <c r="JB351" s="316"/>
    </row>
    <row r="352" spans="1:262" x14ac:dyDescent="0.2">
      <c r="A352" s="302"/>
      <c r="B352" s="302"/>
      <c r="C352" s="302"/>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c r="AB352" s="303"/>
      <c r="AC352" s="303"/>
      <c r="AD352" s="303"/>
      <c r="AE352" s="303"/>
      <c r="AF352" s="303"/>
      <c r="AG352" s="303"/>
      <c r="AH352" s="303"/>
      <c r="AI352" s="303"/>
      <c r="AJ352" s="303"/>
      <c r="AK352" s="303"/>
      <c r="AL352" s="303"/>
      <c r="AM352" s="303"/>
      <c r="AN352" s="303"/>
      <c r="AO352" s="303"/>
      <c r="AP352" s="303"/>
      <c r="AQ352" s="303"/>
      <c r="AR352" s="303"/>
      <c r="AS352" s="303"/>
      <c r="AT352" s="303"/>
      <c r="AU352" s="303"/>
      <c r="AV352" s="303"/>
      <c r="AW352" s="303"/>
      <c r="AX352" s="303"/>
      <c r="AY352" s="303"/>
      <c r="AZ352" s="303"/>
      <c r="BA352" s="303"/>
      <c r="BB352" s="303"/>
      <c r="BC352" s="303"/>
      <c r="BD352" s="303"/>
      <c r="BE352" s="303"/>
      <c r="BF352" s="303"/>
      <c r="JB352" s="316"/>
    </row>
    <row r="353" spans="1:262" x14ac:dyDescent="0.2">
      <c r="A353" s="302"/>
      <c r="B353" s="302"/>
      <c r="C353" s="302"/>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03"/>
      <c r="AC353" s="303"/>
      <c r="AD353" s="303"/>
      <c r="AE353" s="303"/>
      <c r="AF353" s="303"/>
      <c r="AG353" s="303"/>
      <c r="AH353" s="303"/>
      <c r="AI353" s="303"/>
      <c r="AJ353" s="303"/>
      <c r="AK353" s="303"/>
      <c r="AL353" s="303"/>
      <c r="AM353" s="303"/>
      <c r="AN353" s="303"/>
      <c r="AO353" s="303"/>
      <c r="AP353" s="303"/>
      <c r="AQ353" s="303"/>
      <c r="AR353" s="303"/>
      <c r="AS353" s="303"/>
      <c r="AT353" s="303"/>
      <c r="AU353" s="303"/>
      <c r="AV353" s="303"/>
      <c r="AW353" s="303"/>
      <c r="AX353" s="303"/>
      <c r="AY353" s="303"/>
      <c r="AZ353" s="303"/>
      <c r="BA353" s="303"/>
      <c r="BB353" s="303"/>
      <c r="BC353" s="303"/>
      <c r="BD353" s="303"/>
      <c r="BE353" s="303"/>
      <c r="BF353" s="303"/>
      <c r="JB353" s="316"/>
    </row>
    <row r="354" spans="1:262" x14ac:dyDescent="0.2">
      <c r="A354" s="302"/>
      <c r="B354" s="302"/>
      <c r="C354" s="302"/>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c r="AB354" s="303"/>
      <c r="AC354" s="303"/>
      <c r="AD354" s="303"/>
      <c r="AE354" s="303"/>
      <c r="AF354" s="303"/>
      <c r="AG354" s="303"/>
      <c r="AH354" s="303"/>
      <c r="AI354" s="303"/>
      <c r="AJ354" s="303"/>
      <c r="AK354" s="303"/>
      <c r="AL354" s="303"/>
      <c r="AM354" s="303"/>
      <c r="AN354" s="303"/>
      <c r="AO354" s="303"/>
      <c r="AP354" s="303"/>
      <c r="AQ354" s="303"/>
      <c r="AR354" s="303"/>
      <c r="AS354" s="303"/>
      <c r="AT354" s="303"/>
      <c r="AU354" s="303"/>
      <c r="AV354" s="303"/>
      <c r="AW354" s="303"/>
      <c r="AX354" s="303"/>
      <c r="AY354" s="303"/>
      <c r="AZ354" s="303"/>
      <c r="BA354" s="303"/>
      <c r="BB354" s="303"/>
      <c r="BC354" s="303"/>
      <c r="BD354" s="303"/>
      <c r="BE354" s="303"/>
      <c r="BF354" s="303"/>
      <c r="JB354" s="316"/>
    </row>
    <row r="355" spans="1:262" x14ac:dyDescent="0.2">
      <c r="A355" s="302"/>
      <c r="B355" s="302"/>
      <c r="C355" s="302"/>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c r="AB355" s="303"/>
      <c r="AC355" s="303"/>
      <c r="AD355" s="303"/>
      <c r="AE355" s="303"/>
      <c r="AF355" s="303"/>
      <c r="AG355" s="303"/>
      <c r="AH355" s="303"/>
      <c r="AI355" s="303"/>
      <c r="AJ355" s="303"/>
      <c r="AK355" s="303"/>
      <c r="AL355" s="303"/>
      <c r="AM355" s="303"/>
      <c r="AN355" s="303"/>
      <c r="AO355" s="303"/>
      <c r="AP355" s="303"/>
      <c r="AQ355" s="303"/>
      <c r="AR355" s="303"/>
      <c r="AS355" s="303"/>
      <c r="AT355" s="303"/>
      <c r="AU355" s="303"/>
      <c r="AV355" s="303"/>
      <c r="AW355" s="303"/>
      <c r="AX355" s="303"/>
      <c r="AY355" s="303"/>
      <c r="AZ355" s="303"/>
      <c r="BA355" s="303"/>
      <c r="BB355" s="303"/>
      <c r="BC355" s="303"/>
      <c r="BD355" s="303"/>
      <c r="BE355" s="303"/>
      <c r="BF355" s="303"/>
      <c r="JB355" s="316"/>
    </row>
    <row r="356" spans="1:262" x14ac:dyDescent="0.2">
      <c r="A356" s="302"/>
      <c r="B356" s="302"/>
      <c r="C356" s="302"/>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c r="AB356" s="303"/>
      <c r="AC356" s="303"/>
      <c r="AD356" s="303"/>
      <c r="AE356" s="303"/>
      <c r="AF356" s="303"/>
      <c r="AG356" s="303"/>
      <c r="AH356" s="303"/>
      <c r="AI356" s="303"/>
      <c r="AJ356" s="303"/>
      <c r="AK356" s="303"/>
      <c r="AL356" s="303"/>
      <c r="AM356" s="303"/>
      <c r="AN356" s="303"/>
      <c r="AO356" s="303"/>
      <c r="AP356" s="303"/>
      <c r="AQ356" s="303"/>
      <c r="AR356" s="303"/>
      <c r="AS356" s="303"/>
      <c r="AT356" s="303"/>
      <c r="AU356" s="303"/>
      <c r="AV356" s="303"/>
      <c r="AW356" s="303"/>
      <c r="AX356" s="303"/>
      <c r="AY356" s="303"/>
      <c r="AZ356" s="303"/>
      <c r="BA356" s="303"/>
      <c r="BB356" s="303"/>
      <c r="BC356" s="303"/>
      <c r="BD356" s="303"/>
      <c r="BE356" s="303"/>
      <c r="BF356" s="303"/>
      <c r="JB356" s="316"/>
    </row>
    <row r="357" spans="1:262" x14ac:dyDescent="0.2">
      <c r="A357" s="302"/>
      <c r="B357" s="302"/>
      <c r="C357" s="302"/>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c r="AB357" s="303"/>
      <c r="AC357" s="303"/>
      <c r="AD357" s="303"/>
      <c r="AE357" s="303"/>
      <c r="AF357" s="303"/>
      <c r="AG357" s="303"/>
      <c r="AH357" s="303"/>
      <c r="AI357" s="303"/>
      <c r="AJ357" s="303"/>
      <c r="AK357" s="303"/>
      <c r="AL357" s="303"/>
      <c r="AM357" s="303"/>
      <c r="AN357" s="303"/>
      <c r="AO357" s="303"/>
      <c r="AP357" s="303"/>
      <c r="AQ357" s="303"/>
      <c r="AR357" s="303"/>
      <c r="AS357" s="303"/>
      <c r="AT357" s="303"/>
      <c r="AU357" s="303"/>
      <c r="AV357" s="303"/>
      <c r="AW357" s="303"/>
      <c r="AX357" s="303"/>
      <c r="AY357" s="303"/>
      <c r="AZ357" s="303"/>
      <c r="BA357" s="303"/>
      <c r="BB357" s="303"/>
      <c r="BC357" s="303"/>
      <c r="BD357" s="303"/>
      <c r="BE357" s="303"/>
      <c r="BF357" s="303"/>
      <c r="JB357" s="316"/>
    </row>
    <row r="358" spans="1:262" x14ac:dyDescent="0.2">
      <c r="A358" s="302"/>
      <c r="B358" s="302"/>
      <c r="C358" s="302"/>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c r="AB358" s="303"/>
      <c r="AC358" s="303"/>
      <c r="AD358" s="303"/>
      <c r="AE358" s="303"/>
      <c r="AF358" s="303"/>
      <c r="AG358" s="303"/>
      <c r="AH358" s="303"/>
      <c r="AI358" s="303"/>
      <c r="AJ358" s="303"/>
      <c r="AK358" s="303"/>
      <c r="AL358" s="303"/>
      <c r="AM358" s="303"/>
      <c r="AN358" s="303"/>
      <c r="AO358" s="303"/>
      <c r="AP358" s="303"/>
      <c r="AQ358" s="303"/>
      <c r="AR358" s="303"/>
      <c r="AS358" s="303"/>
      <c r="AT358" s="303"/>
      <c r="AU358" s="303"/>
      <c r="AV358" s="303"/>
      <c r="AW358" s="303"/>
      <c r="AX358" s="303"/>
      <c r="AY358" s="303"/>
      <c r="AZ358" s="303"/>
      <c r="BA358" s="303"/>
      <c r="BB358" s="303"/>
      <c r="BC358" s="303"/>
      <c r="BD358" s="303"/>
      <c r="BE358" s="303"/>
      <c r="BF358" s="303"/>
      <c r="JB358" s="316"/>
    </row>
    <row r="359" spans="1:262" x14ac:dyDescent="0.2">
      <c r="A359" s="302"/>
      <c r="B359" s="302"/>
      <c r="C359" s="302"/>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03"/>
      <c r="AC359" s="303"/>
      <c r="AD359" s="303"/>
      <c r="AE359" s="303"/>
      <c r="AF359" s="303"/>
      <c r="AG359" s="303"/>
      <c r="AH359" s="303"/>
      <c r="AI359" s="303"/>
      <c r="AJ359" s="303"/>
      <c r="AK359" s="303"/>
      <c r="AL359" s="303"/>
      <c r="AM359" s="303"/>
      <c r="AN359" s="303"/>
      <c r="AO359" s="303"/>
      <c r="AP359" s="303"/>
      <c r="AQ359" s="303"/>
      <c r="AR359" s="303"/>
      <c r="AS359" s="303"/>
      <c r="AT359" s="303"/>
      <c r="AU359" s="303"/>
      <c r="AV359" s="303"/>
      <c r="AW359" s="303"/>
      <c r="AX359" s="303"/>
      <c r="AY359" s="303"/>
      <c r="AZ359" s="303"/>
      <c r="BA359" s="303"/>
      <c r="BB359" s="303"/>
      <c r="BC359" s="303"/>
      <c r="BD359" s="303"/>
      <c r="BE359" s="303"/>
      <c r="BF359" s="303"/>
      <c r="JB359" s="316"/>
    </row>
    <row r="360" spans="1:262" x14ac:dyDescent="0.2">
      <c r="A360" s="302"/>
      <c r="B360" s="302"/>
      <c r="C360" s="302"/>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c r="AB360" s="303"/>
      <c r="AC360" s="303"/>
      <c r="AD360" s="303"/>
      <c r="AE360" s="303"/>
      <c r="AF360" s="303"/>
      <c r="AG360" s="303"/>
      <c r="AH360" s="303"/>
      <c r="AI360" s="303"/>
      <c r="AJ360" s="303"/>
      <c r="AK360" s="303"/>
      <c r="AL360" s="303"/>
      <c r="AM360" s="303"/>
      <c r="AN360" s="303"/>
      <c r="AO360" s="303"/>
      <c r="AP360" s="303"/>
      <c r="AQ360" s="303"/>
      <c r="AR360" s="303"/>
      <c r="AS360" s="303"/>
      <c r="AT360" s="303"/>
      <c r="AU360" s="303"/>
      <c r="AV360" s="303"/>
      <c r="AW360" s="303"/>
      <c r="AX360" s="303"/>
      <c r="AY360" s="303"/>
      <c r="AZ360" s="303"/>
      <c r="BA360" s="303"/>
      <c r="BB360" s="303"/>
      <c r="BC360" s="303"/>
      <c r="BD360" s="303"/>
      <c r="BE360" s="303"/>
      <c r="BF360" s="303"/>
      <c r="JB360" s="316"/>
    </row>
    <row r="361" spans="1:262" x14ac:dyDescent="0.2">
      <c r="A361" s="302"/>
      <c r="B361" s="302"/>
      <c r="C361" s="302"/>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c r="AB361" s="303"/>
      <c r="AC361" s="303"/>
      <c r="AD361" s="303"/>
      <c r="AE361" s="303"/>
      <c r="AF361" s="303"/>
      <c r="AG361" s="303"/>
      <c r="AH361" s="303"/>
      <c r="AI361" s="303"/>
      <c r="AJ361" s="303"/>
      <c r="AK361" s="303"/>
      <c r="AL361" s="303"/>
      <c r="AM361" s="303"/>
      <c r="AN361" s="303"/>
      <c r="AO361" s="303"/>
      <c r="AP361" s="303"/>
      <c r="AQ361" s="303"/>
      <c r="AR361" s="303"/>
      <c r="AS361" s="303"/>
      <c r="AT361" s="303"/>
      <c r="AU361" s="303"/>
      <c r="AV361" s="303"/>
      <c r="AW361" s="303"/>
      <c r="AX361" s="303"/>
      <c r="AY361" s="303"/>
      <c r="AZ361" s="303"/>
      <c r="BA361" s="303"/>
      <c r="BB361" s="303"/>
      <c r="BC361" s="303"/>
      <c r="BD361" s="303"/>
      <c r="BE361" s="303"/>
      <c r="BF361" s="303"/>
      <c r="JB361" s="316"/>
    </row>
    <row r="362" spans="1:262" x14ac:dyDescent="0.2">
      <c r="A362" s="302"/>
      <c r="B362" s="302"/>
      <c r="C362" s="302"/>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c r="AB362" s="303"/>
      <c r="AC362" s="303"/>
      <c r="AD362" s="303"/>
      <c r="AE362" s="303"/>
      <c r="AF362" s="303"/>
      <c r="AG362" s="303"/>
      <c r="AH362" s="303"/>
      <c r="AI362" s="303"/>
      <c r="AJ362" s="303"/>
      <c r="AK362" s="303"/>
      <c r="AL362" s="303"/>
      <c r="AM362" s="303"/>
      <c r="AN362" s="303"/>
      <c r="AO362" s="303"/>
      <c r="AP362" s="303"/>
      <c r="AQ362" s="303"/>
      <c r="AR362" s="303"/>
      <c r="AS362" s="303"/>
      <c r="AT362" s="303"/>
      <c r="AU362" s="303"/>
      <c r="AV362" s="303"/>
      <c r="AW362" s="303"/>
      <c r="AX362" s="303"/>
      <c r="AY362" s="303"/>
      <c r="AZ362" s="303"/>
      <c r="BA362" s="303"/>
      <c r="BB362" s="303"/>
      <c r="BC362" s="303"/>
      <c r="BD362" s="303"/>
      <c r="BE362" s="303"/>
      <c r="BF362" s="303"/>
      <c r="JB362" s="316"/>
    </row>
    <row r="363" spans="1:262" x14ac:dyDescent="0.2">
      <c r="A363" s="302"/>
      <c r="B363" s="302"/>
      <c r="C363" s="302"/>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c r="AB363" s="303"/>
      <c r="AC363" s="303"/>
      <c r="AD363" s="303"/>
      <c r="AE363" s="303"/>
      <c r="AF363" s="303"/>
      <c r="AG363" s="303"/>
      <c r="AH363" s="303"/>
      <c r="AI363" s="303"/>
      <c r="AJ363" s="303"/>
      <c r="AK363" s="303"/>
      <c r="AL363" s="303"/>
      <c r="AM363" s="303"/>
      <c r="AN363" s="303"/>
      <c r="AO363" s="303"/>
      <c r="AP363" s="303"/>
      <c r="AQ363" s="303"/>
      <c r="AR363" s="303"/>
      <c r="AS363" s="303"/>
      <c r="AT363" s="303"/>
      <c r="AU363" s="303"/>
      <c r="AV363" s="303"/>
      <c r="AW363" s="303"/>
      <c r="AX363" s="303"/>
      <c r="AY363" s="303"/>
      <c r="AZ363" s="303"/>
      <c r="BA363" s="303"/>
      <c r="BB363" s="303"/>
      <c r="BC363" s="303"/>
      <c r="BD363" s="303"/>
      <c r="BE363" s="303"/>
      <c r="BF363" s="303"/>
      <c r="JB363" s="316"/>
    </row>
    <row r="364" spans="1:262" x14ac:dyDescent="0.2">
      <c r="A364" s="302"/>
      <c r="B364" s="302"/>
      <c r="C364" s="302"/>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c r="AB364" s="303"/>
      <c r="AC364" s="303"/>
      <c r="AD364" s="303"/>
      <c r="AE364" s="303"/>
      <c r="AF364" s="303"/>
      <c r="AG364" s="303"/>
      <c r="AH364" s="303"/>
      <c r="AI364" s="303"/>
      <c r="AJ364" s="303"/>
      <c r="AK364" s="303"/>
      <c r="AL364" s="303"/>
      <c r="AM364" s="303"/>
      <c r="AN364" s="303"/>
      <c r="AO364" s="303"/>
      <c r="AP364" s="303"/>
      <c r="AQ364" s="303"/>
      <c r="AR364" s="303"/>
      <c r="AS364" s="303"/>
      <c r="AT364" s="303"/>
      <c r="AU364" s="303"/>
      <c r="AV364" s="303"/>
      <c r="AW364" s="303"/>
      <c r="AX364" s="303"/>
      <c r="AY364" s="303"/>
      <c r="AZ364" s="303"/>
      <c r="BA364" s="303"/>
      <c r="BB364" s="303"/>
      <c r="BC364" s="303"/>
      <c r="BD364" s="303"/>
      <c r="BE364" s="303"/>
      <c r="BF364" s="303"/>
      <c r="JB364" s="316"/>
    </row>
    <row r="365" spans="1:262" x14ac:dyDescent="0.2">
      <c r="A365" s="302"/>
      <c r="B365" s="302"/>
      <c r="C365" s="302"/>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c r="AB365" s="303"/>
      <c r="AC365" s="303"/>
      <c r="AD365" s="303"/>
      <c r="AE365" s="303"/>
      <c r="AF365" s="303"/>
      <c r="AG365" s="303"/>
      <c r="AH365" s="303"/>
      <c r="AI365" s="303"/>
      <c r="AJ365" s="303"/>
      <c r="AK365" s="303"/>
      <c r="AL365" s="303"/>
      <c r="AM365" s="303"/>
      <c r="AN365" s="303"/>
      <c r="AO365" s="303"/>
      <c r="AP365" s="303"/>
      <c r="AQ365" s="303"/>
      <c r="AR365" s="303"/>
      <c r="AS365" s="303"/>
      <c r="AT365" s="303"/>
      <c r="AU365" s="303"/>
      <c r="AV365" s="303"/>
      <c r="AW365" s="303"/>
      <c r="AX365" s="303"/>
      <c r="AY365" s="303"/>
      <c r="AZ365" s="303"/>
      <c r="BA365" s="303"/>
      <c r="BB365" s="303"/>
      <c r="BC365" s="303"/>
      <c r="BD365" s="303"/>
      <c r="BE365" s="303"/>
      <c r="BF365" s="303"/>
      <c r="JB365" s="316"/>
    </row>
    <row r="366" spans="1:262" x14ac:dyDescent="0.2">
      <c r="A366" s="302"/>
      <c r="B366" s="302"/>
      <c r="C366" s="302"/>
      <c r="D366" s="303"/>
      <c r="E366" s="303"/>
      <c r="F366" s="303"/>
      <c r="G366" s="303"/>
      <c r="H366" s="303"/>
      <c r="I366" s="303"/>
      <c r="J366" s="303"/>
      <c r="JB366" s="316"/>
    </row>
    <row r="367" spans="1:262" x14ac:dyDescent="0.2">
      <c r="A367" s="302"/>
      <c r="B367" s="302"/>
      <c r="C367" s="302"/>
      <c r="D367" s="303"/>
      <c r="E367" s="303"/>
      <c r="F367" s="303"/>
      <c r="G367" s="303"/>
      <c r="H367" s="303"/>
      <c r="I367" s="303"/>
      <c r="J367" s="303"/>
      <c r="JB367" s="316"/>
    </row>
    <row r="368" spans="1:262" x14ac:dyDescent="0.2">
      <c r="A368" s="302"/>
      <c r="B368" s="302"/>
      <c r="C368" s="302"/>
      <c r="D368" s="303"/>
      <c r="E368" s="303"/>
      <c r="F368" s="303"/>
      <c r="G368" s="303"/>
      <c r="H368" s="303"/>
      <c r="I368" s="303"/>
      <c r="J368" s="303"/>
      <c r="JB368" s="316"/>
    </row>
    <row r="369" spans="1:262" x14ac:dyDescent="0.2">
      <c r="A369" s="302"/>
      <c r="B369" s="302"/>
      <c r="C369" s="302"/>
      <c r="D369" s="303"/>
      <c r="E369" s="303"/>
      <c r="F369" s="303"/>
      <c r="G369" s="303"/>
      <c r="H369" s="303"/>
      <c r="I369" s="303"/>
      <c r="J369" s="303"/>
      <c r="JB369" s="316"/>
    </row>
    <row r="370" spans="1:262" x14ac:dyDescent="0.2">
      <c r="A370" s="302"/>
      <c r="B370" s="302"/>
      <c r="C370" s="302"/>
      <c r="D370" s="303"/>
      <c r="E370" s="303"/>
      <c r="F370" s="303"/>
      <c r="G370" s="303"/>
      <c r="H370" s="303"/>
      <c r="I370" s="303"/>
      <c r="J370" s="303"/>
      <c r="JB370" s="316"/>
    </row>
    <row r="371" spans="1:262" x14ac:dyDescent="0.2">
      <c r="A371" s="302"/>
      <c r="B371" s="302"/>
      <c r="C371" s="302"/>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c r="AB371" s="303"/>
      <c r="AC371" s="303"/>
      <c r="AD371" s="303"/>
      <c r="AE371" s="303"/>
      <c r="AF371" s="303"/>
      <c r="AG371" s="303"/>
      <c r="AH371" s="303"/>
      <c r="AI371" s="303"/>
      <c r="AJ371" s="303"/>
      <c r="AK371" s="303"/>
      <c r="AL371" s="303"/>
      <c r="AM371" s="303"/>
      <c r="AN371" s="303"/>
      <c r="AO371" s="303"/>
      <c r="AP371" s="303"/>
      <c r="AQ371" s="303"/>
      <c r="AR371" s="303"/>
      <c r="AS371" s="303"/>
      <c r="AT371" s="303"/>
      <c r="AU371" s="303"/>
      <c r="AV371" s="303"/>
      <c r="AW371" s="303"/>
      <c r="AX371" s="303"/>
      <c r="AY371" s="303"/>
      <c r="AZ371" s="303"/>
      <c r="BA371" s="303"/>
      <c r="BB371" s="303"/>
      <c r="BC371" s="303"/>
      <c r="BD371" s="303"/>
      <c r="BE371" s="303"/>
      <c r="BF371" s="303"/>
      <c r="JB371" s="316"/>
    </row>
    <row r="372" spans="1:262" x14ac:dyDescent="0.2">
      <c r="A372" s="302"/>
      <c r="B372" s="302"/>
      <c r="C372" s="302"/>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c r="AB372" s="303"/>
      <c r="AC372" s="303"/>
      <c r="AD372" s="303"/>
      <c r="AE372" s="303"/>
      <c r="AF372" s="303"/>
      <c r="AG372" s="303"/>
      <c r="AH372" s="303"/>
      <c r="AI372" s="303"/>
      <c r="AJ372" s="303"/>
      <c r="AK372" s="303"/>
      <c r="AL372" s="303"/>
      <c r="AM372" s="303"/>
      <c r="AN372" s="303"/>
      <c r="AO372" s="303"/>
      <c r="AP372" s="303"/>
      <c r="AQ372" s="303"/>
      <c r="AR372" s="303"/>
      <c r="AS372" s="303"/>
      <c r="AT372" s="303"/>
      <c r="AU372" s="303"/>
      <c r="AV372" s="303"/>
      <c r="AW372" s="303"/>
      <c r="AX372" s="303"/>
      <c r="AY372" s="303"/>
      <c r="AZ372" s="303"/>
      <c r="BA372" s="303"/>
      <c r="BB372" s="303"/>
      <c r="BC372" s="303"/>
      <c r="BD372" s="303"/>
      <c r="BE372" s="303"/>
      <c r="BF372" s="303"/>
      <c r="JB372" s="316"/>
    </row>
    <row r="373" spans="1:262" x14ac:dyDescent="0.2">
      <c r="A373" s="302"/>
      <c r="B373" s="302"/>
      <c r="C373" s="302"/>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c r="AB373" s="303"/>
      <c r="AC373" s="303"/>
      <c r="AD373" s="303"/>
      <c r="AE373" s="303"/>
      <c r="AF373" s="303"/>
      <c r="AG373" s="303"/>
      <c r="AH373" s="303"/>
      <c r="AI373" s="303"/>
      <c r="AJ373" s="303"/>
      <c r="AK373" s="303"/>
      <c r="AL373" s="303"/>
      <c r="AM373" s="303"/>
      <c r="AN373" s="303"/>
      <c r="AO373" s="303"/>
      <c r="AP373" s="303"/>
      <c r="AQ373" s="303"/>
      <c r="AR373" s="303"/>
      <c r="AS373" s="303"/>
      <c r="AT373" s="303"/>
      <c r="AU373" s="303"/>
      <c r="AV373" s="303"/>
      <c r="AW373" s="303"/>
      <c r="AX373" s="303"/>
      <c r="AY373" s="303"/>
      <c r="AZ373" s="303"/>
      <c r="BA373" s="303"/>
      <c r="BB373" s="303"/>
      <c r="BC373" s="303"/>
      <c r="BD373" s="303"/>
      <c r="BE373" s="303"/>
      <c r="BF373" s="303"/>
      <c r="JB373" s="316"/>
    </row>
    <row r="374" spans="1:262" x14ac:dyDescent="0.2">
      <c r="A374" s="302"/>
      <c r="B374" s="302"/>
      <c r="C374" s="302"/>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c r="AB374" s="303"/>
      <c r="AC374" s="303"/>
      <c r="AD374" s="303"/>
      <c r="AE374" s="303"/>
      <c r="AF374" s="303"/>
      <c r="AG374" s="303"/>
      <c r="AH374" s="303"/>
      <c r="AI374" s="303"/>
      <c r="AJ374" s="303"/>
      <c r="AK374" s="303"/>
      <c r="AL374" s="303"/>
      <c r="AM374" s="303"/>
      <c r="AN374" s="303"/>
      <c r="AO374" s="303"/>
      <c r="AP374" s="303"/>
      <c r="AQ374" s="303"/>
      <c r="AR374" s="303"/>
      <c r="AS374" s="303"/>
      <c r="AT374" s="303"/>
      <c r="AU374" s="303"/>
      <c r="AV374" s="303"/>
      <c r="AW374" s="303"/>
      <c r="AX374" s="303"/>
      <c r="AY374" s="303"/>
      <c r="AZ374" s="303"/>
      <c r="BA374" s="303"/>
      <c r="BB374" s="303"/>
      <c r="BC374" s="303"/>
      <c r="BD374" s="303"/>
      <c r="BE374" s="303"/>
      <c r="BF374" s="303"/>
      <c r="JB374" s="316"/>
    </row>
    <row r="375" spans="1:262" x14ac:dyDescent="0.2">
      <c r="A375" s="302"/>
      <c r="B375" s="302"/>
      <c r="C375" s="302"/>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c r="AB375" s="303"/>
      <c r="AC375" s="303"/>
      <c r="AD375" s="303"/>
      <c r="AE375" s="303"/>
      <c r="AF375" s="303"/>
      <c r="AG375" s="303"/>
      <c r="AH375" s="303"/>
      <c r="AI375" s="303"/>
      <c r="AJ375" s="303"/>
      <c r="AK375" s="303"/>
      <c r="AL375" s="303"/>
      <c r="AM375" s="303"/>
      <c r="AN375" s="303"/>
      <c r="AO375" s="303"/>
      <c r="AP375" s="303"/>
      <c r="AQ375" s="303"/>
      <c r="AR375" s="303"/>
      <c r="AS375" s="303"/>
      <c r="AT375" s="303"/>
      <c r="AU375" s="303"/>
      <c r="AV375" s="303"/>
      <c r="AW375" s="303"/>
      <c r="AX375" s="303"/>
      <c r="AY375" s="303"/>
      <c r="AZ375" s="303"/>
      <c r="BA375" s="303"/>
      <c r="BB375" s="303"/>
      <c r="BC375" s="303"/>
      <c r="BD375" s="303"/>
      <c r="BE375" s="303"/>
      <c r="BF375" s="303"/>
      <c r="JB375" s="316"/>
    </row>
    <row r="376" spans="1:262" x14ac:dyDescent="0.2">
      <c r="A376" s="302"/>
      <c r="B376" s="302"/>
      <c r="C376" s="302"/>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c r="AB376" s="303"/>
      <c r="AC376" s="303"/>
      <c r="AD376" s="303"/>
      <c r="AE376" s="303"/>
      <c r="AF376" s="303"/>
      <c r="AG376" s="303"/>
      <c r="AH376" s="303"/>
      <c r="AI376" s="303"/>
      <c r="AJ376" s="303"/>
      <c r="AK376" s="303"/>
      <c r="AL376" s="303"/>
      <c r="AM376" s="303"/>
      <c r="AN376" s="303"/>
      <c r="AO376" s="303"/>
      <c r="AP376" s="303"/>
      <c r="AQ376" s="303"/>
      <c r="AR376" s="303"/>
      <c r="AS376" s="303"/>
      <c r="AT376" s="303"/>
      <c r="AU376" s="303"/>
      <c r="AV376" s="303"/>
      <c r="AW376" s="303"/>
      <c r="AX376" s="303"/>
      <c r="AY376" s="303"/>
      <c r="AZ376" s="303"/>
      <c r="BA376" s="303"/>
      <c r="BB376" s="303"/>
      <c r="BC376" s="303"/>
      <c r="BD376" s="303"/>
      <c r="BE376" s="303"/>
      <c r="BF376" s="303"/>
      <c r="JB376" s="316"/>
    </row>
    <row r="377" spans="1:262" x14ac:dyDescent="0.2">
      <c r="A377" s="302"/>
      <c r="B377" s="302"/>
      <c r="C377" s="302"/>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c r="AB377" s="303"/>
      <c r="AC377" s="303"/>
      <c r="AD377" s="303"/>
      <c r="AE377" s="303"/>
      <c r="AF377" s="303"/>
      <c r="AG377" s="303"/>
      <c r="AH377" s="303"/>
      <c r="AI377" s="303"/>
      <c r="AJ377" s="303"/>
      <c r="AK377" s="303"/>
      <c r="AL377" s="303"/>
      <c r="AM377" s="303"/>
      <c r="AN377" s="303"/>
      <c r="AO377" s="303"/>
      <c r="AP377" s="303"/>
      <c r="AQ377" s="303"/>
      <c r="AR377" s="303"/>
      <c r="AS377" s="303"/>
      <c r="AT377" s="303"/>
      <c r="AU377" s="303"/>
      <c r="AV377" s="303"/>
      <c r="AW377" s="303"/>
      <c r="AX377" s="303"/>
      <c r="AY377" s="303"/>
      <c r="AZ377" s="303"/>
      <c r="BA377" s="303"/>
      <c r="BB377" s="303"/>
      <c r="BC377" s="303"/>
      <c r="BD377" s="303"/>
      <c r="BE377" s="303"/>
      <c r="BF377" s="303"/>
      <c r="JB377" s="316"/>
    </row>
    <row r="378" spans="1:262" x14ac:dyDescent="0.2">
      <c r="A378" s="302"/>
      <c r="B378" s="302"/>
      <c r="C378" s="302"/>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c r="AB378" s="303"/>
      <c r="AC378" s="303"/>
      <c r="AD378" s="303"/>
      <c r="AE378" s="303"/>
      <c r="AF378" s="303"/>
      <c r="AG378" s="303"/>
      <c r="AH378" s="303"/>
      <c r="AI378" s="303"/>
      <c r="AJ378" s="303"/>
      <c r="AK378" s="303"/>
      <c r="AL378" s="303"/>
      <c r="AM378" s="303"/>
      <c r="AN378" s="303"/>
      <c r="AO378" s="303"/>
      <c r="AP378" s="303"/>
      <c r="AQ378" s="303"/>
      <c r="AR378" s="303"/>
      <c r="AS378" s="303"/>
      <c r="AT378" s="303"/>
      <c r="AU378" s="303"/>
      <c r="AV378" s="303"/>
      <c r="AW378" s="303"/>
      <c r="AX378" s="303"/>
      <c r="AY378" s="303"/>
      <c r="AZ378" s="303"/>
      <c r="BA378" s="303"/>
      <c r="BB378" s="303"/>
      <c r="BC378" s="303"/>
      <c r="BD378" s="303"/>
      <c r="BE378" s="303"/>
      <c r="BF378" s="303"/>
      <c r="JB378" s="316"/>
    </row>
    <row r="379" spans="1:262" x14ac:dyDescent="0.2">
      <c r="A379" s="302"/>
      <c r="B379" s="302"/>
      <c r="C379" s="302"/>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c r="AB379" s="303"/>
      <c r="AC379" s="303"/>
      <c r="AD379" s="303"/>
      <c r="AE379" s="303"/>
      <c r="AF379" s="303"/>
      <c r="AG379" s="303"/>
      <c r="AH379" s="303"/>
      <c r="AI379" s="303"/>
      <c r="AJ379" s="303"/>
      <c r="AK379" s="303"/>
      <c r="AL379" s="303"/>
      <c r="AM379" s="303"/>
      <c r="AN379" s="303"/>
      <c r="AO379" s="303"/>
      <c r="AP379" s="303"/>
      <c r="AQ379" s="303"/>
      <c r="AR379" s="303"/>
      <c r="AS379" s="303"/>
      <c r="AT379" s="303"/>
      <c r="AU379" s="303"/>
      <c r="AV379" s="303"/>
      <c r="AW379" s="303"/>
      <c r="AX379" s="303"/>
      <c r="AY379" s="303"/>
      <c r="AZ379" s="303"/>
      <c r="BA379" s="303"/>
      <c r="BB379" s="303"/>
      <c r="BC379" s="303"/>
      <c r="BD379" s="303"/>
      <c r="BE379" s="303"/>
      <c r="BF379" s="303"/>
      <c r="JB379" s="316"/>
    </row>
    <row r="380" spans="1:262" x14ac:dyDescent="0.2">
      <c r="A380" s="302"/>
      <c r="B380" s="302"/>
      <c r="C380" s="302"/>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c r="AB380" s="303"/>
      <c r="AC380" s="303"/>
      <c r="AD380" s="303"/>
      <c r="AE380" s="303"/>
      <c r="AF380" s="303"/>
      <c r="AG380" s="303"/>
      <c r="AH380" s="303"/>
      <c r="AI380" s="303"/>
      <c r="AJ380" s="303"/>
      <c r="AK380" s="303"/>
      <c r="AL380" s="303"/>
      <c r="AM380" s="303"/>
      <c r="AN380" s="303"/>
      <c r="AO380" s="303"/>
      <c r="AP380" s="303"/>
      <c r="AQ380" s="303"/>
      <c r="AR380" s="303"/>
      <c r="AS380" s="303"/>
      <c r="AT380" s="303"/>
      <c r="AU380" s="303"/>
      <c r="AV380" s="303"/>
      <c r="AW380" s="303"/>
      <c r="AX380" s="303"/>
      <c r="AY380" s="303"/>
      <c r="AZ380" s="303"/>
      <c r="BA380" s="303"/>
      <c r="BB380" s="303"/>
      <c r="BC380" s="303"/>
      <c r="BD380" s="303"/>
      <c r="BE380" s="303"/>
      <c r="BF380" s="303"/>
      <c r="JB380" s="316"/>
    </row>
    <row r="381" spans="1:262" x14ac:dyDescent="0.2">
      <c r="A381" s="302"/>
      <c r="B381" s="302"/>
      <c r="C381" s="302"/>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c r="AB381" s="303"/>
      <c r="AC381" s="303"/>
      <c r="AD381" s="303"/>
      <c r="AE381" s="303"/>
      <c r="AF381" s="303"/>
      <c r="AG381" s="303"/>
      <c r="AH381" s="303"/>
      <c r="AI381" s="303"/>
      <c r="AJ381" s="303"/>
      <c r="AK381" s="303"/>
      <c r="AL381" s="303"/>
      <c r="AM381" s="303"/>
      <c r="AN381" s="303"/>
      <c r="AO381" s="303"/>
      <c r="AP381" s="303"/>
      <c r="AQ381" s="303"/>
      <c r="AR381" s="303"/>
      <c r="AS381" s="303"/>
      <c r="AT381" s="303"/>
      <c r="AU381" s="303"/>
      <c r="AV381" s="303"/>
      <c r="AW381" s="303"/>
      <c r="AX381" s="303"/>
      <c r="AY381" s="303"/>
      <c r="AZ381" s="303"/>
      <c r="BA381" s="303"/>
      <c r="BB381" s="303"/>
      <c r="BC381" s="303"/>
      <c r="BD381" s="303"/>
      <c r="BE381" s="303"/>
      <c r="BF381" s="303"/>
      <c r="JB381" s="316"/>
    </row>
    <row r="382" spans="1:262" x14ac:dyDescent="0.2">
      <c r="A382" s="302"/>
      <c r="B382" s="302"/>
      <c r="C382" s="302"/>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c r="AB382" s="303"/>
      <c r="AC382" s="303"/>
      <c r="AD382" s="303"/>
      <c r="AE382" s="303"/>
      <c r="AF382" s="303"/>
      <c r="AG382" s="303"/>
      <c r="AH382" s="303"/>
      <c r="AI382" s="303"/>
      <c r="AJ382" s="303"/>
      <c r="AK382" s="303"/>
      <c r="AL382" s="303"/>
      <c r="AM382" s="303"/>
      <c r="AN382" s="303"/>
      <c r="AO382" s="303"/>
      <c r="AP382" s="303"/>
      <c r="AQ382" s="303"/>
      <c r="AR382" s="303"/>
      <c r="AS382" s="303"/>
      <c r="AT382" s="303"/>
      <c r="AU382" s="303"/>
      <c r="AV382" s="303"/>
      <c r="AW382" s="303"/>
      <c r="AX382" s="303"/>
      <c r="AY382" s="303"/>
      <c r="AZ382" s="303"/>
      <c r="BA382" s="303"/>
      <c r="BB382" s="303"/>
      <c r="BC382" s="303"/>
      <c r="BD382" s="303"/>
      <c r="BE382" s="303"/>
      <c r="BF382" s="303"/>
      <c r="JB382" s="316"/>
    </row>
    <row r="383" spans="1:262" x14ac:dyDescent="0.2">
      <c r="A383" s="302"/>
      <c r="B383" s="302"/>
      <c r="C383" s="302"/>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c r="AB383" s="303"/>
      <c r="AC383" s="303"/>
      <c r="AD383" s="303"/>
      <c r="AE383" s="303"/>
      <c r="AF383" s="303"/>
      <c r="AG383" s="303"/>
      <c r="AH383" s="303"/>
      <c r="AI383" s="303"/>
      <c r="AJ383" s="303"/>
      <c r="AK383" s="303"/>
      <c r="AL383" s="303"/>
      <c r="AM383" s="303"/>
      <c r="AN383" s="303"/>
      <c r="AO383" s="303"/>
      <c r="AP383" s="303"/>
      <c r="AQ383" s="303"/>
      <c r="AR383" s="303"/>
      <c r="AS383" s="303"/>
      <c r="AT383" s="303"/>
      <c r="AU383" s="303"/>
      <c r="AV383" s="303"/>
      <c r="AW383" s="303"/>
      <c r="AX383" s="303"/>
      <c r="AY383" s="303"/>
      <c r="AZ383" s="303"/>
      <c r="BA383" s="303"/>
      <c r="BB383" s="303"/>
      <c r="BC383" s="303"/>
      <c r="BD383" s="303"/>
      <c r="BE383" s="303"/>
      <c r="BF383" s="303"/>
      <c r="JB383" s="316"/>
    </row>
    <row r="384" spans="1:262" x14ac:dyDescent="0.2">
      <c r="A384" s="302"/>
      <c r="B384" s="302"/>
      <c r="C384" s="302"/>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c r="AB384" s="303"/>
      <c r="AC384" s="303"/>
      <c r="AD384" s="303"/>
      <c r="AE384" s="303"/>
      <c r="AF384" s="303"/>
      <c r="AG384" s="303"/>
      <c r="AH384" s="303"/>
      <c r="AI384" s="303"/>
      <c r="AJ384" s="303"/>
      <c r="AK384" s="303"/>
      <c r="AL384" s="303"/>
      <c r="AM384" s="303"/>
      <c r="AN384" s="303"/>
      <c r="AO384" s="303"/>
      <c r="AP384" s="303"/>
      <c r="AQ384" s="303"/>
      <c r="AR384" s="303"/>
      <c r="AS384" s="303"/>
      <c r="AT384" s="303"/>
      <c r="AU384" s="303"/>
      <c r="AV384" s="303"/>
      <c r="AW384" s="303"/>
      <c r="AX384" s="303"/>
      <c r="AY384" s="303"/>
      <c r="AZ384" s="303"/>
      <c r="BA384" s="303"/>
      <c r="BB384" s="303"/>
      <c r="BC384" s="303"/>
      <c r="BD384" s="303"/>
      <c r="BE384" s="303"/>
      <c r="BF384" s="303"/>
      <c r="JB384" s="316"/>
    </row>
    <row r="385" spans="1:262" x14ac:dyDescent="0.2">
      <c r="A385" s="302"/>
      <c r="B385" s="302"/>
      <c r="C385" s="302"/>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c r="AB385" s="303"/>
      <c r="AC385" s="303"/>
      <c r="AD385" s="303"/>
      <c r="AE385" s="303"/>
      <c r="AF385" s="303"/>
      <c r="AG385" s="303"/>
      <c r="AH385" s="303"/>
      <c r="AI385" s="303"/>
      <c r="AJ385" s="303"/>
      <c r="AK385" s="303"/>
      <c r="AL385" s="303"/>
      <c r="AM385" s="303"/>
      <c r="AN385" s="303"/>
      <c r="AO385" s="303"/>
      <c r="AP385" s="303"/>
      <c r="AQ385" s="303"/>
      <c r="AR385" s="303"/>
      <c r="AS385" s="303"/>
      <c r="AT385" s="303"/>
      <c r="AU385" s="303"/>
      <c r="AV385" s="303"/>
      <c r="AW385" s="303"/>
      <c r="AX385" s="303"/>
      <c r="AY385" s="303"/>
      <c r="AZ385" s="303"/>
      <c r="BA385" s="303"/>
      <c r="BB385" s="303"/>
      <c r="BC385" s="303"/>
      <c r="BD385" s="303"/>
      <c r="BE385" s="303"/>
      <c r="BF385" s="303"/>
      <c r="JB385" s="316"/>
    </row>
    <row r="386" spans="1:262" x14ac:dyDescent="0.2">
      <c r="A386" s="302"/>
      <c r="B386" s="302"/>
      <c r="C386" s="302"/>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c r="AB386" s="303"/>
      <c r="AC386" s="303"/>
      <c r="AD386" s="303"/>
      <c r="AE386" s="303"/>
      <c r="AF386" s="303"/>
      <c r="AG386" s="303"/>
      <c r="AH386" s="303"/>
      <c r="AI386" s="303"/>
      <c r="AJ386" s="303"/>
      <c r="AK386" s="303"/>
      <c r="AL386" s="303"/>
      <c r="AM386" s="303"/>
      <c r="AN386" s="303"/>
      <c r="AO386" s="303"/>
      <c r="AP386" s="303"/>
      <c r="AQ386" s="303"/>
      <c r="AR386" s="303"/>
      <c r="AS386" s="303"/>
      <c r="AT386" s="303"/>
      <c r="AU386" s="303"/>
      <c r="AV386" s="303"/>
      <c r="AW386" s="303"/>
      <c r="AX386" s="303"/>
      <c r="AY386" s="303"/>
      <c r="AZ386" s="303"/>
      <c r="BA386" s="303"/>
      <c r="BB386" s="303"/>
      <c r="BC386" s="303"/>
      <c r="BD386" s="303"/>
      <c r="BE386" s="303"/>
      <c r="BF386" s="303"/>
      <c r="JB386" s="316"/>
    </row>
    <row r="387" spans="1:262" x14ac:dyDescent="0.2">
      <c r="A387" s="302"/>
      <c r="B387" s="302"/>
      <c r="C387" s="302"/>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c r="AB387" s="303"/>
      <c r="AC387" s="303"/>
      <c r="AD387" s="303"/>
      <c r="AE387" s="303"/>
      <c r="AF387" s="303"/>
      <c r="AG387" s="303"/>
      <c r="AH387" s="303"/>
      <c r="AI387" s="303"/>
      <c r="AJ387" s="303"/>
      <c r="AK387" s="303"/>
      <c r="AL387" s="303"/>
      <c r="AM387" s="303"/>
      <c r="AN387" s="303"/>
      <c r="AO387" s="303"/>
      <c r="AP387" s="303"/>
      <c r="AQ387" s="303"/>
      <c r="AR387" s="303"/>
      <c r="AS387" s="303"/>
      <c r="AT387" s="303"/>
      <c r="AU387" s="303"/>
      <c r="AV387" s="303"/>
      <c r="AW387" s="303"/>
      <c r="AX387" s="303"/>
      <c r="AY387" s="303"/>
      <c r="AZ387" s="303"/>
      <c r="BA387" s="303"/>
      <c r="BB387" s="303"/>
      <c r="BC387" s="303"/>
      <c r="BD387" s="303"/>
      <c r="BE387" s="303"/>
      <c r="BF387" s="303"/>
      <c r="JB387" s="316"/>
    </row>
    <row r="388" spans="1:262" x14ac:dyDescent="0.2">
      <c r="A388" s="302"/>
      <c r="B388" s="302"/>
      <c r="C388" s="302"/>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03"/>
      <c r="AC388" s="303"/>
      <c r="AD388" s="303"/>
      <c r="AE388" s="303"/>
      <c r="AF388" s="303"/>
      <c r="AG388" s="303"/>
      <c r="AH388" s="303"/>
      <c r="AI388" s="303"/>
      <c r="AJ388" s="303"/>
      <c r="AK388" s="303"/>
      <c r="AL388" s="303"/>
      <c r="AM388" s="303"/>
      <c r="AN388" s="303"/>
      <c r="AO388" s="303"/>
      <c r="AP388" s="303"/>
      <c r="AQ388" s="303"/>
      <c r="AR388" s="303"/>
      <c r="AS388" s="303"/>
      <c r="AT388" s="303"/>
      <c r="AU388" s="303"/>
      <c r="AV388" s="303"/>
      <c r="AW388" s="303"/>
      <c r="AX388" s="303"/>
      <c r="AY388" s="303"/>
      <c r="AZ388" s="303"/>
      <c r="BA388" s="303"/>
      <c r="BB388" s="303"/>
      <c r="BC388" s="303"/>
      <c r="BD388" s="303"/>
      <c r="BE388" s="303"/>
      <c r="BF388" s="303"/>
      <c r="JB388" s="316"/>
    </row>
    <row r="389" spans="1:262" x14ac:dyDescent="0.2">
      <c r="A389" s="302"/>
      <c r="B389" s="302"/>
      <c r="C389" s="302"/>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c r="AD389" s="303"/>
      <c r="AE389" s="303"/>
      <c r="AF389" s="303"/>
      <c r="AG389" s="303"/>
      <c r="AH389" s="303"/>
      <c r="AI389" s="303"/>
      <c r="AJ389" s="303"/>
      <c r="AK389" s="303"/>
      <c r="AL389" s="303"/>
      <c r="AM389" s="303"/>
      <c r="AN389" s="303"/>
      <c r="AO389" s="303"/>
      <c r="AP389" s="303"/>
      <c r="AQ389" s="303"/>
      <c r="AR389" s="303"/>
      <c r="AS389" s="303"/>
      <c r="AT389" s="303"/>
      <c r="AU389" s="303"/>
      <c r="AV389" s="303"/>
      <c r="AW389" s="303"/>
      <c r="AX389" s="303"/>
      <c r="AY389" s="303"/>
      <c r="AZ389" s="303"/>
      <c r="BA389" s="303"/>
      <c r="BB389" s="303"/>
      <c r="BC389" s="303"/>
      <c r="BD389" s="303"/>
      <c r="BE389" s="303"/>
      <c r="BF389" s="303"/>
      <c r="JB389" s="316"/>
    </row>
    <row r="390" spans="1:262" x14ac:dyDescent="0.2">
      <c r="A390" s="302"/>
      <c r="B390" s="302"/>
      <c r="C390" s="302"/>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c r="AB390" s="303"/>
      <c r="AC390" s="303"/>
      <c r="AD390" s="303"/>
      <c r="AE390" s="303"/>
      <c r="AF390" s="303"/>
      <c r="AG390" s="303"/>
      <c r="AH390" s="303"/>
      <c r="AI390" s="303"/>
      <c r="AJ390" s="303"/>
      <c r="AK390" s="303"/>
      <c r="AL390" s="303"/>
      <c r="AM390" s="303"/>
      <c r="AN390" s="303"/>
      <c r="AO390" s="303"/>
      <c r="AP390" s="303"/>
      <c r="AQ390" s="303"/>
      <c r="AR390" s="303"/>
      <c r="AS390" s="303"/>
      <c r="AT390" s="303"/>
      <c r="AU390" s="303"/>
      <c r="AV390" s="303"/>
      <c r="AW390" s="303"/>
      <c r="AX390" s="303"/>
      <c r="AY390" s="303"/>
      <c r="AZ390" s="303"/>
      <c r="BA390" s="303"/>
      <c r="BB390" s="303"/>
      <c r="BC390" s="303"/>
      <c r="BD390" s="303"/>
      <c r="BE390" s="303"/>
      <c r="BF390" s="303"/>
      <c r="JB390" s="316"/>
    </row>
    <row r="391" spans="1:262" x14ac:dyDescent="0.2">
      <c r="A391" s="302"/>
      <c r="B391" s="302"/>
      <c r="C391" s="302"/>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c r="AB391" s="303"/>
      <c r="AC391" s="303"/>
      <c r="AD391" s="303"/>
      <c r="AE391" s="303"/>
      <c r="AF391" s="303"/>
      <c r="AG391" s="303"/>
      <c r="AH391" s="303"/>
      <c r="AI391" s="303"/>
      <c r="AJ391" s="303"/>
      <c r="AK391" s="303"/>
      <c r="AL391" s="303"/>
      <c r="AM391" s="303"/>
      <c r="AN391" s="303"/>
      <c r="AO391" s="303"/>
      <c r="AP391" s="303"/>
      <c r="AQ391" s="303"/>
      <c r="AR391" s="303"/>
      <c r="AS391" s="303"/>
      <c r="AT391" s="303"/>
      <c r="AU391" s="303"/>
      <c r="AV391" s="303"/>
      <c r="AW391" s="303"/>
      <c r="AX391" s="303"/>
      <c r="AY391" s="303"/>
      <c r="AZ391" s="303"/>
      <c r="BA391" s="303"/>
      <c r="BB391" s="303"/>
      <c r="BC391" s="303"/>
      <c r="BD391" s="303"/>
      <c r="BE391" s="303"/>
      <c r="BF391" s="303"/>
      <c r="JB391" s="316"/>
    </row>
    <row r="392" spans="1:262" x14ac:dyDescent="0.2">
      <c r="A392" s="302"/>
      <c r="B392" s="302"/>
      <c r="C392" s="302"/>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c r="AB392" s="303"/>
      <c r="AC392" s="303"/>
      <c r="AD392" s="303"/>
      <c r="AE392" s="303"/>
      <c r="AF392" s="303"/>
      <c r="AG392" s="303"/>
      <c r="AH392" s="303"/>
      <c r="AI392" s="303"/>
      <c r="AJ392" s="303"/>
      <c r="AK392" s="303"/>
      <c r="AL392" s="303"/>
      <c r="AM392" s="303"/>
      <c r="AN392" s="303"/>
      <c r="AO392" s="303"/>
      <c r="AP392" s="303"/>
      <c r="AQ392" s="303"/>
      <c r="AR392" s="303"/>
      <c r="AS392" s="303"/>
      <c r="AT392" s="303"/>
      <c r="AU392" s="303"/>
      <c r="AV392" s="303"/>
      <c r="AW392" s="303"/>
      <c r="AX392" s="303"/>
      <c r="AY392" s="303"/>
      <c r="AZ392" s="303"/>
      <c r="BA392" s="303"/>
      <c r="BB392" s="303"/>
      <c r="BC392" s="303"/>
      <c r="BD392" s="303"/>
      <c r="BE392" s="303"/>
      <c r="BF392" s="303"/>
      <c r="JB392" s="316"/>
    </row>
    <row r="393" spans="1:262" x14ac:dyDescent="0.2">
      <c r="A393" s="302"/>
      <c r="B393" s="302"/>
      <c r="C393" s="302"/>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c r="AD393" s="303"/>
      <c r="AE393" s="303"/>
      <c r="AF393" s="303"/>
      <c r="AG393" s="303"/>
      <c r="AH393" s="303"/>
      <c r="AI393" s="303"/>
      <c r="AJ393" s="303"/>
      <c r="AK393" s="303"/>
      <c r="AL393" s="303"/>
      <c r="AM393" s="303"/>
      <c r="AN393" s="303"/>
      <c r="AO393" s="303"/>
      <c r="AP393" s="303"/>
      <c r="AQ393" s="303"/>
      <c r="AR393" s="303"/>
      <c r="AS393" s="303"/>
      <c r="AT393" s="303"/>
      <c r="AU393" s="303"/>
      <c r="AV393" s="303"/>
      <c r="AW393" s="303"/>
      <c r="AX393" s="303"/>
      <c r="AY393" s="303"/>
      <c r="AZ393" s="303"/>
      <c r="BA393" s="303"/>
      <c r="BB393" s="303"/>
      <c r="BC393" s="303"/>
      <c r="BD393" s="303"/>
      <c r="BE393" s="303"/>
      <c r="BF393" s="303"/>
      <c r="JB393" s="316"/>
    </row>
    <row r="394" spans="1:262" x14ac:dyDescent="0.2">
      <c r="A394" s="302"/>
      <c r="B394" s="302"/>
      <c r="C394" s="302"/>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c r="AB394" s="303"/>
      <c r="AC394" s="303"/>
      <c r="AD394" s="303"/>
      <c r="AE394" s="303"/>
      <c r="AF394" s="303"/>
      <c r="AG394" s="303"/>
      <c r="AH394" s="303"/>
      <c r="AI394" s="303"/>
      <c r="AJ394" s="303"/>
      <c r="AK394" s="303"/>
      <c r="AL394" s="303"/>
      <c r="AM394" s="303"/>
      <c r="AN394" s="303"/>
      <c r="AO394" s="303"/>
      <c r="AP394" s="303"/>
      <c r="AQ394" s="303"/>
      <c r="AR394" s="303"/>
      <c r="AS394" s="303"/>
      <c r="AT394" s="303"/>
      <c r="AU394" s="303"/>
      <c r="AV394" s="303"/>
      <c r="AW394" s="303"/>
      <c r="AX394" s="303"/>
      <c r="AY394" s="303"/>
      <c r="AZ394" s="303"/>
      <c r="BA394" s="303"/>
      <c r="BB394" s="303"/>
      <c r="BC394" s="303"/>
      <c r="BD394" s="303"/>
      <c r="BE394" s="303"/>
      <c r="BF394" s="303"/>
      <c r="JB394" s="316"/>
    </row>
    <row r="395" spans="1:262" x14ac:dyDescent="0.2">
      <c r="A395" s="302"/>
      <c r="B395" s="302"/>
      <c r="C395" s="302"/>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c r="AB395" s="303"/>
      <c r="AC395" s="303"/>
      <c r="AD395" s="303"/>
      <c r="AE395" s="303"/>
      <c r="AF395" s="303"/>
      <c r="AG395" s="303"/>
      <c r="AH395" s="303"/>
      <c r="AI395" s="303"/>
      <c r="AJ395" s="303"/>
      <c r="AK395" s="303"/>
      <c r="AL395" s="303"/>
      <c r="AM395" s="303"/>
      <c r="AN395" s="303"/>
      <c r="AO395" s="303"/>
      <c r="AP395" s="303"/>
      <c r="AQ395" s="303"/>
      <c r="AR395" s="303"/>
      <c r="AS395" s="303"/>
      <c r="AT395" s="303"/>
      <c r="AU395" s="303"/>
      <c r="AV395" s="303"/>
      <c r="AW395" s="303"/>
      <c r="AX395" s="303"/>
      <c r="AY395" s="303"/>
      <c r="AZ395" s="303"/>
      <c r="BA395" s="303"/>
      <c r="BB395" s="303"/>
      <c r="BC395" s="303"/>
      <c r="BD395" s="303"/>
      <c r="BE395" s="303"/>
      <c r="BF395" s="303"/>
      <c r="JB395" s="316"/>
    </row>
    <row r="396" spans="1:262" x14ac:dyDescent="0.2">
      <c r="A396" s="302"/>
      <c r="B396" s="302"/>
      <c r="C396" s="302"/>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03"/>
      <c r="AC396" s="303"/>
      <c r="AD396" s="303"/>
      <c r="AE396" s="303"/>
      <c r="AF396" s="303"/>
      <c r="AG396" s="303"/>
      <c r="AH396" s="303"/>
      <c r="AI396" s="303"/>
      <c r="AJ396" s="303"/>
      <c r="AK396" s="303"/>
      <c r="AL396" s="303"/>
      <c r="AM396" s="303"/>
      <c r="AN396" s="303"/>
      <c r="AO396" s="303"/>
      <c r="AP396" s="303"/>
      <c r="AQ396" s="303"/>
      <c r="AR396" s="303"/>
      <c r="AS396" s="303"/>
      <c r="AT396" s="303"/>
      <c r="AU396" s="303"/>
      <c r="AV396" s="303"/>
      <c r="AW396" s="303"/>
      <c r="AX396" s="303"/>
      <c r="AY396" s="303"/>
      <c r="AZ396" s="303"/>
      <c r="BA396" s="303"/>
      <c r="BB396" s="303"/>
      <c r="BC396" s="303"/>
      <c r="BD396" s="303"/>
      <c r="BE396" s="303"/>
      <c r="BF396" s="303"/>
      <c r="JB396" s="316"/>
    </row>
    <row r="397" spans="1:262" x14ac:dyDescent="0.2">
      <c r="A397" s="302"/>
      <c r="B397" s="302"/>
      <c r="C397" s="302"/>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c r="AB397" s="303"/>
      <c r="AC397" s="303"/>
      <c r="AD397" s="303"/>
      <c r="AE397" s="303"/>
      <c r="AF397" s="303"/>
      <c r="AG397" s="303"/>
      <c r="AH397" s="303"/>
      <c r="AI397" s="303"/>
      <c r="AJ397" s="303"/>
      <c r="AK397" s="303"/>
      <c r="AL397" s="303"/>
      <c r="AM397" s="303"/>
      <c r="AN397" s="303"/>
      <c r="AO397" s="303"/>
      <c r="AP397" s="303"/>
      <c r="AQ397" s="303"/>
      <c r="AR397" s="303"/>
      <c r="AS397" s="303"/>
      <c r="AT397" s="303"/>
      <c r="AU397" s="303"/>
      <c r="AV397" s="303"/>
      <c r="AW397" s="303"/>
      <c r="AX397" s="303"/>
      <c r="AY397" s="303"/>
      <c r="AZ397" s="303"/>
      <c r="BA397" s="303"/>
      <c r="BB397" s="303"/>
      <c r="BC397" s="303"/>
      <c r="BD397" s="303"/>
      <c r="BE397" s="303"/>
      <c r="BF397" s="303"/>
      <c r="JB397" s="316"/>
    </row>
    <row r="398" spans="1:262" x14ac:dyDescent="0.2">
      <c r="A398" s="302"/>
      <c r="B398" s="302"/>
      <c r="C398" s="302"/>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c r="AB398" s="303"/>
      <c r="AC398" s="303"/>
      <c r="AD398" s="303"/>
      <c r="AE398" s="303"/>
      <c r="AF398" s="303"/>
      <c r="AG398" s="303"/>
      <c r="AH398" s="303"/>
      <c r="AI398" s="303"/>
      <c r="AJ398" s="303"/>
      <c r="AK398" s="303"/>
      <c r="AL398" s="303"/>
      <c r="AM398" s="303"/>
      <c r="AN398" s="303"/>
      <c r="AO398" s="303"/>
      <c r="AP398" s="303"/>
      <c r="AQ398" s="303"/>
      <c r="AR398" s="303"/>
      <c r="AS398" s="303"/>
      <c r="AT398" s="303"/>
      <c r="AU398" s="303"/>
      <c r="AV398" s="303"/>
      <c r="AW398" s="303"/>
      <c r="AX398" s="303"/>
      <c r="AY398" s="303"/>
      <c r="AZ398" s="303"/>
      <c r="BA398" s="303"/>
      <c r="BB398" s="303"/>
      <c r="BC398" s="303"/>
      <c r="BD398" s="303"/>
      <c r="BE398" s="303"/>
      <c r="BF398" s="303"/>
      <c r="JB398" s="316"/>
    </row>
    <row r="399" spans="1:262" x14ac:dyDescent="0.2">
      <c r="A399" s="302"/>
      <c r="B399" s="302"/>
      <c r="C399" s="302"/>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c r="AB399" s="303"/>
      <c r="AC399" s="303"/>
      <c r="AD399" s="303"/>
      <c r="AE399" s="303"/>
      <c r="AF399" s="303"/>
      <c r="AG399" s="303"/>
      <c r="AH399" s="303"/>
      <c r="AI399" s="303"/>
      <c r="AJ399" s="303"/>
      <c r="AK399" s="303"/>
      <c r="AL399" s="303"/>
      <c r="AM399" s="303"/>
      <c r="AN399" s="303"/>
      <c r="AO399" s="303"/>
      <c r="AP399" s="303"/>
      <c r="AQ399" s="303"/>
      <c r="AR399" s="303"/>
      <c r="AS399" s="303"/>
      <c r="AT399" s="303"/>
      <c r="AU399" s="303"/>
      <c r="AV399" s="303"/>
      <c r="AW399" s="303"/>
      <c r="AX399" s="303"/>
      <c r="AY399" s="303"/>
      <c r="AZ399" s="303"/>
      <c r="BA399" s="303"/>
      <c r="BB399" s="303"/>
      <c r="BC399" s="303"/>
      <c r="BD399" s="303"/>
      <c r="BE399" s="303"/>
      <c r="BF399" s="303"/>
      <c r="JB399" s="316"/>
    </row>
    <row r="400" spans="1:262" x14ac:dyDescent="0.2">
      <c r="A400" s="302"/>
      <c r="B400" s="302"/>
      <c r="C400" s="302"/>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c r="AB400" s="303"/>
      <c r="AC400" s="303"/>
      <c r="AD400" s="303"/>
      <c r="AE400" s="303"/>
      <c r="AF400" s="303"/>
      <c r="AG400" s="303"/>
      <c r="AH400" s="303"/>
      <c r="AI400" s="303"/>
      <c r="AJ400" s="303"/>
      <c r="AK400" s="303"/>
      <c r="AL400" s="303"/>
      <c r="AM400" s="303"/>
      <c r="AN400" s="303"/>
      <c r="AO400" s="303"/>
      <c r="AP400" s="303"/>
      <c r="AQ400" s="303"/>
      <c r="AR400" s="303"/>
      <c r="AS400" s="303"/>
      <c r="AT400" s="303"/>
      <c r="AU400" s="303"/>
      <c r="AV400" s="303"/>
      <c r="AW400" s="303"/>
      <c r="AX400" s="303"/>
      <c r="AY400" s="303"/>
      <c r="AZ400" s="303"/>
      <c r="BA400" s="303"/>
      <c r="BB400" s="303"/>
      <c r="BC400" s="303"/>
      <c r="BD400" s="303"/>
      <c r="BE400" s="303"/>
      <c r="BF400" s="303"/>
      <c r="JB400" s="316"/>
    </row>
    <row r="401" spans="1:262" x14ac:dyDescent="0.2">
      <c r="A401" s="302"/>
      <c r="B401" s="302"/>
      <c r="C401" s="302"/>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c r="AB401" s="303"/>
      <c r="AC401" s="303"/>
      <c r="AD401" s="303"/>
      <c r="AE401" s="303"/>
      <c r="AF401" s="303"/>
      <c r="AG401" s="303"/>
      <c r="AH401" s="303"/>
      <c r="AI401" s="303"/>
      <c r="AJ401" s="303"/>
      <c r="AK401" s="303"/>
      <c r="AL401" s="303"/>
      <c r="AM401" s="303"/>
      <c r="AN401" s="303"/>
      <c r="AO401" s="303"/>
      <c r="AP401" s="303"/>
      <c r="AQ401" s="303"/>
      <c r="AR401" s="303"/>
      <c r="AS401" s="303"/>
      <c r="AT401" s="303"/>
      <c r="AU401" s="303"/>
      <c r="AV401" s="303"/>
      <c r="AW401" s="303"/>
      <c r="AX401" s="303"/>
      <c r="AY401" s="303"/>
      <c r="AZ401" s="303"/>
      <c r="BA401" s="303"/>
      <c r="BB401" s="303"/>
      <c r="BC401" s="303"/>
      <c r="BD401" s="303"/>
      <c r="BE401" s="303"/>
      <c r="BF401" s="303"/>
      <c r="JB401" s="316"/>
    </row>
    <row r="402" spans="1:262" x14ac:dyDescent="0.2">
      <c r="A402" s="302"/>
      <c r="B402" s="302"/>
      <c r="C402" s="302"/>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c r="AB402" s="303"/>
      <c r="AC402" s="303"/>
      <c r="AD402" s="303"/>
      <c r="AE402" s="303"/>
      <c r="AF402" s="303"/>
      <c r="AG402" s="303"/>
      <c r="AH402" s="303"/>
      <c r="AI402" s="303"/>
      <c r="AJ402" s="303"/>
      <c r="AK402" s="303"/>
      <c r="AL402" s="303"/>
      <c r="AM402" s="303"/>
      <c r="AN402" s="303"/>
      <c r="AO402" s="303"/>
      <c r="AP402" s="303"/>
      <c r="AQ402" s="303"/>
      <c r="AR402" s="303"/>
      <c r="AS402" s="303"/>
      <c r="AT402" s="303"/>
      <c r="AU402" s="303"/>
      <c r="AV402" s="303"/>
      <c r="AW402" s="303"/>
      <c r="AX402" s="303"/>
      <c r="AY402" s="303"/>
      <c r="AZ402" s="303"/>
      <c r="BA402" s="303"/>
      <c r="BB402" s="303"/>
      <c r="BC402" s="303"/>
      <c r="BD402" s="303"/>
      <c r="BE402" s="303"/>
      <c r="BF402" s="303"/>
      <c r="JB402" s="316"/>
    </row>
    <row r="403" spans="1:262" x14ac:dyDescent="0.2">
      <c r="A403" s="302"/>
      <c r="B403" s="302"/>
      <c r="C403" s="302"/>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c r="AB403" s="303"/>
      <c r="AC403" s="303"/>
      <c r="AD403" s="303"/>
      <c r="AE403" s="303"/>
      <c r="AF403" s="303"/>
      <c r="AG403" s="303"/>
      <c r="AH403" s="303"/>
      <c r="AI403" s="303"/>
      <c r="AJ403" s="303"/>
      <c r="AK403" s="303"/>
      <c r="AL403" s="303"/>
      <c r="AM403" s="303"/>
      <c r="AN403" s="303"/>
      <c r="AO403" s="303"/>
      <c r="AP403" s="303"/>
      <c r="AQ403" s="303"/>
      <c r="AR403" s="303"/>
      <c r="AS403" s="303"/>
      <c r="AT403" s="303"/>
      <c r="AU403" s="303"/>
      <c r="AV403" s="303"/>
      <c r="AW403" s="303"/>
      <c r="AX403" s="303"/>
      <c r="AY403" s="303"/>
      <c r="AZ403" s="303"/>
      <c r="BA403" s="303"/>
      <c r="BB403" s="303"/>
      <c r="BC403" s="303"/>
      <c r="BD403" s="303"/>
      <c r="BE403" s="303"/>
      <c r="BF403" s="303"/>
      <c r="JB403" s="316"/>
    </row>
    <row r="404" spans="1:262" x14ac:dyDescent="0.2">
      <c r="A404" s="302"/>
      <c r="B404" s="302"/>
      <c r="C404" s="302"/>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c r="AB404" s="303"/>
      <c r="AC404" s="303"/>
      <c r="AD404" s="303"/>
      <c r="AE404" s="303"/>
      <c r="AF404" s="303"/>
      <c r="AG404" s="303"/>
      <c r="AH404" s="303"/>
      <c r="AI404" s="303"/>
      <c r="AJ404" s="303"/>
      <c r="AK404" s="303"/>
      <c r="AL404" s="303"/>
      <c r="AM404" s="303"/>
      <c r="AN404" s="303"/>
      <c r="AO404" s="303"/>
      <c r="AP404" s="303"/>
      <c r="AQ404" s="303"/>
      <c r="AR404" s="303"/>
      <c r="AS404" s="303"/>
      <c r="AT404" s="303"/>
      <c r="AU404" s="303"/>
      <c r="AV404" s="303"/>
      <c r="AW404" s="303"/>
      <c r="AX404" s="303"/>
      <c r="AY404" s="303"/>
      <c r="AZ404" s="303"/>
      <c r="BA404" s="303"/>
      <c r="BB404" s="303"/>
      <c r="BC404" s="303"/>
      <c r="BD404" s="303"/>
      <c r="BE404" s="303"/>
      <c r="BF404" s="303"/>
    </row>
    <row r="405" spans="1:262" x14ac:dyDescent="0.2">
      <c r="A405" s="302"/>
      <c r="B405" s="302"/>
      <c r="C405" s="302"/>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c r="AB405" s="303"/>
      <c r="AC405" s="303"/>
      <c r="AD405" s="303"/>
      <c r="AE405" s="303"/>
      <c r="AF405" s="303"/>
      <c r="AG405" s="303"/>
      <c r="AH405" s="303"/>
      <c r="AI405" s="303"/>
      <c r="AJ405" s="303"/>
      <c r="AK405" s="303"/>
      <c r="AL405" s="303"/>
      <c r="AM405" s="303"/>
      <c r="AN405" s="303"/>
      <c r="AO405" s="303"/>
      <c r="AP405" s="303"/>
      <c r="AQ405" s="303"/>
      <c r="AR405" s="303"/>
      <c r="AS405" s="303"/>
      <c r="AT405" s="303"/>
      <c r="AU405" s="303"/>
      <c r="AV405" s="303"/>
      <c r="AW405" s="303"/>
      <c r="AX405" s="303"/>
      <c r="AY405" s="303"/>
      <c r="AZ405" s="303"/>
      <c r="BA405" s="303"/>
      <c r="BB405" s="303"/>
      <c r="BC405" s="303"/>
      <c r="BD405" s="303"/>
      <c r="BE405" s="303"/>
      <c r="BF405" s="303"/>
    </row>
    <row r="406" spans="1:262" x14ac:dyDescent="0.2">
      <c r="A406" s="302"/>
      <c r="B406" s="302"/>
      <c r="C406" s="302"/>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c r="AB406" s="303"/>
      <c r="AC406" s="303"/>
      <c r="AD406" s="303"/>
      <c r="AE406" s="303"/>
      <c r="AF406" s="303"/>
      <c r="AG406" s="303"/>
      <c r="AH406" s="303"/>
      <c r="AI406" s="303"/>
      <c r="AJ406" s="303"/>
      <c r="AK406" s="303"/>
      <c r="AL406" s="303"/>
      <c r="AM406" s="303"/>
      <c r="AN406" s="303"/>
      <c r="AO406" s="303"/>
      <c r="AP406" s="303"/>
      <c r="AQ406" s="303"/>
      <c r="AR406" s="303"/>
      <c r="AS406" s="303"/>
      <c r="AT406" s="303"/>
      <c r="AU406" s="303"/>
      <c r="AV406" s="303"/>
      <c r="AW406" s="303"/>
      <c r="AX406" s="303"/>
      <c r="AY406" s="303"/>
      <c r="AZ406" s="303"/>
      <c r="BA406" s="303"/>
      <c r="BB406" s="303"/>
      <c r="BC406" s="303"/>
      <c r="BD406" s="303"/>
      <c r="BE406" s="303"/>
      <c r="BF406" s="303"/>
    </row>
    <row r="407" spans="1:262" x14ac:dyDescent="0.2">
      <c r="A407" s="302"/>
      <c r="B407" s="302"/>
      <c r="C407" s="302"/>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c r="AB407" s="303"/>
      <c r="AC407" s="303"/>
      <c r="AD407" s="303"/>
      <c r="AE407" s="303"/>
      <c r="AF407" s="303"/>
      <c r="AG407" s="303"/>
      <c r="AH407" s="303"/>
      <c r="AI407" s="303"/>
      <c r="AJ407" s="303"/>
      <c r="AK407" s="303"/>
      <c r="AL407" s="303"/>
      <c r="AM407" s="303"/>
      <c r="AN407" s="303"/>
      <c r="AO407" s="303"/>
      <c r="AP407" s="303"/>
      <c r="AQ407" s="303"/>
      <c r="AR407" s="303"/>
      <c r="AS407" s="303"/>
      <c r="AT407" s="303"/>
      <c r="AU407" s="303"/>
      <c r="AV407" s="303"/>
      <c r="AW407" s="303"/>
      <c r="AX407" s="303"/>
      <c r="AY407" s="303"/>
      <c r="AZ407" s="303"/>
      <c r="BA407" s="303"/>
      <c r="BB407" s="303"/>
      <c r="BC407" s="303"/>
      <c r="BD407" s="303"/>
      <c r="BE407" s="303"/>
      <c r="BF407" s="303"/>
    </row>
    <row r="408" spans="1:262" x14ac:dyDescent="0.2">
      <c r="A408" s="302"/>
      <c r="B408" s="302"/>
      <c r="C408" s="302"/>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c r="AB408" s="303"/>
      <c r="AC408" s="303"/>
      <c r="AD408" s="303"/>
      <c r="AE408" s="303"/>
      <c r="AF408" s="303"/>
      <c r="AG408" s="303"/>
      <c r="AH408" s="303"/>
      <c r="AI408" s="303"/>
      <c r="AJ408" s="303"/>
      <c r="AK408" s="303"/>
      <c r="AL408" s="303"/>
      <c r="AM408" s="303"/>
      <c r="AN408" s="303"/>
      <c r="AO408" s="303"/>
      <c r="AP408" s="303"/>
      <c r="AQ408" s="303"/>
      <c r="AR408" s="303"/>
      <c r="AS408" s="303"/>
      <c r="AT408" s="303"/>
      <c r="AU408" s="303"/>
      <c r="AV408" s="303"/>
      <c r="AW408" s="303"/>
      <c r="AX408" s="303"/>
      <c r="AY408" s="303"/>
      <c r="AZ408" s="303"/>
      <c r="BA408" s="303"/>
      <c r="BB408" s="303"/>
      <c r="BC408" s="303"/>
      <c r="BD408" s="303"/>
      <c r="BE408" s="303"/>
      <c r="BF408" s="303"/>
    </row>
    <row r="409" spans="1:262" x14ac:dyDescent="0.2">
      <c r="A409" s="302"/>
      <c r="B409" s="302"/>
      <c r="C409" s="302"/>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c r="AB409" s="303"/>
      <c r="AC409" s="303"/>
      <c r="AD409" s="303"/>
      <c r="AE409" s="303"/>
      <c r="AF409" s="303"/>
      <c r="AG409" s="303"/>
      <c r="AH409" s="303"/>
      <c r="AI409" s="303"/>
      <c r="AJ409" s="303"/>
      <c r="AK409" s="303"/>
      <c r="AL409" s="303"/>
      <c r="AM409" s="303"/>
      <c r="AN409" s="303"/>
      <c r="AO409" s="303"/>
      <c r="AP409" s="303"/>
      <c r="AQ409" s="303"/>
      <c r="AR409" s="303"/>
      <c r="AS409" s="303"/>
      <c r="AT409" s="303"/>
      <c r="AU409" s="303"/>
      <c r="AV409" s="303"/>
      <c r="AW409" s="303"/>
      <c r="AX409" s="303"/>
      <c r="AY409" s="303"/>
      <c r="AZ409" s="303"/>
      <c r="BA409" s="303"/>
      <c r="BB409" s="303"/>
      <c r="BC409" s="303"/>
      <c r="BD409" s="303"/>
      <c r="BE409" s="303"/>
      <c r="BF409" s="303"/>
    </row>
  </sheetData>
  <sheetProtection algorithmName="SHA-512" hashValue="WFXM3vkRzu6nkVmqLwUJarpj7zpYIDXLWXbetDtCHTvHjsHk6yZper9k+38DAGw2bZhKXwJGn+cVeQ8QFBh8OA==" saltValue="415AOBk4jv3P6LPdhmwqdg==" spinCount="100000" sheet="1" objects="1" scenarios="1" selectLockedCells="1"/>
  <mergeCells count="11">
    <mergeCell ref="K4:L4"/>
    <mergeCell ref="JC6:JN7"/>
    <mergeCell ref="D7:J7"/>
    <mergeCell ref="K7:JA7"/>
    <mergeCell ref="JI9:JN9"/>
    <mergeCell ref="B4:F4"/>
    <mergeCell ref="H107:I107"/>
    <mergeCell ref="H106:I106"/>
    <mergeCell ref="A3:F3"/>
    <mergeCell ref="A5:F5"/>
    <mergeCell ref="A9:C9"/>
  </mergeCells>
  <phoneticPr fontId="26" type="noConversion"/>
  <conditionalFormatting sqref="K6">
    <cfRule type="expression" dxfId="191" priority="20">
      <formula>$K$6="mehrfache Kombination"</formula>
    </cfRule>
  </conditionalFormatting>
  <conditionalFormatting sqref="J8:K9">
    <cfRule type="expression" dxfId="190" priority="19">
      <formula>$K$9="Summen stimmen nicht überein"</formula>
    </cfRule>
  </conditionalFormatting>
  <conditionalFormatting sqref="JB6:JB403">
    <cfRule type="expression" dxfId="189" priority="21">
      <formula>JB$1="Eingabefehler"</formula>
    </cfRule>
  </conditionalFormatting>
  <conditionalFormatting sqref="L6:JA6">
    <cfRule type="expression" dxfId="188" priority="22">
      <formula>L$6="ok"</formula>
    </cfRule>
    <cfRule type="expression" dxfId="187" priority="23">
      <formula>L$6="Eingabe überprüfen"</formula>
    </cfRule>
  </conditionalFormatting>
  <conditionalFormatting sqref="K6:JA6">
    <cfRule type="expression" dxfId="186" priority="16">
      <formula>K$6=""</formula>
    </cfRule>
  </conditionalFormatting>
  <conditionalFormatting sqref="JI11:JN62">
    <cfRule type="expression" dxfId="185" priority="11">
      <formula>ABS(JI11)&gt;0</formula>
    </cfRule>
  </conditionalFormatting>
  <conditionalFormatting sqref="L9:JA9">
    <cfRule type="expression" dxfId="184" priority="10">
      <formula>L$107="leer"</formula>
    </cfRule>
    <cfRule type="expression" dxfId="183" priority="26">
      <formula>L$107&lt;&gt;"GK ok"</formula>
    </cfRule>
    <cfRule type="expression" dxfId="182" priority="27">
      <formula>AND(L$106="Önace ok",L$107="GK ok")</formula>
    </cfRule>
  </conditionalFormatting>
  <conditionalFormatting sqref="K4">
    <cfRule type="expression" dxfId="181" priority="9">
      <formula>$K$4&lt;&gt;""</formula>
    </cfRule>
  </conditionalFormatting>
  <conditionalFormatting sqref="L8:JA8">
    <cfRule type="expression" dxfId="180" priority="7">
      <formula>OR(L$106="Önace falsch",L$109="FEHLER")</formula>
    </cfRule>
    <cfRule type="expression" dxfId="179" priority="8">
      <formula>AND(L106="Önace ok",L107="GK ok")</formula>
    </cfRule>
  </conditionalFormatting>
  <conditionalFormatting sqref="D8:I9">
    <cfRule type="expression" dxfId="178" priority="4">
      <formula>D$8&lt;&gt;JC$10</formula>
    </cfRule>
  </conditionalFormatting>
  <conditionalFormatting sqref="J11:K62">
    <cfRule type="expression" dxfId="177" priority="2">
      <formula>AND(ABS($J11-$K11)&gt;0.1,SUM($JC$5:$JH$5)&gt;0)</formula>
    </cfRule>
    <cfRule type="expression" dxfId="176" priority="3">
      <formula>ABS($J11-$K11)&lt;0.1</formula>
    </cfRule>
  </conditionalFormatting>
  <conditionalFormatting sqref="D11:I62">
    <cfRule type="expression" dxfId="175" priority="242">
      <formula>AND(JC$5&gt;0,JI11&gt;0.01)</formula>
    </cfRule>
    <cfRule type="expression" dxfId="174" priority="243">
      <formula>D11=""</formula>
    </cfRule>
    <cfRule type="expression" dxfId="173" priority="244">
      <formula>AND(JI11&lt;0.01,$J11&lt;&gt;"")</formula>
    </cfRule>
  </conditionalFormatting>
  <dataValidations count="1">
    <dataValidation type="list" errorStyle="information" allowBlank="1" showErrorMessage="1" errorTitle="GK falsch" error="Bitte Größenklasse aus Liste auswählen" promptTitle="Größenklasse" prompt="Größenklasse auswählen" sqref="L9:JA9" xr:uid="{74994455-64B5-44EA-9147-45714DD3C9FF}">
      <formula1>$D$9:$I$9</formula1>
    </dataValidation>
  </dataValidations>
  <pageMargins left="0.78740157499999996" right="0.78740157499999996" top="0.984251969" bottom="0.984251969" header="0.4921259845" footer="0.4921259845"/>
  <pageSetup paperSize="9" scale="6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6EB410E-F675-4C3B-B269-C884439C5132}">
          <x14:formula1>
            <xm:f>OENACE_Abteilungen!$D$10:$D$99</xm:f>
          </x14:formula1>
          <xm:sqref>L8:JA8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fitToPage="1"/>
  </sheetPr>
  <dimension ref="A1:O48"/>
  <sheetViews>
    <sheetView showGridLines="0" tabSelected="1" showOutlineSymbols="0" workbookViewId="0">
      <pane xSplit="2" topLeftCell="C1" activePane="topRight" state="frozen"/>
      <selection activeCell="A2" sqref="A2"/>
      <selection pane="topRight" activeCell="A33" sqref="A33:B33"/>
    </sheetView>
  </sheetViews>
  <sheetFormatPr baseColWidth="10" defaultColWidth="10.7109375" defaultRowHeight="12.75" x14ac:dyDescent="0.2"/>
  <cols>
    <col min="1" max="1" width="25.7109375" style="9" customWidth="1"/>
    <col min="2" max="2" width="75.42578125" style="9" customWidth="1"/>
    <col min="3" max="13" width="14.7109375" style="14" customWidth="1"/>
    <col min="14" max="14" width="14.7109375" style="9" customWidth="1"/>
    <col min="15" max="15" width="16.7109375" style="9" customWidth="1"/>
    <col min="16" max="16384" width="10.7109375" style="9"/>
  </cols>
  <sheetData>
    <row r="1" spans="1:15" s="11" customFormat="1" ht="15.75" customHeight="1" x14ac:dyDescent="0.2">
      <c r="A1" s="8"/>
      <c r="B1" s="9"/>
      <c r="C1" s="10"/>
    </row>
    <row r="2" spans="1:15" s="11" customFormat="1" ht="15.75" customHeight="1" x14ac:dyDescent="0.2">
      <c r="B2" s="28"/>
      <c r="C2" s="8"/>
    </row>
    <row r="3" spans="1:15" s="11" customFormat="1" ht="15.75" customHeight="1" x14ac:dyDescent="0.2">
      <c r="A3" s="8"/>
      <c r="B3" s="28"/>
      <c r="C3" s="8"/>
    </row>
    <row r="4" spans="1:15" s="11" customFormat="1" ht="15.75" customHeight="1" x14ac:dyDescent="0.2">
      <c r="A4" s="203" t="s">
        <v>0</v>
      </c>
      <c r="C4" s="8"/>
    </row>
    <row r="5" spans="1:15" s="11" customFormat="1" ht="15.75" customHeight="1" x14ac:dyDescent="0.2">
      <c r="C5" s="8"/>
    </row>
    <row r="6" spans="1:15" s="11" customFormat="1" ht="15.75" customHeight="1" x14ac:dyDescent="0.2">
      <c r="A6" s="379" t="str">
        <f>"Monatserhebung "&amp;U!$A$11&amp;" "&amp;U!$B$12</f>
        <v>Monatserhebung Netzbetreiber Erdgas 2023</v>
      </c>
      <c r="B6" s="380"/>
      <c r="C6" s="380"/>
      <c r="D6" s="380"/>
      <c r="E6" s="381"/>
    </row>
    <row r="7" spans="1:15" s="11" customFormat="1" ht="15.75" x14ac:dyDescent="0.2">
      <c r="A7" s="50" t="s">
        <v>8</v>
      </c>
      <c r="B7" s="392" t="str">
        <f>IF(U!$B$13&lt;&gt;"",U!$B$13,"")</f>
        <v/>
      </c>
      <c r="C7" s="393"/>
      <c r="D7" s="393"/>
      <c r="E7" s="394"/>
    </row>
    <row r="8" spans="1:15" s="11" customFormat="1" ht="15.75" x14ac:dyDescent="0.2">
      <c r="A8" s="382" t="s">
        <v>219</v>
      </c>
      <c r="B8" s="383"/>
      <c r="C8" s="383"/>
      <c r="D8" s="383"/>
      <c r="E8" s="384"/>
      <c r="F8" s="13"/>
      <c r="G8" s="13"/>
      <c r="H8" s="13"/>
      <c r="I8" s="13"/>
      <c r="J8" s="13"/>
    </row>
    <row r="9" spans="1:15" ht="12.75" customHeight="1" x14ac:dyDescent="0.2">
      <c r="A9" s="388" t="s">
        <v>3</v>
      </c>
      <c r="B9" s="389"/>
      <c r="C9" s="48" t="s">
        <v>79</v>
      </c>
      <c r="D9" s="54" t="s">
        <v>143</v>
      </c>
      <c r="E9" s="54" t="s">
        <v>144</v>
      </c>
      <c r="F9" s="54" t="s">
        <v>145</v>
      </c>
      <c r="G9" s="54" t="s">
        <v>127</v>
      </c>
      <c r="H9" s="54" t="s">
        <v>146</v>
      </c>
      <c r="I9" s="54" t="s">
        <v>147</v>
      </c>
      <c r="J9" s="54" t="s">
        <v>148</v>
      </c>
      <c r="K9" s="54" t="s">
        <v>149</v>
      </c>
      <c r="L9" s="54" t="s">
        <v>150</v>
      </c>
      <c r="M9" s="54" t="s">
        <v>151</v>
      </c>
      <c r="N9" s="54" t="s">
        <v>152</v>
      </c>
      <c r="O9" s="54" t="s">
        <v>138</v>
      </c>
    </row>
    <row r="10" spans="1:15" x14ac:dyDescent="0.2">
      <c r="A10" s="390"/>
      <c r="B10" s="391"/>
      <c r="C10" s="49" t="s">
        <v>5</v>
      </c>
      <c r="D10" s="49" t="s">
        <v>5</v>
      </c>
      <c r="E10" s="49" t="s">
        <v>5</v>
      </c>
      <c r="F10" s="49" t="s">
        <v>5</v>
      </c>
      <c r="G10" s="49" t="s">
        <v>5</v>
      </c>
      <c r="H10" s="49" t="s">
        <v>5</v>
      </c>
      <c r="I10" s="49" t="s">
        <v>5</v>
      </c>
      <c r="J10" s="49" t="s">
        <v>5</v>
      </c>
      <c r="K10" s="49" t="s">
        <v>5</v>
      </c>
      <c r="L10" s="49" t="s">
        <v>5</v>
      </c>
      <c r="M10" s="49" t="s">
        <v>5</v>
      </c>
      <c r="N10" s="49" t="s">
        <v>5</v>
      </c>
      <c r="O10" s="49" t="s">
        <v>5</v>
      </c>
    </row>
    <row r="11" spans="1:15" ht="13.15" customHeight="1" x14ac:dyDescent="0.2">
      <c r="A11" s="375" t="s">
        <v>77</v>
      </c>
      <c r="B11" s="376"/>
      <c r="C11" s="227"/>
      <c r="D11" s="227"/>
      <c r="E11" s="227"/>
      <c r="F11" s="227"/>
      <c r="G11" s="227"/>
      <c r="H11" s="227"/>
      <c r="I11" s="227"/>
      <c r="J11" s="227"/>
      <c r="K11" s="227"/>
      <c r="L11" s="227"/>
      <c r="M11" s="227"/>
      <c r="N11" s="227"/>
      <c r="O11" s="328" t="str">
        <f>IF(SUM(C11:N11)&gt;0,SUM(C11:N11),"")</f>
        <v/>
      </c>
    </row>
    <row r="12" spans="1:15" ht="13.15" customHeight="1" x14ac:dyDescent="0.2">
      <c r="A12" s="396" t="s">
        <v>53</v>
      </c>
      <c r="B12" s="397"/>
      <c r="C12" s="228"/>
      <c r="D12" s="228"/>
      <c r="E12" s="228"/>
      <c r="F12" s="228"/>
      <c r="G12" s="228"/>
      <c r="H12" s="228"/>
      <c r="I12" s="228"/>
      <c r="J12" s="228"/>
      <c r="K12" s="228"/>
      <c r="L12" s="228"/>
      <c r="M12" s="228"/>
      <c r="N12" s="228"/>
      <c r="O12" s="329" t="str">
        <f t="shared" ref="O12:O32" si="0">IF(SUM(C12:N12)&gt;0,SUM(C12:N12),"")</f>
        <v/>
      </c>
    </row>
    <row r="13" spans="1:15" ht="13.15" customHeight="1" x14ac:dyDescent="0.2">
      <c r="A13" s="398" t="s">
        <v>54</v>
      </c>
      <c r="B13" s="399"/>
      <c r="C13" s="225"/>
      <c r="D13" s="225"/>
      <c r="E13" s="225"/>
      <c r="F13" s="225"/>
      <c r="G13" s="225"/>
      <c r="H13" s="225"/>
      <c r="I13" s="225"/>
      <c r="J13" s="225"/>
      <c r="K13" s="225"/>
      <c r="L13" s="225"/>
      <c r="M13" s="225"/>
      <c r="N13" s="225"/>
      <c r="O13" s="330" t="str">
        <f t="shared" si="0"/>
        <v/>
      </c>
    </row>
    <row r="14" spans="1:15" ht="13.15" customHeight="1" x14ac:dyDescent="0.2">
      <c r="A14" s="395" t="s">
        <v>873</v>
      </c>
      <c r="B14" s="376"/>
      <c r="C14" s="230"/>
      <c r="D14" s="230"/>
      <c r="E14" s="230"/>
      <c r="F14" s="230"/>
      <c r="G14" s="230"/>
      <c r="H14" s="230"/>
      <c r="I14" s="230"/>
      <c r="J14" s="230"/>
      <c r="K14" s="230"/>
      <c r="L14" s="230"/>
      <c r="M14" s="230"/>
      <c r="N14" s="230"/>
      <c r="O14" s="331" t="str">
        <f t="shared" si="0"/>
        <v/>
      </c>
    </row>
    <row r="15" spans="1:15" ht="13.15" customHeight="1" x14ac:dyDescent="0.2">
      <c r="A15" s="385" t="s">
        <v>221</v>
      </c>
      <c r="B15" s="136"/>
      <c r="C15" s="228"/>
      <c r="D15" s="228"/>
      <c r="E15" s="228"/>
      <c r="F15" s="228"/>
      <c r="G15" s="228"/>
      <c r="H15" s="228"/>
      <c r="I15" s="228"/>
      <c r="J15" s="228"/>
      <c r="K15" s="228"/>
      <c r="L15" s="228"/>
      <c r="M15" s="228"/>
      <c r="N15" s="228"/>
      <c r="O15" s="329" t="str">
        <f t="shared" si="0"/>
        <v/>
      </c>
    </row>
    <row r="16" spans="1:15" ht="13.15" customHeight="1" x14ac:dyDescent="0.2">
      <c r="A16" s="386"/>
      <c r="B16" s="137"/>
      <c r="C16" s="224"/>
      <c r="D16" s="224"/>
      <c r="E16" s="224"/>
      <c r="F16" s="224"/>
      <c r="G16" s="224"/>
      <c r="H16" s="224"/>
      <c r="I16" s="224"/>
      <c r="J16" s="224"/>
      <c r="K16" s="224"/>
      <c r="L16" s="224"/>
      <c r="M16" s="224"/>
      <c r="N16" s="224"/>
      <c r="O16" s="332" t="str">
        <f t="shared" si="0"/>
        <v/>
      </c>
    </row>
    <row r="17" spans="1:15" ht="13.15" customHeight="1" x14ac:dyDescent="0.2">
      <c r="A17" s="386"/>
      <c r="B17" s="137"/>
      <c r="C17" s="224"/>
      <c r="D17" s="224"/>
      <c r="E17" s="224"/>
      <c r="F17" s="224"/>
      <c r="G17" s="224"/>
      <c r="H17" s="224"/>
      <c r="I17" s="224"/>
      <c r="J17" s="224"/>
      <c r="K17" s="224"/>
      <c r="L17" s="224"/>
      <c r="M17" s="224"/>
      <c r="N17" s="224"/>
      <c r="O17" s="332" t="str">
        <f t="shared" si="0"/>
        <v/>
      </c>
    </row>
    <row r="18" spans="1:15" ht="13.15" customHeight="1" x14ac:dyDescent="0.2">
      <c r="A18" s="386"/>
      <c r="B18" s="137"/>
      <c r="C18" s="224"/>
      <c r="D18" s="224"/>
      <c r="E18" s="224"/>
      <c r="F18" s="224"/>
      <c r="G18" s="224"/>
      <c r="H18" s="224"/>
      <c r="I18" s="224"/>
      <c r="J18" s="224"/>
      <c r="K18" s="224"/>
      <c r="L18" s="224"/>
      <c r="M18" s="224"/>
      <c r="N18" s="224"/>
      <c r="O18" s="332" t="str">
        <f t="shared" si="0"/>
        <v/>
      </c>
    </row>
    <row r="19" spans="1:15" ht="13.15" customHeight="1" x14ac:dyDescent="0.2">
      <c r="A19" s="386"/>
      <c r="B19" s="137"/>
      <c r="C19" s="224"/>
      <c r="D19" s="224"/>
      <c r="E19" s="224"/>
      <c r="F19" s="224"/>
      <c r="G19" s="224"/>
      <c r="H19" s="224"/>
      <c r="I19" s="224"/>
      <c r="J19" s="224"/>
      <c r="K19" s="224"/>
      <c r="L19" s="224"/>
      <c r="M19" s="224"/>
      <c r="N19" s="224"/>
      <c r="O19" s="332" t="str">
        <f t="shared" si="0"/>
        <v/>
      </c>
    </row>
    <row r="20" spans="1:15" ht="13.15" customHeight="1" x14ac:dyDescent="0.2">
      <c r="A20" s="386"/>
      <c r="B20" s="137"/>
      <c r="C20" s="224"/>
      <c r="D20" s="224"/>
      <c r="E20" s="224"/>
      <c r="F20" s="224"/>
      <c r="G20" s="224"/>
      <c r="H20" s="224"/>
      <c r="I20" s="224"/>
      <c r="J20" s="224"/>
      <c r="K20" s="224"/>
      <c r="L20" s="224"/>
      <c r="M20" s="224"/>
      <c r="N20" s="224"/>
      <c r="O20" s="332" t="str">
        <f t="shared" si="0"/>
        <v/>
      </c>
    </row>
    <row r="21" spans="1:15" ht="13.15" customHeight="1" x14ac:dyDescent="0.2">
      <c r="A21" s="387"/>
      <c r="B21" s="138"/>
      <c r="C21" s="225"/>
      <c r="D21" s="225"/>
      <c r="E21" s="225"/>
      <c r="F21" s="225"/>
      <c r="G21" s="225"/>
      <c r="H21" s="225"/>
      <c r="I21" s="225"/>
      <c r="J21" s="225"/>
      <c r="K21" s="225"/>
      <c r="L21" s="225"/>
      <c r="M21" s="225"/>
      <c r="N21" s="225"/>
      <c r="O21" s="330" t="str">
        <f t="shared" si="0"/>
        <v/>
      </c>
    </row>
    <row r="22" spans="1:15" ht="13.15" customHeight="1" x14ac:dyDescent="0.2">
      <c r="A22" s="385" t="s">
        <v>220</v>
      </c>
      <c r="B22" s="139"/>
      <c r="C22" s="228"/>
      <c r="D22" s="228"/>
      <c r="E22" s="228"/>
      <c r="F22" s="228"/>
      <c r="G22" s="228"/>
      <c r="H22" s="228"/>
      <c r="I22" s="228"/>
      <c r="J22" s="228"/>
      <c r="K22" s="228"/>
      <c r="L22" s="228"/>
      <c r="M22" s="228"/>
      <c r="N22" s="228"/>
      <c r="O22" s="329" t="str">
        <f t="shared" si="0"/>
        <v/>
      </c>
    </row>
    <row r="23" spans="1:15" ht="13.15" customHeight="1" x14ac:dyDescent="0.2">
      <c r="A23" s="386"/>
      <c r="B23" s="137"/>
      <c r="C23" s="224"/>
      <c r="D23" s="224"/>
      <c r="E23" s="224"/>
      <c r="F23" s="224"/>
      <c r="G23" s="224"/>
      <c r="H23" s="224"/>
      <c r="I23" s="224"/>
      <c r="J23" s="224"/>
      <c r="K23" s="224"/>
      <c r="L23" s="224"/>
      <c r="M23" s="224"/>
      <c r="N23" s="224"/>
      <c r="O23" s="332" t="str">
        <f t="shared" si="0"/>
        <v/>
      </c>
    </row>
    <row r="24" spans="1:15" ht="13.15" customHeight="1" x14ac:dyDescent="0.2">
      <c r="A24" s="386"/>
      <c r="B24" s="137"/>
      <c r="C24" s="224"/>
      <c r="D24" s="224"/>
      <c r="E24" s="224"/>
      <c r="F24" s="224"/>
      <c r="G24" s="224"/>
      <c r="H24" s="224"/>
      <c r="I24" s="224"/>
      <c r="J24" s="224"/>
      <c r="K24" s="224"/>
      <c r="L24" s="224"/>
      <c r="M24" s="224"/>
      <c r="N24" s="224"/>
      <c r="O24" s="332" t="str">
        <f t="shared" si="0"/>
        <v/>
      </c>
    </row>
    <row r="25" spans="1:15" ht="13.15" customHeight="1" x14ac:dyDescent="0.2">
      <c r="A25" s="386"/>
      <c r="B25" s="137"/>
      <c r="C25" s="224"/>
      <c r="D25" s="224"/>
      <c r="E25" s="224"/>
      <c r="F25" s="224"/>
      <c r="G25" s="224"/>
      <c r="H25" s="224"/>
      <c r="I25" s="224"/>
      <c r="J25" s="224"/>
      <c r="K25" s="224"/>
      <c r="L25" s="224"/>
      <c r="M25" s="224"/>
      <c r="N25" s="224"/>
      <c r="O25" s="332" t="str">
        <f t="shared" si="0"/>
        <v/>
      </c>
    </row>
    <row r="26" spans="1:15" ht="13.15" customHeight="1" x14ac:dyDescent="0.2">
      <c r="A26" s="386"/>
      <c r="B26" s="137"/>
      <c r="C26" s="224"/>
      <c r="D26" s="224"/>
      <c r="E26" s="224"/>
      <c r="F26" s="224"/>
      <c r="G26" s="224"/>
      <c r="H26" s="224"/>
      <c r="I26" s="224"/>
      <c r="J26" s="224"/>
      <c r="K26" s="224"/>
      <c r="L26" s="224"/>
      <c r="M26" s="224"/>
      <c r="N26" s="224"/>
      <c r="O26" s="332" t="str">
        <f t="shared" si="0"/>
        <v/>
      </c>
    </row>
    <row r="27" spans="1:15" ht="13.15" customHeight="1" x14ac:dyDescent="0.2">
      <c r="A27" s="386"/>
      <c r="B27" s="137"/>
      <c r="C27" s="224"/>
      <c r="D27" s="224"/>
      <c r="E27" s="224"/>
      <c r="F27" s="224"/>
      <c r="G27" s="224"/>
      <c r="H27" s="224"/>
      <c r="I27" s="224"/>
      <c r="J27" s="224"/>
      <c r="K27" s="224"/>
      <c r="L27" s="224"/>
      <c r="M27" s="224"/>
      <c r="N27" s="224"/>
      <c r="O27" s="332" t="str">
        <f t="shared" si="0"/>
        <v/>
      </c>
    </row>
    <row r="28" spans="1:15" ht="13.15" customHeight="1" x14ac:dyDescent="0.2">
      <c r="A28" s="387"/>
      <c r="B28" s="138"/>
      <c r="C28" s="225"/>
      <c r="D28" s="225"/>
      <c r="E28" s="225"/>
      <c r="F28" s="225"/>
      <c r="G28" s="225"/>
      <c r="H28" s="225"/>
      <c r="I28" s="225"/>
      <c r="J28" s="225"/>
      <c r="K28" s="225"/>
      <c r="L28" s="225"/>
      <c r="M28" s="225"/>
      <c r="N28" s="225"/>
      <c r="O28" s="330" t="str">
        <f t="shared" si="0"/>
        <v/>
      </c>
    </row>
    <row r="29" spans="1:15" ht="13.15" customHeight="1" x14ac:dyDescent="0.2">
      <c r="A29" s="395" t="s">
        <v>222</v>
      </c>
      <c r="B29" s="376"/>
      <c r="C29" s="231"/>
      <c r="D29" s="231"/>
      <c r="E29" s="231"/>
      <c r="F29" s="231"/>
      <c r="G29" s="231"/>
      <c r="H29" s="231"/>
      <c r="I29" s="231"/>
      <c r="J29" s="231"/>
      <c r="K29" s="231"/>
      <c r="L29" s="231"/>
      <c r="M29" s="231"/>
      <c r="N29" s="231"/>
      <c r="O29" s="333" t="str">
        <f t="shared" si="0"/>
        <v/>
      </c>
    </row>
    <row r="30" spans="1:15" ht="13.15" customHeight="1" x14ac:dyDescent="0.2">
      <c r="A30" s="375" t="s">
        <v>871</v>
      </c>
      <c r="B30" s="376"/>
      <c r="C30" s="327" t="str">
        <f>IF(SUM(C31:C33)&gt;0,SUM(C31:C33),"")</f>
        <v/>
      </c>
      <c r="D30" s="327" t="str">
        <f t="shared" ref="D30:N30" si="1">IF(SUM(D31:D33)&gt;0,SUM(D31:D33),"")</f>
        <v/>
      </c>
      <c r="E30" s="327" t="str">
        <f t="shared" si="1"/>
        <v/>
      </c>
      <c r="F30" s="327" t="str">
        <f t="shared" si="1"/>
        <v/>
      </c>
      <c r="G30" s="327" t="str">
        <f t="shared" si="1"/>
        <v/>
      </c>
      <c r="H30" s="327" t="str">
        <f t="shared" si="1"/>
        <v/>
      </c>
      <c r="I30" s="327" t="str">
        <f t="shared" si="1"/>
        <v/>
      </c>
      <c r="J30" s="327" t="str">
        <f t="shared" si="1"/>
        <v/>
      </c>
      <c r="K30" s="327" t="str">
        <f t="shared" si="1"/>
        <v/>
      </c>
      <c r="L30" s="327" t="str">
        <f t="shared" si="1"/>
        <v/>
      </c>
      <c r="M30" s="327" t="str">
        <f t="shared" si="1"/>
        <v/>
      </c>
      <c r="N30" s="327" t="str">
        <f t="shared" si="1"/>
        <v/>
      </c>
      <c r="O30" s="333" t="str">
        <f t="shared" si="0"/>
        <v/>
      </c>
    </row>
    <row r="31" spans="1:15" ht="13.15" customHeight="1" x14ac:dyDescent="0.2">
      <c r="A31" s="377" t="s">
        <v>872</v>
      </c>
      <c r="B31" s="378"/>
      <c r="C31" s="228"/>
      <c r="D31" s="228"/>
      <c r="E31" s="228"/>
      <c r="F31" s="228"/>
      <c r="G31" s="228"/>
      <c r="H31" s="228"/>
      <c r="I31" s="228"/>
      <c r="J31" s="228"/>
      <c r="K31" s="228"/>
      <c r="L31" s="228"/>
      <c r="M31" s="228"/>
      <c r="N31" s="228"/>
      <c r="O31" s="334" t="str">
        <f t="shared" si="0"/>
        <v/>
      </c>
    </row>
    <row r="32" spans="1:15" ht="13.15" customHeight="1" x14ac:dyDescent="0.2">
      <c r="A32" s="373" t="s">
        <v>1158</v>
      </c>
      <c r="B32" s="374"/>
      <c r="C32" s="225"/>
      <c r="D32" s="225"/>
      <c r="E32" s="225"/>
      <c r="F32" s="225"/>
      <c r="G32" s="225"/>
      <c r="H32" s="225"/>
      <c r="I32" s="225"/>
      <c r="J32" s="225"/>
      <c r="K32" s="225"/>
      <c r="L32" s="225"/>
      <c r="M32" s="225"/>
      <c r="N32" s="225"/>
      <c r="O32" s="335" t="str">
        <f t="shared" si="0"/>
        <v/>
      </c>
    </row>
    <row r="33" spans="1:15" ht="39.75" customHeight="1" x14ac:dyDescent="0.2">
      <c r="A33" s="373" t="s">
        <v>1159</v>
      </c>
      <c r="B33" s="374"/>
      <c r="C33" s="225"/>
      <c r="D33" s="225"/>
      <c r="E33" s="225"/>
      <c r="F33" s="225"/>
      <c r="G33" s="225"/>
      <c r="H33" s="225"/>
      <c r="I33" s="225"/>
      <c r="J33" s="225"/>
      <c r="K33" s="225"/>
      <c r="L33" s="225"/>
      <c r="M33" s="225"/>
      <c r="N33" s="225"/>
      <c r="O33" s="335" t="str">
        <f t="shared" ref="O33" si="2">IF(SUM(C33:N33)&gt;0,SUM(C33:N33),"")</f>
        <v/>
      </c>
    </row>
    <row r="47" spans="1:15" x14ac:dyDescent="0.2">
      <c r="C47" s="9"/>
    </row>
    <row r="48" spans="1:15" x14ac:dyDescent="0.2">
      <c r="C48" s="9"/>
    </row>
  </sheetData>
  <sheetProtection algorithmName="SHA-512" hashValue="jBPbSPx8e+ZmO39vB1detYrpONJsjq4dt2b+uIjq/v3EcCMwksPokiRxiaL6eQU0JM+bGQBHEV44ntDRtc3CIQ==" saltValue="9j8YRnCJql60gVPuDyjgZw==" spinCount="100000" sheet="1" formatCells="0" formatColumns="0" formatRows="0"/>
  <mergeCells count="15">
    <mergeCell ref="A33:B33"/>
    <mergeCell ref="A30:B30"/>
    <mergeCell ref="A31:B31"/>
    <mergeCell ref="A32:B32"/>
    <mergeCell ref="A6:E6"/>
    <mergeCell ref="A8:E8"/>
    <mergeCell ref="A15:A21"/>
    <mergeCell ref="A22:A28"/>
    <mergeCell ref="A9:B10"/>
    <mergeCell ref="B7:E7"/>
    <mergeCell ref="A29:B29"/>
    <mergeCell ref="A11:B11"/>
    <mergeCell ref="A12:B12"/>
    <mergeCell ref="A13:B13"/>
    <mergeCell ref="A14:B14"/>
  </mergeCells>
  <conditionalFormatting sqref="B15">
    <cfRule type="expression" dxfId="172" priority="107">
      <formula>AND($B15="",SUM($C15:$N15)&gt;0)</formula>
    </cfRule>
  </conditionalFormatting>
  <conditionalFormatting sqref="B16:B28">
    <cfRule type="expression" dxfId="171" priority="1">
      <formula>AND($B16="",SUM($C16:$N16)&gt;0)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xWindow="332" yWindow="510" count="1">
        <x14:dataValidation type="list" allowBlank="1" showInputMessage="1" showErrorMessage="1" error="Nur Listeneinträge!" promptTitle="Grenzkopplungs- / Übergabepunkt" prompt="Änderungen der Liste_x000a_im Blatt &quot;L&quot; möglich!" xr:uid="{00000000-0002-0000-0100-000000000000}">
          <x14:formula1>
            <xm:f>L!$J$10:$J$35</xm:f>
          </x14:formula1>
          <xm:sqref>B15:B28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Q111"/>
  <sheetViews>
    <sheetView showGridLines="0" showOutlineSymbols="0" workbookViewId="0">
      <pane xSplit="1" topLeftCell="B1" activePane="topRight" state="frozen"/>
      <selection activeCell="I62" sqref="I62"/>
      <selection pane="topRight" activeCell="C52" sqref="C52"/>
    </sheetView>
  </sheetViews>
  <sheetFormatPr baseColWidth="10" defaultColWidth="10.7109375" defaultRowHeight="12.75" x14ac:dyDescent="0.2"/>
  <cols>
    <col min="1" max="1" width="32.85546875" style="9" customWidth="1"/>
    <col min="2" max="2" width="40.7109375" style="9" customWidth="1"/>
    <col min="3" max="4" width="25.7109375" style="9" customWidth="1"/>
    <col min="5" max="15" width="14.7109375" style="14" customWidth="1"/>
    <col min="16" max="17" width="14.7109375" style="9" customWidth="1"/>
    <col min="18" max="16384" width="10.7109375" style="9"/>
  </cols>
  <sheetData>
    <row r="1" spans="1:17" s="11" customFormat="1" ht="15.75" customHeight="1" x14ac:dyDescent="0.2">
      <c r="A1" s="8"/>
      <c r="B1" s="9"/>
      <c r="C1" s="9"/>
      <c r="D1" s="9"/>
      <c r="E1" s="8"/>
      <c r="F1" s="8"/>
      <c r="G1" s="8"/>
    </row>
    <row r="2" spans="1:17" s="11" customFormat="1" ht="15.75" customHeight="1" x14ac:dyDescent="0.2">
      <c r="B2" s="28"/>
      <c r="C2" s="8"/>
      <c r="D2" s="8"/>
      <c r="E2" s="8"/>
    </row>
    <row r="3" spans="1:17" s="11" customFormat="1" ht="15.75" customHeight="1" x14ac:dyDescent="0.2">
      <c r="A3" s="8"/>
      <c r="B3" s="28"/>
      <c r="C3" s="8"/>
      <c r="D3" s="8"/>
      <c r="E3" s="8"/>
    </row>
    <row r="4" spans="1:17" s="11" customFormat="1" ht="15.75" customHeight="1" x14ac:dyDescent="0.2">
      <c r="A4" s="203" t="s">
        <v>0</v>
      </c>
      <c r="C4" s="8"/>
      <c r="D4" s="8"/>
      <c r="E4" s="8"/>
    </row>
    <row r="5" spans="1:17" s="11" customFormat="1" ht="15.75" customHeight="1" x14ac:dyDescent="0.2">
      <c r="A5" s="405" t="str">
        <f>"Monatserhebung "&amp;U!$A$11&amp;" "&amp;U!$B$12</f>
        <v>Monatserhebung Netzbetreiber Erdgas 2023</v>
      </c>
      <c r="B5" s="406"/>
      <c r="C5" s="407"/>
      <c r="D5" s="8"/>
      <c r="E5" s="8"/>
    </row>
    <row r="6" spans="1:17" s="11" customFormat="1" ht="15" customHeight="1" x14ac:dyDescent="0.2">
      <c r="A6" s="50" t="s">
        <v>8</v>
      </c>
      <c r="B6" s="392" t="str">
        <f>IF(U!$B$13&lt;&gt;"",U!$B$13,"")</f>
        <v/>
      </c>
      <c r="C6" s="407"/>
      <c r="D6" s="8"/>
      <c r="E6" s="29"/>
    </row>
    <row r="7" spans="1:17" s="11" customFormat="1" ht="15" x14ac:dyDescent="0.2">
      <c r="A7" s="405" t="s">
        <v>139</v>
      </c>
      <c r="B7" s="406"/>
      <c r="C7" s="407"/>
      <c r="D7" s="8"/>
      <c r="E7" s="29"/>
      <c r="F7" s="13"/>
      <c r="G7" s="13"/>
      <c r="H7" s="13"/>
      <c r="I7" s="13"/>
      <c r="J7" s="13"/>
      <c r="K7" s="13"/>
      <c r="L7" s="13"/>
    </row>
    <row r="8" spans="1:17" s="11" customFormat="1" ht="15" customHeight="1" x14ac:dyDescent="0.2">
      <c r="C8" s="11" t="s">
        <v>510</v>
      </c>
      <c r="E8" s="8"/>
    </row>
    <row r="9" spans="1:17" ht="12.75" customHeight="1" x14ac:dyDescent="0.2">
      <c r="A9" s="408" t="s">
        <v>3</v>
      </c>
      <c r="B9" s="408" t="s">
        <v>196</v>
      </c>
      <c r="C9" s="403" t="str">
        <f>"Speicherkunde "&amp;L!H3&amp;" (*)"</f>
        <v>Speicherkunde Firmenname (*)</v>
      </c>
      <c r="D9" s="403" t="str">
        <f>IF(L!H3="EIC-Nummer","Firmenname","EIC-Nummer")</f>
        <v>EIC-Nummer</v>
      </c>
      <c r="E9" s="48" t="s">
        <v>79</v>
      </c>
      <c r="F9" s="54" t="s">
        <v>143</v>
      </c>
      <c r="G9" s="54" t="s">
        <v>144</v>
      </c>
      <c r="H9" s="54" t="s">
        <v>145</v>
      </c>
      <c r="I9" s="54" t="s">
        <v>127</v>
      </c>
      <c r="J9" s="54" t="s">
        <v>146</v>
      </c>
      <c r="K9" s="54" t="s">
        <v>147</v>
      </c>
      <c r="L9" s="54" t="s">
        <v>148</v>
      </c>
      <c r="M9" s="54" t="s">
        <v>149</v>
      </c>
      <c r="N9" s="54" t="s">
        <v>150</v>
      </c>
      <c r="O9" s="54" t="s">
        <v>151</v>
      </c>
      <c r="P9" s="54" t="s">
        <v>152</v>
      </c>
      <c r="Q9" s="54" t="s">
        <v>138</v>
      </c>
    </row>
    <row r="10" spans="1:17" x14ac:dyDescent="0.2">
      <c r="A10" s="409"/>
      <c r="B10" s="410"/>
      <c r="C10" s="411"/>
      <c r="D10" s="404"/>
      <c r="E10" s="49" t="s">
        <v>5</v>
      </c>
      <c r="F10" s="49" t="s">
        <v>5</v>
      </c>
      <c r="G10" s="49" t="s">
        <v>5</v>
      </c>
      <c r="H10" s="49" t="s">
        <v>5</v>
      </c>
      <c r="I10" s="49" t="s">
        <v>5</v>
      </c>
      <c r="J10" s="49" t="s">
        <v>5</v>
      </c>
      <c r="K10" s="49" t="s">
        <v>5</v>
      </c>
      <c r="L10" s="49" t="s">
        <v>5</v>
      </c>
      <c r="M10" s="49" t="s">
        <v>5</v>
      </c>
      <c r="N10" s="49" t="s">
        <v>5</v>
      </c>
      <c r="O10" s="49" t="s">
        <v>5</v>
      </c>
      <c r="P10" s="49" t="s">
        <v>5</v>
      </c>
      <c r="Q10" s="49" t="s">
        <v>5</v>
      </c>
    </row>
    <row r="11" spans="1:17" ht="12.75" customHeight="1" x14ac:dyDescent="0.2">
      <c r="A11" s="400" t="s">
        <v>223</v>
      </c>
      <c r="B11" s="93"/>
      <c r="C11" s="93"/>
      <c r="D11" s="58" t="str">
        <f>IF(C11="","",IF(L!$H$3="Firmenname",IFERROR(INDEX(L!$G$11:$H$231,MATCH(C11,L!$G$11:$G$231,0),2),"Eingabeart wurde geändert!"),IFERROR(INDEX(L!$G$11:$H$231,MATCH(C11,L!$H$11:$H$231,0),1),"Eingabeart wurde geändert!")))</f>
        <v/>
      </c>
      <c r="E11" s="228"/>
      <c r="F11" s="228"/>
      <c r="G11" s="228"/>
      <c r="H11" s="228"/>
      <c r="I11" s="228"/>
      <c r="J11" s="228"/>
      <c r="K11" s="228"/>
      <c r="L11" s="228"/>
      <c r="M11" s="228"/>
      <c r="N11" s="228"/>
      <c r="O11" s="228"/>
      <c r="P11" s="228"/>
      <c r="Q11" s="229" t="str">
        <f>IF(SUM(E11:P11)&gt;0,SUM(E11:P11),"")</f>
        <v/>
      </c>
    </row>
    <row r="12" spans="1:17" ht="12.75" customHeight="1" x14ac:dyDescent="0.2">
      <c r="A12" s="401"/>
      <c r="B12" s="94"/>
      <c r="C12" s="94"/>
      <c r="D12" s="60" t="str">
        <f>IF(C12="","",IF(L!$H$3="Firmenname",IFERROR(INDEX(L!$G$11:$H$231,MATCH(C12,L!$G$11:$G$231,0),2),"Eingabeart wurde geändert!"),IFERROR(INDEX(L!$G$11:$H$231,MATCH(C12,L!$H$11:$H$231,0),1),"Eingabeart wurde geändert!")))</f>
        <v/>
      </c>
      <c r="E12" s="222"/>
      <c r="F12" s="222"/>
      <c r="G12" s="222"/>
      <c r="H12" s="222"/>
      <c r="I12" s="222"/>
      <c r="J12" s="222"/>
      <c r="K12" s="222"/>
      <c r="L12" s="222"/>
      <c r="M12" s="222"/>
      <c r="N12" s="222"/>
      <c r="O12" s="222"/>
      <c r="P12" s="222"/>
      <c r="Q12" s="232" t="str">
        <f t="shared" ref="Q12:Q60" si="0">IF(SUM(E12:P12)&gt;0,SUM(E12:P12),"")</f>
        <v/>
      </c>
    </row>
    <row r="13" spans="1:17" ht="12.75" customHeight="1" x14ac:dyDescent="0.2">
      <c r="A13" s="401"/>
      <c r="B13" s="94"/>
      <c r="C13" s="94"/>
      <c r="D13" s="60" t="str">
        <f>IF(C13="","",IF(L!$H$3="Firmenname",IFERROR(INDEX(L!$G$11:$H$231,MATCH(C13,L!$G$11:$G$231,0),2),"Eingabeart wurde geändert!"),IFERROR(INDEX(L!$G$11:$H$231,MATCH(C13,L!$H$11:$H$231,0),1),"Eingabeart wurde geändert!")))</f>
        <v/>
      </c>
      <c r="E13" s="222"/>
      <c r="F13" s="222"/>
      <c r="G13" s="222"/>
      <c r="H13" s="222"/>
      <c r="I13" s="222"/>
      <c r="J13" s="222"/>
      <c r="K13" s="222"/>
      <c r="L13" s="222"/>
      <c r="M13" s="222"/>
      <c r="N13" s="222"/>
      <c r="O13" s="222"/>
      <c r="P13" s="222"/>
      <c r="Q13" s="232" t="str">
        <f t="shared" si="0"/>
        <v/>
      </c>
    </row>
    <row r="14" spans="1:17" ht="12.75" customHeight="1" x14ac:dyDescent="0.2">
      <c r="A14" s="401"/>
      <c r="B14" s="94"/>
      <c r="C14" s="94"/>
      <c r="D14" s="60" t="str">
        <f>IF(C14="","",IF(L!$H$3="Firmenname",IFERROR(INDEX(L!$G$11:$H$231,MATCH(C14,L!$G$11:$G$231,0),2),"Eingabeart wurde geändert!"),IFERROR(INDEX(L!$G$11:$H$231,MATCH(C14,L!$H$11:$H$231,0),1),"Eingabeart wurde geändert!")))</f>
        <v/>
      </c>
      <c r="E14" s="222"/>
      <c r="F14" s="222"/>
      <c r="G14" s="222"/>
      <c r="H14" s="222"/>
      <c r="I14" s="222"/>
      <c r="J14" s="222"/>
      <c r="K14" s="222"/>
      <c r="L14" s="222"/>
      <c r="M14" s="222"/>
      <c r="N14" s="222"/>
      <c r="O14" s="222"/>
      <c r="P14" s="222"/>
      <c r="Q14" s="232" t="str">
        <f t="shared" si="0"/>
        <v/>
      </c>
    </row>
    <row r="15" spans="1:17" ht="12.75" customHeight="1" x14ac:dyDescent="0.2">
      <c r="A15" s="401"/>
      <c r="B15" s="94"/>
      <c r="C15" s="94"/>
      <c r="D15" s="60" t="str">
        <f>IF(C15="","",IF(L!$H$3="Firmenname",IFERROR(INDEX(L!$G$11:$H$231,MATCH(C15,L!$G$11:$G$231,0),2),"Eingabeart wurde geändert!"),IFERROR(INDEX(L!$G$11:$H$231,MATCH(C15,L!$H$11:$H$231,0),1),"Eingabeart wurde geändert!")))</f>
        <v/>
      </c>
      <c r="E15" s="222"/>
      <c r="F15" s="222"/>
      <c r="G15" s="222"/>
      <c r="H15" s="222"/>
      <c r="I15" s="222"/>
      <c r="J15" s="222"/>
      <c r="K15" s="222"/>
      <c r="L15" s="222"/>
      <c r="M15" s="222"/>
      <c r="N15" s="222"/>
      <c r="O15" s="222"/>
      <c r="P15" s="222"/>
      <c r="Q15" s="232" t="str">
        <f t="shared" si="0"/>
        <v/>
      </c>
    </row>
    <row r="16" spans="1:17" ht="12.75" customHeight="1" x14ac:dyDescent="0.2">
      <c r="A16" s="401"/>
      <c r="B16" s="94"/>
      <c r="C16" s="94"/>
      <c r="D16" s="60" t="str">
        <f>IF(C16="","",IF(L!$H$3="Firmenname",IFERROR(INDEX(L!$G$11:$H$231,MATCH(C16,L!$G$11:$G$231,0),2),"Eingabeart wurde geändert!"),IFERROR(INDEX(L!$G$11:$H$231,MATCH(C16,L!$H$11:$H$231,0),1),"Eingabeart wurde geändert!")))</f>
        <v/>
      </c>
      <c r="E16" s="222"/>
      <c r="F16" s="222"/>
      <c r="G16" s="222"/>
      <c r="H16" s="222"/>
      <c r="I16" s="222"/>
      <c r="J16" s="222"/>
      <c r="K16" s="222"/>
      <c r="L16" s="222"/>
      <c r="M16" s="222"/>
      <c r="N16" s="222"/>
      <c r="O16" s="222"/>
      <c r="P16" s="222"/>
      <c r="Q16" s="232" t="str">
        <f t="shared" si="0"/>
        <v/>
      </c>
    </row>
    <row r="17" spans="1:17" ht="12.75" customHeight="1" x14ac:dyDescent="0.2">
      <c r="A17" s="401"/>
      <c r="B17" s="94"/>
      <c r="C17" s="94"/>
      <c r="D17" s="60" t="str">
        <f>IF(C17="","",IF(L!$H$3="Firmenname",IFERROR(INDEX(L!$G$11:$H$231,MATCH(C17,L!$G$11:$G$231,0),2),"Eingabeart wurde geändert!"),IFERROR(INDEX(L!$G$11:$H$231,MATCH(C17,L!$H$11:$H$231,0),1),"Eingabeart wurde geändert!")))</f>
        <v/>
      </c>
      <c r="E17" s="222"/>
      <c r="F17" s="222"/>
      <c r="G17" s="222"/>
      <c r="H17" s="222"/>
      <c r="I17" s="222"/>
      <c r="J17" s="222"/>
      <c r="K17" s="222"/>
      <c r="L17" s="222"/>
      <c r="M17" s="222"/>
      <c r="N17" s="222"/>
      <c r="O17" s="222"/>
      <c r="P17" s="222"/>
      <c r="Q17" s="232" t="str">
        <f t="shared" si="0"/>
        <v/>
      </c>
    </row>
    <row r="18" spans="1:17" ht="12.75" customHeight="1" x14ac:dyDescent="0.2">
      <c r="A18" s="401"/>
      <c r="B18" s="94"/>
      <c r="C18" s="94"/>
      <c r="D18" s="60" t="str">
        <f>IF(C18="","",IF(L!$H$3="Firmenname",IFERROR(INDEX(L!$G$11:$H$231,MATCH(C18,L!$G$11:$G$231,0),2),"Eingabeart wurde geändert!"),IFERROR(INDEX(L!$G$11:$H$231,MATCH(C18,L!$H$11:$H$231,0),1),"Eingabeart wurde geändert!")))</f>
        <v/>
      </c>
      <c r="E18" s="222"/>
      <c r="F18" s="222"/>
      <c r="G18" s="222"/>
      <c r="H18" s="222"/>
      <c r="I18" s="222"/>
      <c r="J18" s="222"/>
      <c r="K18" s="222"/>
      <c r="L18" s="222"/>
      <c r="M18" s="222"/>
      <c r="N18" s="222"/>
      <c r="O18" s="222"/>
      <c r="P18" s="222"/>
      <c r="Q18" s="232" t="str">
        <f t="shared" si="0"/>
        <v/>
      </c>
    </row>
    <row r="19" spans="1:17" ht="12.75" customHeight="1" x14ac:dyDescent="0.2">
      <c r="A19" s="401"/>
      <c r="B19" s="94"/>
      <c r="C19" s="94"/>
      <c r="D19" s="60" t="str">
        <f>IF(C19="","",IF(L!$H$3="Firmenname",IFERROR(INDEX(L!$G$11:$H$231,MATCH(C19,L!$G$11:$G$231,0),2),"Eingabeart wurde geändert!"),IFERROR(INDEX(L!$G$11:$H$231,MATCH(C19,L!$H$11:$H$231,0),1),"Eingabeart wurde geändert!")))</f>
        <v/>
      </c>
      <c r="E19" s="222"/>
      <c r="F19" s="222"/>
      <c r="G19" s="222"/>
      <c r="H19" s="222"/>
      <c r="I19" s="222"/>
      <c r="J19" s="222"/>
      <c r="K19" s="222"/>
      <c r="L19" s="222"/>
      <c r="M19" s="222"/>
      <c r="N19" s="222"/>
      <c r="O19" s="222"/>
      <c r="P19" s="222"/>
      <c r="Q19" s="232" t="str">
        <f t="shared" si="0"/>
        <v/>
      </c>
    </row>
    <row r="20" spans="1:17" ht="12.75" customHeight="1" x14ac:dyDescent="0.2">
      <c r="A20" s="401"/>
      <c r="B20" s="94"/>
      <c r="C20" s="94"/>
      <c r="D20" s="60" t="str">
        <f>IF(C20="","",IF(L!$H$3="Firmenname",IFERROR(INDEX(L!$G$11:$H$231,MATCH(C20,L!$G$11:$G$231,0),2),"Eingabeart wurde geändert!"),IFERROR(INDEX(L!$G$11:$H$231,MATCH(C20,L!$H$11:$H$231,0),1),"Eingabeart wurde geändert!")))</f>
        <v/>
      </c>
      <c r="E20" s="222"/>
      <c r="F20" s="222"/>
      <c r="G20" s="222"/>
      <c r="H20" s="222"/>
      <c r="I20" s="222"/>
      <c r="J20" s="222"/>
      <c r="K20" s="222"/>
      <c r="L20" s="222"/>
      <c r="M20" s="222"/>
      <c r="N20" s="222"/>
      <c r="O20" s="222"/>
      <c r="P20" s="222"/>
      <c r="Q20" s="232" t="str">
        <f t="shared" si="0"/>
        <v/>
      </c>
    </row>
    <row r="21" spans="1:17" ht="12.75" customHeight="1" x14ac:dyDescent="0.2">
      <c r="A21" s="401"/>
      <c r="B21" s="94"/>
      <c r="C21" s="94"/>
      <c r="D21" s="60" t="str">
        <f>IF(C21="","",IF(L!$H$3="Firmenname",IFERROR(INDEX(L!$G$11:$H$231,MATCH(C21,L!$G$11:$G$231,0),2),"Eingabeart wurde geändert!"),IFERROR(INDEX(L!$G$11:$H$231,MATCH(C21,L!$H$11:$H$231,0),1),"Eingabeart wurde geändert!")))</f>
        <v/>
      </c>
      <c r="E21" s="222"/>
      <c r="F21" s="222"/>
      <c r="G21" s="222"/>
      <c r="H21" s="222"/>
      <c r="I21" s="222"/>
      <c r="J21" s="222"/>
      <c r="K21" s="222"/>
      <c r="L21" s="222"/>
      <c r="M21" s="222"/>
      <c r="N21" s="222"/>
      <c r="O21" s="222"/>
      <c r="P21" s="222"/>
      <c r="Q21" s="232" t="str">
        <f t="shared" si="0"/>
        <v/>
      </c>
    </row>
    <row r="22" spans="1:17" ht="12.75" customHeight="1" x14ac:dyDescent="0.2">
      <c r="A22" s="401"/>
      <c r="B22" s="94"/>
      <c r="C22" s="94"/>
      <c r="D22" s="60" t="str">
        <f>IF(C22="","",IF(L!$H$3="Firmenname",IFERROR(INDEX(L!$G$11:$H$231,MATCH(C22,L!$G$11:$G$231,0),2),"Eingabeart wurde geändert!"),IFERROR(INDEX(L!$G$11:$H$231,MATCH(C22,L!$H$11:$H$231,0),1),"Eingabeart wurde geändert!")))</f>
        <v/>
      </c>
      <c r="E22" s="222"/>
      <c r="F22" s="222"/>
      <c r="G22" s="222"/>
      <c r="H22" s="222"/>
      <c r="I22" s="222"/>
      <c r="J22" s="222"/>
      <c r="K22" s="222"/>
      <c r="L22" s="222"/>
      <c r="M22" s="222"/>
      <c r="N22" s="222"/>
      <c r="O22" s="222"/>
      <c r="P22" s="222"/>
      <c r="Q22" s="232" t="str">
        <f t="shared" si="0"/>
        <v/>
      </c>
    </row>
    <row r="23" spans="1:17" ht="12.75" customHeight="1" x14ac:dyDescent="0.2">
      <c r="A23" s="401"/>
      <c r="B23" s="94"/>
      <c r="C23" s="94"/>
      <c r="D23" s="60" t="str">
        <f>IF(C23="","",IF(L!$H$3="Firmenname",IFERROR(INDEX(L!$G$11:$H$231,MATCH(C23,L!$G$11:$G$231,0),2),"Eingabeart wurde geändert!"),IFERROR(INDEX(L!$G$11:$H$231,MATCH(C23,L!$H$11:$H$231,0),1),"Eingabeart wurde geändert!")))</f>
        <v/>
      </c>
      <c r="E23" s="222"/>
      <c r="F23" s="222"/>
      <c r="G23" s="222"/>
      <c r="H23" s="222"/>
      <c r="I23" s="222"/>
      <c r="J23" s="222"/>
      <c r="K23" s="222"/>
      <c r="L23" s="222"/>
      <c r="M23" s="222"/>
      <c r="N23" s="222"/>
      <c r="O23" s="222"/>
      <c r="P23" s="222"/>
      <c r="Q23" s="232" t="str">
        <f t="shared" si="0"/>
        <v/>
      </c>
    </row>
    <row r="24" spans="1:17" ht="12.75" customHeight="1" x14ac:dyDescent="0.2">
      <c r="A24" s="401"/>
      <c r="B24" s="94"/>
      <c r="C24" s="94"/>
      <c r="D24" s="60" t="str">
        <f>IF(C24="","",IF(L!$H$3="Firmenname",IFERROR(INDEX(L!$G$11:$H$231,MATCH(C24,L!$G$11:$G$231,0),2),"Eingabeart wurde geändert!"),IFERROR(INDEX(L!$G$11:$H$231,MATCH(C24,L!$H$11:$H$231,0),1),"Eingabeart wurde geändert!")))</f>
        <v/>
      </c>
      <c r="E24" s="222"/>
      <c r="F24" s="222"/>
      <c r="G24" s="222"/>
      <c r="H24" s="222"/>
      <c r="I24" s="222"/>
      <c r="J24" s="222"/>
      <c r="K24" s="222"/>
      <c r="L24" s="222"/>
      <c r="M24" s="222"/>
      <c r="N24" s="222"/>
      <c r="O24" s="222"/>
      <c r="P24" s="222"/>
      <c r="Q24" s="232" t="str">
        <f t="shared" si="0"/>
        <v/>
      </c>
    </row>
    <row r="25" spans="1:17" ht="12.75" customHeight="1" x14ac:dyDescent="0.2">
      <c r="A25" s="401"/>
      <c r="B25" s="94"/>
      <c r="C25" s="94"/>
      <c r="D25" s="60" t="str">
        <f>IF(C25="","",IF(L!$H$3="Firmenname",IFERROR(INDEX(L!$G$11:$H$231,MATCH(C25,L!$G$11:$G$231,0),2),"Eingabeart wurde geändert!"),IFERROR(INDEX(L!$G$11:$H$231,MATCH(C25,L!$H$11:$H$231,0),1),"Eingabeart wurde geändert!")))</f>
        <v/>
      </c>
      <c r="E25" s="222"/>
      <c r="F25" s="222"/>
      <c r="G25" s="222"/>
      <c r="H25" s="222"/>
      <c r="I25" s="222"/>
      <c r="J25" s="222"/>
      <c r="K25" s="222"/>
      <c r="L25" s="222"/>
      <c r="M25" s="222"/>
      <c r="N25" s="222"/>
      <c r="O25" s="222"/>
      <c r="P25" s="222"/>
      <c r="Q25" s="232" t="str">
        <f t="shared" si="0"/>
        <v/>
      </c>
    </row>
    <row r="26" spans="1:17" ht="12.75" customHeight="1" x14ac:dyDescent="0.2">
      <c r="A26" s="401"/>
      <c r="B26" s="94"/>
      <c r="C26" s="94"/>
      <c r="D26" s="60" t="str">
        <f>IF(C26="","",IF(L!$H$3="Firmenname",IFERROR(INDEX(L!$G$11:$H$231,MATCH(C26,L!$G$11:$G$231,0),2),"Eingabeart wurde geändert!"),IFERROR(INDEX(L!$G$11:$H$231,MATCH(C26,L!$H$11:$H$231,0),1),"Eingabeart wurde geändert!")))</f>
        <v/>
      </c>
      <c r="E26" s="222"/>
      <c r="F26" s="222"/>
      <c r="G26" s="222"/>
      <c r="H26" s="222"/>
      <c r="I26" s="222"/>
      <c r="J26" s="222"/>
      <c r="K26" s="222"/>
      <c r="L26" s="222"/>
      <c r="M26" s="222"/>
      <c r="N26" s="222"/>
      <c r="O26" s="222"/>
      <c r="P26" s="222"/>
      <c r="Q26" s="232" t="str">
        <f t="shared" si="0"/>
        <v/>
      </c>
    </row>
    <row r="27" spans="1:17" ht="12.75" customHeight="1" x14ac:dyDescent="0.2">
      <c r="A27" s="401"/>
      <c r="B27" s="94"/>
      <c r="C27" s="94"/>
      <c r="D27" s="60" t="str">
        <f>IF(C27="","",IF(L!$H$3="Firmenname",IFERROR(INDEX(L!$G$11:$H$231,MATCH(C27,L!$G$11:$G$231,0),2),"Eingabeart wurde geändert!"),IFERROR(INDEX(L!$G$11:$H$231,MATCH(C27,L!$H$11:$H$231,0),1),"Eingabeart wurde geändert!")))</f>
        <v/>
      </c>
      <c r="E27" s="222"/>
      <c r="F27" s="222"/>
      <c r="G27" s="222"/>
      <c r="H27" s="222"/>
      <c r="I27" s="222"/>
      <c r="J27" s="222"/>
      <c r="K27" s="222"/>
      <c r="L27" s="222"/>
      <c r="M27" s="222"/>
      <c r="N27" s="222"/>
      <c r="O27" s="222"/>
      <c r="P27" s="222"/>
      <c r="Q27" s="232" t="str">
        <f t="shared" si="0"/>
        <v/>
      </c>
    </row>
    <row r="28" spans="1:17" ht="12.75" customHeight="1" x14ac:dyDescent="0.2">
      <c r="A28" s="401"/>
      <c r="B28" s="94"/>
      <c r="C28" s="94"/>
      <c r="D28" s="60" t="str">
        <f>IF(C28="","",IF(L!$H$3="Firmenname",IFERROR(INDEX(L!$G$11:$H$231,MATCH(C28,L!$G$11:$G$231,0),2),"Eingabeart wurde geändert!"),IFERROR(INDEX(L!$G$11:$H$231,MATCH(C28,L!$H$11:$H$231,0),1),"Eingabeart wurde geändert!")))</f>
        <v/>
      </c>
      <c r="E28" s="222"/>
      <c r="F28" s="222"/>
      <c r="G28" s="222"/>
      <c r="H28" s="222"/>
      <c r="I28" s="222"/>
      <c r="J28" s="222"/>
      <c r="K28" s="222"/>
      <c r="L28" s="222"/>
      <c r="M28" s="222"/>
      <c r="N28" s="222"/>
      <c r="O28" s="222"/>
      <c r="P28" s="222"/>
      <c r="Q28" s="232" t="str">
        <f t="shared" si="0"/>
        <v/>
      </c>
    </row>
    <row r="29" spans="1:17" ht="12.75" customHeight="1" x14ac:dyDescent="0.2">
      <c r="A29" s="401"/>
      <c r="B29" s="94"/>
      <c r="C29" s="94"/>
      <c r="D29" s="60" t="str">
        <f>IF(C29="","",IF(L!$H$3="Firmenname",IFERROR(INDEX(L!$G$11:$H$231,MATCH(C29,L!$G$11:$G$231,0),2),"Eingabeart wurde geändert!"),IFERROR(INDEX(L!$G$11:$H$231,MATCH(C29,L!$H$11:$H$231,0),1),"Eingabeart wurde geändert!")))</f>
        <v/>
      </c>
      <c r="E29" s="222"/>
      <c r="F29" s="222"/>
      <c r="G29" s="222"/>
      <c r="H29" s="222"/>
      <c r="I29" s="222"/>
      <c r="J29" s="222"/>
      <c r="K29" s="222"/>
      <c r="L29" s="222"/>
      <c r="M29" s="222"/>
      <c r="N29" s="222"/>
      <c r="O29" s="222"/>
      <c r="P29" s="222"/>
      <c r="Q29" s="232" t="str">
        <f t="shared" si="0"/>
        <v/>
      </c>
    </row>
    <row r="30" spans="1:17" ht="12.75" customHeight="1" x14ac:dyDescent="0.2">
      <c r="A30" s="401"/>
      <c r="B30" s="94"/>
      <c r="C30" s="94"/>
      <c r="D30" s="60" t="str">
        <f>IF(C30="","",IF(L!$H$3="Firmenname",IFERROR(INDEX(L!$G$11:$H$231,MATCH(C30,L!$G$11:$G$231,0),2),"Eingabeart wurde geändert!"),IFERROR(INDEX(L!$G$11:$H$231,MATCH(C30,L!$H$11:$H$231,0),1),"Eingabeart wurde geändert!")))</f>
        <v/>
      </c>
      <c r="E30" s="222"/>
      <c r="F30" s="222"/>
      <c r="G30" s="222"/>
      <c r="H30" s="222"/>
      <c r="I30" s="222"/>
      <c r="J30" s="222"/>
      <c r="K30" s="222"/>
      <c r="L30" s="222"/>
      <c r="M30" s="222"/>
      <c r="N30" s="222"/>
      <c r="O30" s="222"/>
      <c r="P30" s="222"/>
      <c r="Q30" s="232" t="str">
        <f t="shared" si="0"/>
        <v/>
      </c>
    </row>
    <row r="31" spans="1:17" ht="12.75" customHeight="1" x14ac:dyDescent="0.2">
      <c r="A31" s="401"/>
      <c r="B31" s="94"/>
      <c r="C31" s="94"/>
      <c r="D31" s="60" t="str">
        <f>IF(C31="","",IF(L!$H$3="Firmenname",IFERROR(INDEX(L!$G$11:$H$231,MATCH(C31,L!$G$11:$G$231,0),2),"Eingabeart wurde geändert!"),IFERROR(INDEX(L!$G$11:$H$231,MATCH(C31,L!$H$11:$H$231,0),1),"Eingabeart wurde geändert!")))</f>
        <v/>
      </c>
      <c r="E31" s="222"/>
      <c r="F31" s="222"/>
      <c r="G31" s="222"/>
      <c r="H31" s="222"/>
      <c r="I31" s="222"/>
      <c r="J31" s="222"/>
      <c r="K31" s="222"/>
      <c r="L31" s="222"/>
      <c r="M31" s="222"/>
      <c r="N31" s="222"/>
      <c r="O31" s="222"/>
      <c r="P31" s="222"/>
      <c r="Q31" s="232" t="str">
        <f t="shared" si="0"/>
        <v/>
      </c>
    </row>
    <row r="32" spans="1:17" ht="12.75" customHeight="1" x14ac:dyDescent="0.2">
      <c r="A32" s="401"/>
      <c r="B32" s="94"/>
      <c r="C32" s="94"/>
      <c r="D32" s="60" t="str">
        <f>IF(C32="","",IF(L!$H$3="Firmenname",IFERROR(INDEX(L!$G$11:$H$231,MATCH(C32,L!$G$11:$G$231,0),2),"Eingabeart wurde geändert!"),IFERROR(INDEX(L!$G$11:$H$231,MATCH(C32,L!$H$11:$H$231,0),1),"Eingabeart wurde geändert!")))</f>
        <v/>
      </c>
      <c r="E32" s="222"/>
      <c r="F32" s="222"/>
      <c r="G32" s="222"/>
      <c r="H32" s="222"/>
      <c r="I32" s="222"/>
      <c r="J32" s="222"/>
      <c r="K32" s="222"/>
      <c r="L32" s="222"/>
      <c r="M32" s="222"/>
      <c r="N32" s="222"/>
      <c r="O32" s="222"/>
      <c r="P32" s="222"/>
      <c r="Q32" s="232" t="str">
        <f t="shared" si="0"/>
        <v/>
      </c>
    </row>
    <row r="33" spans="1:17" ht="12.75" customHeight="1" x14ac:dyDescent="0.2">
      <c r="A33" s="401"/>
      <c r="B33" s="94"/>
      <c r="C33" s="94"/>
      <c r="D33" s="60" t="str">
        <f>IF(C33="","",IF(L!$H$3="Firmenname",IFERROR(INDEX(L!$G$11:$H$231,MATCH(C33,L!$G$11:$G$231,0),2),"Eingabeart wurde geändert!"),IFERROR(INDEX(L!$G$11:$H$231,MATCH(C33,L!$H$11:$H$231,0),1),"Eingabeart wurde geändert!")))</f>
        <v/>
      </c>
      <c r="E33" s="222"/>
      <c r="F33" s="222"/>
      <c r="G33" s="222"/>
      <c r="H33" s="222"/>
      <c r="I33" s="222"/>
      <c r="J33" s="222"/>
      <c r="K33" s="222"/>
      <c r="L33" s="222"/>
      <c r="M33" s="222"/>
      <c r="N33" s="222"/>
      <c r="O33" s="222"/>
      <c r="P33" s="222"/>
      <c r="Q33" s="232" t="str">
        <f t="shared" si="0"/>
        <v/>
      </c>
    </row>
    <row r="34" spans="1:17" ht="12.75" customHeight="1" x14ac:dyDescent="0.2">
      <c r="A34" s="401"/>
      <c r="B34" s="94"/>
      <c r="C34" s="94"/>
      <c r="D34" s="60" t="str">
        <f>IF(C34="","",IF(L!$H$3="Firmenname",IFERROR(INDEX(L!$G$11:$H$231,MATCH(C34,L!$G$11:$G$231,0),2),"Eingabeart wurde geändert!"),IFERROR(INDEX(L!$G$11:$H$231,MATCH(C34,L!$H$11:$H$231,0),1),"Eingabeart wurde geändert!")))</f>
        <v/>
      </c>
      <c r="E34" s="222"/>
      <c r="F34" s="222"/>
      <c r="G34" s="222"/>
      <c r="H34" s="222"/>
      <c r="I34" s="222"/>
      <c r="J34" s="222"/>
      <c r="K34" s="222"/>
      <c r="L34" s="222"/>
      <c r="M34" s="222"/>
      <c r="N34" s="222"/>
      <c r="O34" s="222"/>
      <c r="P34" s="222"/>
      <c r="Q34" s="232" t="str">
        <f t="shared" si="0"/>
        <v/>
      </c>
    </row>
    <row r="35" spans="1:17" ht="12.75" customHeight="1" x14ac:dyDescent="0.2">
      <c r="A35" s="401"/>
      <c r="B35" s="94"/>
      <c r="C35" s="94"/>
      <c r="D35" s="60" t="str">
        <f>IF(C35="","",IF(L!$H$3="Firmenname",IFERROR(INDEX(L!$G$11:$H$231,MATCH(C35,L!$G$11:$G$231,0),2),"Eingabeart wurde geändert!"),IFERROR(INDEX(L!$G$11:$H$231,MATCH(C35,L!$H$11:$H$231,0),1),"Eingabeart wurde geändert!")))</f>
        <v/>
      </c>
      <c r="E35" s="222"/>
      <c r="F35" s="222"/>
      <c r="G35" s="222"/>
      <c r="H35" s="222"/>
      <c r="I35" s="222"/>
      <c r="J35" s="222"/>
      <c r="K35" s="222"/>
      <c r="L35" s="222"/>
      <c r="M35" s="222"/>
      <c r="N35" s="222"/>
      <c r="O35" s="222"/>
      <c r="P35" s="222"/>
      <c r="Q35" s="232" t="str">
        <f t="shared" si="0"/>
        <v/>
      </c>
    </row>
    <row r="36" spans="1:17" ht="12.75" customHeight="1" x14ac:dyDescent="0.2">
      <c r="A36" s="401"/>
      <c r="B36" s="94"/>
      <c r="C36" s="94"/>
      <c r="D36" s="60" t="str">
        <f>IF(C36="","",IF(L!$H$3="Firmenname",IFERROR(INDEX(L!$G$11:$H$231,MATCH(C36,L!$G$11:$G$231,0),2),"Eingabeart wurde geändert!"),IFERROR(INDEX(L!$G$11:$H$231,MATCH(C36,L!$H$11:$H$231,0),1),"Eingabeart wurde geändert!")))</f>
        <v/>
      </c>
      <c r="E36" s="222"/>
      <c r="F36" s="222"/>
      <c r="G36" s="222"/>
      <c r="H36" s="222"/>
      <c r="I36" s="222"/>
      <c r="J36" s="222"/>
      <c r="K36" s="222"/>
      <c r="L36" s="222"/>
      <c r="M36" s="222"/>
      <c r="N36" s="222"/>
      <c r="O36" s="222"/>
      <c r="P36" s="222"/>
      <c r="Q36" s="232" t="str">
        <f t="shared" si="0"/>
        <v/>
      </c>
    </row>
    <row r="37" spans="1:17" ht="12.75" customHeight="1" x14ac:dyDescent="0.2">
      <c r="A37" s="401"/>
      <c r="B37" s="94"/>
      <c r="C37" s="94"/>
      <c r="D37" s="60" t="str">
        <f>IF(C37="","",IF(L!$H$3="Firmenname",IFERROR(INDEX(L!$G$11:$H$231,MATCH(C37,L!$G$11:$G$231,0),2),"Eingabeart wurde geändert!"),IFERROR(INDEX(L!$G$11:$H$231,MATCH(C37,L!$H$11:$H$231,0),1),"Eingabeart wurde geändert!")))</f>
        <v/>
      </c>
      <c r="E37" s="222"/>
      <c r="F37" s="222"/>
      <c r="G37" s="222"/>
      <c r="H37" s="222"/>
      <c r="I37" s="222"/>
      <c r="J37" s="222"/>
      <c r="K37" s="222"/>
      <c r="L37" s="222"/>
      <c r="M37" s="222"/>
      <c r="N37" s="222"/>
      <c r="O37" s="222"/>
      <c r="P37" s="222"/>
      <c r="Q37" s="232" t="str">
        <f t="shared" si="0"/>
        <v/>
      </c>
    </row>
    <row r="38" spans="1:17" ht="12.75" customHeight="1" x14ac:dyDescent="0.2">
      <c r="A38" s="401"/>
      <c r="B38" s="94"/>
      <c r="C38" s="94"/>
      <c r="D38" s="60" t="str">
        <f>IF(C38="","",IF(L!$H$3="Firmenname",IFERROR(INDEX(L!$G$11:$H$231,MATCH(C38,L!$G$11:$G$231,0),2),"Eingabeart wurde geändert!"),IFERROR(INDEX(L!$G$11:$H$231,MATCH(C38,L!$H$11:$H$231,0),1),"Eingabeart wurde geändert!")))</f>
        <v/>
      </c>
      <c r="E38" s="222"/>
      <c r="F38" s="222"/>
      <c r="G38" s="222"/>
      <c r="H38" s="222"/>
      <c r="I38" s="222"/>
      <c r="J38" s="222"/>
      <c r="K38" s="222"/>
      <c r="L38" s="222"/>
      <c r="M38" s="222"/>
      <c r="N38" s="222"/>
      <c r="O38" s="222"/>
      <c r="P38" s="222"/>
      <c r="Q38" s="232" t="str">
        <f t="shared" si="0"/>
        <v/>
      </c>
    </row>
    <row r="39" spans="1:17" ht="12.75" customHeight="1" x14ac:dyDescent="0.2">
      <c r="A39" s="401"/>
      <c r="B39" s="94"/>
      <c r="C39" s="94"/>
      <c r="D39" s="60" t="str">
        <f>IF(C39="","",IF(L!$H$3="Firmenname",IFERROR(INDEX(L!$G$11:$H$231,MATCH(C39,L!$G$11:$G$231,0),2),"Eingabeart wurde geändert!"),IFERROR(INDEX(L!$G$11:$H$231,MATCH(C39,L!$H$11:$H$231,0),1),"Eingabeart wurde geändert!")))</f>
        <v/>
      </c>
      <c r="E39" s="222"/>
      <c r="F39" s="222"/>
      <c r="G39" s="222"/>
      <c r="H39" s="222"/>
      <c r="I39" s="222"/>
      <c r="J39" s="222"/>
      <c r="K39" s="222"/>
      <c r="L39" s="222"/>
      <c r="M39" s="222"/>
      <c r="N39" s="222"/>
      <c r="O39" s="222"/>
      <c r="P39" s="222"/>
      <c r="Q39" s="232" t="str">
        <f t="shared" si="0"/>
        <v/>
      </c>
    </row>
    <row r="40" spans="1:17" ht="12.75" customHeight="1" x14ac:dyDescent="0.2">
      <c r="A40" s="401"/>
      <c r="B40" s="94"/>
      <c r="C40" s="94"/>
      <c r="D40" s="60" t="str">
        <f>IF(C40="","",IF(L!$H$3="Firmenname",IFERROR(INDEX(L!$G$11:$H$231,MATCH(C40,L!$G$11:$G$231,0),2),"Eingabeart wurde geändert!"),IFERROR(INDEX(L!$G$11:$H$231,MATCH(C40,L!$H$11:$H$231,0),1),"Eingabeart wurde geändert!")))</f>
        <v/>
      </c>
      <c r="E40" s="222"/>
      <c r="F40" s="222"/>
      <c r="G40" s="222"/>
      <c r="H40" s="222"/>
      <c r="I40" s="222"/>
      <c r="J40" s="222"/>
      <c r="K40" s="222"/>
      <c r="L40" s="222"/>
      <c r="M40" s="222"/>
      <c r="N40" s="222"/>
      <c r="O40" s="222"/>
      <c r="P40" s="222"/>
      <c r="Q40" s="223" t="str">
        <f t="shared" si="0"/>
        <v/>
      </c>
    </row>
    <row r="41" spans="1:17" ht="12.75" customHeight="1" x14ac:dyDescent="0.2">
      <c r="A41" s="401"/>
      <c r="B41" s="94"/>
      <c r="C41" s="94"/>
      <c r="D41" s="60" t="str">
        <f>IF(C41="","",IF(L!$H$3="Firmenname",IFERROR(INDEX(L!$G$11:$H$231,MATCH(C41,L!$G$11:$G$231,0),2),"Eingabeart wurde geändert!"),IFERROR(INDEX(L!$G$11:$H$231,MATCH(C41,L!$H$11:$H$231,0),1),"Eingabeart wurde geändert!")))</f>
        <v/>
      </c>
      <c r="E41" s="222"/>
      <c r="F41" s="222"/>
      <c r="G41" s="222"/>
      <c r="H41" s="222"/>
      <c r="I41" s="222"/>
      <c r="J41" s="222"/>
      <c r="K41" s="222"/>
      <c r="L41" s="222"/>
      <c r="M41" s="222"/>
      <c r="N41" s="222"/>
      <c r="O41" s="222"/>
      <c r="P41" s="222"/>
      <c r="Q41" s="223" t="str">
        <f t="shared" si="0"/>
        <v/>
      </c>
    </row>
    <row r="42" spans="1:17" ht="12.75" customHeight="1" x14ac:dyDescent="0.2">
      <c r="A42" s="401"/>
      <c r="B42" s="94"/>
      <c r="C42" s="94"/>
      <c r="D42" s="60" t="str">
        <f>IF(C42="","",IF(L!$H$3="Firmenname",IFERROR(INDEX(L!$G$11:$H$231,MATCH(C42,L!$G$11:$G$231,0),2),"Eingabeart wurde geändert!"),IFERROR(INDEX(L!$G$11:$H$231,MATCH(C42,L!$H$11:$H$231,0),1),"Eingabeart wurde geändert!")))</f>
        <v/>
      </c>
      <c r="E42" s="222"/>
      <c r="F42" s="222"/>
      <c r="G42" s="222"/>
      <c r="H42" s="222"/>
      <c r="I42" s="222"/>
      <c r="J42" s="222"/>
      <c r="K42" s="222"/>
      <c r="L42" s="222"/>
      <c r="M42" s="222"/>
      <c r="N42" s="222"/>
      <c r="O42" s="222"/>
      <c r="P42" s="222"/>
      <c r="Q42" s="223" t="str">
        <f t="shared" si="0"/>
        <v/>
      </c>
    </row>
    <row r="43" spans="1:17" ht="12.75" customHeight="1" x14ac:dyDescent="0.2">
      <c r="A43" s="401"/>
      <c r="B43" s="94"/>
      <c r="C43" s="94"/>
      <c r="D43" s="60" t="str">
        <f>IF(C43="","",IF(L!$H$3="Firmenname",IFERROR(INDEX(L!$G$11:$H$231,MATCH(C43,L!$G$11:$G$231,0),2),"Eingabeart wurde geändert!"),IFERROR(INDEX(L!$G$11:$H$231,MATCH(C43,L!$H$11:$H$231,0),1),"Eingabeart wurde geändert!")))</f>
        <v/>
      </c>
      <c r="E43" s="222"/>
      <c r="F43" s="222"/>
      <c r="G43" s="222"/>
      <c r="H43" s="222"/>
      <c r="I43" s="222"/>
      <c r="J43" s="222"/>
      <c r="K43" s="222"/>
      <c r="L43" s="222"/>
      <c r="M43" s="222"/>
      <c r="N43" s="222"/>
      <c r="O43" s="222"/>
      <c r="P43" s="222"/>
      <c r="Q43" s="223" t="str">
        <f t="shared" si="0"/>
        <v/>
      </c>
    </row>
    <row r="44" spans="1:17" ht="12.75" customHeight="1" x14ac:dyDescent="0.2">
      <c r="A44" s="401"/>
      <c r="B44" s="94"/>
      <c r="C44" s="94"/>
      <c r="D44" s="60" t="str">
        <f>IF(C44="","",IF(L!$H$3="Firmenname",IFERROR(INDEX(L!$G$11:$H$231,MATCH(C44,L!$G$11:$G$231,0),2),"Eingabeart wurde geändert!"),IFERROR(INDEX(L!$G$11:$H$231,MATCH(C44,L!$H$11:$H$231,0),1),"Eingabeart wurde geändert!")))</f>
        <v/>
      </c>
      <c r="E44" s="224"/>
      <c r="F44" s="224"/>
      <c r="G44" s="224"/>
      <c r="H44" s="224"/>
      <c r="I44" s="224"/>
      <c r="J44" s="224"/>
      <c r="K44" s="224"/>
      <c r="L44" s="224"/>
      <c r="M44" s="224"/>
      <c r="N44" s="224"/>
      <c r="O44" s="224"/>
      <c r="P44" s="224"/>
      <c r="Q44" s="223" t="str">
        <f t="shared" si="0"/>
        <v/>
      </c>
    </row>
    <row r="45" spans="1:17" ht="12.75" customHeight="1" x14ac:dyDescent="0.2">
      <c r="A45" s="401"/>
      <c r="B45" s="94"/>
      <c r="C45" s="94"/>
      <c r="D45" s="60" t="str">
        <f>IF(C45="","",IF(L!$H$3="Firmenname",IFERROR(INDEX(L!$G$11:$H$231,MATCH(C45,L!$G$11:$G$231,0),2),"Eingabeart wurde geändert!"),IFERROR(INDEX(L!$G$11:$H$231,MATCH(C45,L!$H$11:$H$231,0),1),"Eingabeart wurde geändert!")))</f>
        <v/>
      </c>
      <c r="E45" s="224"/>
      <c r="F45" s="224"/>
      <c r="G45" s="224"/>
      <c r="H45" s="224"/>
      <c r="I45" s="224"/>
      <c r="J45" s="224"/>
      <c r="K45" s="224"/>
      <c r="L45" s="224"/>
      <c r="M45" s="224"/>
      <c r="N45" s="224"/>
      <c r="O45" s="224"/>
      <c r="P45" s="224"/>
      <c r="Q45" s="223" t="str">
        <f t="shared" si="0"/>
        <v/>
      </c>
    </row>
    <row r="46" spans="1:17" ht="12.75" customHeight="1" x14ac:dyDescent="0.2">
      <c r="A46" s="401"/>
      <c r="B46" s="94"/>
      <c r="C46" s="94"/>
      <c r="D46" s="60" t="str">
        <f>IF(C46="","",IF(L!$H$3="Firmenname",IFERROR(INDEX(L!$G$11:$H$231,MATCH(C46,L!$G$11:$G$231,0),2),"Eingabeart wurde geändert!"),IFERROR(INDEX(L!$G$11:$H$231,MATCH(C46,L!$H$11:$H$231,0),1),"Eingabeart wurde geändert!")))</f>
        <v/>
      </c>
      <c r="E46" s="224"/>
      <c r="F46" s="224"/>
      <c r="G46" s="224"/>
      <c r="H46" s="224"/>
      <c r="I46" s="224"/>
      <c r="J46" s="224"/>
      <c r="K46" s="224"/>
      <c r="L46" s="224"/>
      <c r="M46" s="224"/>
      <c r="N46" s="224"/>
      <c r="O46" s="224"/>
      <c r="P46" s="224"/>
      <c r="Q46" s="223" t="str">
        <f t="shared" si="0"/>
        <v/>
      </c>
    </row>
    <row r="47" spans="1:17" ht="12.75" customHeight="1" x14ac:dyDescent="0.2">
      <c r="A47" s="401"/>
      <c r="B47" s="94"/>
      <c r="C47" s="94"/>
      <c r="D47" s="60" t="str">
        <f>IF(C47="","",IF(L!$H$3="Firmenname",IFERROR(INDEX(L!$G$11:$H$231,MATCH(C47,L!$G$11:$G$231,0),2),"Eingabeart wurde geändert!"),IFERROR(INDEX(L!$G$11:$H$231,MATCH(C47,L!$H$11:$H$231,0),1),"Eingabeart wurde geändert!")))</f>
        <v/>
      </c>
      <c r="E47" s="224"/>
      <c r="F47" s="224"/>
      <c r="G47" s="224"/>
      <c r="H47" s="224"/>
      <c r="I47" s="224"/>
      <c r="J47" s="224"/>
      <c r="K47" s="224"/>
      <c r="L47" s="224"/>
      <c r="M47" s="224"/>
      <c r="N47" s="224"/>
      <c r="O47" s="224"/>
      <c r="P47" s="224"/>
      <c r="Q47" s="223" t="str">
        <f t="shared" si="0"/>
        <v/>
      </c>
    </row>
    <row r="48" spans="1:17" ht="12.75" customHeight="1" x14ac:dyDescent="0.2">
      <c r="A48" s="401"/>
      <c r="B48" s="94"/>
      <c r="C48" s="94"/>
      <c r="D48" s="60" t="str">
        <f>IF(C48="","",IF(L!$H$3="Firmenname",IFERROR(INDEX(L!$G$11:$H$231,MATCH(C48,L!$G$11:$G$231,0),2),"Eingabeart wurde geändert!"),IFERROR(INDEX(L!$G$11:$H$231,MATCH(C48,L!$H$11:$H$231,0),1),"Eingabeart wurde geändert!")))</f>
        <v/>
      </c>
      <c r="E48" s="224"/>
      <c r="F48" s="224"/>
      <c r="G48" s="224"/>
      <c r="H48" s="224"/>
      <c r="I48" s="224"/>
      <c r="J48" s="224"/>
      <c r="K48" s="224"/>
      <c r="L48" s="224"/>
      <c r="M48" s="224"/>
      <c r="N48" s="224"/>
      <c r="O48" s="224"/>
      <c r="P48" s="224"/>
      <c r="Q48" s="223" t="str">
        <f t="shared" si="0"/>
        <v/>
      </c>
    </row>
    <row r="49" spans="1:17" ht="12.75" customHeight="1" x14ac:dyDescent="0.2">
      <c r="A49" s="401"/>
      <c r="B49" s="94"/>
      <c r="C49" s="94"/>
      <c r="D49" s="60" t="str">
        <f>IF(C49="","",IF(L!$H$3="Firmenname",IFERROR(INDEX(L!$G$11:$H$231,MATCH(C49,L!$G$11:$G$231,0),2),"Eingabeart wurde geändert!"),IFERROR(INDEX(L!$G$11:$H$231,MATCH(C49,L!$H$11:$H$231,0),1),"Eingabeart wurde geändert!")))</f>
        <v/>
      </c>
      <c r="E49" s="224"/>
      <c r="F49" s="224"/>
      <c r="G49" s="224"/>
      <c r="H49" s="224"/>
      <c r="I49" s="224"/>
      <c r="J49" s="224"/>
      <c r="K49" s="224"/>
      <c r="L49" s="224"/>
      <c r="M49" s="224"/>
      <c r="N49" s="224"/>
      <c r="O49" s="224"/>
      <c r="P49" s="224"/>
      <c r="Q49" s="223" t="str">
        <f t="shared" si="0"/>
        <v/>
      </c>
    </row>
    <row r="50" spans="1:17" ht="12.75" customHeight="1" x14ac:dyDescent="0.2">
      <c r="A50" s="401"/>
      <c r="B50" s="94"/>
      <c r="C50" s="94"/>
      <c r="D50" s="60" t="str">
        <f>IF(C50="","",IF(L!$H$3="Firmenname",IFERROR(INDEX(L!$G$11:$H$231,MATCH(C50,L!$G$11:$G$231,0),2),"Eingabeart wurde geändert!"),IFERROR(INDEX(L!$G$11:$H$231,MATCH(C50,L!$H$11:$H$231,0),1),"Eingabeart wurde geändert!")))</f>
        <v/>
      </c>
      <c r="E50" s="224"/>
      <c r="F50" s="224"/>
      <c r="G50" s="224"/>
      <c r="H50" s="224"/>
      <c r="I50" s="224"/>
      <c r="J50" s="224"/>
      <c r="K50" s="224"/>
      <c r="L50" s="224"/>
      <c r="M50" s="224"/>
      <c r="N50" s="224"/>
      <c r="O50" s="224"/>
      <c r="P50" s="224"/>
      <c r="Q50" s="223" t="str">
        <f t="shared" si="0"/>
        <v/>
      </c>
    </row>
    <row r="51" spans="1:17" ht="12.75" customHeight="1" x14ac:dyDescent="0.2">
      <c r="A51" s="401"/>
      <c r="B51" s="94"/>
      <c r="C51" s="94"/>
      <c r="D51" s="60" t="str">
        <f>IF(C51="","",IF(L!$H$3="Firmenname",IFERROR(INDEX(L!$G$11:$H$231,MATCH(C51,L!$G$11:$G$231,0),2),"Eingabeart wurde geändert!"),IFERROR(INDEX(L!$G$11:$H$231,MATCH(C51,L!$H$11:$H$231,0),1),"Eingabeart wurde geändert!")))</f>
        <v/>
      </c>
      <c r="E51" s="224"/>
      <c r="F51" s="224"/>
      <c r="G51" s="224"/>
      <c r="H51" s="224"/>
      <c r="I51" s="224"/>
      <c r="J51" s="224"/>
      <c r="K51" s="224"/>
      <c r="L51" s="224"/>
      <c r="M51" s="224"/>
      <c r="N51" s="224"/>
      <c r="O51" s="224"/>
      <c r="P51" s="224"/>
      <c r="Q51" s="223" t="str">
        <f t="shared" si="0"/>
        <v/>
      </c>
    </row>
    <row r="52" spans="1:17" ht="12.75" customHeight="1" x14ac:dyDescent="0.2">
      <c r="A52" s="401"/>
      <c r="B52" s="94"/>
      <c r="C52" s="94"/>
      <c r="D52" s="60" t="str">
        <f>IF(C52="","",IF(L!$H$3="Firmenname",IFERROR(INDEX(L!$G$11:$H$231,MATCH(C52,L!$G$11:$G$231,0),2),"Eingabeart wurde geändert!"),IFERROR(INDEX(L!$G$11:$H$231,MATCH(C52,L!$H$11:$H$231,0),1),"Eingabeart wurde geändert!")))</f>
        <v/>
      </c>
      <c r="E52" s="224"/>
      <c r="F52" s="224"/>
      <c r="G52" s="224"/>
      <c r="H52" s="224"/>
      <c r="I52" s="224"/>
      <c r="J52" s="224"/>
      <c r="K52" s="224"/>
      <c r="L52" s="224"/>
      <c r="M52" s="224"/>
      <c r="N52" s="224"/>
      <c r="O52" s="224"/>
      <c r="P52" s="224"/>
      <c r="Q52" s="223" t="str">
        <f t="shared" si="0"/>
        <v/>
      </c>
    </row>
    <row r="53" spans="1:17" ht="12.75" customHeight="1" x14ac:dyDescent="0.2">
      <c r="A53" s="401"/>
      <c r="B53" s="94"/>
      <c r="C53" s="94"/>
      <c r="D53" s="60" t="str">
        <f>IF(C53="","",IF(L!$H$3="Firmenname",IFERROR(INDEX(L!$G$11:$H$231,MATCH(C53,L!$G$11:$G$231,0),2),"Eingabeart wurde geändert!"),IFERROR(INDEX(L!$G$11:$H$231,MATCH(C53,L!$H$11:$H$231,0),1),"Eingabeart wurde geändert!")))</f>
        <v/>
      </c>
      <c r="E53" s="224"/>
      <c r="F53" s="224"/>
      <c r="G53" s="224"/>
      <c r="H53" s="224"/>
      <c r="I53" s="224"/>
      <c r="J53" s="224"/>
      <c r="K53" s="224"/>
      <c r="L53" s="224"/>
      <c r="M53" s="224"/>
      <c r="N53" s="224"/>
      <c r="O53" s="224"/>
      <c r="P53" s="224"/>
      <c r="Q53" s="223" t="str">
        <f t="shared" si="0"/>
        <v/>
      </c>
    </row>
    <row r="54" spans="1:17" ht="12.75" customHeight="1" x14ac:dyDescent="0.2">
      <c r="A54" s="401"/>
      <c r="B54" s="94"/>
      <c r="C54" s="94"/>
      <c r="D54" s="60" t="str">
        <f>IF(C54="","",IF(L!$H$3="Firmenname",IFERROR(INDEX(L!$G$11:$H$231,MATCH(C54,L!$G$11:$G$231,0),2),"Eingabeart wurde geändert!"),IFERROR(INDEX(L!$G$11:$H$231,MATCH(C54,L!$H$11:$H$231,0),1),"Eingabeart wurde geändert!")))</f>
        <v/>
      </c>
      <c r="E54" s="224"/>
      <c r="F54" s="224"/>
      <c r="G54" s="224"/>
      <c r="H54" s="224"/>
      <c r="I54" s="224"/>
      <c r="J54" s="224"/>
      <c r="K54" s="224"/>
      <c r="L54" s="224"/>
      <c r="M54" s="224"/>
      <c r="N54" s="224"/>
      <c r="O54" s="224"/>
      <c r="P54" s="224"/>
      <c r="Q54" s="223" t="str">
        <f t="shared" si="0"/>
        <v/>
      </c>
    </row>
    <row r="55" spans="1:17" ht="12.75" customHeight="1" x14ac:dyDescent="0.2">
      <c r="A55" s="401"/>
      <c r="B55" s="94"/>
      <c r="C55" s="94"/>
      <c r="D55" s="60" t="str">
        <f>IF(C55="","",IF(L!$H$3="Firmenname",IFERROR(INDEX(L!$G$11:$H$231,MATCH(C55,L!$G$11:$G$231,0),2),"Eingabeart wurde geändert!"),IFERROR(INDEX(L!$G$11:$H$231,MATCH(C55,L!$H$11:$H$231,0),1),"Eingabeart wurde geändert!")))</f>
        <v/>
      </c>
      <c r="E55" s="224"/>
      <c r="F55" s="224"/>
      <c r="G55" s="224"/>
      <c r="H55" s="224"/>
      <c r="I55" s="224"/>
      <c r="J55" s="224"/>
      <c r="K55" s="224"/>
      <c r="L55" s="224"/>
      <c r="M55" s="224"/>
      <c r="N55" s="224"/>
      <c r="O55" s="224"/>
      <c r="P55" s="224"/>
      <c r="Q55" s="223" t="str">
        <f t="shared" si="0"/>
        <v/>
      </c>
    </row>
    <row r="56" spans="1:17" ht="12.75" customHeight="1" x14ac:dyDescent="0.2">
      <c r="A56" s="401"/>
      <c r="B56" s="94"/>
      <c r="C56" s="94"/>
      <c r="D56" s="60" t="str">
        <f>IF(C56="","",IF(L!$H$3="Firmenname",IFERROR(INDEX(L!$G$11:$H$231,MATCH(C56,L!$G$11:$G$231,0),2),"Eingabeart wurde geändert!"),IFERROR(INDEX(L!$G$11:$H$231,MATCH(C56,L!$H$11:$H$231,0),1),"Eingabeart wurde geändert!")))</f>
        <v/>
      </c>
      <c r="E56" s="224"/>
      <c r="F56" s="224"/>
      <c r="G56" s="224"/>
      <c r="H56" s="224"/>
      <c r="I56" s="224"/>
      <c r="J56" s="224"/>
      <c r="K56" s="224"/>
      <c r="L56" s="224"/>
      <c r="M56" s="224"/>
      <c r="N56" s="224"/>
      <c r="O56" s="224"/>
      <c r="P56" s="224"/>
      <c r="Q56" s="223" t="str">
        <f t="shared" si="0"/>
        <v/>
      </c>
    </row>
    <row r="57" spans="1:17" ht="12.75" customHeight="1" x14ac:dyDescent="0.2">
      <c r="A57" s="401"/>
      <c r="B57" s="94"/>
      <c r="C57" s="94"/>
      <c r="D57" s="60" t="str">
        <f>IF(C57="","",IF(L!$H$3="Firmenname",IFERROR(INDEX(L!$G$11:$H$231,MATCH(C57,L!$G$11:$G$231,0),2),"Eingabeart wurde geändert!"),IFERROR(INDEX(L!$G$11:$H$231,MATCH(C57,L!$H$11:$H$231,0),1),"Eingabeart wurde geändert!")))</f>
        <v/>
      </c>
      <c r="E57" s="224"/>
      <c r="F57" s="224"/>
      <c r="G57" s="224"/>
      <c r="H57" s="224"/>
      <c r="I57" s="224"/>
      <c r="J57" s="224"/>
      <c r="K57" s="224"/>
      <c r="L57" s="224"/>
      <c r="M57" s="224"/>
      <c r="N57" s="224"/>
      <c r="O57" s="224"/>
      <c r="P57" s="224"/>
      <c r="Q57" s="223" t="str">
        <f t="shared" si="0"/>
        <v/>
      </c>
    </row>
    <row r="58" spans="1:17" ht="12.75" customHeight="1" x14ac:dyDescent="0.2">
      <c r="A58" s="401"/>
      <c r="B58" s="94"/>
      <c r="C58" s="94"/>
      <c r="D58" s="60" t="str">
        <f>IF(C58="","",IF(L!$H$3="Firmenname",IFERROR(INDEX(L!$G$11:$H$231,MATCH(C58,L!$G$11:$G$231,0),2),"Eingabeart wurde geändert!"),IFERROR(INDEX(L!$G$11:$H$231,MATCH(C58,L!$H$11:$H$231,0),1),"Eingabeart wurde geändert!")))</f>
        <v/>
      </c>
      <c r="E58" s="224"/>
      <c r="F58" s="224"/>
      <c r="G58" s="224"/>
      <c r="H58" s="224"/>
      <c r="I58" s="224"/>
      <c r="J58" s="224"/>
      <c r="K58" s="224"/>
      <c r="L58" s="224"/>
      <c r="M58" s="224"/>
      <c r="N58" s="224"/>
      <c r="O58" s="224"/>
      <c r="P58" s="224"/>
      <c r="Q58" s="223" t="str">
        <f t="shared" si="0"/>
        <v/>
      </c>
    </row>
    <row r="59" spans="1:17" ht="12.75" customHeight="1" x14ac:dyDescent="0.2">
      <c r="A59" s="401"/>
      <c r="B59" s="94"/>
      <c r="C59" s="94"/>
      <c r="D59" s="60" t="str">
        <f>IF(C59="","",IF(L!$H$3="Firmenname",IFERROR(INDEX(L!$G$11:$H$231,MATCH(C59,L!$G$11:$G$231,0),2),"Eingabeart wurde geändert!"),IFERROR(INDEX(L!$G$11:$H$231,MATCH(C59,L!$H$11:$H$231,0),1),"Eingabeart wurde geändert!")))</f>
        <v/>
      </c>
      <c r="E59" s="224"/>
      <c r="F59" s="224"/>
      <c r="G59" s="224"/>
      <c r="H59" s="224"/>
      <c r="I59" s="224"/>
      <c r="J59" s="224"/>
      <c r="K59" s="224"/>
      <c r="L59" s="224"/>
      <c r="M59" s="224"/>
      <c r="N59" s="224"/>
      <c r="O59" s="224"/>
      <c r="P59" s="224"/>
      <c r="Q59" s="223" t="str">
        <f t="shared" si="0"/>
        <v/>
      </c>
    </row>
    <row r="60" spans="1:17" ht="12.75" customHeight="1" x14ac:dyDescent="0.2">
      <c r="A60" s="402"/>
      <c r="B60" s="95"/>
      <c r="C60" s="95"/>
      <c r="D60" s="59" t="str">
        <f>IF(C60="","",IF(L!$H$3="Firmenname",IFERROR(INDEX(L!$G$11:$H$231,MATCH(C60,L!$G$11:$G$231,0),2),"Eingabeart wurde geändert!"),IFERROR(INDEX(L!$G$11:$H$231,MATCH(C60,L!$H$11:$H$231,0),1),"Eingabeart wurde geändert!")))</f>
        <v/>
      </c>
      <c r="E60" s="225"/>
      <c r="F60" s="225"/>
      <c r="G60" s="225"/>
      <c r="H60" s="225"/>
      <c r="I60" s="225"/>
      <c r="J60" s="225"/>
      <c r="K60" s="225"/>
      <c r="L60" s="225"/>
      <c r="M60" s="225"/>
      <c r="N60" s="225"/>
      <c r="O60" s="225"/>
      <c r="P60" s="225"/>
      <c r="Q60" s="226" t="str">
        <f t="shared" si="0"/>
        <v/>
      </c>
    </row>
    <row r="61" spans="1:17" ht="12.75" customHeight="1" x14ac:dyDescent="0.2">
      <c r="A61" s="400" t="s">
        <v>224</v>
      </c>
      <c r="B61" s="93"/>
      <c r="C61" s="93"/>
      <c r="D61" s="60" t="str">
        <f>IF(C61="","",IF(L!$H$3="Firmenname",IFERROR(INDEX(L!$G$11:$H$231,MATCH(C61,L!$G$11:$G$231,0),2),"Eingabeart wurde geändert!"),IFERROR(INDEX(L!$G$11:$H$231,MATCH(C61,L!$H$11:$H$231,0),1),"Eingabeart wurde geändert!")))</f>
        <v/>
      </c>
      <c r="E61" s="228"/>
      <c r="F61" s="228"/>
      <c r="G61" s="228"/>
      <c r="H61" s="228"/>
      <c r="I61" s="228"/>
      <c r="J61" s="228"/>
      <c r="K61" s="228"/>
      <c r="L61" s="228"/>
      <c r="M61" s="228"/>
      <c r="N61" s="228"/>
      <c r="O61" s="228"/>
      <c r="P61" s="228"/>
      <c r="Q61" s="229" t="str">
        <f t="shared" ref="Q61:Q110" si="1">IF(SUM(E61:P61)&gt;0,SUM(E61:P61),"")</f>
        <v/>
      </c>
    </row>
    <row r="62" spans="1:17" ht="12.75" customHeight="1" x14ac:dyDescent="0.2">
      <c r="A62" s="401"/>
      <c r="B62" s="159"/>
      <c r="C62" s="159"/>
      <c r="D62" s="60" t="str">
        <f>IF(C62="","",IF(L!$H$3="Firmenname",IFERROR(INDEX(L!$G$11:$H$231,MATCH(C62,L!$G$11:$G$231,0),2),"Eingabeart wurde geändert!"),IFERROR(INDEX(L!$G$11:$H$231,MATCH(C62,L!$H$11:$H$231,0),1),"Eingabeart wurde geändert!")))</f>
        <v/>
      </c>
      <c r="E62" s="222"/>
      <c r="F62" s="222"/>
      <c r="G62" s="222"/>
      <c r="H62" s="222"/>
      <c r="I62" s="222"/>
      <c r="J62" s="222"/>
      <c r="K62" s="222"/>
      <c r="L62" s="222"/>
      <c r="M62" s="222"/>
      <c r="N62" s="222"/>
      <c r="O62" s="222"/>
      <c r="P62" s="222"/>
      <c r="Q62" s="232" t="str">
        <f t="shared" si="1"/>
        <v/>
      </c>
    </row>
    <row r="63" spans="1:17" ht="12.75" customHeight="1" x14ac:dyDescent="0.2">
      <c r="A63" s="401"/>
      <c r="B63" s="159"/>
      <c r="C63" s="159"/>
      <c r="D63" s="60" t="str">
        <f>IF(C63="","",IF(L!$H$3="Firmenname",IFERROR(INDEX(L!$G$11:$H$231,MATCH(C63,L!$G$11:$G$231,0),2),"Eingabeart wurde geändert!"),IFERROR(INDEX(L!$G$11:$H$231,MATCH(C63,L!$H$11:$H$231,0),1),"Eingabeart wurde geändert!")))</f>
        <v/>
      </c>
      <c r="E63" s="222"/>
      <c r="F63" s="222"/>
      <c r="G63" s="222"/>
      <c r="H63" s="222"/>
      <c r="I63" s="222"/>
      <c r="J63" s="222"/>
      <c r="K63" s="222"/>
      <c r="L63" s="222"/>
      <c r="M63" s="222"/>
      <c r="N63" s="222"/>
      <c r="O63" s="222"/>
      <c r="P63" s="222"/>
      <c r="Q63" s="232" t="str">
        <f t="shared" si="1"/>
        <v/>
      </c>
    </row>
    <row r="64" spans="1:17" ht="12.75" customHeight="1" x14ac:dyDescent="0.2">
      <c r="A64" s="401"/>
      <c r="B64" s="159"/>
      <c r="C64" s="159"/>
      <c r="D64" s="60" t="str">
        <f>IF(C64="","",IF(L!$H$3="Firmenname",IFERROR(INDEX(L!$G$11:$H$231,MATCH(C64,L!$G$11:$G$231,0),2),"Eingabeart wurde geändert!"),IFERROR(INDEX(L!$G$11:$H$231,MATCH(C64,L!$H$11:$H$231,0),1),"Eingabeart wurde geändert!")))</f>
        <v/>
      </c>
      <c r="E64" s="222"/>
      <c r="F64" s="222"/>
      <c r="G64" s="222"/>
      <c r="H64" s="222"/>
      <c r="I64" s="222"/>
      <c r="J64" s="222"/>
      <c r="K64" s="222"/>
      <c r="L64" s="222"/>
      <c r="M64" s="222"/>
      <c r="N64" s="222"/>
      <c r="O64" s="222"/>
      <c r="P64" s="222"/>
      <c r="Q64" s="232" t="str">
        <f t="shared" si="1"/>
        <v/>
      </c>
    </row>
    <row r="65" spans="1:17" ht="12.75" customHeight="1" x14ac:dyDescent="0.2">
      <c r="A65" s="401"/>
      <c r="B65" s="159"/>
      <c r="C65" s="159"/>
      <c r="D65" s="60" t="str">
        <f>IF(C65="","",IF(L!$H$3="Firmenname",IFERROR(INDEX(L!$G$11:$H$231,MATCH(C65,L!$G$11:$G$231,0),2),"Eingabeart wurde geändert!"),IFERROR(INDEX(L!$G$11:$H$231,MATCH(C65,L!$H$11:$H$231,0),1),"Eingabeart wurde geändert!")))</f>
        <v/>
      </c>
      <c r="E65" s="222"/>
      <c r="F65" s="222"/>
      <c r="G65" s="222"/>
      <c r="H65" s="222"/>
      <c r="I65" s="222"/>
      <c r="J65" s="222"/>
      <c r="K65" s="222"/>
      <c r="L65" s="222"/>
      <c r="M65" s="222"/>
      <c r="N65" s="222"/>
      <c r="O65" s="222"/>
      <c r="P65" s="222"/>
      <c r="Q65" s="232" t="str">
        <f t="shared" si="1"/>
        <v/>
      </c>
    </row>
    <row r="66" spans="1:17" ht="12.75" customHeight="1" x14ac:dyDescent="0.2">
      <c r="A66" s="401"/>
      <c r="B66" s="159"/>
      <c r="C66" s="159"/>
      <c r="D66" s="60" t="str">
        <f>IF(C66="","",IF(L!$H$3="Firmenname",IFERROR(INDEX(L!$G$11:$H$231,MATCH(C66,L!$G$11:$G$231,0),2),"Eingabeart wurde geändert!"),IFERROR(INDEX(L!$G$11:$H$231,MATCH(C66,L!$H$11:$H$231,0),1),"Eingabeart wurde geändert!")))</f>
        <v/>
      </c>
      <c r="E66" s="222"/>
      <c r="F66" s="222"/>
      <c r="G66" s="222"/>
      <c r="H66" s="222"/>
      <c r="I66" s="222"/>
      <c r="J66" s="222"/>
      <c r="K66" s="222"/>
      <c r="L66" s="222"/>
      <c r="M66" s="222"/>
      <c r="N66" s="222"/>
      <c r="O66" s="222"/>
      <c r="P66" s="222"/>
      <c r="Q66" s="232" t="str">
        <f t="shared" si="1"/>
        <v/>
      </c>
    </row>
    <row r="67" spans="1:17" ht="12.75" customHeight="1" x14ac:dyDescent="0.2">
      <c r="A67" s="401"/>
      <c r="B67" s="159"/>
      <c r="C67" s="159"/>
      <c r="D67" s="60" t="str">
        <f>IF(C67="","",IF(L!$H$3="Firmenname",IFERROR(INDEX(L!$G$11:$H$231,MATCH(C67,L!$G$11:$G$231,0),2),"Eingabeart wurde geändert!"),IFERROR(INDEX(L!$G$11:$H$231,MATCH(C67,L!$H$11:$H$231,0),1),"Eingabeart wurde geändert!")))</f>
        <v/>
      </c>
      <c r="E67" s="222"/>
      <c r="F67" s="222"/>
      <c r="G67" s="222"/>
      <c r="H67" s="222"/>
      <c r="I67" s="222"/>
      <c r="J67" s="222"/>
      <c r="K67" s="222"/>
      <c r="L67" s="222"/>
      <c r="M67" s="222"/>
      <c r="N67" s="222"/>
      <c r="O67" s="222"/>
      <c r="P67" s="222"/>
      <c r="Q67" s="232" t="str">
        <f t="shared" si="1"/>
        <v/>
      </c>
    </row>
    <row r="68" spans="1:17" ht="12.75" customHeight="1" x14ac:dyDescent="0.2">
      <c r="A68" s="401"/>
      <c r="B68" s="159"/>
      <c r="C68" s="159"/>
      <c r="D68" s="60" t="str">
        <f>IF(C68="","",IF(L!$H$3="Firmenname",IFERROR(INDEX(L!$G$11:$H$231,MATCH(C68,L!$G$11:$G$231,0),2),"Eingabeart wurde geändert!"),IFERROR(INDEX(L!$G$11:$H$231,MATCH(C68,L!$H$11:$H$231,0),1),"Eingabeart wurde geändert!")))</f>
        <v/>
      </c>
      <c r="E68" s="222"/>
      <c r="F68" s="222"/>
      <c r="G68" s="222"/>
      <c r="H68" s="222"/>
      <c r="I68" s="222"/>
      <c r="J68" s="222"/>
      <c r="K68" s="222"/>
      <c r="L68" s="222"/>
      <c r="M68" s="222"/>
      <c r="N68" s="222"/>
      <c r="O68" s="222"/>
      <c r="P68" s="222"/>
      <c r="Q68" s="232" t="str">
        <f t="shared" si="1"/>
        <v/>
      </c>
    </row>
    <row r="69" spans="1:17" ht="12.75" customHeight="1" x14ac:dyDescent="0.2">
      <c r="A69" s="401"/>
      <c r="B69" s="159"/>
      <c r="C69" s="159"/>
      <c r="D69" s="60" t="str">
        <f>IF(C69="","",IF(L!$H$3="Firmenname",IFERROR(INDEX(L!$G$11:$H$231,MATCH(C69,L!$G$11:$G$231,0),2),"Eingabeart wurde geändert!"),IFERROR(INDEX(L!$G$11:$H$231,MATCH(C69,L!$H$11:$H$231,0),1),"Eingabeart wurde geändert!")))</f>
        <v/>
      </c>
      <c r="E69" s="222"/>
      <c r="F69" s="222"/>
      <c r="G69" s="222"/>
      <c r="H69" s="222"/>
      <c r="I69" s="222"/>
      <c r="J69" s="222"/>
      <c r="K69" s="222"/>
      <c r="L69" s="222"/>
      <c r="M69" s="222"/>
      <c r="N69" s="222"/>
      <c r="O69" s="222"/>
      <c r="P69" s="222"/>
      <c r="Q69" s="232" t="str">
        <f t="shared" si="1"/>
        <v/>
      </c>
    </row>
    <row r="70" spans="1:17" ht="12.75" customHeight="1" x14ac:dyDescent="0.2">
      <c r="A70" s="401"/>
      <c r="B70" s="159"/>
      <c r="C70" s="159"/>
      <c r="D70" s="60" t="str">
        <f>IF(C70="","",IF(L!$H$3="Firmenname",IFERROR(INDEX(L!$G$11:$H$231,MATCH(C70,L!$G$11:$G$231,0),2),"Eingabeart wurde geändert!"),IFERROR(INDEX(L!$G$11:$H$231,MATCH(C70,L!$H$11:$H$231,0),1),"Eingabeart wurde geändert!")))</f>
        <v/>
      </c>
      <c r="E70" s="222"/>
      <c r="F70" s="222"/>
      <c r="G70" s="222"/>
      <c r="H70" s="222"/>
      <c r="I70" s="222"/>
      <c r="J70" s="222"/>
      <c r="K70" s="222"/>
      <c r="L70" s="222"/>
      <c r="M70" s="222"/>
      <c r="N70" s="222"/>
      <c r="O70" s="222"/>
      <c r="P70" s="222"/>
      <c r="Q70" s="232" t="str">
        <f t="shared" si="1"/>
        <v/>
      </c>
    </row>
    <row r="71" spans="1:17" ht="12.75" customHeight="1" x14ac:dyDescent="0.2">
      <c r="A71" s="401"/>
      <c r="B71" s="159"/>
      <c r="C71" s="159"/>
      <c r="D71" s="60" t="str">
        <f>IF(C71="","",IF(L!$H$3="Firmenname",IFERROR(INDEX(L!$G$11:$H$231,MATCH(C71,L!$G$11:$G$231,0),2),"Eingabeart wurde geändert!"),IFERROR(INDEX(L!$G$11:$H$231,MATCH(C71,L!$H$11:$H$231,0),1),"Eingabeart wurde geändert!")))</f>
        <v/>
      </c>
      <c r="E71" s="222"/>
      <c r="F71" s="222"/>
      <c r="G71" s="222"/>
      <c r="H71" s="222"/>
      <c r="I71" s="222"/>
      <c r="J71" s="222"/>
      <c r="K71" s="222"/>
      <c r="L71" s="222"/>
      <c r="M71" s="222"/>
      <c r="N71" s="222"/>
      <c r="O71" s="222"/>
      <c r="P71" s="222"/>
      <c r="Q71" s="232" t="str">
        <f t="shared" si="1"/>
        <v/>
      </c>
    </row>
    <row r="72" spans="1:17" ht="12.75" customHeight="1" x14ac:dyDescent="0.2">
      <c r="A72" s="401"/>
      <c r="B72" s="159"/>
      <c r="C72" s="159"/>
      <c r="D72" s="60" t="str">
        <f>IF(C72="","",IF(L!$H$3="Firmenname",IFERROR(INDEX(L!$G$11:$H$231,MATCH(C72,L!$G$11:$G$231,0),2),"Eingabeart wurde geändert!"),IFERROR(INDEX(L!$G$11:$H$231,MATCH(C72,L!$H$11:$H$231,0),1),"Eingabeart wurde geändert!")))</f>
        <v/>
      </c>
      <c r="E72" s="222"/>
      <c r="F72" s="222"/>
      <c r="G72" s="222"/>
      <c r="H72" s="222"/>
      <c r="I72" s="222"/>
      <c r="J72" s="222"/>
      <c r="K72" s="222"/>
      <c r="L72" s="222"/>
      <c r="M72" s="222"/>
      <c r="N72" s="222"/>
      <c r="O72" s="222"/>
      <c r="P72" s="222"/>
      <c r="Q72" s="232" t="str">
        <f t="shared" si="1"/>
        <v/>
      </c>
    </row>
    <row r="73" spans="1:17" ht="12.75" customHeight="1" x14ac:dyDescent="0.2">
      <c r="A73" s="401"/>
      <c r="B73" s="159"/>
      <c r="C73" s="159"/>
      <c r="D73" s="60" t="str">
        <f>IF(C73="","",IF(L!$H$3="Firmenname",IFERROR(INDEX(L!$G$11:$H$231,MATCH(C73,L!$G$11:$G$231,0),2),"Eingabeart wurde geändert!"),IFERROR(INDEX(L!$G$11:$H$231,MATCH(C73,L!$H$11:$H$231,0),1),"Eingabeart wurde geändert!")))</f>
        <v/>
      </c>
      <c r="E73" s="222"/>
      <c r="F73" s="222"/>
      <c r="G73" s="222"/>
      <c r="H73" s="222"/>
      <c r="I73" s="222"/>
      <c r="J73" s="222"/>
      <c r="K73" s="222"/>
      <c r="L73" s="222"/>
      <c r="M73" s="222"/>
      <c r="N73" s="222"/>
      <c r="O73" s="222"/>
      <c r="P73" s="222"/>
      <c r="Q73" s="232" t="str">
        <f t="shared" si="1"/>
        <v/>
      </c>
    </row>
    <row r="74" spans="1:17" ht="12.75" customHeight="1" x14ac:dyDescent="0.2">
      <c r="A74" s="401"/>
      <c r="B74" s="159"/>
      <c r="C74" s="159"/>
      <c r="D74" s="60" t="str">
        <f>IF(C74="","",IF(L!$H$3="Firmenname",IFERROR(INDEX(L!$G$11:$H$231,MATCH(C74,L!$G$11:$G$231,0),2),"Eingabeart wurde geändert!"),IFERROR(INDEX(L!$G$11:$H$231,MATCH(C74,L!$H$11:$H$231,0),1),"Eingabeart wurde geändert!")))</f>
        <v/>
      </c>
      <c r="E74" s="222"/>
      <c r="F74" s="222"/>
      <c r="G74" s="222"/>
      <c r="H74" s="222"/>
      <c r="I74" s="222"/>
      <c r="J74" s="222"/>
      <c r="K74" s="222"/>
      <c r="L74" s="222"/>
      <c r="M74" s="222"/>
      <c r="N74" s="222"/>
      <c r="O74" s="222"/>
      <c r="P74" s="222"/>
      <c r="Q74" s="232" t="str">
        <f t="shared" si="1"/>
        <v/>
      </c>
    </row>
    <row r="75" spans="1:17" ht="12.75" customHeight="1" x14ac:dyDescent="0.2">
      <c r="A75" s="401"/>
      <c r="B75" s="159"/>
      <c r="C75" s="159"/>
      <c r="D75" s="60" t="str">
        <f>IF(C75="","",IF(L!$H$3="Firmenname",IFERROR(INDEX(L!$G$11:$H$231,MATCH(C75,L!$G$11:$G$231,0),2),"Eingabeart wurde geändert!"),IFERROR(INDEX(L!$G$11:$H$231,MATCH(C75,L!$H$11:$H$231,0),1),"Eingabeart wurde geändert!")))</f>
        <v/>
      </c>
      <c r="E75" s="222"/>
      <c r="F75" s="222"/>
      <c r="G75" s="222"/>
      <c r="H75" s="222"/>
      <c r="I75" s="222"/>
      <c r="J75" s="222"/>
      <c r="K75" s="222"/>
      <c r="L75" s="222"/>
      <c r="M75" s="222"/>
      <c r="N75" s="222"/>
      <c r="O75" s="222"/>
      <c r="P75" s="222"/>
      <c r="Q75" s="232" t="str">
        <f t="shared" si="1"/>
        <v/>
      </c>
    </row>
    <row r="76" spans="1:17" ht="12.75" customHeight="1" x14ac:dyDescent="0.2">
      <c r="A76" s="401"/>
      <c r="B76" s="159"/>
      <c r="C76" s="159"/>
      <c r="D76" s="60" t="str">
        <f>IF(C76="","",IF(L!$H$3="Firmenname",IFERROR(INDEX(L!$G$11:$H$231,MATCH(C76,L!$G$11:$G$231,0),2),"Eingabeart wurde geändert!"),IFERROR(INDEX(L!$G$11:$H$231,MATCH(C76,L!$H$11:$H$231,0),1),"Eingabeart wurde geändert!")))</f>
        <v/>
      </c>
      <c r="E76" s="222"/>
      <c r="F76" s="222"/>
      <c r="G76" s="222"/>
      <c r="H76" s="222"/>
      <c r="I76" s="222"/>
      <c r="J76" s="222"/>
      <c r="K76" s="222"/>
      <c r="L76" s="222"/>
      <c r="M76" s="222"/>
      <c r="N76" s="222"/>
      <c r="O76" s="222"/>
      <c r="P76" s="222"/>
      <c r="Q76" s="232" t="str">
        <f t="shared" si="1"/>
        <v/>
      </c>
    </row>
    <row r="77" spans="1:17" ht="12.75" customHeight="1" x14ac:dyDescent="0.2">
      <c r="A77" s="401"/>
      <c r="B77" s="159"/>
      <c r="C77" s="159"/>
      <c r="D77" s="60" t="str">
        <f>IF(C77="","",IF(L!$H$3="Firmenname",IFERROR(INDEX(L!$G$11:$H$231,MATCH(C77,L!$G$11:$G$231,0),2),"Eingabeart wurde geändert!"),IFERROR(INDEX(L!$G$11:$H$231,MATCH(C77,L!$H$11:$H$231,0),1),"Eingabeart wurde geändert!")))</f>
        <v/>
      </c>
      <c r="E77" s="222"/>
      <c r="F77" s="222"/>
      <c r="G77" s="222"/>
      <c r="H77" s="222"/>
      <c r="I77" s="222"/>
      <c r="J77" s="222"/>
      <c r="K77" s="222"/>
      <c r="L77" s="222"/>
      <c r="M77" s="222"/>
      <c r="N77" s="222"/>
      <c r="O77" s="222"/>
      <c r="P77" s="222"/>
      <c r="Q77" s="232" t="str">
        <f t="shared" si="1"/>
        <v/>
      </c>
    </row>
    <row r="78" spans="1:17" ht="12.75" customHeight="1" x14ac:dyDescent="0.2">
      <c r="A78" s="401"/>
      <c r="B78" s="159"/>
      <c r="C78" s="159"/>
      <c r="D78" s="60" t="str">
        <f>IF(C78="","",IF(L!$H$3="Firmenname",IFERROR(INDEX(L!$G$11:$H$231,MATCH(C78,L!$G$11:$G$231,0),2),"Eingabeart wurde geändert!"),IFERROR(INDEX(L!$G$11:$H$231,MATCH(C78,L!$H$11:$H$231,0),1),"Eingabeart wurde geändert!")))</f>
        <v/>
      </c>
      <c r="E78" s="222"/>
      <c r="F78" s="222"/>
      <c r="G78" s="222"/>
      <c r="H78" s="222"/>
      <c r="I78" s="222"/>
      <c r="J78" s="222"/>
      <c r="K78" s="222"/>
      <c r="L78" s="222"/>
      <c r="M78" s="222"/>
      <c r="N78" s="222"/>
      <c r="O78" s="222"/>
      <c r="P78" s="222"/>
      <c r="Q78" s="232" t="str">
        <f t="shared" si="1"/>
        <v/>
      </c>
    </row>
    <row r="79" spans="1:17" ht="12.75" customHeight="1" x14ac:dyDescent="0.2">
      <c r="A79" s="401"/>
      <c r="B79" s="159"/>
      <c r="C79" s="159"/>
      <c r="D79" s="60" t="str">
        <f>IF(C79="","",IF(L!$H$3="Firmenname",IFERROR(INDEX(L!$G$11:$H$231,MATCH(C79,L!$G$11:$G$231,0),2),"Eingabeart wurde geändert!"),IFERROR(INDEX(L!$G$11:$H$231,MATCH(C79,L!$H$11:$H$231,0),1),"Eingabeart wurde geändert!")))</f>
        <v/>
      </c>
      <c r="E79" s="222"/>
      <c r="F79" s="222"/>
      <c r="G79" s="222"/>
      <c r="H79" s="222"/>
      <c r="I79" s="222"/>
      <c r="J79" s="222"/>
      <c r="K79" s="222"/>
      <c r="L79" s="222"/>
      <c r="M79" s="222"/>
      <c r="N79" s="222"/>
      <c r="O79" s="222"/>
      <c r="P79" s="222"/>
      <c r="Q79" s="232" t="str">
        <f t="shared" si="1"/>
        <v/>
      </c>
    </row>
    <row r="80" spans="1:17" ht="12.75" customHeight="1" x14ac:dyDescent="0.2">
      <c r="A80" s="401"/>
      <c r="B80" s="159"/>
      <c r="C80" s="159"/>
      <c r="D80" s="60" t="str">
        <f>IF(C80="","",IF(L!$H$3="Firmenname",IFERROR(INDEX(L!$G$11:$H$231,MATCH(C80,L!$G$11:$G$231,0),2),"Eingabeart wurde geändert!"),IFERROR(INDEX(L!$G$11:$H$231,MATCH(C80,L!$H$11:$H$231,0),1),"Eingabeart wurde geändert!")))</f>
        <v/>
      </c>
      <c r="E80" s="222"/>
      <c r="F80" s="222"/>
      <c r="G80" s="222"/>
      <c r="H80" s="222"/>
      <c r="I80" s="222"/>
      <c r="J80" s="222"/>
      <c r="K80" s="222"/>
      <c r="L80" s="222"/>
      <c r="M80" s="222"/>
      <c r="N80" s="222"/>
      <c r="O80" s="222"/>
      <c r="P80" s="222"/>
      <c r="Q80" s="232" t="str">
        <f t="shared" si="1"/>
        <v/>
      </c>
    </row>
    <row r="81" spans="1:17" ht="12.75" customHeight="1" x14ac:dyDescent="0.2">
      <c r="A81" s="401"/>
      <c r="B81" s="159"/>
      <c r="C81" s="159"/>
      <c r="D81" s="60" t="str">
        <f>IF(C81="","",IF(L!$H$3="Firmenname",IFERROR(INDEX(L!$G$11:$H$231,MATCH(C81,L!$G$11:$G$231,0),2),"Eingabeart wurde geändert!"),IFERROR(INDEX(L!$G$11:$H$231,MATCH(C81,L!$H$11:$H$231,0),1),"Eingabeart wurde geändert!")))</f>
        <v/>
      </c>
      <c r="E81" s="222"/>
      <c r="F81" s="222"/>
      <c r="G81" s="222"/>
      <c r="H81" s="222"/>
      <c r="I81" s="222"/>
      <c r="J81" s="222"/>
      <c r="K81" s="222"/>
      <c r="L81" s="222"/>
      <c r="M81" s="222"/>
      <c r="N81" s="222"/>
      <c r="O81" s="222"/>
      <c r="P81" s="222"/>
      <c r="Q81" s="232" t="str">
        <f t="shared" si="1"/>
        <v/>
      </c>
    </row>
    <row r="82" spans="1:17" ht="12.75" customHeight="1" x14ac:dyDescent="0.2">
      <c r="A82" s="401"/>
      <c r="B82" s="159"/>
      <c r="C82" s="159"/>
      <c r="D82" s="60" t="str">
        <f>IF(C82="","",IF(L!$H$3="Firmenname",IFERROR(INDEX(L!$G$11:$H$231,MATCH(C82,L!$G$11:$G$231,0),2),"Eingabeart wurde geändert!"),IFERROR(INDEX(L!$G$11:$H$231,MATCH(C82,L!$H$11:$H$231,0),1),"Eingabeart wurde geändert!")))</f>
        <v/>
      </c>
      <c r="E82" s="222"/>
      <c r="F82" s="222"/>
      <c r="G82" s="222"/>
      <c r="H82" s="222"/>
      <c r="I82" s="222"/>
      <c r="J82" s="222"/>
      <c r="K82" s="222"/>
      <c r="L82" s="222"/>
      <c r="M82" s="222"/>
      <c r="N82" s="222"/>
      <c r="O82" s="222"/>
      <c r="P82" s="222"/>
      <c r="Q82" s="232" t="str">
        <f t="shared" si="1"/>
        <v/>
      </c>
    </row>
    <row r="83" spans="1:17" ht="12.75" customHeight="1" x14ac:dyDescent="0.2">
      <c r="A83" s="401"/>
      <c r="B83" s="159"/>
      <c r="C83" s="159"/>
      <c r="D83" s="60" t="str">
        <f>IF(C83="","",IF(L!$H$3="Firmenname",IFERROR(INDEX(L!$G$11:$H$231,MATCH(C83,L!$G$11:$G$231,0),2),"Eingabeart wurde geändert!"),IFERROR(INDEX(L!$G$11:$H$231,MATCH(C83,L!$H$11:$H$231,0),1),"Eingabeart wurde geändert!")))</f>
        <v/>
      </c>
      <c r="E83" s="222"/>
      <c r="F83" s="222"/>
      <c r="G83" s="222"/>
      <c r="H83" s="222"/>
      <c r="I83" s="222"/>
      <c r="J83" s="222"/>
      <c r="K83" s="222"/>
      <c r="L83" s="222"/>
      <c r="M83" s="222"/>
      <c r="N83" s="222"/>
      <c r="O83" s="222"/>
      <c r="P83" s="222"/>
      <c r="Q83" s="232" t="str">
        <f t="shared" si="1"/>
        <v/>
      </c>
    </row>
    <row r="84" spans="1:17" ht="12.75" customHeight="1" x14ac:dyDescent="0.2">
      <c r="A84" s="401"/>
      <c r="B84" s="159"/>
      <c r="C84" s="159"/>
      <c r="D84" s="60" t="str">
        <f>IF(C84="","",IF(L!$H$3="Firmenname",IFERROR(INDEX(L!$G$11:$H$231,MATCH(C84,L!$G$11:$G$231,0),2),"Eingabeart wurde geändert!"),IFERROR(INDEX(L!$G$11:$H$231,MATCH(C84,L!$H$11:$H$231,0),1),"Eingabeart wurde geändert!")))</f>
        <v/>
      </c>
      <c r="E84" s="222"/>
      <c r="F84" s="222"/>
      <c r="G84" s="222"/>
      <c r="H84" s="222"/>
      <c r="I84" s="222"/>
      <c r="J84" s="222"/>
      <c r="K84" s="222"/>
      <c r="L84" s="222"/>
      <c r="M84" s="222"/>
      <c r="N84" s="222"/>
      <c r="O84" s="222"/>
      <c r="P84" s="222"/>
      <c r="Q84" s="232" t="str">
        <f t="shared" si="1"/>
        <v/>
      </c>
    </row>
    <row r="85" spans="1:17" ht="12.75" customHeight="1" x14ac:dyDescent="0.2">
      <c r="A85" s="401"/>
      <c r="B85" s="159"/>
      <c r="C85" s="159"/>
      <c r="D85" s="60" t="str">
        <f>IF(C85="","",IF(L!$H$3="Firmenname",IFERROR(INDEX(L!$G$11:$H$231,MATCH(C85,L!$G$11:$G$231,0),2),"Eingabeart wurde geändert!"),IFERROR(INDEX(L!$G$11:$H$231,MATCH(C85,L!$H$11:$H$231,0),1),"Eingabeart wurde geändert!")))</f>
        <v/>
      </c>
      <c r="E85" s="222"/>
      <c r="F85" s="222"/>
      <c r="G85" s="222"/>
      <c r="H85" s="222"/>
      <c r="I85" s="222"/>
      <c r="J85" s="222"/>
      <c r="K85" s="222"/>
      <c r="L85" s="222"/>
      <c r="M85" s="222"/>
      <c r="N85" s="222"/>
      <c r="O85" s="222"/>
      <c r="P85" s="222"/>
      <c r="Q85" s="232" t="str">
        <f t="shared" si="1"/>
        <v/>
      </c>
    </row>
    <row r="86" spans="1:17" ht="12.75" customHeight="1" x14ac:dyDescent="0.2">
      <c r="A86" s="401"/>
      <c r="B86" s="159"/>
      <c r="C86" s="159"/>
      <c r="D86" s="60" t="str">
        <f>IF(C86="","",IF(L!$H$3="Firmenname",IFERROR(INDEX(L!$G$11:$H$231,MATCH(C86,L!$G$11:$G$231,0),2),"Eingabeart wurde geändert!"),IFERROR(INDEX(L!$G$11:$H$231,MATCH(C86,L!$H$11:$H$231,0),1),"Eingabeart wurde geändert!")))</f>
        <v/>
      </c>
      <c r="E86" s="222"/>
      <c r="F86" s="222"/>
      <c r="G86" s="222"/>
      <c r="H86" s="222"/>
      <c r="I86" s="222"/>
      <c r="J86" s="222"/>
      <c r="K86" s="222"/>
      <c r="L86" s="222"/>
      <c r="M86" s="222"/>
      <c r="N86" s="222"/>
      <c r="O86" s="222"/>
      <c r="P86" s="222"/>
      <c r="Q86" s="232" t="str">
        <f t="shared" si="1"/>
        <v/>
      </c>
    </row>
    <row r="87" spans="1:17" ht="12.75" customHeight="1" x14ac:dyDescent="0.2">
      <c r="A87" s="401"/>
      <c r="B87" s="159"/>
      <c r="C87" s="159"/>
      <c r="D87" s="60" t="str">
        <f>IF(C87="","",IF(L!$H$3="Firmenname",IFERROR(INDEX(L!$G$11:$H$231,MATCH(C87,L!$G$11:$G$231,0),2),"Eingabeart wurde geändert!"),IFERROR(INDEX(L!$G$11:$H$231,MATCH(C87,L!$H$11:$H$231,0),1),"Eingabeart wurde geändert!")))</f>
        <v/>
      </c>
      <c r="E87" s="222"/>
      <c r="F87" s="222"/>
      <c r="G87" s="222"/>
      <c r="H87" s="222"/>
      <c r="I87" s="222"/>
      <c r="J87" s="222"/>
      <c r="K87" s="222"/>
      <c r="L87" s="222"/>
      <c r="M87" s="222"/>
      <c r="N87" s="222"/>
      <c r="O87" s="222"/>
      <c r="P87" s="222"/>
      <c r="Q87" s="232" t="str">
        <f t="shared" si="1"/>
        <v/>
      </c>
    </row>
    <row r="88" spans="1:17" ht="12.75" customHeight="1" x14ac:dyDescent="0.2">
      <c r="A88" s="401"/>
      <c r="B88" s="159"/>
      <c r="C88" s="159"/>
      <c r="D88" s="60" t="str">
        <f>IF(C88="","",IF(L!$H$3="Firmenname",IFERROR(INDEX(L!$G$11:$H$231,MATCH(C88,L!$G$11:$G$231,0),2),"Eingabeart wurde geändert!"),IFERROR(INDEX(L!$G$11:$H$231,MATCH(C88,L!$H$11:$H$231,0),1),"Eingabeart wurde geändert!")))</f>
        <v/>
      </c>
      <c r="E88" s="222"/>
      <c r="F88" s="222"/>
      <c r="G88" s="222"/>
      <c r="H88" s="222"/>
      <c r="I88" s="222"/>
      <c r="J88" s="222"/>
      <c r="K88" s="222"/>
      <c r="L88" s="222"/>
      <c r="M88" s="222"/>
      <c r="N88" s="222"/>
      <c r="O88" s="222"/>
      <c r="P88" s="222"/>
      <c r="Q88" s="232" t="str">
        <f t="shared" si="1"/>
        <v/>
      </c>
    </row>
    <row r="89" spans="1:17" ht="12.75" customHeight="1" x14ac:dyDescent="0.2">
      <c r="A89" s="401"/>
      <c r="B89" s="159"/>
      <c r="C89" s="159"/>
      <c r="D89" s="60" t="str">
        <f>IF(C89="","",IF(L!$H$3="Firmenname",IFERROR(INDEX(L!$G$11:$H$231,MATCH(C89,L!$G$11:$G$231,0),2),"Eingabeart wurde geändert!"),IFERROR(INDEX(L!$G$11:$H$231,MATCH(C89,L!$H$11:$H$231,0),1),"Eingabeart wurde geändert!")))</f>
        <v/>
      </c>
      <c r="E89" s="222"/>
      <c r="F89" s="222"/>
      <c r="G89" s="222"/>
      <c r="H89" s="222"/>
      <c r="I89" s="222"/>
      <c r="J89" s="222"/>
      <c r="K89" s="222"/>
      <c r="L89" s="222"/>
      <c r="M89" s="222"/>
      <c r="N89" s="222"/>
      <c r="O89" s="222"/>
      <c r="P89" s="222"/>
      <c r="Q89" s="232" t="str">
        <f t="shared" si="1"/>
        <v/>
      </c>
    </row>
    <row r="90" spans="1:17" ht="12.75" customHeight="1" x14ac:dyDescent="0.2">
      <c r="A90" s="401"/>
      <c r="B90" s="159"/>
      <c r="C90" s="159"/>
      <c r="D90" s="60" t="str">
        <f>IF(C90="","",IF(L!$H$3="Firmenname",IFERROR(INDEX(L!$G$11:$H$231,MATCH(C90,L!$G$11:$G$231,0),2),"Eingabeart wurde geändert!"),IFERROR(INDEX(L!$G$11:$H$231,MATCH(C90,L!$H$11:$H$231,0),1),"Eingabeart wurde geändert!")))</f>
        <v/>
      </c>
      <c r="E90" s="222"/>
      <c r="F90" s="222"/>
      <c r="G90" s="222"/>
      <c r="H90" s="222"/>
      <c r="I90" s="222"/>
      <c r="J90" s="222"/>
      <c r="K90" s="222"/>
      <c r="L90" s="222"/>
      <c r="M90" s="222"/>
      <c r="N90" s="222"/>
      <c r="O90" s="222"/>
      <c r="P90" s="222"/>
      <c r="Q90" s="232" t="str">
        <f t="shared" si="1"/>
        <v/>
      </c>
    </row>
    <row r="91" spans="1:17" ht="12.75" customHeight="1" x14ac:dyDescent="0.2">
      <c r="A91" s="401"/>
      <c r="B91" s="159"/>
      <c r="C91" s="159"/>
      <c r="D91" s="60" t="str">
        <f>IF(C91="","",IF(L!$H$3="Firmenname",IFERROR(INDEX(L!$G$11:$H$231,MATCH(C91,L!$G$11:$G$231,0),2),"Eingabeart wurde geändert!"),IFERROR(INDEX(L!$G$11:$H$231,MATCH(C91,L!$H$11:$H$231,0),1),"Eingabeart wurde geändert!")))</f>
        <v/>
      </c>
      <c r="E91" s="222"/>
      <c r="F91" s="222"/>
      <c r="G91" s="222"/>
      <c r="H91" s="222"/>
      <c r="I91" s="222"/>
      <c r="J91" s="222"/>
      <c r="K91" s="222"/>
      <c r="L91" s="222"/>
      <c r="M91" s="222"/>
      <c r="N91" s="222"/>
      <c r="O91" s="222"/>
      <c r="P91" s="222"/>
      <c r="Q91" s="232" t="str">
        <f t="shared" si="1"/>
        <v/>
      </c>
    </row>
    <row r="92" spans="1:17" ht="12.75" customHeight="1" x14ac:dyDescent="0.2">
      <c r="A92" s="401"/>
      <c r="B92" s="159"/>
      <c r="C92" s="159"/>
      <c r="D92" s="60" t="str">
        <f>IF(C92="","",IF(L!$H$3="Firmenname",IFERROR(INDEX(L!$G$11:$H$231,MATCH(C92,L!$G$11:$G$231,0),2),"Eingabeart wurde geändert!"),IFERROR(INDEX(L!$G$11:$H$231,MATCH(C92,L!$H$11:$H$231,0),1),"Eingabeart wurde geändert!")))</f>
        <v/>
      </c>
      <c r="E92" s="222"/>
      <c r="F92" s="222"/>
      <c r="G92" s="222"/>
      <c r="H92" s="222"/>
      <c r="I92" s="222"/>
      <c r="J92" s="222"/>
      <c r="K92" s="222"/>
      <c r="L92" s="222"/>
      <c r="M92" s="222"/>
      <c r="N92" s="222"/>
      <c r="O92" s="222"/>
      <c r="P92" s="222"/>
      <c r="Q92" s="232" t="str">
        <f t="shared" si="1"/>
        <v/>
      </c>
    </row>
    <row r="93" spans="1:17" ht="12.75" customHeight="1" x14ac:dyDescent="0.2">
      <c r="A93" s="401"/>
      <c r="B93" s="159"/>
      <c r="C93" s="159"/>
      <c r="D93" s="60" t="str">
        <f>IF(C93="","",IF(L!$H$3="Firmenname",IFERROR(INDEX(L!$G$11:$H$231,MATCH(C93,L!$G$11:$G$231,0),2),"Eingabeart wurde geändert!"),IFERROR(INDEX(L!$G$11:$H$231,MATCH(C93,L!$H$11:$H$231,0),1),"Eingabeart wurde geändert!")))</f>
        <v/>
      </c>
      <c r="E93" s="222"/>
      <c r="F93" s="222"/>
      <c r="G93" s="222"/>
      <c r="H93" s="222"/>
      <c r="I93" s="222"/>
      <c r="J93" s="222"/>
      <c r="K93" s="222"/>
      <c r="L93" s="222"/>
      <c r="M93" s="222"/>
      <c r="N93" s="222"/>
      <c r="O93" s="222"/>
      <c r="P93" s="222"/>
      <c r="Q93" s="232" t="str">
        <f t="shared" si="1"/>
        <v/>
      </c>
    </row>
    <row r="94" spans="1:17" ht="12.75" customHeight="1" x14ac:dyDescent="0.2">
      <c r="A94" s="401"/>
      <c r="B94" s="159"/>
      <c r="C94" s="159"/>
      <c r="D94" s="60" t="str">
        <f>IF(C94="","",IF(L!$H$3="Firmenname",IFERROR(INDEX(L!$G$11:$H$231,MATCH(C94,L!$G$11:$G$231,0),2),"Eingabeart wurde geändert!"),IFERROR(INDEX(L!$G$11:$H$231,MATCH(C94,L!$H$11:$H$231,0),1),"Eingabeart wurde geändert!")))</f>
        <v/>
      </c>
      <c r="E94" s="222"/>
      <c r="F94" s="222"/>
      <c r="G94" s="222"/>
      <c r="H94" s="222"/>
      <c r="I94" s="222"/>
      <c r="J94" s="222"/>
      <c r="K94" s="222"/>
      <c r="L94" s="222"/>
      <c r="M94" s="222"/>
      <c r="N94" s="222"/>
      <c r="O94" s="222"/>
      <c r="P94" s="222"/>
      <c r="Q94" s="232" t="str">
        <f t="shared" si="1"/>
        <v/>
      </c>
    </row>
    <row r="95" spans="1:17" ht="12.75" customHeight="1" x14ac:dyDescent="0.2">
      <c r="A95" s="401"/>
      <c r="B95" s="159"/>
      <c r="C95" s="159"/>
      <c r="D95" s="60" t="str">
        <f>IF(C95="","",IF(L!$H$3="Firmenname",IFERROR(INDEX(L!$G$11:$H$231,MATCH(C95,L!$G$11:$G$231,0),2),"Eingabeart wurde geändert!"),IFERROR(INDEX(L!$G$11:$H$231,MATCH(C95,L!$H$11:$H$231,0),1),"Eingabeart wurde geändert!")))</f>
        <v/>
      </c>
      <c r="E95" s="222"/>
      <c r="F95" s="222"/>
      <c r="G95" s="222"/>
      <c r="H95" s="222"/>
      <c r="I95" s="222"/>
      <c r="J95" s="222"/>
      <c r="K95" s="222"/>
      <c r="L95" s="222"/>
      <c r="M95" s="222"/>
      <c r="N95" s="222"/>
      <c r="O95" s="222"/>
      <c r="P95" s="222"/>
      <c r="Q95" s="232" t="str">
        <f t="shared" si="1"/>
        <v/>
      </c>
    </row>
    <row r="96" spans="1:17" ht="12.75" customHeight="1" x14ac:dyDescent="0.2">
      <c r="A96" s="401"/>
      <c r="B96" s="159"/>
      <c r="C96" s="159"/>
      <c r="D96" s="60" t="str">
        <f>IF(C96="","",IF(L!$H$3="Firmenname",IFERROR(INDEX(L!$G$11:$H$231,MATCH(C96,L!$G$11:$G$231,0),2),"Eingabeart wurde geändert!"),IFERROR(INDEX(L!$G$11:$H$231,MATCH(C96,L!$H$11:$H$231,0),1),"Eingabeart wurde geändert!")))</f>
        <v/>
      </c>
      <c r="E96" s="222"/>
      <c r="F96" s="222"/>
      <c r="G96" s="222"/>
      <c r="H96" s="222"/>
      <c r="I96" s="222"/>
      <c r="J96" s="222"/>
      <c r="K96" s="222"/>
      <c r="L96" s="222"/>
      <c r="M96" s="222"/>
      <c r="N96" s="222"/>
      <c r="O96" s="222"/>
      <c r="P96" s="222"/>
      <c r="Q96" s="232" t="str">
        <f t="shared" si="1"/>
        <v/>
      </c>
    </row>
    <row r="97" spans="1:17" ht="12.75" customHeight="1" x14ac:dyDescent="0.2">
      <c r="A97" s="401"/>
      <c r="B97" s="159"/>
      <c r="C97" s="159"/>
      <c r="D97" s="60" t="str">
        <f>IF(C97="","",IF(L!$H$3="Firmenname",IFERROR(INDEX(L!$G$11:$H$231,MATCH(C97,L!$G$11:$G$231,0),2),"Eingabeart wurde geändert!"),IFERROR(INDEX(L!$G$11:$H$231,MATCH(C97,L!$H$11:$H$231,0),1),"Eingabeart wurde geändert!")))</f>
        <v/>
      </c>
      <c r="E97" s="222"/>
      <c r="F97" s="222"/>
      <c r="G97" s="222"/>
      <c r="H97" s="222"/>
      <c r="I97" s="222"/>
      <c r="J97" s="222"/>
      <c r="K97" s="222"/>
      <c r="L97" s="222"/>
      <c r="M97" s="222"/>
      <c r="N97" s="222"/>
      <c r="O97" s="222"/>
      <c r="P97" s="222"/>
      <c r="Q97" s="232" t="str">
        <f t="shared" si="1"/>
        <v/>
      </c>
    </row>
    <row r="98" spans="1:17" ht="12.75" customHeight="1" x14ac:dyDescent="0.2">
      <c r="A98" s="401"/>
      <c r="B98" s="159"/>
      <c r="C98" s="159"/>
      <c r="D98" s="60" t="str">
        <f>IF(C98="","",IF(L!$H$3="Firmenname",IFERROR(INDEX(L!$G$11:$H$231,MATCH(C98,L!$G$11:$G$231,0),2),"Eingabeart wurde geändert!"),IFERROR(INDEX(L!$G$11:$H$231,MATCH(C98,L!$H$11:$H$231,0),1),"Eingabeart wurde geändert!")))</f>
        <v/>
      </c>
      <c r="E98" s="222"/>
      <c r="F98" s="222"/>
      <c r="G98" s="222"/>
      <c r="H98" s="222"/>
      <c r="I98" s="222"/>
      <c r="J98" s="222"/>
      <c r="K98" s="222"/>
      <c r="L98" s="222"/>
      <c r="M98" s="222"/>
      <c r="N98" s="222"/>
      <c r="O98" s="222"/>
      <c r="P98" s="222"/>
      <c r="Q98" s="232" t="str">
        <f t="shared" si="1"/>
        <v/>
      </c>
    </row>
    <row r="99" spans="1:17" ht="12.75" customHeight="1" x14ac:dyDescent="0.2">
      <c r="A99" s="401"/>
      <c r="B99" s="159"/>
      <c r="C99" s="159"/>
      <c r="D99" s="60" t="str">
        <f>IF(C99="","",IF(L!$H$3="Firmenname",IFERROR(INDEX(L!$G$11:$H$231,MATCH(C99,L!$G$11:$G$231,0),2),"Eingabeart wurde geändert!"),IFERROR(INDEX(L!$G$11:$H$231,MATCH(C99,L!$H$11:$H$231,0),1),"Eingabeart wurde geändert!")))</f>
        <v/>
      </c>
      <c r="E99" s="222"/>
      <c r="F99" s="222"/>
      <c r="G99" s="222"/>
      <c r="H99" s="222"/>
      <c r="I99" s="222"/>
      <c r="J99" s="222"/>
      <c r="K99" s="222"/>
      <c r="L99" s="222"/>
      <c r="M99" s="222"/>
      <c r="N99" s="222"/>
      <c r="O99" s="222"/>
      <c r="P99" s="222"/>
      <c r="Q99" s="232" t="str">
        <f t="shared" si="1"/>
        <v/>
      </c>
    </row>
    <row r="100" spans="1:17" ht="12.75" customHeight="1" x14ac:dyDescent="0.2">
      <c r="A100" s="401"/>
      <c r="B100" s="159"/>
      <c r="C100" s="159"/>
      <c r="D100" s="60" t="str">
        <f>IF(C100="","",IF(L!$H$3="Firmenname",IFERROR(INDEX(L!$G$11:$H$231,MATCH(C100,L!$G$11:$G$231,0),2),"Eingabeart wurde geändert!"),IFERROR(INDEX(L!$G$11:$H$231,MATCH(C100,L!$H$11:$H$231,0),1),"Eingabeart wurde geändert!")))</f>
        <v/>
      </c>
      <c r="E100" s="222"/>
      <c r="F100" s="222"/>
      <c r="G100" s="222"/>
      <c r="H100" s="222"/>
      <c r="I100" s="222"/>
      <c r="J100" s="222"/>
      <c r="K100" s="222"/>
      <c r="L100" s="222"/>
      <c r="M100" s="222"/>
      <c r="N100" s="222"/>
      <c r="O100" s="222"/>
      <c r="P100" s="222"/>
      <c r="Q100" s="232" t="str">
        <f t="shared" si="1"/>
        <v/>
      </c>
    </row>
    <row r="101" spans="1:17" ht="12.75" customHeight="1" x14ac:dyDescent="0.2">
      <c r="A101" s="401"/>
      <c r="B101" s="159"/>
      <c r="C101" s="159"/>
      <c r="D101" s="60" t="str">
        <f>IF(C101="","",IF(L!$H$3="Firmenname",IFERROR(INDEX(L!$G$11:$H$231,MATCH(C101,L!$G$11:$G$231,0),2),"Eingabeart wurde geändert!"),IFERROR(INDEX(L!$G$11:$H$231,MATCH(C101,L!$H$11:$H$231,0),1),"Eingabeart wurde geändert!")))</f>
        <v/>
      </c>
      <c r="E101" s="222"/>
      <c r="F101" s="222"/>
      <c r="G101" s="222"/>
      <c r="H101" s="222"/>
      <c r="I101" s="222"/>
      <c r="J101" s="222"/>
      <c r="K101" s="222"/>
      <c r="L101" s="222"/>
      <c r="M101" s="222"/>
      <c r="N101" s="222"/>
      <c r="O101" s="222"/>
      <c r="P101" s="222"/>
      <c r="Q101" s="232" t="str">
        <f t="shared" si="1"/>
        <v/>
      </c>
    </row>
    <row r="102" spans="1:17" x14ac:dyDescent="0.2">
      <c r="A102" s="401"/>
      <c r="B102" s="159"/>
      <c r="C102" s="159"/>
      <c r="D102" s="60" t="str">
        <f>IF(C102="","",IF(L!$H$3="Firmenname",IFERROR(INDEX(L!$G$11:$H$231,MATCH(C102,L!$G$11:$G$231,0),2),"Eingabeart wurde geändert!"),IFERROR(INDEX(L!$G$11:$H$231,MATCH(C102,L!$H$11:$H$231,0),1),"Eingabeart wurde geändert!")))</f>
        <v/>
      </c>
      <c r="E102" s="222"/>
      <c r="F102" s="222"/>
      <c r="G102" s="222"/>
      <c r="H102" s="222"/>
      <c r="I102" s="222"/>
      <c r="J102" s="222"/>
      <c r="K102" s="222"/>
      <c r="L102" s="222"/>
      <c r="M102" s="222"/>
      <c r="N102" s="222"/>
      <c r="O102" s="222"/>
      <c r="P102" s="222"/>
      <c r="Q102" s="232" t="str">
        <f t="shared" si="1"/>
        <v/>
      </c>
    </row>
    <row r="103" spans="1:17" x14ac:dyDescent="0.2">
      <c r="A103" s="401"/>
      <c r="B103" s="159"/>
      <c r="C103" s="159"/>
      <c r="D103" s="60" t="str">
        <f>IF(C103="","",IF(L!$H$3="Firmenname",IFERROR(INDEX(L!$G$11:$H$231,MATCH(C103,L!$G$11:$G$231,0),2),"Eingabeart wurde geändert!"),IFERROR(INDEX(L!$G$11:$H$231,MATCH(C103,L!$H$11:$H$231,0),1),"Eingabeart wurde geändert!")))</f>
        <v/>
      </c>
      <c r="E103" s="222"/>
      <c r="F103" s="222"/>
      <c r="G103" s="222"/>
      <c r="H103" s="222"/>
      <c r="I103" s="222"/>
      <c r="J103" s="222"/>
      <c r="K103" s="222"/>
      <c r="L103" s="222"/>
      <c r="M103" s="222"/>
      <c r="N103" s="222"/>
      <c r="O103" s="222"/>
      <c r="P103" s="222"/>
      <c r="Q103" s="232" t="str">
        <f t="shared" si="1"/>
        <v/>
      </c>
    </row>
    <row r="104" spans="1:17" x14ac:dyDescent="0.2">
      <c r="A104" s="401"/>
      <c r="B104" s="159"/>
      <c r="C104" s="159"/>
      <c r="D104" s="60" t="str">
        <f>IF(C104="","",IF(L!$H$3="Firmenname",IFERROR(INDEX(L!$G$11:$H$231,MATCH(C104,L!$G$11:$G$231,0),2),"Eingabeart wurde geändert!"),IFERROR(INDEX(L!$G$11:$H$231,MATCH(C104,L!$H$11:$H$231,0),1),"Eingabeart wurde geändert!")))</f>
        <v/>
      </c>
      <c r="E104" s="222"/>
      <c r="F104" s="222"/>
      <c r="G104" s="222"/>
      <c r="H104" s="222"/>
      <c r="I104" s="222"/>
      <c r="J104" s="222"/>
      <c r="K104" s="222"/>
      <c r="L104" s="222"/>
      <c r="M104" s="222"/>
      <c r="N104" s="222"/>
      <c r="O104" s="222"/>
      <c r="P104" s="222"/>
      <c r="Q104" s="232" t="str">
        <f t="shared" si="1"/>
        <v/>
      </c>
    </row>
    <row r="105" spans="1:17" x14ac:dyDescent="0.2">
      <c r="A105" s="401"/>
      <c r="B105" s="159"/>
      <c r="C105" s="159"/>
      <c r="D105" s="60" t="str">
        <f>IF(C105="","",IF(L!$H$3="Firmenname",IFERROR(INDEX(L!$G$11:$H$231,MATCH(C105,L!$G$11:$G$231,0),2),"Eingabeart wurde geändert!"),IFERROR(INDEX(L!$G$11:$H$231,MATCH(C105,L!$H$11:$H$231,0),1),"Eingabeart wurde geändert!")))</f>
        <v/>
      </c>
      <c r="E105" s="222"/>
      <c r="F105" s="222"/>
      <c r="G105" s="222"/>
      <c r="H105" s="222"/>
      <c r="I105" s="222"/>
      <c r="J105" s="222"/>
      <c r="K105" s="222"/>
      <c r="L105" s="222"/>
      <c r="M105" s="222"/>
      <c r="N105" s="222"/>
      <c r="O105" s="222"/>
      <c r="P105" s="222"/>
      <c r="Q105" s="232" t="str">
        <f t="shared" si="1"/>
        <v/>
      </c>
    </row>
    <row r="106" spans="1:17" x14ac:dyDescent="0.2">
      <c r="A106" s="401"/>
      <c r="B106" s="159"/>
      <c r="C106" s="159"/>
      <c r="D106" s="60" t="str">
        <f>IF(C106="","",IF(L!$H$3="Firmenname",IFERROR(INDEX(L!$G$11:$H$231,MATCH(C106,L!$G$11:$G$231,0),2),"Eingabeart wurde geändert!"),IFERROR(INDEX(L!$G$11:$H$231,MATCH(C106,L!$H$11:$H$231,0),1),"Eingabeart wurde geändert!")))</f>
        <v/>
      </c>
      <c r="E106" s="222"/>
      <c r="F106" s="222"/>
      <c r="G106" s="222"/>
      <c r="H106" s="222"/>
      <c r="I106" s="222"/>
      <c r="J106" s="222"/>
      <c r="K106" s="222"/>
      <c r="L106" s="222"/>
      <c r="M106" s="222"/>
      <c r="N106" s="222"/>
      <c r="O106" s="222"/>
      <c r="P106" s="222"/>
      <c r="Q106" s="232" t="str">
        <f t="shared" si="1"/>
        <v/>
      </c>
    </row>
    <row r="107" spans="1:17" x14ac:dyDescent="0.2">
      <c r="A107" s="401"/>
      <c r="B107" s="159"/>
      <c r="C107" s="159"/>
      <c r="D107" s="60" t="str">
        <f>IF(C107="","",IF(L!$H$3="Firmenname",IFERROR(INDEX(L!$G$11:$H$231,MATCH(C107,L!$G$11:$G$231,0),2),"Eingabeart wurde geändert!"),IFERROR(INDEX(L!$G$11:$H$231,MATCH(C107,L!$H$11:$H$231,0),1),"Eingabeart wurde geändert!")))</f>
        <v/>
      </c>
      <c r="E107" s="222"/>
      <c r="F107" s="222"/>
      <c r="G107" s="222"/>
      <c r="H107" s="222"/>
      <c r="I107" s="222"/>
      <c r="J107" s="222"/>
      <c r="K107" s="222"/>
      <c r="L107" s="222"/>
      <c r="M107" s="222"/>
      <c r="N107" s="222"/>
      <c r="O107" s="222"/>
      <c r="P107" s="222"/>
      <c r="Q107" s="232" t="str">
        <f t="shared" si="1"/>
        <v/>
      </c>
    </row>
    <row r="108" spans="1:17" x14ac:dyDescent="0.2">
      <c r="A108" s="401"/>
      <c r="B108" s="159"/>
      <c r="C108" s="159"/>
      <c r="D108" s="60" t="str">
        <f>IF(C108="","",IF(L!$H$3="Firmenname",IFERROR(INDEX(L!$G$11:$H$231,MATCH(C108,L!$G$11:$G$231,0),2),"Eingabeart wurde geändert!"),IFERROR(INDEX(L!$G$11:$H$231,MATCH(C108,L!$H$11:$H$231,0),1),"Eingabeart wurde geändert!")))</f>
        <v/>
      </c>
      <c r="E108" s="222"/>
      <c r="F108" s="222"/>
      <c r="G108" s="222"/>
      <c r="H108" s="222"/>
      <c r="I108" s="222"/>
      <c r="J108" s="222"/>
      <c r="K108" s="222"/>
      <c r="L108" s="222"/>
      <c r="M108" s="222"/>
      <c r="N108" s="222"/>
      <c r="O108" s="222"/>
      <c r="P108" s="222"/>
      <c r="Q108" s="232" t="str">
        <f t="shared" si="1"/>
        <v/>
      </c>
    </row>
    <row r="109" spans="1:17" x14ac:dyDescent="0.2">
      <c r="A109" s="401"/>
      <c r="B109" s="159"/>
      <c r="C109" s="159"/>
      <c r="D109" s="60" t="str">
        <f>IF(C109="","",IF(L!$H$3="Firmenname",IFERROR(INDEX(L!$G$11:$H$231,MATCH(C109,L!$G$11:$G$231,0),2),"Eingabeart wurde geändert!"),IFERROR(INDEX(L!$G$11:$H$231,MATCH(C109,L!$H$11:$H$231,0),1),"Eingabeart wurde geändert!")))</f>
        <v/>
      </c>
      <c r="E109" s="222"/>
      <c r="F109" s="222"/>
      <c r="G109" s="222"/>
      <c r="H109" s="222"/>
      <c r="I109" s="222"/>
      <c r="J109" s="222"/>
      <c r="K109" s="222"/>
      <c r="L109" s="222"/>
      <c r="M109" s="222"/>
      <c r="N109" s="222"/>
      <c r="O109" s="222"/>
      <c r="P109" s="222"/>
      <c r="Q109" s="232" t="str">
        <f t="shared" si="1"/>
        <v/>
      </c>
    </row>
    <row r="110" spans="1:17" x14ac:dyDescent="0.2">
      <c r="A110" s="402"/>
      <c r="B110" s="95"/>
      <c r="C110" s="95"/>
      <c r="D110" s="59" t="str">
        <f>IF(C110="","",IF(L!$H$3="Firmenname",IFERROR(INDEX(L!$G$11:$H$231,MATCH(C110,L!$G$11:$G$231,0),2),"Eingabeart wurde geändert!"),IFERROR(INDEX(L!$G$11:$H$231,MATCH(C110,L!$H$11:$H$231,0),1),"Eingabeart wurde geändert!")))</f>
        <v/>
      </c>
      <c r="E110" s="225"/>
      <c r="F110" s="225"/>
      <c r="G110" s="225"/>
      <c r="H110" s="225"/>
      <c r="I110" s="225"/>
      <c r="J110" s="225"/>
      <c r="K110" s="225"/>
      <c r="L110" s="225"/>
      <c r="M110" s="225"/>
      <c r="N110" s="225"/>
      <c r="O110" s="225"/>
      <c r="P110" s="225"/>
      <c r="Q110" s="226" t="str">
        <f t="shared" si="1"/>
        <v/>
      </c>
    </row>
    <row r="111" spans="1:17" x14ac:dyDescent="0.2">
      <c r="E111" s="9"/>
      <c r="F111" s="9"/>
      <c r="G111" s="9"/>
      <c r="H111" s="9"/>
      <c r="I111" s="9"/>
      <c r="J111" s="9"/>
      <c r="K111" s="9"/>
      <c r="L111" s="9"/>
      <c r="M111" s="9"/>
      <c r="N111" s="9"/>
      <c r="O111" s="9"/>
    </row>
  </sheetData>
  <sheetProtection algorithmName="SHA-512" hashValue="FJWOoDqKvSn0roEEyfUgvpkixyevphYDOxK+60NOzXBGZVRujTBkt5m8/y0s42O2CwFCs2up7MdIUGK0v7L+rg==" saltValue="eFJWZL0SnHCQFQXlKqYdsg==" spinCount="100000" sheet="1" objects="1" scenarios="1" formatCells="0" formatColumns="0" formatRows="0"/>
  <mergeCells count="9">
    <mergeCell ref="A11:A60"/>
    <mergeCell ref="A61:A110"/>
    <mergeCell ref="D9:D10"/>
    <mergeCell ref="A5:C5"/>
    <mergeCell ref="B6:C6"/>
    <mergeCell ref="A7:C7"/>
    <mergeCell ref="A9:A10"/>
    <mergeCell ref="B9:B10"/>
    <mergeCell ref="C9:C10"/>
  </mergeCells>
  <conditionalFormatting sqref="B11:B60">
    <cfRule type="expression" dxfId="170" priority="119">
      <formula>AND($B11="",SUM($C11:$N11)&gt;0)</formula>
    </cfRule>
  </conditionalFormatting>
  <conditionalFormatting sqref="B110">
    <cfRule type="expression" dxfId="169" priority="7">
      <formula>AND($B110="",SUM($E110:$P110)&gt;0)</formula>
    </cfRule>
  </conditionalFormatting>
  <conditionalFormatting sqref="B61:B110">
    <cfRule type="expression" dxfId="168" priority="9">
      <formula>AND($B61="",SUM($C61:$N61)&gt;0)</formula>
    </cfRule>
  </conditionalFormatting>
  <conditionalFormatting sqref="C11:C60">
    <cfRule type="expression" dxfId="167" priority="3">
      <formula>AND($B11="",SUM($C11:$N11)&gt;0)</formula>
    </cfRule>
  </conditionalFormatting>
  <conditionalFormatting sqref="C110">
    <cfRule type="expression" dxfId="166" priority="1">
      <formula>AND($B110="",SUM($E110:$P110)&gt;0)</formula>
    </cfRule>
  </conditionalFormatting>
  <conditionalFormatting sqref="C61:C110">
    <cfRule type="expression" dxfId="165" priority="2">
      <formula>AND($B61="",SUM($C61:$N61)&gt;0)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xWindow="397" yWindow="512" count="2">
        <x14:dataValidation type="list" allowBlank="1" showInputMessage="1" showErrorMessage="1" error="Nur Listeneinträge!" promptTitle="Übergabepunkt auswählen" prompt="Änderungen der Liste_x000a_im Blatt &quot;L&quot; möglich!" xr:uid="{00000000-0002-0000-0200-000000000000}">
          <x14:formula1>
            <xm:f>L!$J$10:$J$35</xm:f>
          </x14:formula1>
          <xm:sqref>B11:B110</xm:sqref>
        </x14:dataValidation>
        <x14:dataValidation type="list" allowBlank="1" showInputMessage="1" showErrorMessage="1" error="Nur Listeneinträge!" promptTitle="Unternehmen auswählen" prompt="Änderungen der Liste_x000a_im Blatt &quot;L&quot; möglich!" xr:uid="{00000000-0002-0000-0200-000002000000}">
          <x14:formula1>
            <xm:f>IF(L!$H$3="Firmenname",L!$G$10:$G$231,L!$H$10:$H$231)</xm:f>
          </x14:formula1>
          <xm:sqref>C11:C110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0"/>
  <sheetViews>
    <sheetView showGridLines="0" workbookViewId="0">
      <pane ySplit="10" topLeftCell="A11" activePane="bottomLeft" state="frozen"/>
      <selection activeCell="I62" sqref="I62"/>
      <selection pane="bottomLeft" activeCell="I62" sqref="I62"/>
    </sheetView>
  </sheetViews>
  <sheetFormatPr baseColWidth="10" defaultColWidth="10.7109375" defaultRowHeight="12.75" x14ac:dyDescent="0.2"/>
  <cols>
    <col min="1" max="1" width="20.7109375" style="9" customWidth="1"/>
    <col min="2" max="2" width="15.7109375" style="9" customWidth="1"/>
    <col min="3" max="3" width="38.7109375" style="9" customWidth="1"/>
    <col min="4" max="14" width="10.7109375" style="14" customWidth="1"/>
    <col min="15" max="15" width="10.7109375" style="9"/>
    <col min="16" max="16" width="10.7109375" style="9" customWidth="1"/>
    <col min="17" max="17" width="10.7109375" style="15"/>
    <col min="18" max="19" width="10.7109375" style="17"/>
    <col min="20" max="16384" width="10.7109375" style="15"/>
  </cols>
  <sheetData>
    <row r="1" spans="1:19" s="11" customFormat="1" ht="15.75" customHeight="1" x14ac:dyDescent="0.2">
      <c r="A1" s="8"/>
      <c r="B1" s="9"/>
      <c r="C1" s="9"/>
      <c r="D1" s="9"/>
      <c r="R1" s="79"/>
      <c r="S1" s="79"/>
    </row>
    <row r="2" spans="1:19" ht="15.75" customHeight="1" x14ac:dyDescent="0.2">
      <c r="A2" s="11"/>
      <c r="B2" s="28"/>
      <c r="C2" s="8"/>
      <c r="D2" s="8"/>
      <c r="E2" s="11"/>
      <c r="F2" s="11"/>
      <c r="G2" s="11"/>
      <c r="H2" s="11"/>
      <c r="I2" s="11"/>
      <c r="J2" s="11"/>
      <c r="K2" s="11"/>
      <c r="L2" s="11"/>
      <c r="M2" s="11"/>
      <c r="N2" s="11"/>
      <c r="O2" s="11"/>
      <c r="P2" s="11"/>
    </row>
    <row r="3" spans="1:19" ht="15.75" customHeight="1" x14ac:dyDescent="0.2">
      <c r="A3" s="8"/>
      <c r="B3" s="28"/>
      <c r="C3" s="8"/>
      <c r="D3" s="8"/>
      <c r="E3" s="11"/>
      <c r="F3" s="11"/>
      <c r="G3" s="11"/>
      <c r="H3" s="11"/>
      <c r="I3" s="11"/>
      <c r="J3" s="11"/>
      <c r="K3" s="11"/>
      <c r="L3" s="11"/>
      <c r="M3" s="11"/>
      <c r="N3" s="11"/>
      <c r="O3" s="11"/>
      <c r="P3" s="11"/>
    </row>
    <row r="4" spans="1:19" ht="15.75" customHeight="1" x14ac:dyDescent="0.2">
      <c r="A4" s="203" t="s">
        <v>0</v>
      </c>
      <c r="D4" s="8"/>
      <c r="E4" s="11"/>
      <c r="F4" s="11"/>
      <c r="G4" s="11"/>
      <c r="H4" s="11"/>
      <c r="I4" s="11"/>
      <c r="J4" s="11"/>
      <c r="K4" s="11"/>
      <c r="L4" s="11"/>
      <c r="M4" s="11"/>
      <c r="N4" s="11"/>
      <c r="O4" s="11"/>
      <c r="P4" s="11"/>
    </row>
    <row r="5" spans="1:19" ht="15.75" customHeight="1" x14ac:dyDescent="0.2">
      <c r="A5" s="405" t="str">
        <f>"Monatserhebung "&amp;U!$A$11&amp;" "&amp;U!$B$12</f>
        <v>Monatserhebung Netzbetreiber Erdgas 2023</v>
      </c>
      <c r="B5" s="431"/>
      <c r="C5" s="432"/>
      <c r="D5" s="8"/>
      <c r="E5" s="11"/>
      <c r="F5" s="11"/>
      <c r="G5" s="11"/>
      <c r="H5" s="11"/>
      <c r="I5" s="11"/>
      <c r="J5" s="11"/>
      <c r="K5" s="11"/>
      <c r="L5" s="11"/>
      <c r="M5" s="11"/>
      <c r="N5" s="11"/>
      <c r="O5" s="11"/>
      <c r="P5" s="11"/>
    </row>
    <row r="6" spans="1:19" ht="15.75" x14ac:dyDescent="0.2">
      <c r="A6" s="50" t="s">
        <v>8</v>
      </c>
      <c r="B6" s="392" t="str">
        <f>IF(U!$B$13&lt;&gt;"",U!$B$13,"")</f>
        <v/>
      </c>
      <c r="C6" s="432"/>
      <c r="D6" s="8"/>
      <c r="E6" s="11"/>
      <c r="F6" s="11"/>
      <c r="G6" s="11"/>
      <c r="H6" s="11"/>
      <c r="I6" s="11"/>
      <c r="J6" s="11"/>
      <c r="K6" s="11"/>
      <c r="L6" s="11"/>
      <c r="M6" s="11"/>
      <c r="N6" s="11"/>
      <c r="O6" s="11"/>
      <c r="P6" s="11"/>
    </row>
    <row r="7" spans="1:19" ht="15" x14ac:dyDescent="0.2">
      <c r="A7" s="405" t="s">
        <v>55</v>
      </c>
      <c r="B7" s="431"/>
      <c r="C7" s="432"/>
      <c r="D7" s="8"/>
      <c r="E7" s="11"/>
      <c r="F7" s="11"/>
      <c r="G7" s="11"/>
      <c r="H7" s="11"/>
      <c r="I7" s="11"/>
      <c r="J7" s="11"/>
      <c r="K7" s="11"/>
      <c r="L7" s="11"/>
      <c r="M7" s="11"/>
      <c r="N7" s="11"/>
      <c r="O7" s="11"/>
      <c r="P7" s="11"/>
    </row>
    <row r="8" spans="1:19" x14ac:dyDescent="0.2">
      <c r="A8" s="47"/>
      <c r="B8" s="47"/>
      <c r="C8" s="46"/>
      <c r="D8" s="8"/>
      <c r="E8" s="13"/>
      <c r="F8" s="13"/>
      <c r="G8" s="13"/>
      <c r="H8" s="13"/>
      <c r="I8" s="13"/>
      <c r="J8" s="13"/>
      <c r="K8" s="13"/>
      <c r="L8" s="11"/>
      <c r="M8" s="11"/>
      <c r="N8" s="11"/>
      <c r="O8" s="11"/>
      <c r="P8" s="11"/>
    </row>
    <row r="9" spans="1:19" ht="12.75" customHeight="1" x14ac:dyDescent="0.2">
      <c r="A9" s="388" t="s">
        <v>218</v>
      </c>
      <c r="B9" s="416"/>
      <c r="C9" s="417"/>
      <c r="D9" s="48" t="s">
        <v>79</v>
      </c>
      <c r="E9" s="54" t="s">
        <v>143</v>
      </c>
      <c r="F9" s="54" t="s">
        <v>144</v>
      </c>
      <c r="G9" s="54" t="s">
        <v>145</v>
      </c>
      <c r="H9" s="54" t="s">
        <v>127</v>
      </c>
      <c r="I9" s="54" t="s">
        <v>146</v>
      </c>
      <c r="J9" s="54" t="s">
        <v>147</v>
      </c>
      <c r="K9" s="54" t="s">
        <v>148</v>
      </c>
      <c r="L9" s="54" t="s">
        <v>149</v>
      </c>
      <c r="M9" s="54" t="s">
        <v>150</v>
      </c>
      <c r="N9" s="54" t="s">
        <v>151</v>
      </c>
      <c r="O9" s="54" t="s">
        <v>152</v>
      </c>
      <c r="P9" s="54" t="s">
        <v>138</v>
      </c>
    </row>
    <row r="10" spans="1:19" x14ac:dyDescent="0.2">
      <c r="A10" s="418"/>
      <c r="B10" s="419"/>
      <c r="C10" s="420"/>
      <c r="D10" s="54" t="s">
        <v>140</v>
      </c>
      <c r="E10" s="54" t="s">
        <v>140</v>
      </c>
      <c r="F10" s="54" t="s">
        <v>140</v>
      </c>
      <c r="G10" s="54" t="s">
        <v>140</v>
      </c>
      <c r="H10" s="54" t="s">
        <v>140</v>
      </c>
      <c r="I10" s="54" t="s">
        <v>140</v>
      </c>
      <c r="J10" s="54" t="s">
        <v>140</v>
      </c>
      <c r="K10" s="54" t="s">
        <v>140</v>
      </c>
      <c r="L10" s="54" t="s">
        <v>140</v>
      </c>
      <c r="M10" s="54" t="s">
        <v>140</v>
      </c>
      <c r="N10" s="54" t="s">
        <v>140</v>
      </c>
      <c r="O10" s="54" t="s">
        <v>140</v>
      </c>
      <c r="P10" s="54" t="s">
        <v>140</v>
      </c>
    </row>
    <row r="11" spans="1:19" ht="12.75" customHeight="1" x14ac:dyDescent="0.2">
      <c r="A11" s="414" t="s">
        <v>96</v>
      </c>
      <c r="B11" s="423" t="s">
        <v>97</v>
      </c>
      <c r="C11" s="96" t="s">
        <v>57</v>
      </c>
      <c r="D11" s="97"/>
      <c r="E11" s="97"/>
      <c r="F11" s="97"/>
      <c r="G11" s="97"/>
      <c r="H11" s="97"/>
      <c r="I11" s="97"/>
      <c r="J11" s="97"/>
      <c r="K11" s="97"/>
      <c r="L11" s="97"/>
      <c r="M11" s="97"/>
      <c r="N11" s="97"/>
      <c r="O11" s="97"/>
      <c r="P11" s="98" t="str">
        <f t="shared" ref="P11:P22" si="0">IF(SUM(D11:O11)&gt;0,SUM(D11:O11),"")</f>
        <v/>
      </c>
    </row>
    <row r="12" spans="1:19" x14ac:dyDescent="0.2">
      <c r="A12" s="421"/>
      <c r="B12" s="424"/>
      <c r="C12" s="99" t="s">
        <v>101</v>
      </c>
      <c r="D12" s="100"/>
      <c r="E12" s="100"/>
      <c r="F12" s="100"/>
      <c r="G12" s="100"/>
      <c r="H12" s="100"/>
      <c r="I12" s="100"/>
      <c r="J12" s="100"/>
      <c r="K12" s="100"/>
      <c r="L12" s="100"/>
      <c r="M12" s="100"/>
      <c r="N12" s="100"/>
      <c r="O12" s="100"/>
      <c r="P12" s="101" t="str">
        <f t="shared" si="0"/>
        <v/>
      </c>
    </row>
    <row r="13" spans="1:19" x14ac:dyDescent="0.2">
      <c r="A13" s="421"/>
      <c r="B13" s="424"/>
      <c r="C13" s="102" t="s">
        <v>58</v>
      </c>
      <c r="D13" s="103"/>
      <c r="E13" s="103"/>
      <c r="F13" s="103"/>
      <c r="G13" s="103"/>
      <c r="H13" s="103"/>
      <c r="I13" s="103"/>
      <c r="J13" s="103"/>
      <c r="K13" s="103"/>
      <c r="L13" s="103"/>
      <c r="M13" s="103"/>
      <c r="N13" s="103"/>
      <c r="O13" s="103"/>
      <c r="P13" s="104" t="str">
        <f t="shared" si="0"/>
        <v/>
      </c>
    </row>
    <row r="14" spans="1:19" x14ac:dyDescent="0.2">
      <c r="A14" s="421"/>
      <c r="B14" s="425"/>
      <c r="C14" s="126" t="s">
        <v>206</v>
      </c>
      <c r="D14" s="127" t="str">
        <f>IF(SUM(D11:D13)&gt;0,SUM(D11:D13),"")</f>
        <v/>
      </c>
      <c r="E14" s="127" t="str">
        <f t="shared" ref="E14:P14" si="1">IF(SUM(E11:E13)&gt;0,SUM(E11:E13),"")</f>
        <v/>
      </c>
      <c r="F14" s="127" t="str">
        <f t="shared" si="1"/>
        <v/>
      </c>
      <c r="G14" s="127" t="str">
        <f t="shared" si="1"/>
        <v/>
      </c>
      <c r="H14" s="127" t="str">
        <f t="shared" si="1"/>
        <v/>
      </c>
      <c r="I14" s="127" t="str">
        <f t="shared" si="1"/>
        <v/>
      </c>
      <c r="J14" s="127" t="str">
        <f t="shared" si="1"/>
        <v/>
      </c>
      <c r="K14" s="127" t="str">
        <f t="shared" si="1"/>
        <v/>
      </c>
      <c r="L14" s="127" t="str">
        <f t="shared" si="1"/>
        <v/>
      </c>
      <c r="M14" s="127" t="str">
        <f t="shared" si="1"/>
        <v/>
      </c>
      <c r="N14" s="127" t="str">
        <f t="shared" si="1"/>
        <v/>
      </c>
      <c r="O14" s="127" t="str">
        <f t="shared" si="1"/>
        <v/>
      </c>
      <c r="P14" s="127" t="str">
        <f t="shared" si="1"/>
        <v/>
      </c>
    </row>
    <row r="15" spans="1:19" ht="12.75" customHeight="1" x14ac:dyDescent="0.2">
      <c r="A15" s="421"/>
      <c r="B15" s="426" t="s">
        <v>98</v>
      </c>
      <c r="C15" s="96" t="s">
        <v>47</v>
      </c>
      <c r="D15" s="97"/>
      <c r="E15" s="97"/>
      <c r="F15" s="97"/>
      <c r="G15" s="97"/>
      <c r="H15" s="97"/>
      <c r="I15" s="97"/>
      <c r="J15" s="97"/>
      <c r="K15" s="97"/>
      <c r="L15" s="97"/>
      <c r="M15" s="97"/>
      <c r="N15" s="97"/>
      <c r="O15" s="97"/>
      <c r="P15" s="98" t="str">
        <f t="shared" si="0"/>
        <v/>
      </c>
    </row>
    <row r="16" spans="1:19" x14ac:dyDescent="0.2">
      <c r="A16" s="421"/>
      <c r="B16" s="427"/>
      <c r="C16" s="99" t="s">
        <v>102</v>
      </c>
      <c r="D16" s="100"/>
      <c r="E16" s="100"/>
      <c r="F16" s="100"/>
      <c r="G16" s="100"/>
      <c r="H16" s="100"/>
      <c r="I16" s="100"/>
      <c r="J16" s="100"/>
      <c r="K16" s="100"/>
      <c r="L16" s="100"/>
      <c r="M16" s="100"/>
      <c r="N16" s="100"/>
      <c r="O16" s="100"/>
      <c r="P16" s="101" t="str">
        <f t="shared" si="0"/>
        <v/>
      </c>
    </row>
    <row r="17" spans="1:19" x14ac:dyDescent="0.2">
      <c r="A17" s="421"/>
      <c r="B17" s="427"/>
      <c r="C17" s="99" t="s">
        <v>103</v>
      </c>
      <c r="D17" s="100"/>
      <c r="E17" s="100"/>
      <c r="F17" s="100"/>
      <c r="G17" s="100"/>
      <c r="H17" s="100"/>
      <c r="I17" s="100"/>
      <c r="J17" s="100"/>
      <c r="K17" s="100"/>
      <c r="L17" s="100"/>
      <c r="M17" s="100"/>
      <c r="N17" s="100"/>
      <c r="O17" s="100"/>
      <c r="P17" s="101" t="str">
        <f t="shared" si="0"/>
        <v/>
      </c>
    </row>
    <row r="18" spans="1:19" x14ac:dyDescent="0.2">
      <c r="A18" s="421"/>
      <c r="B18" s="427"/>
      <c r="C18" s="99" t="s">
        <v>104</v>
      </c>
      <c r="D18" s="100"/>
      <c r="E18" s="100"/>
      <c r="F18" s="100"/>
      <c r="G18" s="100"/>
      <c r="H18" s="100"/>
      <c r="I18" s="100"/>
      <c r="J18" s="100"/>
      <c r="K18" s="100"/>
      <c r="L18" s="100"/>
      <c r="M18" s="100"/>
      <c r="N18" s="100"/>
      <c r="O18" s="100"/>
      <c r="P18" s="101" t="str">
        <f t="shared" si="0"/>
        <v/>
      </c>
    </row>
    <row r="19" spans="1:19" x14ac:dyDescent="0.2">
      <c r="A19" s="421"/>
      <c r="B19" s="427"/>
      <c r="C19" s="99" t="s">
        <v>105</v>
      </c>
      <c r="D19" s="100"/>
      <c r="E19" s="100"/>
      <c r="F19" s="100"/>
      <c r="G19" s="100"/>
      <c r="H19" s="100"/>
      <c r="I19" s="100"/>
      <c r="J19" s="100"/>
      <c r="K19" s="100"/>
      <c r="L19" s="100"/>
      <c r="M19" s="100"/>
      <c r="N19" s="100"/>
      <c r="O19" s="100"/>
      <c r="P19" s="101" t="str">
        <f t="shared" si="0"/>
        <v/>
      </c>
    </row>
    <row r="20" spans="1:19" x14ac:dyDescent="0.2">
      <c r="A20" s="421"/>
      <c r="B20" s="427"/>
      <c r="C20" s="99" t="s">
        <v>106</v>
      </c>
      <c r="D20" s="100"/>
      <c r="E20" s="100"/>
      <c r="F20" s="100"/>
      <c r="G20" s="100"/>
      <c r="H20" s="100"/>
      <c r="I20" s="100"/>
      <c r="J20" s="100"/>
      <c r="K20" s="100"/>
      <c r="L20" s="100"/>
      <c r="M20" s="100"/>
      <c r="N20" s="100"/>
      <c r="O20" s="100"/>
      <c r="P20" s="101" t="str">
        <f t="shared" si="0"/>
        <v/>
      </c>
    </row>
    <row r="21" spans="1:19" x14ac:dyDescent="0.2">
      <c r="A21" s="421"/>
      <c r="B21" s="427"/>
      <c r="C21" s="52" t="s">
        <v>396</v>
      </c>
      <c r="D21" s="196"/>
      <c r="E21" s="196"/>
      <c r="F21" s="196"/>
      <c r="G21" s="196"/>
      <c r="H21" s="196"/>
      <c r="I21" s="196"/>
      <c r="J21" s="196"/>
      <c r="K21" s="196"/>
      <c r="L21" s="196"/>
      <c r="M21" s="196"/>
      <c r="N21" s="196"/>
      <c r="O21" s="196"/>
      <c r="P21" s="101" t="str">
        <f t="shared" si="0"/>
        <v/>
      </c>
    </row>
    <row r="22" spans="1:19" x14ac:dyDescent="0.2">
      <c r="A22" s="421"/>
      <c r="B22" s="427"/>
      <c r="C22" s="102" t="s">
        <v>397</v>
      </c>
      <c r="D22" s="103"/>
      <c r="E22" s="103"/>
      <c r="F22" s="103"/>
      <c r="G22" s="103"/>
      <c r="H22" s="103"/>
      <c r="I22" s="103"/>
      <c r="J22" s="103"/>
      <c r="K22" s="103"/>
      <c r="L22" s="103"/>
      <c r="M22" s="103"/>
      <c r="N22" s="103"/>
      <c r="O22" s="103"/>
      <c r="P22" s="104" t="str">
        <f t="shared" si="0"/>
        <v/>
      </c>
    </row>
    <row r="23" spans="1:19" x14ac:dyDescent="0.2">
      <c r="A23" s="421"/>
      <c r="B23" s="428"/>
      <c r="C23" s="126" t="s">
        <v>206</v>
      </c>
      <c r="D23" s="128" t="str">
        <f>IF(SUM(D15:D22)&gt;0,SUM(D15:D22),"")</f>
        <v/>
      </c>
      <c r="E23" s="128" t="str">
        <f t="shared" ref="E23:P23" si="2">IF(SUM(E15:E22)&gt;0,SUM(E15:E22),"")</f>
        <v/>
      </c>
      <c r="F23" s="128" t="str">
        <f t="shared" si="2"/>
        <v/>
      </c>
      <c r="G23" s="128" t="str">
        <f t="shared" si="2"/>
        <v/>
      </c>
      <c r="H23" s="128" t="str">
        <f t="shared" si="2"/>
        <v/>
      </c>
      <c r="I23" s="128" t="str">
        <f t="shared" si="2"/>
        <v/>
      </c>
      <c r="J23" s="128" t="str">
        <f t="shared" si="2"/>
        <v/>
      </c>
      <c r="K23" s="128" t="str">
        <f t="shared" si="2"/>
        <v/>
      </c>
      <c r="L23" s="128" t="str">
        <f t="shared" si="2"/>
        <v/>
      </c>
      <c r="M23" s="128" t="str">
        <f t="shared" si="2"/>
        <v/>
      </c>
      <c r="N23" s="128" t="str">
        <f t="shared" si="2"/>
        <v/>
      </c>
      <c r="O23" s="128" t="str">
        <f t="shared" si="2"/>
        <v/>
      </c>
      <c r="P23" s="128" t="str">
        <f t="shared" si="2"/>
        <v/>
      </c>
    </row>
    <row r="24" spans="1:19" x14ac:dyDescent="0.2">
      <c r="A24" s="422"/>
      <c r="B24" s="53" t="s">
        <v>81</v>
      </c>
      <c r="C24" s="125"/>
      <c r="D24" s="78" t="str">
        <f>IF(SUM(D14:D22)&gt;0,SUM(D14:D22),"")</f>
        <v/>
      </c>
      <c r="E24" s="78" t="str">
        <f t="shared" ref="E24:P24" si="3">IF(SUM(E14:E22)&gt;0,SUM(E14:E22),"")</f>
        <v/>
      </c>
      <c r="F24" s="78" t="str">
        <f t="shared" si="3"/>
        <v/>
      </c>
      <c r="G24" s="78" t="str">
        <f t="shared" si="3"/>
        <v/>
      </c>
      <c r="H24" s="78" t="str">
        <f t="shared" si="3"/>
        <v/>
      </c>
      <c r="I24" s="78" t="str">
        <f t="shared" si="3"/>
        <v/>
      </c>
      <c r="J24" s="78" t="str">
        <f t="shared" si="3"/>
        <v/>
      </c>
      <c r="K24" s="78" t="str">
        <f t="shared" si="3"/>
        <v/>
      </c>
      <c r="L24" s="78" t="str">
        <f t="shared" si="3"/>
        <v/>
      </c>
      <c r="M24" s="78" t="str">
        <f t="shared" si="3"/>
        <v/>
      </c>
      <c r="N24" s="78" t="str">
        <f t="shared" si="3"/>
        <v/>
      </c>
      <c r="O24" s="78" t="str">
        <f t="shared" si="3"/>
        <v/>
      </c>
      <c r="P24" s="78" t="str">
        <f t="shared" si="3"/>
        <v/>
      </c>
    </row>
    <row r="25" spans="1:19" x14ac:dyDescent="0.2">
      <c r="B25" s="15"/>
      <c r="C25" s="15"/>
      <c r="D25" s="129"/>
      <c r="E25" s="129"/>
      <c r="F25" s="129"/>
      <c r="G25" s="129"/>
      <c r="H25" s="129"/>
      <c r="I25" s="129"/>
      <c r="J25" s="129"/>
      <c r="K25" s="129"/>
      <c r="L25" s="129"/>
      <c r="M25" s="129"/>
      <c r="N25" s="129"/>
      <c r="O25" s="129"/>
      <c r="P25" s="129"/>
    </row>
    <row r="26" spans="1:19" x14ac:dyDescent="0.2">
      <c r="B26" s="15"/>
      <c r="C26" s="15"/>
      <c r="D26" s="129"/>
      <c r="E26" s="129"/>
      <c r="F26" s="129"/>
      <c r="G26" s="129"/>
      <c r="H26" s="129"/>
      <c r="I26" s="129"/>
      <c r="J26" s="129"/>
      <c r="K26" s="129"/>
      <c r="L26" s="129"/>
      <c r="M26" s="129"/>
      <c r="N26" s="129"/>
      <c r="O26" s="129"/>
      <c r="P26" s="129"/>
    </row>
    <row r="27" spans="1:19" x14ac:dyDescent="0.2">
      <c r="A27" s="429" t="s">
        <v>511</v>
      </c>
      <c r="B27" s="82" t="str">
        <f>IF(C27&lt;&gt;"","Kontrolle: ","")</f>
        <v/>
      </c>
      <c r="C27" s="75" t="str">
        <f>IF(OR(P24&lt;&gt;P31,P24&lt;&gt;P32),"Versorgerwechsel insgesamt &lt;&gt; Versorgerwechsel nach Versorger","")</f>
        <v/>
      </c>
      <c r="E27" s="129"/>
      <c r="F27" s="129"/>
      <c r="G27" s="129"/>
      <c r="H27" s="129"/>
      <c r="I27" s="129"/>
      <c r="J27" s="129"/>
      <c r="K27" s="129"/>
      <c r="L27" s="129"/>
      <c r="M27" s="129"/>
      <c r="N27" s="129"/>
      <c r="O27" s="129"/>
      <c r="P27" s="129"/>
    </row>
    <row r="28" spans="1:19" x14ac:dyDescent="0.2">
      <c r="A28" s="430"/>
      <c r="B28" s="82" t="str">
        <f>IF(C28&lt;&gt;"","Kontrolle: ","")</f>
        <v/>
      </c>
      <c r="C28" s="75" t="str">
        <f>IF(P31&lt;&gt;P32,"Zugänge &lt;&gt; Abgänge","")</f>
        <v/>
      </c>
      <c r="E28" s="70"/>
      <c r="F28" s="70"/>
      <c r="G28" s="70"/>
      <c r="H28" s="70"/>
      <c r="I28" s="70"/>
      <c r="J28" s="70"/>
      <c r="K28" s="70"/>
      <c r="L28" s="71"/>
      <c r="M28" s="71"/>
      <c r="N28" s="71"/>
      <c r="O28" s="71"/>
      <c r="P28" s="71"/>
    </row>
    <row r="29" spans="1:19" ht="12.75" customHeight="1" x14ac:dyDescent="0.2">
      <c r="A29" s="388" t="s">
        <v>218</v>
      </c>
      <c r="B29" s="416"/>
      <c r="C29" s="417"/>
      <c r="D29" s="72" t="s">
        <v>79</v>
      </c>
      <c r="E29" s="72" t="s">
        <v>143</v>
      </c>
      <c r="F29" s="72" t="s">
        <v>144</v>
      </c>
      <c r="G29" s="72" t="s">
        <v>145</v>
      </c>
      <c r="H29" s="72" t="s">
        <v>127</v>
      </c>
      <c r="I29" s="72" t="s">
        <v>146</v>
      </c>
      <c r="J29" s="72" t="s">
        <v>147</v>
      </c>
      <c r="K29" s="72" t="s">
        <v>148</v>
      </c>
      <c r="L29" s="72" t="s">
        <v>149</v>
      </c>
      <c r="M29" s="72" t="s">
        <v>150</v>
      </c>
      <c r="N29" s="72" t="s">
        <v>151</v>
      </c>
      <c r="O29" s="72" t="s">
        <v>152</v>
      </c>
      <c r="P29" s="72" t="s">
        <v>138</v>
      </c>
    </row>
    <row r="30" spans="1:19" x14ac:dyDescent="0.2">
      <c r="A30" s="418"/>
      <c r="B30" s="419"/>
      <c r="C30" s="420"/>
      <c r="D30" s="72" t="s">
        <v>140</v>
      </c>
      <c r="E30" s="72" t="s">
        <v>140</v>
      </c>
      <c r="F30" s="72" t="s">
        <v>140</v>
      </c>
      <c r="G30" s="72" t="s">
        <v>140</v>
      </c>
      <c r="H30" s="72" t="s">
        <v>140</v>
      </c>
      <c r="I30" s="72" t="s">
        <v>140</v>
      </c>
      <c r="J30" s="72" t="s">
        <v>140</v>
      </c>
      <c r="K30" s="72" t="s">
        <v>140</v>
      </c>
      <c r="L30" s="72" t="s">
        <v>140</v>
      </c>
      <c r="M30" s="72" t="s">
        <v>140</v>
      </c>
      <c r="N30" s="72" t="s">
        <v>140</v>
      </c>
      <c r="O30" s="72" t="s">
        <v>140</v>
      </c>
      <c r="P30" s="72" t="str">
        <f t="shared" ref="P30:P34" si="4">IF(SUM(D30:O30)&gt;0,SUM(D30:O30),"")</f>
        <v/>
      </c>
    </row>
    <row r="31" spans="1:19" x14ac:dyDescent="0.2">
      <c r="A31" s="403" t="str">
        <f>"Versorger "&amp;L!E3&amp;" (*)"</f>
        <v>Versorger Firmenname (*)</v>
      </c>
      <c r="B31" s="403" t="str">
        <f>IF(L!E3="Firmenname","EIC-Nummer","Firmenname")</f>
        <v>EIC-Nummer</v>
      </c>
      <c r="C31" s="58" t="s">
        <v>99</v>
      </c>
      <c r="D31" s="73" t="str">
        <f t="shared" ref="D31:O32" si="5">IF(SUMIF($C$33:$C$300,$C31,D$33:D$300)&gt;0,SUMIF($C$33:$C$300,$C31,D$33:D$300),"")</f>
        <v/>
      </c>
      <c r="E31" s="73" t="str">
        <f t="shared" si="5"/>
        <v/>
      </c>
      <c r="F31" s="73" t="str">
        <f t="shared" si="5"/>
        <v/>
      </c>
      <c r="G31" s="73" t="str">
        <f t="shared" si="5"/>
        <v/>
      </c>
      <c r="H31" s="73" t="str">
        <f t="shared" si="5"/>
        <v/>
      </c>
      <c r="I31" s="73" t="str">
        <f t="shared" si="5"/>
        <v/>
      </c>
      <c r="J31" s="73" t="str">
        <f t="shared" si="5"/>
        <v/>
      </c>
      <c r="K31" s="73" t="str">
        <f t="shared" si="5"/>
        <v/>
      </c>
      <c r="L31" s="73" t="str">
        <f t="shared" si="5"/>
        <v/>
      </c>
      <c r="M31" s="73" t="str">
        <f t="shared" si="5"/>
        <v/>
      </c>
      <c r="N31" s="73" t="str">
        <f t="shared" si="5"/>
        <v/>
      </c>
      <c r="O31" s="73" t="str">
        <f t="shared" si="5"/>
        <v/>
      </c>
      <c r="P31" s="76" t="str">
        <f t="shared" si="4"/>
        <v/>
      </c>
    </row>
    <row r="32" spans="1:19" x14ac:dyDescent="0.2">
      <c r="A32" s="415"/>
      <c r="B32" s="415"/>
      <c r="C32" s="59" t="s">
        <v>100</v>
      </c>
      <c r="D32" s="74" t="str">
        <f t="shared" si="5"/>
        <v/>
      </c>
      <c r="E32" s="74" t="str">
        <f t="shared" si="5"/>
        <v/>
      </c>
      <c r="F32" s="74" t="str">
        <f t="shared" si="5"/>
        <v/>
      </c>
      <c r="G32" s="74" t="str">
        <f t="shared" si="5"/>
        <v/>
      </c>
      <c r="H32" s="74" t="str">
        <f t="shared" si="5"/>
        <v/>
      </c>
      <c r="I32" s="74" t="str">
        <f t="shared" si="5"/>
        <v/>
      </c>
      <c r="J32" s="74" t="str">
        <f t="shared" si="5"/>
        <v/>
      </c>
      <c r="K32" s="74" t="str">
        <f t="shared" si="5"/>
        <v/>
      </c>
      <c r="L32" s="74" t="str">
        <f t="shared" si="5"/>
        <v/>
      </c>
      <c r="M32" s="74" t="str">
        <f t="shared" si="5"/>
        <v/>
      </c>
      <c r="N32" s="74" t="str">
        <f t="shared" si="5"/>
        <v/>
      </c>
      <c r="O32" s="74" t="str">
        <f t="shared" si="5"/>
        <v/>
      </c>
      <c r="P32" s="77" t="str">
        <f t="shared" si="4"/>
        <v/>
      </c>
      <c r="R32" s="17" t="s">
        <v>207</v>
      </c>
      <c r="S32" s="17" t="s">
        <v>207</v>
      </c>
    </row>
    <row r="33" spans="1:19" x14ac:dyDescent="0.2">
      <c r="A33" s="412"/>
      <c r="B33" s="414" t="str">
        <f>IF(A33="","",IFERROR(VLOOKUP(A33,L!$M$11:$N$120,2,FALSE),"Eingabeart wurde geändert"))</f>
        <v/>
      </c>
      <c r="C33" s="58" t="s">
        <v>99</v>
      </c>
      <c r="D33" s="61"/>
      <c r="E33" s="61"/>
      <c r="F33" s="61"/>
      <c r="G33" s="61"/>
      <c r="H33" s="61"/>
      <c r="I33" s="61"/>
      <c r="J33" s="61"/>
      <c r="K33" s="61"/>
      <c r="L33" s="61"/>
      <c r="M33" s="61"/>
      <c r="N33" s="61"/>
      <c r="O33" s="61"/>
      <c r="P33" s="76" t="str">
        <f t="shared" si="4"/>
        <v/>
      </c>
      <c r="R33" s="17" t="str">
        <f>IF(AND(A33="",A34=""),"",IF(A33&lt;&gt;"",A33,A32))</f>
        <v/>
      </c>
      <c r="S33" s="17" t="str">
        <f t="shared" ref="S33:S64" si="6">R33&amp;C33</f>
        <v>Zugänge</v>
      </c>
    </row>
    <row r="34" spans="1:19" x14ac:dyDescent="0.2">
      <c r="A34" s="413"/>
      <c r="B34" s="415"/>
      <c r="C34" s="59" t="s">
        <v>100</v>
      </c>
      <c r="D34" s="63"/>
      <c r="E34" s="63"/>
      <c r="F34" s="63"/>
      <c r="G34" s="63"/>
      <c r="H34" s="63"/>
      <c r="I34" s="63"/>
      <c r="J34" s="63"/>
      <c r="K34" s="63"/>
      <c r="L34" s="63"/>
      <c r="M34" s="63"/>
      <c r="N34" s="63"/>
      <c r="O34" s="63"/>
      <c r="P34" s="77" t="str">
        <f t="shared" si="4"/>
        <v/>
      </c>
      <c r="R34" s="17" t="str">
        <f>IF(AND(A33="",A34=""),"",IF(A34&lt;&gt;"",A34,A33))</f>
        <v/>
      </c>
      <c r="S34" s="17" t="str">
        <f t="shared" si="6"/>
        <v>Abgänge</v>
      </c>
    </row>
    <row r="35" spans="1:19" ht="12.75" customHeight="1" x14ac:dyDescent="0.2">
      <c r="A35" s="412"/>
      <c r="B35" s="414" t="str">
        <f>IF(A35="","",IFERROR(VLOOKUP(A35,L!$M$11:$N$120,2,FALSE),"Eingabeart wurde geändert"))</f>
        <v/>
      </c>
      <c r="C35" s="58" t="s">
        <v>99</v>
      </c>
      <c r="D35" s="61"/>
      <c r="E35" s="61"/>
      <c r="F35" s="61"/>
      <c r="G35" s="61"/>
      <c r="H35" s="61"/>
      <c r="I35" s="61"/>
      <c r="J35" s="61"/>
      <c r="K35" s="61"/>
      <c r="L35" s="61"/>
      <c r="M35" s="61"/>
      <c r="N35" s="61"/>
      <c r="O35" s="61"/>
      <c r="P35" s="76" t="str">
        <f t="shared" ref="P35:P98" si="7">IF(SUM(D35:O35)&gt;0,SUM(D35:O35),"")</f>
        <v/>
      </c>
      <c r="R35" s="17" t="str">
        <f t="shared" ref="R35:R98" si="8">IF(AND(A34="",A35=""),"",IF(A35&lt;&gt;"",A35,A34))</f>
        <v/>
      </c>
      <c r="S35" s="17" t="str">
        <f t="shared" si="6"/>
        <v>Zugänge</v>
      </c>
    </row>
    <row r="36" spans="1:19" x14ac:dyDescent="0.2">
      <c r="A36" s="413"/>
      <c r="B36" s="415"/>
      <c r="C36" s="59" t="s">
        <v>100</v>
      </c>
      <c r="D36" s="63"/>
      <c r="E36" s="63"/>
      <c r="F36" s="63"/>
      <c r="G36" s="63"/>
      <c r="H36" s="63"/>
      <c r="I36" s="63"/>
      <c r="J36" s="63"/>
      <c r="K36" s="63"/>
      <c r="L36" s="63"/>
      <c r="M36" s="63"/>
      <c r="N36" s="63"/>
      <c r="O36" s="63"/>
      <c r="P36" s="77" t="str">
        <f t="shared" si="7"/>
        <v/>
      </c>
      <c r="R36" s="17" t="str">
        <f t="shared" si="8"/>
        <v/>
      </c>
      <c r="S36" s="17" t="str">
        <f t="shared" si="6"/>
        <v>Abgänge</v>
      </c>
    </row>
    <row r="37" spans="1:19" x14ac:dyDescent="0.2">
      <c r="A37" s="412"/>
      <c r="B37" s="414" t="str">
        <f>IF(A37="","",IFERROR(VLOOKUP(A37,L!$M$11:$N$120,2,FALSE),"Eingabeart wurde geändert"))</f>
        <v/>
      </c>
      <c r="C37" s="58" t="s">
        <v>99</v>
      </c>
      <c r="D37" s="61"/>
      <c r="E37" s="61"/>
      <c r="F37" s="61"/>
      <c r="G37" s="61"/>
      <c r="H37" s="61"/>
      <c r="I37" s="61"/>
      <c r="J37" s="61"/>
      <c r="K37" s="61"/>
      <c r="L37" s="61"/>
      <c r="M37" s="61"/>
      <c r="N37" s="61"/>
      <c r="O37" s="61"/>
      <c r="P37" s="76" t="str">
        <f t="shared" si="7"/>
        <v/>
      </c>
      <c r="R37" s="17" t="str">
        <f t="shared" si="8"/>
        <v/>
      </c>
      <c r="S37" s="17" t="str">
        <f t="shared" si="6"/>
        <v>Zugänge</v>
      </c>
    </row>
    <row r="38" spans="1:19" x14ac:dyDescent="0.2">
      <c r="A38" s="413"/>
      <c r="B38" s="415"/>
      <c r="C38" s="59" t="s">
        <v>100</v>
      </c>
      <c r="D38" s="63"/>
      <c r="E38" s="63"/>
      <c r="F38" s="63"/>
      <c r="G38" s="63"/>
      <c r="H38" s="63"/>
      <c r="I38" s="63"/>
      <c r="J38" s="63"/>
      <c r="K38" s="63"/>
      <c r="L38" s="63"/>
      <c r="M38" s="63"/>
      <c r="N38" s="63"/>
      <c r="O38" s="63"/>
      <c r="P38" s="77" t="str">
        <f t="shared" si="7"/>
        <v/>
      </c>
      <c r="R38" s="17" t="str">
        <f t="shared" si="8"/>
        <v/>
      </c>
      <c r="S38" s="17" t="str">
        <f t="shared" si="6"/>
        <v>Abgänge</v>
      </c>
    </row>
    <row r="39" spans="1:19" x14ac:dyDescent="0.2">
      <c r="A39" s="412"/>
      <c r="B39" s="414" t="str">
        <f>IF(A39="","",IFERROR(VLOOKUP(A39,L!$M$11:$N$120,2,FALSE),"Eingabeart wurde geändert"))</f>
        <v/>
      </c>
      <c r="C39" s="58" t="s">
        <v>99</v>
      </c>
      <c r="D39" s="61"/>
      <c r="E39" s="61"/>
      <c r="F39" s="61"/>
      <c r="G39" s="61"/>
      <c r="H39" s="61"/>
      <c r="I39" s="61"/>
      <c r="J39" s="61"/>
      <c r="K39" s="61"/>
      <c r="L39" s="61"/>
      <c r="M39" s="61"/>
      <c r="N39" s="61"/>
      <c r="O39" s="61"/>
      <c r="P39" s="76" t="str">
        <f t="shared" si="7"/>
        <v/>
      </c>
      <c r="R39" s="17" t="str">
        <f t="shared" si="8"/>
        <v/>
      </c>
      <c r="S39" s="17" t="str">
        <f t="shared" si="6"/>
        <v>Zugänge</v>
      </c>
    </row>
    <row r="40" spans="1:19" x14ac:dyDescent="0.2">
      <c r="A40" s="413"/>
      <c r="B40" s="415"/>
      <c r="C40" s="59" t="s">
        <v>100</v>
      </c>
      <c r="D40" s="63"/>
      <c r="E40" s="63"/>
      <c r="F40" s="63"/>
      <c r="G40" s="63"/>
      <c r="H40" s="63"/>
      <c r="I40" s="63"/>
      <c r="J40" s="63"/>
      <c r="K40" s="63"/>
      <c r="L40" s="63"/>
      <c r="M40" s="63"/>
      <c r="N40" s="63"/>
      <c r="O40" s="63"/>
      <c r="P40" s="77" t="str">
        <f t="shared" si="7"/>
        <v/>
      </c>
      <c r="R40" s="17" t="str">
        <f t="shared" si="8"/>
        <v/>
      </c>
      <c r="S40" s="17" t="str">
        <f t="shared" si="6"/>
        <v>Abgänge</v>
      </c>
    </row>
    <row r="41" spans="1:19" x14ac:dyDescent="0.2">
      <c r="A41" s="412"/>
      <c r="B41" s="414" t="str">
        <f>IF(A41="","",IFERROR(VLOOKUP(A41,L!$M$11:$N$120,2,FALSE),"Eingabeart wurde geändert"))</f>
        <v/>
      </c>
      <c r="C41" s="58" t="s">
        <v>99</v>
      </c>
      <c r="D41" s="61"/>
      <c r="E41" s="61"/>
      <c r="F41" s="61"/>
      <c r="G41" s="61"/>
      <c r="H41" s="61"/>
      <c r="I41" s="61"/>
      <c r="J41" s="61"/>
      <c r="K41" s="61"/>
      <c r="L41" s="61"/>
      <c r="M41" s="61"/>
      <c r="N41" s="61"/>
      <c r="O41" s="61"/>
      <c r="P41" s="76" t="str">
        <f t="shared" si="7"/>
        <v/>
      </c>
      <c r="R41" s="17" t="str">
        <f t="shared" si="8"/>
        <v/>
      </c>
      <c r="S41" s="17" t="str">
        <f t="shared" si="6"/>
        <v>Zugänge</v>
      </c>
    </row>
    <row r="42" spans="1:19" x14ac:dyDescent="0.2">
      <c r="A42" s="413"/>
      <c r="B42" s="415"/>
      <c r="C42" s="59" t="s">
        <v>100</v>
      </c>
      <c r="D42" s="63"/>
      <c r="E42" s="63"/>
      <c r="F42" s="63"/>
      <c r="G42" s="63"/>
      <c r="H42" s="63"/>
      <c r="I42" s="63"/>
      <c r="J42" s="63"/>
      <c r="K42" s="63"/>
      <c r="L42" s="63"/>
      <c r="M42" s="63"/>
      <c r="N42" s="63"/>
      <c r="O42" s="63"/>
      <c r="P42" s="77" t="str">
        <f t="shared" si="7"/>
        <v/>
      </c>
      <c r="R42" s="17" t="str">
        <f t="shared" si="8"/>
        <v/>
      </c>
      <c r="S42" s="17" t="str">
        <f t="shared" si="6"/>
        <v>Abgänge</v>
      </c>
    </row>
    <row r="43" spans="1:19" x14ac:dyDescent="0.2">
      <c r="A43" s="412"/>
      <c r="B43" s="414" t="str">
        <f>IF(A43="","",IFERROR(VLOOKUP(A43,L!$M$11:$N$120,2,FALSE),"Eingabeart wurde geändert"))</f>
        <v/>
      </c>
      <c r="C43" s="58" t="s">
        <v>99</v>
      </c>
      <c r="D43" s="61"/>
      <c r="E43" s="61"/>
      <c r="F43" s="61"/>
      <c r="G43" s="61"/>
      <c r="H43" s="61"/>
      <c r="I43" s="61"/>
      <c r="J43" s="61"/>
      <c r="K43" s="61"/>
      <c r="L43" s="61"/>
      <c r="M43" s="61"/>
      <c r="N43" s="61"/>
      <c r="O43" s="61"/>
      <c r="P43" s="76" t="str">
        <f t="shared" si="7"/>
        <v/>
      </c>
      <c r="R43" s="17" t="str">
        <f t="shared" si="8"/>
        <v/>
      </c>
      <c r="S43" s="17" t="str">
        <f t="shared" si="6"/>
        <v>Zugänge</v>
      </c>
    </row>
    <row r="44" spans="1:19" x14ac:dyDescent="0.2">
      <c r="A44" s="413"/>
      <c r="B44" s="415"/>
      <c r="C44" s="59" t="s">
        <v>100</v>
      </c>
      <c r="D44" s="63"/>
      <c r="E44" s="63"/>
      <c r="F44" s="63"/>
      <c r="G44" s="63"/>
      <c r="H44" s="63"/>
      <c r="I44" s="63"/>
      <c r="J44" s="63"/>
      <c r="K44" s="63"/>
      <c r="L44" s="63"/>
      <c r="M44" s="63"/>
      <c r="N44" s="63"/>
      <c r="O44" s="63"/>
      <c r="P44" s="77" t="str">
        <f t="shared" si="7"/>
        <v/>
      </c>
      <c r="R44" s="17" t="str">
        <f t="shared" si="8"/>
        <v/>
      </c>
      <c r="S44" s="17" t="str">
        <f t="shared" si="6"/>
        <v>Abgänge</v>
      </c>
    </row>
    <row r="45" spans="1:19" x14ac:dyDescent="0.2">
      <c r="A45" s="412"/>
      <c r="B45" s="414" t="str">
        <f>IF(A45="","",IFERROR(VLOOKUP(A45,L!$M$11:$N$120,2,FALSE),"Eingabeart wurde geändert"))</f>
        <v/>
      </c>
      <c r="C45" s="58" t="s">
        <v>99</v>
      </c>
      <c r="D45" s="61"/>
      <c r="E45" s="61"/>
      <c r="F45" s="61"/>
      <c r="G45" s="61"/>
      <c r="H45" s="61"/>
      <c r="I45" s="61"/>
      <c r="J45" s="61"/>
      <c r="K45" s="61"/>
      <c r="L45" s="61"/>
      <c r="M45" s="61"/>
      <c r="N45" s="61"/>
      <c r="O45" s="61"/>
      <c r="P45" s="76" t="str">
        <f t="shared" si="7"/>
        <v/>
      </c>
      <c r="R45" s="17" t="str">
        <f t="shared" si="8"/>
        <v/>
      </c>
      <c r="S45" s="17" t="str">
        <f t="shared" si="6"/>
        <v>Zugänge</v>
      </c>
    </row>
    <row r="46" spans="1:19" x14ac:dyDescent="0.2">
      <c r="A46" s="413"/>
      <c r="B46" s="415"/>
      <c r="C46" s="59" t="s">
        <v>100</v>
      </c>
      <c r="D46" s="63"/>
      <c r="E46" s="63"/>
      <c r="F46" s="63"/>
      <c r="G46" s="63"/>
      <c r="H46" s="63"/>
      <c r="I46" s="63"/>
      <c r="J46" s="63"/>
      <c r="K46" s="63"/>
      <c r="L46" s="63"/>
      <c r="M46" s="63"/>
      <c r="N46" s="63"/>
      <c r="O46" s="63"/>
      <c r="P46" s="77" t="str">
        <f t="shared" si="7"/>
        <v/>
      </c>
      <c r="R46" s="17" t="str">
        <f t="shared" si="8"/>
        <v/>
      </c>
      <c r="S46" s="17" t="str">
        <f t="shared" si="6"/>
        <v>Abgänge</v>
      </c>
    </row>
    <row r="47" spans="1:19" x14ac:dyDescent="0.2">
      <c r="A47" s="412"/>
      <c r="B47" s="414" t="str">
        <f>IF(A47="","",IFERROR(VLOOKUP(A47,L!$M$11:$N$120,2,FALSE),"Eingabeart wurde geändert"))</f>
        <v/>
      </c>
      <c r="C47" s="58" t="s">
        <v>99</v>
      </c>
      <c r="D47" s="61"/>
      <c r="E47" s="61"/>
      <c r="F47" s="61"/>
      <c r="G47" s="61"/>
      <c r="H47" s="61"/>
      <c r="I47" s="61"/>
      <c r="J47" s="61"/>
      <c r="K47" s="61"/>
      <c r="L47" s="61"/>
      <c r="M47" s="61"/>
      <c r="N47" s="61"/>
      <c r="O47" s="61"/>
      <c r="P47" s="76" t="str">
        <f t="shared" si="7"/>
        <v/>
      </c>
      <c r="R47" s="17" t="str">
        <f t="shared" si="8"/>
        <v/>
      </c>
      <c r="S47" s="17" t="str">
        <f t="shared" si="6"/>
        <v>Zugänge</v>
      </c>
    </row>
    <row r="48" spans="1:19" x14ac:dyDescent="0.2">
      <c r="A48" s="413"/>
      <c r="B48" s="415"/>
      <c r="C48" s="59" t="s">
        <v>100</v>
      </c>
      <c r="D48" s="63"/>
      <c r="E48" s="63"/>
      <c r="F48" s="63"/>
      <c r="G48" s="63"/>
      <c r="H48" s="63"/>
      <c r="I48" s="63"/>
      <c r="J48" s="63"/>
      <c r="K48" s="63"/>
      <c r="L48" s="63"/>
      <c r="M48" s="63"/>
      <c r="N48" s="63"/>
      <c r="O48" s="63"/>
      <c r="P48" s="77" t="str">
        <f t="shared" si="7"/>
        <v/>
      </c>
      <c r="R48" s="17" t="str">
        <f t="shared" si="8"/>
        <v/>
      </c>
      <c r="S48" s="17" t="str">
        <f t="shared" si="6"/>
        <v>Abgänge</v>
      </c>
    </row>
    <row r="49" spans="1:19" x14ac:dyDescent="0.2">
      <c r="A49" s="412"/>
      <c r="B49" s="414" t="str">
        <f>IF(A49="","",IFERROR(VLOOKUP(A49,L!$M$11:$N$120,2,FALSE),"Eingabeart wurde geändert"))</f>
        <v/>
      </c>
      <c r="C49" s="58" t="s">
        <v>99</v>
      </c>
      <c r="D49" s="61"/>
      <c r="E49" s="61"/>
      <c r="F49" s="61"/>
      <c r="G49" s="61"/>
      <c r="H49" s="61"/>
      <c r="I49" s="61"/>
      <c r="J49" s="61"/>
      <c r="K49" s="61"/>
      <c r="L49" s="61"/>
      <c r="M49" s="61"/>
      <c r="N49" s="61"/>
      <c r="O49" s="61"/>
      <c r="P49" s="76" t="str">
        <f t="shared" si="7"/>
        <v/>
      </c>
      <c r="R49" s="17" t="str">
        <f t="shared" si="8"/>
        <v/>
      </c>
      <c r="S49" s="17" t="str">
        <f t="shared" si="6"/>
        <v>Zugänge</v>
      </c>
    </row>
    <row r="50" spans="1:19" x14ac:dyDescent="0.2">
      <c r="A50" s="413"/>
      <c r="B50" s="415"/>
      <c r="C50" s="59" t="s">
        <v>100</v>
      </c>
      <c r="D50" s="63"/>
      <c r="E50" s="63"/>
      <c r="F50" s="63"/>
      <c r="G50" s="63"/>
      <c r="H50" s="63"/>
      <c r="I50" s="63"/>
      <c r="J50" s="63"/>
      <c r="K50" s="63"/>
      <c r="L50" s="63"/>
      <c r="M50" s="63"/>
      <c r="N50" s="63"/>
      <c r="O50" s="63"/>
      <c r="P50" s="77" t="str">
        <f t="shared" si="7"/>
        <v/>
      </c>
      <c r="R50" s="17" t="str">
        <f t="shared" si="8"/>
        <v/>
      </c>
      <c r="S50" s="17" t="str">
        <f t="shared" si="6"/>
        <v>Abgänge</v>
      </c>
    </row>
    <row r="51" spans="1:19" x14ac:dyDescent="0.2">
      <c r="A51" s="412"/>
      <c r="B51" s="414" t="str">
        <f>IF(A51="","",IFERROR(VLOOKUP(A51,L!$M$11:$N$120,2,FALSE),"Eingabeart wurde geändert"))</f>
        <v/>
      </c>
      <c r="C51" s="58" t="s">
        <v>99</v>
      </c>
      <c r="D51" s="61"/>
      <c r="E51" s="61"/>
      <c r="F51" s="61"/>
      <c r="G51" s="61"/>
      <c r="H51" s="61"/>
      <c r="I51" s="61"/>
      <c r="J51" s="61"/>
      <c r="K51" s="61"/>
      <c r="L51" s="61"/>
      <c r="M51" s="61"/>
      <c r="N51" s="61"/>
      <c r="O51" s="61"/>
      <c r="P51" s="76" t="str">
        <f t="shared" si="7"/>
        <v/>
      </c>
      <c r="R51" s="17" t="str">
        <f t="shared" si="8"/>
        <v/>
      </c>
      <c r="S51" s="17" t="str">
        <f t="shared" si="6"/>
        <v>Zugänge</v>
      </c>
    </row>
    <row r="52" spans="1:19" x14ac:dyDescent="0.2">
      <c r="A52" s="413"/>
      <c r="B52" s="415"/>
      <c r="C52" s="59" t="s">
        <v>100</v>
      </c>
      <c r="D52" s="63"/>
      <c r="E52" s="63"/>
      <c r="F52" s="63"/>
      <c r="G52" s="63"/>
      <c r="H52" s="63"/>
      <c r="I52" s="63"/>
      <c r="J52" s="63"/>
      <c r="K52" s="63"/>
      <c r="L52" s="63"/>
      <c r="M52" s="63"/>
      <c r="N52" s="63"/>
      <c r="O52" s="63"/>
      <c r="P52" s="77" t="str">
        <f t="shared" si="7"/>
        <v/>
      </c>
      <c r="R52" s="17" t="str">
        <f t="shared" si="8"/>
        <v/>
      </c>
      <c r="S52" s="17" t="str">
        <f t="shared" si="6"/>
        <v>Abgänge</v>
      </c>
    </row>
    <row r="53" spans="1:19" x14ac:dyDescent="0.2">
      <c r="A53" s="412"/>
      <c r="B53" s="414" t="str">
        <f>IF(A53="","",IFERROR(VLOOKUP(A53,L!$M$11:$N$120,2,FALSE),"Eingabeart wurde geändert"))</f>
        <v/>
      </c>
      <c r="C53" s="58" t="s">
        <v>99</v>
      </c>
      <c r="D53" s="61"/>
      <c r="E53" s="61"/>
      <c r="F53" s="61"/>
      <c r="G53" s="61"/>
      <c r="H53" s="61"/>
      <c r="I53" s="61"/>
      <c r="J53" s="61"/>
      <c r="K53" s="61"/>
      <c r="L53" s="61"/>
      <c r="M53" s="61"/>
      <c r="N53" s="61"/>
      <c r="O53" s="61"/>
      <c r="P53" s="76" t="str">
        <f t="shared" si="7"/>
        <v/>
      </c>
      <c r="R53" s="17" t="str">
        <f t="shared" si="8"/>
        <v/>
      </c>
      <c r="S53" s="17" t="str">
        <f t="shared" si="6"/>
        <v>Zugänge</v>
      </c>
    </row>
    <row r="54" spans="1:19" x14ac:dyDescent="0.2">
      <c r="A54" s="413"/>
      <c r="B54" s="415"/>
      <c r="C54" s="59" t="s">
        <v>100</v>
      </c>
      <c r="D54" s="63"/>
      <c r="E54" s="63"/>
      <c r="F54" s="63"/>
      <c r="G54" s="63"/>
      <c r="H54" s="63"/>
      <c r="I54" s="63"/>
      <c r="J54" s="63"/>
      <c r="K54" s="63"/>
      <c r="L54" s="63"/>
      <c r="M54" s="63"/>
      <c r="N54" s="63"/>
      <c r="O54" s="63"/>
      <c r="P54" s="77" t="str">
        <f t="shared" si="7"/>
        <v/>
      </c>
      <c r="R54" s="17" t="str">
        <f t="shared" si="8"/>
        <v/>
      </c>
      <c r="S54" s="17" t="str">
        <f t="shared" si="6"/>
        <v>Abgänge</v>
      </c>
    </row>
    <row r="55" spans="1:19" x14ac:dyDescent="0.2">
      <c r="A55" s="412"/>
      <c r="B55" s="414" t="str">
        <f>IF(A55="","",IFERROR(VLOOKUP(A55,L!$M$11:$N$120,2,FALSE),"Eingabeart wurde geändert"))</f>
        <v/>
      </c>
      <c r="C55" s="58" t="s">
        <v>99</v>
      </c>
      <c r="D55" s="61"/>
      <c r="E55" s="61"/>
      <c r="F55" s="61"/>
      <c r="G55" s="61"/>
      <c r="H55" s="61"/>
      <c r="I55" s="61"/>
      <c r="J55" s="61"/>
      <c r="K55" s="61"/>
      <c r="L55" s="61"/>
      <c r="M55" s="61"/>
      <c r="N55" s="61"/>
      <c r="O55" s="61"/>
      <c r="P55" s="76" t="str">
        <f t="shared" si="7"/>
        <v/>
      </c>
      <c r="R55" s="17" t="str">
        <f t="shared" si="8"/>
        <v/>
      </c>
      <c r="S55" s="17" t="str">
        <f t="shared" si="6"/>
        <v>Zugänge</v>
      </c>
    </row>
    <row r="56" spans="1:19" x14ac:dyDescent="0.2">
      <c r="A56" s="413"/>
      <c r="B56" s="415"/>
      <c r="C56" s="59" t="s">
        <v>100</v>
      </c>
      <c r="D56" s="63"/>
      <c r="E56" s="63"/>
      <c r="F56" s="63"/>
      <c r="G56" s="63"/>
      <c r="H56" s="63"/>
      <c r="I56" s="63"/>
      <c r="J56" s="63"/>
      <c r="K56" s="63"/>
      <c r="L56" s="63"/>
      <c r="M56" s="63"/>
      <c r="N56" s="63"/>
      <c r="O56" s="63"/>
      <c r="P56" s="77" t="str">
        <f t="shared" si="7"/>
        <v/>
      </c>
      <c r="R56" s="17" t="str">
        <f t="shared" si="8"/>
        <v/>
      </c>
      <c r="S56" s="17" t="str">
        <f t="shared" si="6"/>
        <v>Abgänge</v>
      </c>
    </row>
    <row r="57" spans="1:19" x14ac:dyDescent="0.2">
      <c r="A57" s="412"/>
      <c r="B57" s="414" t="str">
        <f>IF(A57="","",IFERROR(VLOOKUP(A57,L!$M$11:$N$120,2,FALSE),"Eingabeart wurde geändert"))</f>
        <v/>
      </c>
      <c r="C57" s="58" t="s">
        <v>99</v>
      </c>
      <c r="D57" s="61"/>
      <c r="E57" s="61"/>
      <c r="F57" s="61"/>
      <c r="G57" s="61"/>
      <c r="H57" s="61"/>
      <c r="I57" s="61"/>
      <c r="J57" s="61"/>
      <c r="K57" s="61"/>
      <c r="L57" s="61"/>
      <c r="M57" s="61"/>
      <c r="N57" s="61"/>
      <c r="O57" s="61"/>
      <c r="P57" s="76" t="str">
        <f t="shared" si="7"/>
        <v/>
      </c>
      <c r="R57" s="17" t="str">
        <f t="shared" si="8"/>
        <v/>
      </c>
      <c r="S57" s="17" t="str">
        <f t="shared" si="6"/>
        <v>Zugänge</v>
      </c>
    </row>
    <row r="58" spans="1:19" x14ac:dyDescent="0.2">
      <c r="A58" s="413"/>
      <c r="B58" s="415"/>
      <c r="C58" s="59" t="s">
        <v>100</v>
      </c>
      <c r="D58" s="63"/>
      <c r="E58" s="63"/>
      <c r="F58" s="63"/>
      <c r="G58" s="63"/>
      <c r="H58" s="63"/>
      <c r="I58" s="63"/>
      <c r="J58" s="63"/>
      <c r="K58" s="63"/>
      <c r="L58" s="63"/>
      <c r="M58" s="63"/>
      <c r="N58" s="63"/>
      <c r="O58" s="63"/>
      <c r="P58" s="77" t="str">
        <f t="shared" si="7"/>
        <v/>
      </c>
      <c r="R58" s="17" t="str">
        <f t="shared" si="8"/>
        <v/>
      </c>
      <c r="S58" s="17" t="str">
        <f t="shared" si="6"/>
        <v>Abgänge</v>
      </c>
    </row>
    <row r="59" spans="1:19" x14ac:dyDescent="0.2">
      <c r="A59" s="412"/>
      <c r="B59" s="414" t="str">
        <f>IF(A59="","",IFERROR(VLOOKUP(A59,L!$M$11:$N$120,2,FALSE),"Eingabeart wurde geändert"))</f>
        <v/>
      </c>
      <c r="C59" s="58" t="s">
        <v>99</v>
      </c>
      <c r="D59" s="61"/>
      <c r="E59" s="61"/>
      <c r="F59" s="61"/>
      <c r="G59" s="61"/>
      <c r="H59" s="61"/>
      <c r="I59" s="61"/>
      <c r="J59" s="61"/>
      <c r="K59" s="61"/>
      <c r="L59" s="61"/>
      <c r="M59" s="61"/>
      <c r="N59" s="61"/>
      <c r="O59" s="61"/>
      <c r="P59" s="76" t="str">
        <f t="shared" si="7"/>
        <v/>
      </c>
      <c r="R59" s="17" t="str">
        <f t="shared" si="8"/>
        <v/>
      </c>
      <c r="S59" s="17" t="str">
        <f t="shared" si="6"/>
        <v>Zugänge</v>
      </c>
    </row>
    <row r="60" spans="1:19" x14ac:dyDescent="0.2">
      <c r="A60" s="413"/>
      <c r="B60" s="415"/>
      <c r="C60" s="59" t="s">
        <v>100</v>
      </c>
      <c r="D60" s="63"/>
      <c r="E60" s="63"/>
      <c r="F60" s="63"/>
      <c r="G60" s="63"/>
      <c r="H60" s="63"/>
      <c r="I60" s="63"/>
      <c r="J60" s="63"/>
      <c r="K60" s="63"/>
      <c r="L60" s="63"/>
      <c r="M60" s="63"/>
      <c r="N60" s="63"/>
      <c r="O60" s="63"/>
      <c r="P60" s="77" t="str">
        <f t="shared" si="7"/>
        <v/>
      </c>
      <c r="R60" s="17" t="str">
        <f t="shared" si="8"/>
        <v/>
      </c>
      <c r="S60" s="17" t="str">
        <f t="shared" si="6"/>
        <v>Abgänge</v>
      </c>
    </row>
    <row r="61" spans="1:19" x14ac:dyDescent="0.2">
      <c r="A61" s="412"/>
      <c r="B61" s="414" t="str">
        <f>IF(A61="","",IFERROR(VLOOKUP(A61,L!$M$11:$N$120,2,FALSE),"Eingabeart wurde geändert"))</f>
        <v/>
      </c>
      <c r="C61" s="58" t="s">
        <v>99</v>
      </c>
      <c r="D61" s="61"/>
      <c r="E61" s="61"/>
      <c r="F61" s="61"/>
      <c r="G61" s="61"/>
      <c r="H61" s="61"/>
      <c r="I61" s="61"/>
      <c r="J61" s="61"/>
      <c r="K61" s="61"/>
      <c r="L61" s="61"/>
      <c r="M61" s="61"/>
      <c r="N61" s="61"/>
      <c r="O61" s="61"/>
      <c r="P61" s="76" t="str">
        <f t="shared" si="7"/>
        <v/>
      </c>
      <c r="R61" s="17" t="str">
        <f t="shared" si="8"/>
        <v/>
      </c>
      <c r="S61" s="17" t="str">
        <f t="shared" si="6"/>
        <v>Zugänge</v>
      </c>
    </row>
    <row r="62" spans="1:19" x14ac:dyDescent="0.2">
      <c r="A62" s="413"/>
      <c r="B62" s="415"/>
      <c r="C62" s="59" t="s">
        <v>100</v>
      </c>
      <c r="D62" s="63"/>
      <c r="E62" s="63"/>
      <c r="F62" s="63"/>
      <c r="G62" s="63"/>
      <c r="H62" s="63"/>
      <c r="I62" s="63"/>
      <c r="J62" s="63"/>
      <c r="K62" s="63"/>
      <c r="L62" s="63"/>
      <c r="M62" s="63"/>
      <c r="N62" s="63"/>
      <c r="O62" s="63"/>
      <c r="P62" s="77" t="str">
        <f t="shared" si="7"/>
        <v/>
      </c>
      <c r="R62" s="17" t="str">
        <f t="shared" si="8"/>
        <v/>
      </c>
      <c r="S62" s="17" t="str">
        <f t="shared" si="6"/>
        <v>Abgänge</v>
      </c>
    </row>
    <row r="63" spans="1:19" x14ac:dyDescent="0.2">
      <c r="A63" s="412"/>
      <c r="B63" s="414" t="str">
        <f>IF(A63="","",IFERROR(VLOOKUP(A63,L!$M$11:$N$120,2,FALSE),"Eingabeart wurde geändert"))</f>
        <v/>
      </c>
      <c r="C63" s="58" t="s">
        <v>99</v>
      </c>
      <c r="D63" s="61"/>
      <c r="E63" s="61"/>
      <c r="F63" s="61"/>
      <c r="G63" s="61"/>
      <c r="H63" s="61"/>
      <c r="I63" s="61"/>
      <c r="J63" s="61"/>
      <c r="K63" s="61"/>
      <c r="L63" s="61"/>
      <c r="M63" s="61"/>
      <c r="N63" s="61"/>
      <c r="O63" s="61"/>
      <c r="P63" s="76" t="str">
        <f t="shared" si="7"/>
        <v/>
      </c>
      <c r="R63" s="17" t="str">
        <f t="shared" si="8"/>
        <v/>
      </c>
      <c r="S63" s="17" t="str">
        <f t="shared" si="6"/>
        <v>Zugänge</v>
      </c>
    </row>
    <row r="64" spans="1:19" x14ac:dyDescent="0.2">
      <c r="A64" s="413"/>
      <c r="B64" s="415"/>
      <c r="C64" s="59" t="s">
        <v>100</v>
      </c>
      <c r="D64" s="63"/>
      <c r="E64" s="63"/>
      <c r="F64" s="63"/>
      <c r="G64" s="63"/>
      <c r="H64" s="63"/>
      <c r="I64" s="63"/>
      <c r="J64" s="63"/>
      <c r="K64" s="63"/>
      <c r="L64" s="63"/>
      <c r="M64" s="63"/>
      <c r="N64" s="63"/>
      <c r="O64" s="63"/>
      <c r="P64" s="77" t="str">
        <f t="shared" si="7"/>
        <v/>
      </c>
      <c r="R64" s="17" t="str">
        <f t="shared" si="8"/>
        <v/>
      </c>
      <c r="S64" s="17" t="str">
        <f t="shared" si="6"/>
        <v>Abgänge</v>
      </c>
    </row>
    <row r="65" spans="1:19" x14ac:dyDescent="0.2">
      <c r="A65" s="412"/>
      <c r="B65" s="414" t="str">
        <f>IF(A65="","",IFERROR(VLOOKUP(A65,L!$M$11:$N$120,2,FALSE),"Eingabeart wurde geändert"))</f>
        <v/>
      </c>
      <c r="C65" s="58" t="s">
        <v>99</v>
      </c>
      <c r="D65" s="61"/>
      <c r="E65" s="61"/>
      <c r="F65" s="61"/>
      <c r="G65" s="61"/>
      <c r="H65" s="61"/>
      <c r="I65" s="61"/>
      <c r="J65" s="61"/>
      <c r="K65" s="61"/>
      <c r="L65" s="61"/>
      <c r="M65" s="61"/>
      <c r="N65" s="61"/>
      <c r="O65" s="61"/>
      <c r="P65" s="76" t="str">
        <f t="shared" si="7"/>
        <v/>
      </c>
      <c r="R65" s="17" t="str">
        <f t="shared" si="8"/>
        <v/>
      </c>
      <c r="S65" s="17" t="str">
        <f t="shared" ref="S65:S96" si="9">R65&amp;C65</f>
        <v>Zugänge</v>
      </c>
    </row>
    <row r="66" spans="1:19" x14ac:dyDescent="0.2">
      <c r="A66" s="413"/>
      <c r="B66" s="415"/>
      <c r="C66" s="59" t="s">
        <v>100</v>
      </c>
      <c r="D66" s="63"/>
      <c r="E66" s="63"/>
      <c r="F66" s="63"/>
      <c r="G66" s="63"/>
      <c r="H66" s="63"/>
      <c r="I66" s="63"/>
      <c r="J66" s="63"/>
      <c r="K66" s="63"/>
      <c r="L66" s="63"/>
      <c r="M66" s="63"/>
      <c r="N66" s="63"/>
      <c r="O66" s="63"/>
      <c r="P66" s="77" t="str">
        <f t="shared" si="7"/>
        <v/>
      </c>
      <c r="R66" s="17" t="str">
        <f t="shared" si="8"/>
        <v/>
      </c>
      <c r="S66" s="17" t="str">
        <f t="shared" si="9"/>
        <v>Abgänge</v>
      </c>
    </row>
    <row r="67" spans="1:19" x14ac:dyDescent="0.2">
      <c r="A67" s="412"/>
      <c r="B67" s="414" t="str">
        <f>IF(A67="","",IFERROR(VLOOKUP(A67,L!$M$11:$N$120,2,FALSE),"Eingabeart wurde geändert"))</f>
        <v/>
      </c>
      <c r="C67" s="58" t="s">
        <v>99</v>
      </c>
      <c r="D67" s="61"/>
      <c r="E67" s="61"/>
      <c r="F67" s="61"/>
      <c r="G67" s="61"/>
      <c r="H67" s="61"/>
      <c r="I67" s="61"/>
      <c r="J67" s="61"/>
      <c r="K67" s="61"/>
      <c r="L67" s="61"/>
      <c r="M67" s="61"/>
      <c r="N67" s="61"/>
      <c r="O67" s="61"/>
      <c r="P67" s="76" t="str">
        <f t="shared" si="7"/>
        <v/>
      </c>
      <c r="R67" s="17" t="str">
        <f t="shared" si="8"/>
        <v/>
      </c>
      <c r="S67" s="17" t="str">
        <f t="shared" si="9"/>
        <v>Zugänge</v>
      </c>
    </row>
    <row r="68" spans="1:19" x14ac:dyDescent="0.2">
      <c r="A68" s="413"/>
      <c r="B68" s="415"/>
      <c r="C68" s="59" t="s">
        <v>100</v>
      </c>
      <c r="D68" s="63"/>
      <c r="E68" s="63"/>
      <c r="F68" s="63"/>
      <c r="G68" s="63"/>
      <c r="H68" s="63"/>
      <c r="I68" s="63"/>
      <c r="J68" s="63"/>
      <c r="K68" s="63"/>
      <c r="L68" s="63"/>
      <c r="M68" s="63"/>
      <c r="N68" s="63"/>
      <c r="O68" s="63"/>
      <c r="P68" s="77" t="str">
        <f t="shared" si="7"/>
        <v/>
      </c>
      <c r="R68" s="17" t="str">
        <f t="shared" si="8"/>
        <v/>
      </c>
      <c r="S68" s="17" t="str">
        <f t="shared" si="9"/>
        <v>Abgänge</v>
      </c>
    </row>
    <row r="69" spans="1:19" x14ac:dyDescent="0.2">
      <c r="A69" s="412"/>
      <c r="B69" s="414" t="str">
        <f>IF(A69="","",IFERROR(VLOOKUP(A69,L!$M$11:$N$120,2,FALSE),"Eingabeart wurde geändert"))</f>
        <v/>
      </c>
      <c r="C69" s="58" t="s">
        <v>99</v>
      </c>
      <c r="D69" s="61"/>
      <c r="E69" s="61"/>
      <c r="F69" s="61"/>
      <c r="G69" s="61"/>
      <c r="H69" s="61"/>
      <c r="I69" s="61"/>
      <c r="J69" s="61"/>
      <c r="K69" s="61"/>
      <c r="L69" s="61"/>
      <c r="M69" s="61"/>
      <c r="N69" s="61"/>
      <c r="O69" s="61"/>
      <c r="P69" s="76" t="str">
        <f t="shared" si="7"/>
        <v/>
      </c>
      <c r="R69" s="17" t="str">
        <f t="shared" si="8"/>
        <v/>
      </c>
      <c r="S69" s="17" t="str">
        <f t="shared" si="9"/>
        <v>Zugänge</v>
      </c>
    </row>
    <row r="70" spans="1:19" x14ac:dyDescent="0.2">
      <c r="A70" s="413"/>
      <c r="B70" s="415"/>
      <c r="C70" s="59" t="s">
        <v>100</v>
      </c>
      <c r="D70" s="63"/>
      <c r="E70" s="63"/>
      <c r="F70" s="63"/>
      <c r="G70" s="63"/>
      <c r="H70" s="63"/>
      <c r="I70" s="63"/>
      <c r="J70" s="63"/>
      <c r="K70" s="63"/>
      <c r="L70" s="63"/>
      <c r="M70" s="63"/>
      <c r="N70" s="63"/>
      <c r="O70" s="63"/>
      <c r="P70" s="77" t="str">
        <f t="shared" si="7"/>
        <v/>
      </c>
      <c r="R70" s="17" t="str">
        <f t="shared" si="8"/>
        <v/>
      </c>
      <c r="S70" s="17" t="str">
        <f t="shared" si="9"/>
        <v>Abgänge</v>
      </c>
    </row>
    <row r="71" spans="1:19" x14ac:dyDescent="0.2">
      <c r="A71" s="412"/>
      <c r="B71" s="414" t="str">
        <f>IF(A71="","",IFERROR(VLOOKUP(A71,L!$M$11:$N$120,2,FALSE),"Eingabeart wurde geändert"))</f>
        <v/>
      </c>
      <c r="C71" s="58" t="s">
        <v>99</v>
      </c>
      <c r="D71" s="61"/>
      <c r="E71" s="61"/>
      <c r="F71" s="61"/>
      <c r="G71" s="61"/>
      <c r="H71" s="61"/>
      <c r="I71" s="61"/>
      <c r="J71" s="61"/>
      <c r="K71" s="61"/>
      <c r="L71" s="61"/>
      <c r="M71" s="61"/>
      <c r="N71" s="61"/>
      <c r="O71" s="61"/>
      <c r="P71" s="76" t="str">
        <f t="shared" si="7"/>
        <v/>
      </c>
      <c r="R71" s="17" t="str">
        <f t="shared" si="8"/>
        <v/>
      </c>
      <c r="S71" s="17" t="str">
        <f t="shared" si="9"/>
        <v>Zugänge</v>
      </c>
    </row>
    <row r="72" spans="1:19" x14ac:dyDescent="0.2">
      <c r="A72" s="413"/>
      <c r="B72" s="415"/>
      <c r="C72" s="59" t="s">
        <v>100</v>
      </c>
      <c r="D72" s="63"/>
      <c r="E72" s="63"/>
      <c r="F72" s="63"/>
      <c r="G72" s="63"/>
      <c r="H72" s="63"/>
      <c r="I72" s="63"/>
      <c r="J72" s="63"/>
      <c r="K72" s="63"/>
      <c r="L72" s="63"/>
      <c r="M72" s="63"/>
      <c r="N72" s="63"/>
      <c r="O72" s="63"/>
      <c r="P72" s="77" t="str">
        <f t="shared" si="7"/>
        <v/>
      </c>
      <c r="R72" s="17" t="str">
        <f t="shared" si="8"/>
        <v/>
      </c>
      <c r="S72" s="17" t="str">
        <f t="shared" si="9"/>
        <v>Abgänge</v>
      </c>
    </row>
    <row r="73" spans="1:19" x14ac:dyDescent="0.2">
      <c r="A73" s="412"/>
      <c r="B73" s="414" t="str">
        <f>IF(A73="","",IFERROR(VLOOKUP(A73,L!$M$11:$N$120,2,FALSE),"Eingabeart wurde geändert"))</f>
        <v/>
      </c>
      <c r="C73" s="58" t="s">
        <v>99</v>
      </c>
      <c r="D73" s="61"/>
      <c r="E73" s="61"/>
      <c r="F73" s="61"/>
      <c r="G73" s="61"/>
      <c r="H73" s="61"/>
      <c r="I73" s="61"/>
      <c r="J73" s="61"/>
      <c r="K73" s="61"/>
      <c r="L73" s="61"/>
      <c r="M73" s="61"/>
      <c r="N73" s="61"/>
      <c r="O73" s="61"/>
      <c r="P73" s="76" t="str">
        <f t="shared" si="7"/>
        <v/>
      </c>
      <c r="R73" s="17" t="str">
        <f t="shared" si="8"/>
        <v/>
      </c>
      <c r="S73" s="17" t="str">
        <f t="shared" si="9"/>
        <v>Zugänge</v>
      </c>
    </row>
    <row r="74" spans="1:19" x14ac:dyDescent="0.2">
      <c r="A74" s="413"/>
      <c r="B74" s="415"/>
      <c r="C74" s="59" t="s">
        <v>100</v>
      </c>
      <c r="D74" s="63"/>
      <c r="E74" s="63"/>
      <c r="F74" s="63"/>
      <c r="G74" s="63"/>
      <c r="H74" s="63"/>
      <c r="I74" s="63"/>
      <c r="J74" s="63"/>
      <c r="K74" s="63"/>
      <c r="L74" s="63"/>
      <c r="M74" s="63"/>
      <c r="N74" s="63"/>
      <c r="O74" s="63"/>
      <c r="P74" s="77" t="str">
        <f t="shared" si="7"/>
        <v/>
      </c>
      <c r="R74" s="17" t="str">
        <f t="shared" si="8"/>
        <v/>
      </c>
      <c r="S74" s="17" t="str">
        <f t="shared" si="9"/>
        <v>Abgänge</v>
      </c>
    </row>
    <row r="75" spans="1:19" x14ac:dyDescent="0.2">
      <c r="A75" s="412"/>
      <c r="B75" s="414" t="str">
        <f>IF(A75="","",IFERROR(VLOOKUP(A75,L!$M$11:$N$120,2,FALSE),"Eingabeart wurde geändert"))</f>
        <v/>
      </c>
      <c r="C75" s="58" t="s">
        <v>99</v>
      </c>
      <c r="D75" s="61"/>
      <c r="E75" s="61"/>
      <c r="F75" s="61"/>
      <c r="G75" s="61"/>
      <c r="H75" s="61"/>
      <c r="I75" s="61"/>
      <c r="J75" s="61"/>
      <c r="K75" s="61"/>
      <c r="L75" s="61"/>
      <c r="M75" s="61"/>
      <c r="N75" s="61"/>
      <c r="O75" s="61"/>
      <c r="P75" s="76" t="str">
        <f t="shared" si="7"/>
        <v/>
      </c>
      <c r="R75" s="17" t="str">
        <f t="shared" si="8"/>
        <v/>
      </c>
      <c r="S75" s="17" t="str">
        <f t="shared" si="9"/>
        <v>Zugänge</v>
      </c>
    </row>
    <row r="76" spans="1:19" x14ac:dyDescent="0.2">
      <c r="A76" s="413"/>
      <c r="B76" s="415"/>
      <c r="C76" s="59" t="s">
        <v>100</v>
      </c>
      <c r="D76" s="63"/>
      <c r="E76" s="63"/>
      <c r="F76" s="63"/>
      <c r="G76" s="63"/>
      <c r="H76" s="63"/>
      <c r="I76" s="63"/>
      <c r="J76" s="63"/>
      <c r="K76" s="63"/>
      <c r="L76" s="63"/>
      <c r="M76" s="63"/>
      <c r="N76" s="63"/>
      <c r="O76" s="63"/>
      <c r="P76" s="77" t="str">
        <f t="shared" si="7"/>
        <v/>
      </c>
      <c r="R76" s="17" t="str">
        <f t="shared" si="8"/>
        <v/>
      </c>
      <c r="S76" s="17" t="str">
        <f t="shared" si="9"/>
        <v>Abgänge</v>
      </c>
    </row>
    <row r="77" spans="1:19" x14ac:dyDescent="0.2">
      <c r="A77" s="412"/>
      <c r="B77" s="414" t="str">
        <f>IF(A77="","",IFERROR(VLOOKUP(A77,L!$M$11:$N$120,2,FALSE),"Eingabeart wurde geändert"))</f>
        <v/>
      </c>
      <c r="C77" s="58" t="s">
        <v>99</v>
      </c>
      <c r="D77" s="61"/>
      <c r="E77" s="61"/>
      <c r="F77" s="61"/>
      <c r="G77" s="61"/>
      <c r="H77" s="61"/>
      <c r="I77" s="61"/>
      <c r="J77" s="61"/>
      <c r="K77" s="61"/>
      <c r="L77" s="61"/>
      <c r="M77" s="61"/>
      <c r="N77" s="61"/>
      <c r="O77" s="61"/>
      <c r="P77" s="76" t="str">
        <f t="shared" si="7"/>
        <v/>
      </c>
      <c r="R77" s="17" t="str">
        <f t="shared" si="8"/>
        <v/>
      </c>
      <c r="S77" s="17" t="str">
        <f t="shared" si="9"/>
        <v>Zugänge</v>
      </c>
    </row>
    <row r="78" spans="1:19" x14ac:dyDescent="0.2">
      <c r="A78" s="413"/>
      <c r="B78" s="415"/>
      <c r="C78" s="59" t="s">
        <v>100</v>
      </c>
      <c r="D78" s="63"/>
      <c r="E78" s="63"/>
      <c r="F78" s="63"/>
      <c r="G78" s="63"/>
      <c r="H78" s="63"/>
      <c r="I78" s="63"/>
      <c r="J78" s="63"/>
      <c r="K78" s="63"/>
      <c r="L78" s="63"/>
      <c r="M78" s="63"/>
      <c r="N78" s="63"/>
      <c r="O78" s="63"/>
      <c r="P78" s="77" t="str">
        <f t="shared" si="7"/>
        <v/>
      </c>
      <c r="R78" s="17" t="str">
        <f t="shared" si="8"/>
        <v/>
      </c>
      <c r="S78" s="17" t="str">
        <f t="shared" si="9"/>
        <v>Abgänge</v>
      </c>
    </row>
    <row r="79" spans="1:19" x14ac:dyDescent="0.2">
      <c r="A79" s="412"/>
      <c r="B79" s="414" t="str">
        <f>IF(A79="","",IFERROR(VLOOKUP(A79,L!$M$11:$N$120,2,FALSE),"Eingabeart wurde geändert"))</f>
        <v/>
      </c>
      <c r="C79" s="58" t="s">
        <v>99</v>
      </c>
      <c r="D79" s="61"/>
      <c r="E79" s="61"/>
      <c r="F79" s="61"/>
      <c r="G79" s="61"/>
      <c r="H79" s="61"/>
      <c r="I79" s="61"/>
      <c r="J79" s="61"/>
      <c r="K79" s="61"/>
      <c r="L79" s="61"/>
      <c r="M79" s="61"/>
      <c r="N79" s="61"/>
      <c r="O79" s="61"/>
      <c r="P79" s="76" t="str">
        <f t="shared" si="7"/>
        <v/>
      </c>
      <c r="R79" s="17" t="str">
        <f t="shared" si="8"/>
        <v/>
      </c>
      <c r="S79" s="17" t="str">
        <f t="shared" si="9"/>
        <v>Zugänge</v>
      </c>
    </row>
    <row r="80" spans="1:19" x14ac:dyDescent="0.2">
      <c r="A80" s="413"/>
      <c r="B80" s="415"/>
      <c r="C80" s="59" t="s">
        <v>100</v>
      </c>
      <c r="D80" s="63"/>
      <c r="E80" s="63"/>
      <c r="F80" s="63"/>
      <c r="G80" s="63"/>
      <c r="H80" s="63"/>
      <c r="I80" s="63"/>
      <c r="J80" s="63"/>
      <c r="K80" s="63"/>
      <c r="L80" s="63"/>
      <c r="M80" s="63"/>
      <c r="N80" s="63"/>
      <c r="O80" s="63"/>
      <c r="P80" s="77" t="str">
        <f t="shared" si="7"/>
        <v/>
      </c>
      <c r="R80" s="17" t="str">
        <f t="shared" si="8"/>
        <v/>
      </c>
      <c r="S80" s="17" t="str">
        <f t="shared" si="9"/>
        <v>Abgänge</v>
      </c>
    </row>
    <row r="81" spans="1:19" x14ac:dyDescent="0.2">
      <c r="A81" s="412"/>
      <c r="B81" s="414" t="str">
        <f>IF(A81="","",IFERROR(VLOOKUP(A81,L!$M$11:$N$120,2,FALSE),"Eingabeart wurde geändert"))</f>
        <v/>
      </c>
      <c r="C81" s="58" t="s">
        <v>99</v>
      </c>
      <c r="D81" s="61"/>
      <c r="E81" s="61"/>
      <c r="F81" s="61"/>
      <c r="G81" s="61"/>
      <c r="H81" s="61"/>
      <c r="I81" s="61"/>
      <c r="J81" s="61"/>
      <c r="K81" s="61"/>
      <c r="L81" s="61"/>
      <c r="M81" s="61"/>
      <c r="N81" s="61"/>
      <c r="O81" s="61"/>
      <c r="P81" s="76" t="str">
        <f t="shared" si="7"/>
        <v/>
      </c>
      <c r="R81" s="17" t="str">
        <f t="shared" si="8"/>
        <v/>
      </c>
      <c r="S81" s="17" t="str">
        <f t="shared" si="9"/>
        <v>Zugänge</v>
      </c>
    </row>
    <row r="82" spans="1:19" x14ac:dyDescent="0.2">
      <c r="A82" s="413"/>
      <c r="B82" s="415"/>
      <c r="C82" s="59" t="s">
        <v>100</v>
      </c>
      <c r="D82" s="63"/>
      <c r="E82" s="63"/>
      <c r="F82" s="63"/>
      <c r="G82" s="63"/>
      <c r="H82" s="63"/>
      <c r="I82" s="63"/>
      <c r="J82" s="63"/>
      <c r="K82" s="63"/>
      <c r="L82" s="63"/>
      <c r="M82" s="63"/>
      <c r="N82" s="63"/>
      <c r="O82" s="63"/>
      <c r="P82" s="77" t="str">
        <f t="shared" si="7"/>
        <v/>
      </c>
      <c r="R82" s="17" t="str">
        <f t="shared" si="8"/>
        <v/>
      </c>
      <c r="S82" s="17" t="str">
        <f t="shared" si="9"/>
        <v>Abgänge</v>
      </c>
    </row>
    <row r="83" spans="1:19" x14ac:dyDescent="0.2">
      <c r="A83" s="412"/>
      <c r="B83" s="414" t="str">
        <f>IF(A83="","",IFERROR(VLOOKUP(A83,L!$M$11:$N$120,2,FALSE),"Eingabeart wurde geändert"))</f>
        <v/>
      </c>
      <c r="C83" s="58" t="s">
        <v>99</v>
      </c>
      <c r="D83" s="61"/>
      <c r="E83" s="61"/>
      <c r="F83" s="61"/>
      <c r="G83" s="61"/>
      <c r="H83" s="61"/>
      <c r="I83" s="61"/>
      <c r="J83" s="61"/>
      <c r="K83" s="61"/>
      <c r="L83" s="61"/>
      <c r="M83" s="61"/>
      <c r="N83" s="61"/>
      <c r="O83" s="61"/>
      <c r="P83" s="76" t="str">
        <f t="shared" si="7"/>
        <v/>
      </c>
      <c r="R83" s="17" t="str">
        <f t="shared" si="8"/>
        <v/>
      </c>
      <c r="S83" s="17" t="str">
        <f t="shared" si="9"/>
        <v>Zugänge</v>
      </c>
    </row>
    <row r="84" spans="1:19" x14ac:dyDescent="0.2">
      <c r="A84" s="413"/>
      <c r="B84" s="415"/>
      <c r="C84" s="59" t="s">
        <v>100</v>
      </c>
      <c r="D84" s="63"/>
      <c r="E84" s="63"/>
      <c r="F84" s="63"/>
      <c r="G84" s="63"/>
      <c r="H84" s="63"/>
      <c r="I84" s="63"/>
      <c r="J84" s="63"/>
      <c r="K84" s="63"/>
      <c r="L84" s="63"/>
      <c r="M84" s="63"/>
      <c r="N84" s="63"/>
      <c r="O84" s="63"/>
      <c r="P84" s="77" t="str">
        <f t="shared" si="7"/>
        <v/>
      </c>
      <c r="R84" s="17" t="str">
        <f t="shared" si="8"/>
        <v/>
      </c>
      <c r="S84" s="17" t="str">
        <f t="shared" si="9"/>
        <v>Abgänge</v>
      </c>
    </row>
    <row r="85" spans="1:19" x14ac:dyDescent="0.2">
      <c r="A85" s="412"/>
      <c r="B85" s="414" t="str">
        <f>IF(A85="","",IFERROR(VLOOKUP(A85,L!$M$11:$N$120,2,FALSE),"Eingabeart wurde geändert"))</f>
        <v/>
      </c>
      <c r="C85" s="58" t="s">
        <v>99</v>
      </c>
      <c r="D85" s="61"/>
      <c r="E85" s="61"/>
      <c r="F85" s="61"/>
      <c r="G85" s="61"/>
      <c r="H85" s="61"/>
      <c r="I85" s="61"/>
      <c r="J85" s="61"/>
      <c r="K85" s="61"/>
      <c r="L85" s="61"/>
      <c r="M85" s="61"/>
      <c r="N85" s="61"/>
      <c r="O85" s="61"/>
      <c r="P85" s="76" t="str">
        <f t="shared" si="7"/>
        <v/>
      </c>
      <c r="R85" s="17" t="str">
        <f t="shared" si="8"/>
        <v/>
      </c>
      <c r="S85" s="17" t="str">
        <f t="shared" si="9"/>
        <v>Zugänge</v>
      </c>
    </row>
    <row r="86" spans="1:19" x14ac:dyDescent="0.2">
      <c r="A86" s="413"/>
      <c r="B86" s="415"/>
      <c r="C86" s="59" t="s">
        <v>100</v>
      </c>
      <c r="D86" s="63"/>
      <c r="E86" s="63"/>
      <c r="F86" s="63"/>
      <c r="G86" s="63"/>
      <c r="H86" s="63"/>
      <c r="I86" s="63"/>
      <c r="J86" s="63"/>
      <c r="K86" s="63"/>
      <c r="L86" s="63"/>
      <c r="M86" s="63"/>
      <c r="N86" s="63"/>
      <c r="O86" s="63"/>
      <c r="P86" s="77" t="str">
        <f t="shared" si="7"/>
        <v/>
      </c>
      <c r="R86" s="17" t="str">
        <f t="shared" si="8"/>
        <v/>
      </c>
      <c r="S86" s="17" t="str">
        <f t="shared" si="9"/>
        <v>Abgänge</v>
      </c>
    </row>
    <row r="87" spans="1:19" x14ac:dyDescent="0.2">
      <c r="A87" s="412"/>
      <c r="B87" s="414" t="str">
        <f>IF(A87="","",IFERROR(VLOOKUP(A87,L!$M$11:$N$120,2,FALSE),"Eingabeart wurde geändert"))</f>
        <v/>
      </c>
      <c r="C87" s="58" t="s">
        <v>99</v>
      </c>
      <c r="D87" s="61"/>
      <c r="E87" s="61"/>
      <c r="F87" s="61"/>
      <c r="G87" s="61"/>
      <c r="H87" s="61"/>
      <c r="I87" s="61"/>
      <c r="J87" s="61"/>
      <c r="K87" s="61"/>
      <c r="L87" s="61"/>
      <c r="M87" s="61"/>
      <c r="N87" s="61"/>
      <c r="O87" s="61"/>
      <c r="P87" s="76" t="str">
        <f t="shared" si="7"/>
        <v/>
      </c>
      <c r="R87" s="17" t="str">
        <f t="shared" si="8"/>
        <v/>
      </c>
      <c r="S87" s="17" t="str">
        <f t="shared" si="9"/>
        <v>Zugänge</v>
      </c>
    </row>
    <row r="88" spans="1:19" x14ac:dyDescent="0.2">
      <c r="A88" s="413"/>
      <c r="B88" s="415"/>
      <c r="C88" s="59" t="s">
        <v>100</v>
      </c>
      <c r="D88" s="63"/>
      <c r="E88" s="63"/>
      <c r="F88" s="63"/>
      <c r="G88" s="63"/>
      <c r="H88" s="63"/>
      <c r="I88" s="63"/>
      <c r="J88" s="63"/>
      <c r="K88" s="63"/>
      <c r="L88" s="63"/>
      <c r="M88" s="63"/>
      <c r="N88" s="63"/>
      <c r="O88" s="63"/>
      <c r="P88" s="77" t="str">
        <f t="shared" si="7"/>
        <v/>
      </c>
      <c r="R88" s="17" t="str">
        <f t="shared" si="8"/>
        <v/>
      </c>
      <c r="S88" s="17" t="str">
        <f t="shared" si="9"/>
        <v>Abgänge</v>
      </c>
    </row>
    <row r="89" spans="1:19" x14ac:dyDescent="0.2">
      <c r="A89" s="412"/>
      <c r="B89" s="414" t="str">
        <f>IF(A89="","",IFERROR(VLOOKUP(A89,L!$M$11:$N$120,2,FALSE),"Eingabeart wurde geändert"))</f>
        <v/>
      </c>
      <c r="C89" s="58" t="s">
        <v>99</v>
      </c>
      <c r="D89" s="61"/>
      <c r="E89" s="61"/>
      <c r="F89" s="61"/>
      <c r="G89" s="61"/>
      <c r="H89" s="61"/>
      <c r="I89" s="61"/>
      <c r="J89" s="61"/>
      <c r="K89" s="61"/>
      <c r="L89" s="61"/>
      <c r="M89" s="61"/>
      <c r="N89" s="61"/>
      <c r="O89" s="61"/>
      <c r="P89" s="76" t="str">
        <f t="shared" si="7"/>
        <v/>
      </c>
      <c r="R89" s="17" t="str">
        <f t="shared" si="8"/>
        <v/>
      </c>
      <c r="S89" s="17" t="str">
        <f t="shared" si="9"/>
        <v>Zugänge</v>
      </c>
    </row>
    <row r="90" spans="1:19" x14ac:dyDescent="0.2">
      <c r="A90" s="413"/>
      <c r="B90" s="415"/>
      <c r="C90" s="59" t="s">
        <v>100</v>
      </c>
      <c r="D90" s="63"/>
      <c r="E90" s="63"/>
      <c r="F90" s="63"/>
      <c r="G90" s="63"/>
      <c r="H90" s="63"/>
      <c r="I90" s="63"/>
      <c r="J90" s="63"/>
      <c r="K90" s="63"/>
      <c r="L90" s="63"/>
      <c r="M90" s="63"/>
      <c r="N90" s="63"/>
      <c r="O90" s="63"/>
      <c r="P90" s="77" t="str">
        <f t="shared" si="7"/>
        <v/>
      </c>
      <c r="R90" s="17" t="str">
        <f t="shared" si="8"/>
        <v/>
      </c>
      <c r="S90" s="17" t="str">
        <f t="shared" si="9"/>
        <v>Abgänge</v>
      </c>
    </row>
    <row r="91" spans="1:19" x14ac:dyDescent="0.2">
      <c r="A91" s="412"/>
      <c r="B91" s="414" t="str">
        <f>IF(A91="","",IFERROR(VLOOKUP(A91,L!$M$11:$N$120,2,FALSE),"Eingabeart wurde geändert"))</f>
        <v/>
      </c>
      <c r="C91" s="58" t="s">
        <v>99</v>
      </c>
      <c r="D91" s="61"/>
      <c r="E91" s="61"/>
      <c r="F91" s="61"/>
      <c r="G91" s="61"/>
      <c r="H91" s="61"/>
      <c r="I91" s="61"/>
      <c r="J91" s="61"/>
      <c r="K91" s="61"/>
      <c r="L91" s="61"/>
      <c r="M91" s="61"/>
      <c r="N91" s="61"/>
      <c r="O91" s="61"/>
      <c r="P91" s="76" t="str">
        <f t="shared" si="7"/>
        <v/>
      </c>
      <c r="R91" s="17" t="str">
        <f t="shared" si="8"/>
        <v/>
      </c>
      <c r="S91" s="17" t="str">
        <f t="shared" si="9"/>
        <v>Zugänge</v>
      </c>
    </row>
    <row r="92" spans="1:19" x14ac:dyDescent="0.2">
      <c r="A92" s="413"/>
      <c r="B92" s="415"/>
      <c r="C92" s="59" t="s">
        <v>100</v>
      </c>
      <c r="D92" s="63"/>
      <c r="E92" s="63"/>
      <c r="F92" s="63"/>
      <c r="G92" s="63"/>
      <c r="H92" s="63"/>
      <c r="I92" s="63"/>
      <c r="J92" s="63"/>
      <c r="K92" s="63"/>
      <c r="L92" s="63"/>
      <c r="M92" s="63"/>
      <c r="N92" s="63"/>
      <c r="O92" s="63"/>
      <c r="P92" s="77" t="str">
        <f t="shared" si="7"/>
        <v/>
      </c>
      <c r="R92" s="17" t="str">
        <f t="shared" si="8"/>
        <v/>
      </c>
      <c r="S92" s="17" t="str">
        <f t="shared" si="9"/>
        <v>Abgänge</v>
      </c>
    </row>
    <row r="93" spans="1:19" x14ac:dyDescent="0.2">
      <c r="A93" s="412"/>
      <c r="B93" s="414" t="str">
        <f>IF(A93="","",IFERROR(VLOOKUP(A93,L!$M$11:$N$120,2,FALSE),"Eingabeart wurde geändert"))</f>
        <v/>
      </c>
      <c r="C93" s="58" t="s">
        <v>99</v>
      </c>
      <c r="D93" s="61"/>
      <c r="E93" s="61"/>
      <c r="F93" s="61"/>
      <c r="G93" s="61"/>
      <c r="H93" s="61"/>
      <c r="I93" s="61"/>
      <c r="J93" s="61"/>
      <c r="K93" s="61"/>
      <c r="L93" s="61"/>
      <c r="M93" s="61"/>
      <c r="N93" s="61"/>
      <c r="O93" s="61"/>
      <c r="P93" s="76" t="str">
        <f t="shared" si="7"/>
        <v/>
      </c>
      <c r="R93" s="17" t="str">
        <f t="shared" si="8"/>
        <v/>
      </c>
      <c r="S93" s="17" t="str">
        <f t="shared" si="9"/>
        <v>Zugänge</v>
      </c>
    </row>
    <row r="94" spans="1:19" x14ac:dyDescent="0.2">
      <c r="A94" s="413"/>
      <c r="B94" s="415"/>
      <c r="C94" s="59" t="s">
        <v>100</v>
      </c>
      <c r="D94" s="63"/>
      <c r="E94" s="63"/>
      <c r="F94" s="63"/>
      <c r="G94" s="63"/>
      <c r="H94" s="63"/>
      <c r="I94" s="63"/>
      <c r="J94" s="63"/>
      <c r="K94" s="63"/>
      <c r="L94" s="63"/>
      <c r="M94" s="63"/>
      <c r="N94" s="63"/>
      <c r="O94" s="63"/>
      <c r="P94" s="77" t="str">
        <f t="shared" si="7"/>
        <v/>
      </c>
      <c r="R94" s="17" t="str">
        <f t="shared" si="8"/>
        <v/>
      </c>
      <c r="S94" s="17" t="str">
        <f t="shared" si="9"/>
        <v>Abgänge</v>
      </c>
    </row>
    <row r="95" spans="1:19" x14ac:dyDescent="0.2">
      <c r="A95" s="412"/>
      <c r="B95" s="414" t="str">
        <f>IF(A95="","",IFERROR(VLOOKUP(A95,L!$M$11:$N$120,2,FALSE),"Eingabeart wurde geändert"))</f>
        <v/>
      </c>
      <c r="C95" s="58" t="s">
        <v>99</v>
      </c>
      <c r="D95" s="61"/>
      <c r="E95" s="61"/>
      <c r="F95" s="61"/>
      <c r="G95" s="61"/>
      <c r="H95" s="61"/>
      <c r="I95" s="61"/>
      <c r="J95" s="61"/>
      <c r="K95" s="61"/>
      <c r="L95" s="61"/>
      <c r="M95" s="61"/>
      <c r="N95" s="61"/>
      <c r="O95" s="61"/>
      <c r="P95" s="76" t="str">
        <f t="shared" si="7"/>
        <v/>
      </c>
      <c r="R95" s="17" t="str">
        <f t="shared" si="8"/>
        <v/>
      </c>
      <c r="S95" s="17" t="str">
        <f t="shared" si="9"/>
        <v>Zugänge</v>
      </c>
    </row>
    <row r="96" spans="1:19" x14ac:dyDescent="0.2">
      <c r="A96" s="413"/>
      <c r="B96" s="415"/>
      <c r="C96" s="59" t="s">
        <v>100</v>
      </c>
      <c r="D96" s="63"/>
      <c r="E96" s="63"/>
      <c r="F96" s="63"/>
      <c r="G96" s="63"/>
      <c r="H96" s="63"/>
      <c r="I96" s="63"/>
      <c r="J96" s="63"/>
      <c r="K96" s="63"/>
      <c r="L96" s="63"/>
      <c r="M96" s="63"/>
      <c r="N96" s="63"/>
      <c r="O96" s="63"/>
      <c r="P96" s="77" t="str">
        <f t="shared" si="7"/>
        <v/>
      </c>
      <c r="R96" s="17" t="str">
        <f t="shared" si="8"/>
        <v/>
      </c>
      <c r="S96" s="17" t="str">
        <f t="shared" si="9"/>
        <v>Abgänge</v>
      </c>
    </row>
    <row r="97" spans="1:19" x14ac:dyDescent="0.2">
      <c r="A97" s="412"/>
      <c r="B97" s="414" t="str">
        <f>IF(A97="","",IFERROR(VLOOKUP(A97,L!$M$11:$N$120,2,FALSE),"Eingabeart wurde geändert"))</f>
        <v/>
      </c>
      <c r="C97" s="58" t="s">
        <v>99</v>
      </c>
      <c r="D97" s="61"/>
      <c r="E97" s="61"/>
      <c r="F97" s="61"/>
      <c r="G97" s="61"/>
      <c r="H97" s="61"/>
      <c r="I97" s="61"/>
      <c r="J97" s="61"/>
      <c r="K97" s="61"/>
      <c r="L97" s="61"/>
      <c r="M97" s="61"/>
      <c r="N97" s="61"/>
      <c r="O97" s="61"/>
      <c r="P97" s="76" t="str">
        <f t="shared" si="7"/>
        <v/>
      </c>
      <c r="R97" s="17" t="str">
        <f t="shared" si="8"/>
        <v/>
      </c>
      <c r="S97" s="17" t="str">
        <f t="shared" ref="S97:S276" si="10">R97&amp;C97</f>
        <v>Zugänge</v>
      </c>
    </row>
    <row r="98" spans="1:19" x14ac:dyDescent="0.2">
      <c r="A98" s="413"/>
      <c r="B98" s="415"/>
      <c r="C98" s="59" t="s">
        <v>100</v>
      </c>
      <c r="D98" s="63"/>
      <c r="E98" s="63"/>
      <c r="F98" s="63"/>
      <c r="G98" s="63"/>
      <c r="H98" s="63"/>
      <c r="I98" s="63"/>
      <c r="J98" s="63"/>
      <c r="K98" s="63"/>
      <c r="L98" s="63"/>
      <c r="M98" s="63"/>
      <c r="N98" s="63"/>
      <c r="O98" s="63"/>
      <c r="P98" s="77" t="str">
        <f t="shared" si="7"/>
        <v/>
      </c>
      <c r="R98" s="17" t="str">
        <f t="shared" si="8"/>
        <v/>
      </c>
      <c r="S98" s="17" t="str">
        <f t="shared" si="10"/>
        <v>Abgänge</v>
      </c>
    </row>
    <row r="99" spans="1:19" x14ac:dyDescent="0.2">
      <c r="A99" s="412"/>
      <c r="B99" s="414" t="str">
        <f>IF(A99="","",IFERROR(VLOOKUP(A99,L!$M$11:$N$120,2,FALSE),"Eingabeart wurde geändert"))</f>
        <v/>
      </c>
      <c r="C99" s="58" t="s">
        <v>99</v>
      </c>
      <c r="D99" s="61"/>
      <c r="E99" s="61"/>
      <c r="F99" s="61"/>
      <c r="G99" s="61"/>
      <c r="H99" s="61"/>
      <c r="I99" s="61"/>
      <c r="J99" s="61"/>
      <c r="K99" s="61"/>
      <c r="L99" s="61"/>
      <c r="M99" s="61"/>
      <c r="N99" s="61"/>
      <c r="O99" s="61"/>
      <c r="P99" s="76" t="str">
        <f t="shared" ref="P99:P300" si="11">IF(SUM(D99:O99)&gt;0,SUM(D99:O99),"")</f>
        <v/>
      </c>
      <c r="R99" s="17" t="str">
        <f t="shared" ref="R99:R162" si="12">IF(AND(A98="",A99=""),"",IF(A99&lt;&gt;"",A99,A98))</f>
        <v/>
      </c>
      <c r="S99" s="17" t="str">
        <f t="shared" si="10"/>
        <v>Zugänge</v>
      </c>
    </row>
    <row r="100" spans="1:19" x14ac:dyDescent="0.2">
      <c r="A100" s="413"/>
      <c r="B100" s="415"/>
      <c r="C100" s="59" t="s">
        <v>100</v>
      </c>
      <c r="D100" s="63"/>
      <c r="E100" s="63"/>
      <c r="F100" s="63"/>
      <c r="G100" s="63"/>
      <c r="H100" s="63"/>
      <c r="I100" s="63"/>
      <c r="J100" s="63"/>
      <c r="K100" s="63"/>
      <c r="L100" s="63"/>
      <c r="M100" s="63"/>
      <c r="N100" s="63"/>
      <c r="O100" s="63"/>
      <c r="P100" s="77" t="str">
        <f t="shared" si="11"/>
        <v/>
      </c>
      <c r="R100" s="17" t="str">
        <f t="shared" si="12"/>
        <v/>
      </c>
      <c r="S100" s="17" t="str">
        <f t="shared" si="10"/>
        <v>Abgänge</v>
      </c>
    </row>
    <row r="101" spans="1:19" x14ac:dyDescent="0.2">
      <c r="A101" s="412"/>
      <c r="B101" s="414" t="str">
        <f>IF(A101="","",IFERROR(VLOOKUP(A101,L!$M$11:$N$120,2,FALSE),"Eingabeart wurde geändert"))</f>
        <v/>
      </c>
      <c r="C101" s="58" t="s">
        <v>99</v>
      </c>
      <c r="D101" s="61"/>
      <c r="E101" s="61"/>
      <c r="F101" s="61"/>
      <c r="G101" s="61"/>
      <c r="H101" s="61"/>
      <c r="I101" s="61"/>
      <c r="J101" s="61"/>
      <c r="K101" s="61"/>
      <c r="L101" s="61"/>
      <c r="M101" s="61"/>
      <c r="N101" s="61"/>
      <c r="O101" s="61"/>
      <c r="P101" s="76" t="str">
        <f t="shared" si="11"/>
        <v/>
      </c>
      <c r="R101" s="17" t="str">
        <f t="shared" si="12"/>
        <v/>
      </c>
      <c r="S101" s="17" t="str">
        <f t="shared" si="10"/>
        <v>Zugänge</v>
      </c>
    </row>
    <row r="102" spans="1:19" x14ac:dyDescent="0.2">
      <c r="A102" s="413"/>
      <c r="B102" s="415"/>
      <c r="C102" s="59" t="s">
        <v>100</v>
      </c>
      <c r="D102" s="63"/>
      <c r="E102" s="63"/>
      <c r="F102" s="63"/>
      <c r="G102" s="63"/>
      <c r="H102" s="63"/>
      <c r="I102" s="63"/>
      <c r="J102" s="63"/>
      <c r="K102" s="63"/>
      <c r="L102" s="63"/>
      <c r="M102" s="63"/>
      <c r="N102" s="63"/>
      <c r="O102" s="63"/>
      <c r="P102" s="77" t="str">
        <f t="shared" si="11"/>
        <v/>
      </c>
      <c r="R102" s="17" t="str">
        <f t="shared" si="12"/>
        <v/>
      </c>
      <c r="S102" s="17" t="str">
        <f t="shared" si="10"/>
        <v>Abgänge</v>
      </c>
    </row>
    <row r="103" spans="1:19" x14ac:dyDescent="0.2">
      <c r="A103" s="412"/>
      <c r="B103" s="414" t="str">
        <f>IF(A103="","",IFERROR(VLOOKUP(A103,L!$M$11:$N$120,2,FALSE),"Eingabeart wurde geändert"))</f>
        <v/>
      </c>
      <c r="C103" s="58" t="s">
        <v>99</v>
      </c>
      <c r="D103" s="61"/>
      <c r="E103" s="61"/>
      <c r="F103" s="61"/>
      <c r="G103" s="61"/>
      <c r="H103" s="61"/>
      <c r="I103" s="61"/>
      <c r="J103" s="61"/>
      <c r="K103" s="61"/>
      <c r="L103" s="61"/>
      <c r="M103" s="61"/>
      <c r="N103" s="61"/>
      <c r="O103" s="61"/>
      <c r="P103" s="76" t="str">
        <f t="shared" si="11"/>
        <v/>
      </c>
      <c r="R103" s="17" t="str">
        <f t="shared" si="12"/>
        <v/>
      </c>
      <c r="S103" s="17" t="str">
        <f t="shared" si="10"/>
        <v>Zugänge</v>
      </c>
    </row>
    <row r="104" spans="1:19" x14ac:dyDescent="0.2">
      <c r="A104" s="413"/>
      <c r="B104" s="415"/>
      <c r="C104" s="59" t="s">
        <v>100</v>
      </c>
      <c r="D104" s="63"/>
      <c r="E104" s="63"/>
      <c r="F104" s="63"/>
      <c r="G104" s="63"/>
      <c r="H104" s="63"/>
      <c r="I104" s="63"/>
      <c r="J104" s="63"/>
      <c r="K104" s="63"/>
      <c r="L104" s="63"/>
      <c r="M104" s="63"/>
      <c r="N104" s="63"/>
      <c r="O104" s="63"/>
      <c r="P104" s="77" t="str">
        <f t="shared" si="11"/>
        <v/>
      </c>
      <c r="R104" s="17" t="str">
        <f t="shared" si="12"/>
        <v/>
      </c>
      <c r="S104" s="17" t="str">
        <f t="shared" si="10"/>
        <v>Abgänge</v>
      </c>
    </row>
    <row r="105" spans="1:19" x14ac:dyDescent="0.2">
      <c r="A105" s="412"/>
      <c r="B105" s="414" t="str">
        <f>IF(A105="","",IFERROR(VLOOKUP(A105,L!$M$11:$N$120,2,FALSE),"Eingabeart wurde geändert"))</f>
        <v/>
      </c>
      <c r="C105" s="58" t="s">
        <v>99</v>
      </c>
      <c r="D105" s="61"/>
      <c r="E105" s="61"/>
      <c r="F105" s="61"/>
      <c r="G105" s="61"/>
      <c r="H105" s="61"/>
      <c r="I105" s="61"/>
      <c r="J105" s="61"/>
      <c r="K105" s="61"/>
      <c r="L105" s="61"/>
      <c r="M105" s="61"/>
      <c r="N105" s="61"/>
      <c r="O105" s="61"/>
      <c r="P105" s="76" t="str">
        <f t="shared" si="11"/>
        <v/>
      </c>
      <c r="R105" s="17" t="str">
        <f t="shared" si="12"/>
        <v/>
      </c>
      <c r="S105" s="17" t="str">
        <f t="shared" si="10"/>
        <v>Zugänge</v>
      </c>
    </row>
    <row r="106" spans="1:19" x14ac:dyDescent="0.2">
      <c r="A106" s="413"/>
      <c r="B106" s="415"/>
      <c r="C106" s="59" t="s">
        <v>100</v>
      </c>
      <c r="D106" s="63"/>
      <c r="E106" s="63"/>
      <c r="F106" s="63"/>
      <c r="G106" s="63"/>
      <c r="H106" s="63"/>
      <c r="I106" s="63"/>
      <c r="J106" s="63"/>
      <c r="K106" s="63"/>
      <c r="L106" s="63"/>
      <c r="M106" s="63"/>
      <c r="N106" s="63"/>
      <c r="O106" s="63"/>
      <c r="P106" s="77" t="str">
        <f t="shared" si="11"/>
        <v/>
      </c>
      <c r="R106" s="17" t="str">
        <f t="shared" si="12"/>
        <v/>
      </c>
      <c r="S106" s="17" t="str">
        <f t="shared" si="10"/>
        <v>Abgänge</v>
      </c>
    </row>
    <row r="107" spans="1:19" x14ac:dyDescent="0.2">
      <c r="A107" s="412"/>
      <c r="B107" s="414" t="str">
        <f>IF(A107="","",IFERROR(VLOOKUP(A107,L!$M$11:$N$120,2,FALSE),"Eingabeart wurde geändert"))</f>
        <v/>
      </c>
      <c r="C107" s="58" t="s">
        <v>99</v>
      </c>
      <c r="D107" s="61"/>
      <c r="E107" s="61"/>
      <c r="F107" s="61"/>
      <c r="G107" s="61"/>
      <c r="H107" s="61"/>
      <c r="I107" s="61"/>
      <c r="J107" s="61"/>
      <c r="K107" s="61"/>
      <c r="L107" s="61"/>
      <c r="M107" s="61"/>
      <c r="N107" s="61"/>
      <c r="O107" s="61"/>
      <c r="P107" s="76" t="str">
        <f t="shared" si="11"/>
        <v/>
      </c>
      <c r="R107" s="17" t="str">
        <f t="shared" si="12"/>
        <v/>
      </c>
      <c r="S107" s="17" t="str">
        <f t="shared" si="10"/>
        <v>Zugänge</v>
      </c>
    </row>
    <row r="108" spans="1:19" x14ac:dyDescent="0.2">
      <c r="A108" s="413"/>
      <c r="B108" s="415"/>
      <c r="C108" s="59" t="s">
        <v>100</v>
      </c>
      <c r="D108" s="63"/>
      <c r="E108" s="63"/>
      <c r="F108" s="63"/>
      <c r="G108" s="63"/>
      <c r="H108" s="63"/>
      <c r="I108" s="63"/>
      <c r="J108" s="63"/>
      <c r="K108" s="63"/>
      <c r="L108" s="63"/>
      <c r="M108" s="63"/>
      <c r="N108" s="63"/>
      <c r="O108" s="63"/>
      <c r="P108" s="77" t="str">
        <f t="shared" si="11"/>
        <v/>
      </c>
      <c r="R108" s="17" t="str">
        <f t="shared" si="12"/>
        <v/>
      </c>
      <c r="S108" s="17" t="str">
        <f t="shared" si="10"/>
        <v>Abgänge</v>
      </c>
    </row>
    <row r="109" spans="1:19" x14ac:dyDescent="0.2">
      <c r="A109" s="412"/>
      <c r="B109" s="414" t="str">
        <f>IF(A109="","",IFERROR(VLOOKUP(A109,L!$M$11:$N$120,2,FALSE),"Eingabeart wurde geändert"))</f>
        <v/>
      </c>
      <c r="C109" s="58" t="s">
        <v>99</v>
      </c>
      <c r="D109" s="61"/>
      <c r="E109" s="61"/>
      <c r="F109" s="61"/>
      <c r="G109" s="61"/>
      <c r="H109" s="61"/>
      <c r="I109" s="61"/>
      <c r="J109" s="61"/>
      <c r="K109" s="61"/>
      <c r="L109" s="61"/>
      <c r="M109" s="61"/>
      <c r="N109" s="61"/>
      <c r="O109" s="61"/>
      <c r="P109" s="76" t="str">
        <f t="shared" si="11"/>
        <v/>
      </c>
      <c r="R109" s="17" t="str">
        <f t="shared" si="12"/>
        <v/>
      </c>
      <c r="S109" s="17" t="str">
        <f t="shared" si="10"/>
        <v>Zugänge</v>
      </c>
    </row>
    <row r="110" spans="1:19" x14ac:dyDescent="0.2">
      <c r="A110" s="413"/>
      <c r="B110" s="415"/>
      <c r="C110" s="59" t="s">
        <v>100</v>
      </c>
      <c r="D110" s="63"/>
      <c r="E110" s="63"/>
      <c r="F110" s="63"/>
      <c r="G110" s="63"/>
      <c r="H110" s="63"/>
      <c r="I110" s="63"/>
      <c r="J110" s="63"/>
      <c r="K110" s="63"/>
      <c r="L110" s="63"/>
      <c r="M110" s="63"/>
      <c r="N110" s="63"/>
      <c r="O110" s="63"/>
      <c r="P110" s="77" t="str">
        <f t="shared" si="11"/>
        <v/>
      </c>
      <c r="R110" s="17" t="str">
        <f t="shared" si="12"/>
        <v/>
      </c>
      <c r="S110" s="17" t="str">
        <f t="shared" si="10"/>
        <v>Abgänge</v>
      </c>
    </row>
    <row r="111" spans="1:19" x14ac:dyDescent="0.2">
      <c r="A111" s="412"/>
      <c r="B111" s="414" t="str">
        <f>IF(A111="","",IFERROR(VLOOKUP(A111,L!$M$11:$N$120,2,FALSE),"Eingabeart wurde geändert"))</f>
        <v/>
      </c>
      <c r="C111" s="58" t="s">
        <v>99</v>
      </c>
      <c r="D111" s="61"/>
      <c r="E111" s="61"/>
      <c r="F111" s="61"/>
      <c r="G111" s="61"/>
      <c r="H111" s="61"/>
      <c r="I111" s="61"/>
      <c r="J111" s="61"/>
      <c r="K111" s="61"/>
      <c r="L111" s="61"/>
      <c r="M111" s="61"/>
      <c r="N111" s="61"/>
      <c r="O111" s="61"/>
      <c r="P111" s="76" t="str">
        <f t="shared" si="11"/>
        <v/>
      </c>
      <c r="R111" s="17" t="str">
        <f t="shared" si="12"/>
        <v/>
      </c>
      <c r="S111" s="17" t="str">
        <f t="shared" si="10"/>
        <v>Zugänge</v>
      </c>
    </row>
    <row r="112" spans="1:19" x14ac:dyDescent="0.2">
      <c r="A112" s="413"/>
      <c r="B112" s="415"/>
      <c r="C112" s="59" t="s">
        <v>100</v>
      </c>
      <c r="D112" s="63"/>
      <c r="E112" s="63"/>
      <c r="F112" s="63"/>
      <c r="G112" s="63"/>
      <c r="H112" s="63"/>
      <c r="I112" s="63"/>
      <c r="J112" s="63"/>
      <c r="K112" s="63"/>
      <c r="L112" s="63"/>
      <c r="M112" s="63"/>
      <c r="N112" s="63"/>
      <c r="O112" s="63"/>
      <c r="P112" s="77" t="str">
        <f t="shared" si="11"/>
        <v/>
      </c>
      <c r="R112" s="17" t="str">
        <f t="shared" si="12"/>
        <v/>
      </c>
      <c r="S112" s="17" t="str">
        <f t="shared" si="10"/>
        <v>Abgänge</v>
      </c>
    </row>
    <row r="113" spans="1:19" x14ac:dyDescent="0.2">
      <c r="A113" s="412"/>
      <c r="B113" s="414" t="str">
        <f>IF(A113="","",IFERROR(VLOOKUP(A113,L!$M$11:$N$120,2,FALSE),"Eingabeart wurde geändert"))</f>
        <v/>
      </c>
      <c r="C113" s="58" t="s">
        <v>99</v>
      </c>
      <c r="D113" s="61"/>
      <c r="E113" s="61"/>
      <c r="F113" s="61"/>
      <c r="G113" s="61"/>
      <c r="H113" s="61"/>
      <c r="I113" s="61"/>
      <c r="J113" s="61"/>
      <c r="K113" s="61"/>
      <c r="L113" s="61"/>
      <c r="M113" s="61"/>
      <c r="N113" s="61"/>
      <c r="O113" s="61"/>
      <c r="P113" s="76" t="str">
        <f t="shared" ref="P113:P176" si="13">IF(SUM(D113:O113)&gt;0,SUM(D113:O113),"")</f>
        <v/>
      </c>
      <c r="R113" s="17" t="str">
        <f t="shared" si="12"/>
        <v/>
      </c>
      <c r="S113" s="17" t="str">
        <f t="shared" si="10"/>
        <v>Zugänge</v>
      </c>
    </row>
    <row r="114" spans="1:19" x14ac:dyDescent="0.2">
      <c r="A114" s="413"/>
      <c r="B114" s="415"/>
      <c r="C114" s="59" t="s">
        <v>100</v>
      </c>
      <c r="D114" s="63"/>
      <c r="E114" s="63"/>
      <c r="F114" s="63"/>
      <c r="G114" s="63"/>
      <c r="H114" s="63"/>
      <c r="I114" s="63"/>
      <c r="J114" s="63"/>
      <c r="K114" s="63"/>
      <c r="L114" s="63"/>
      <c r="M114" s="63"/>
      <c r="N114" s="63"/>
      <c r="O114" s="63"/>
      <c r="P114" s="77" t="str">
        <f t="shared" si="13"/>
        <v/>
      </c>
      <c r="R114" s="17" t="str">
        <f t="shared" si="12"/>
        <v/>
      </c>
      <c r="S114" s="17" t="str">
        <f t="shared" si="10"/>
        <v>Abgänge</v>
      </c>
    </row>
    <row r="115" spans="1:19" x14ac:dyDescent="0.2">
      <c r="A115" s="412"/>
      <c r="B115" s="414" t="str">
        <f>IF(A115="","",IFERROR(VLOOKUP(A115,L!$M$11:$N$120,2,FALSE),"Eingabeart wurde geändert"))</f>
        <v/>
      </c>
      <c r="C115" s="58" t="s">
        <v>99</v>
      </c>
      <c r="D115" s="61"/>
      <c r="E115" s="61"/>
      <c r="F115" s="61"/>
      <c r="G115" s="61"/>
      <c r="H115" s="61"/>
      <c r="I115" s="61"/>
      <c r="J115" s="61"/>
      <c r="K115" s="61"/>
      <c r="L115" s="61"/>
      <c r="M115" s="61"/>
      <c r="N115" s="61"/>
      <c r="O115" s="61"/>
      <c r="P115" s="76" t="str">
        <f t="shared" si="13"/>
        <v/>
      </c>
      <c r="R115" s="17" t="str">
        <f t="shared" si="12"/>
        <v/>
      </c>
      <c r="S115" s="17" t="str">
        <f t="shared" si="10"/>
        <v>Zugänge</v>
      </c>
    </row>
    <row r="116" spans="1:19" x14ac:dyDescent="0.2">
      <c r="A116" s="413"/>
      <c r="B116" s="415"/>
      <c r="C116" s="59" t="s">
        <v>100</v>
      </c>
      <c r="D116" s="63"/>
      <c r="E116" s="63"/>
      <c r="F116" s="63"/>
      <c r="G116" s="63"/>
      <c r="H116" s="63"/>
      <c r="I116" s="63"/>
      <c r="J116" s="63"/>
      <c r="K116" s="63"/>
      <c r="L116" s="63"/>
      <c r="M116" s="63"/>
      <c r="N116" s="63"/>
      <c r="O116" s="63"/>
      <c r="P116" s="77" t="str">
        <f t="shared" si="13"/>
        <v/>
      </c>
      <c r="R116" s="17" t="str">
        <f t="shared" si="12"/>
        <v/>
      </c>
      <c r="S116" s="17" t="str">
        <f t="shared" si="10"/>
        <v>Abgänge</v>
      </c>
    </row>
    <row r="117" spans="1:19" x14ac:dyDescent="0.2">
      <c r="A117" s="412"/>
      <c r="B117" s="414" t="str">
        <f>IF(A117="","",IFERROR(VLOOKUP(A117,L!$M$11:$N$120,2,FALSE),"Eingabeart wurde geändert"))</f>
        <v/>
      </c>
      <c r="C117" s="58" t="s">
        <v>99</v>
      </c>
      <c r="D117" s="61"/>
      <c r="E117" s="61"/>
      <c r="F117" s="61"/>
      <c r="G117" s="61"/>
      <c r="H117" s="61"/>
      <c r="I117" s="61"/>
      <c r="J117" s="61"/>
      <c r="K117" s="61"/>
      <c r="L117" s="61"/>
      <c r="M117" s="61"/>
      <c r="N117" s="61"/>
      <c r="O117" s="61"/>
      <c r="P117" s="76" t="str">
        <f t="shared" si="13"/>
        <v/>
      </c>
      <c r="R117" s="17" t="str">
        <f t="shared" si="12"/>
        <v/>
      </c>
      <c r="S117" s="17" t="str">
        <f t="shared" si="10"/>
        <v>Zugänge</v>
      </c>
    </row>
    <row r="118" spans="1:19" x14ac:dyDescent="0.2">
      <c r="A118" s="413"/>
      <c r="B118" s="415"/>
      <c r="C118" s="59" t="s">
        <v>100</v>
      </c>
      <c r="D118" s="63"/>
      <c r="E118" s="63"/>
      <c r="F118" s="63"/>
      <c r="G118" s="63"/>
      <c r="H118" s="63"/>
      <c r="I118" s="63"/>
      <c r="J118" s="63"/>
      <c r="K118" s="63"/>
      <c r="L118" s="63"/>
      <c r="M118" s="63"/>
      <c r="N118" s="63"/>
      <c r="O118" s="63"/>
      <c r="P118" s="77" t="str">
        <f t="shared" si="13"/>
        <v/>
      </c>
      <c r="R118" s="17" t="str">
        <f t="shared" si="12"/>
        <v/>
      </c>
      <c r="S118" s="17" t="str">
        <f t="shared" si="10"/>
        <v>Abgänge</v>
      </c>
    </row>
    <row r="119" spans="1:19" x14ac:dyDescent="0.2">
      <c r="A119" s="412"/>
      <c r="B119" s="414" t="str">
        <f>IF(A119="","",IFERROR(VLOOKUP(A119,L!$M$11:$N$120,2,FALSE),"Eingabeart wurde geändert"))</f>
        <v/>
      </c>
      <c r="C119" s="58" t="s">
        <v>99</v>
      </c>
      <c r="D119" s="61"/>
      <c r="E119" s="61"/>
      <c r="F119" s="61"/>
      <c r="G119" s="61"/>
      <c r="H119" s="61"/>
      <c r="I119" s="61"/>
      <c r="J119" s="61"/>
      <c r="K119" s="61"/>
      <c r="L119" s="61"/>
      <c r="M119" s="61"/>
      <c r="N119" s="61"/>
      <c r="O119" s="61"/>
      <c r="P119" s="76" t="str">
        <f t="shared" si="13"/>
        <v/>
      </c>
      <c r="R119" s="17" t="str">
        <f t="shared" si="12"/>
        <v/>
      </c>
      <c r="S119" s="17" t="str">
        <f t="shared" si="10"/>
        <v>Zugänge</v>
      </c>
    </row>
    <row r="120" spans="1:19" x14ac:dyDescent="0.2">
      <c r="A120" s="413"/>
      <c r="B120" s="415"/>
      <c r="C120" s="59" t="s">
        <v>100</v>
      </c>
      <c r="D120" s="63"/>
      <c r="E120" s="63"/>
      <c r="F120" s="63"/>
      <c r="G120" s="63"/>
      <c r="H120" s="63"/>
      <c r="I120" s="63"/>
      <c r="J120" s="63"/>
      <c r="K120" s="63"/>
      <c r="L120" s="63"/>
      <c r="M120" s="63"/>
      <c r="N120" s="63"/>
      <c r="O120" s="63"/>
      <c r="P120" s="77" t="str">
        <f t="shared" si="13"/>
        <v/>
      </c>
      <c r="R120" s="17" t="str">
        <f t="shared" si="12"/>
        <v/>
      </c>
      <c r="S120" s="17" t="str">
        <f t="shared" si="10"/>
        <v>Abgänge</v>
      </c>
    </row>
    <row r="121" spans="1:19" x14ac:dyDescent="0.2">
      <c r="A121" s="412"/>
      <c r="B121" s="414" t="str">
        <f>IF(A121="","",IFERROR(VLOOKUP(A121,L!$M$11:$N$120,2,FALSE),"Eingabeart wurde geändert"))</f>
        <v/>
      </c>
      <c r="C121" s="58" t="s">
        <v>99</v>
      </c>
      <c r="D121" s="61"/>
      <c r="E121" s="61"/>
      <c r="F121" s="61"/>
      <c r="G121" s="61"/>
      <c r="H121" s="61"/>
      <c r="I121" s="61"/>
      <c r="J121" s="61"/>
      <c r="K121" s="61"/>
      <c r="L121" s="61"/>
      <c r="M121" s="61"/>
      <c r="N121" s="61"/>
      <c r="O121" s="61"/>
      <c r="P121" s="76" t="str">
        <f t="shared" si="13"/>
        <v/>
      </c>
      <c r="R121" s="17" t="str">
        <f t="shared" si="12"/>
        <v/>
      </c>
      <c r="S121" s="17" t="str">
        <f t="shared" si="10"/>
        <v>Zugänge</v>
      </c>
    </row>
    <row r="122" spans="1:19" x14ac:dyDescent="0.2">
      <c r="A122" s="413"/>
      <c r="B122" s="415"/>
      <c r="C122" s="59" t="s">
        <v>100</v>
      </c>
      <c r="D122" s="63"/>
      <c r="E122" s="63"/>
      <c r="F122" s="63"/>
      <c r="G122" s="63"/>
      <c r="H122" s="63"/>
      <c r="I122" s="63"/>
      <c r="J122" s="63"/>
      <c r="K122" s="63"/>
      <c r="L122" s="63"/>
      <c r="M122" s="63"/>
      <c r="N122" s="63"/>
      <c r="O122" s="63"/>
      <c r="P122" s="77" t="str">
        <f t="shared" si="13"/>
        <v/>
      </c>
      <c r="R122" s="17" t="str">
        <f t="shared" si="12"/>
        <v/>
      </c>
      <c r="S122" s="17" t="str">
        <f t="shared" si="10"/>
        <v>Abgänge</v>
      </c>
    </row>
    <row r="123" spans="1:19" x14ac:dyDescent="0.2">
      <c r="A123" s="412"/>
      <c r="B123" s="414" t="str">
        <f>IF(A123="","",IFERROR(VLOOKUP(A123,L!$M$11:$N$120,2,FALSE),"Eingabeart wurde geändert"))</f>
        <v/>
      </c>
      <c r="C123" s="58" t="s">
        <v>99</v>
      </c>
      <c r="D123" s="61"/>
      <c r="E123" s="61"/>
      <c r="F123" s="61"/>
      <c r="G123" s="61"/>
      <c r="H123" s="61"/>
      <c r="I123" s="61"/>
      <c r="J123" s="61"/>
      <c r="K123" s="61"/>
      <c r="L123" s="61"/>
      <c r="M123" s="61"/>
      <c r="N123" s="61"/>
      <c r="O123" s="61"/>
      <c r="P123" s="76" t="str">
        <f t="shared" si="13"/>
        <v/>
      </c>
      <c r="R123" s="17" t="str">
        <f t="shared" si="12"/>
        <v/>
      </c>
      <c r="S123" s="17" t="str">
        <f t="shared" si="10"/>
        <v>Zugänge</v>
      </c>
    </row>
    <row r="124" spans="1:19" x14ac:dyDescent="0.2">
      <c r="A124" s="413"/>
      <c r="B124" s="415"/>
      <c r="C124" s="59" t="s">
        <v>100</v>
      </c>
      <c r="D124" s="63"/>
      <c r="E124" s="63"/>
      <c r="F124" s="63"/>
      <c r="G124" s="63"/>
      <c r="H124" s="63"/>
      <c r="I124" s="63"/>
      <c r="J124" s="63"/>
      <c r="K124" s="63"/>
      <c r="L124" s="63"/>
      <c r="M124" s="63"/>
      <c r="N124" s="63"/>
      <c r="O124" s="63"/>
      <c r="P124" s="77" t="str">
        <f t="shared" si="13"/>
        <v/>
      </c>
      <c r="R124" s="17" t="str">
        <f t="shared" si="12"/>
        <v/>
      </c>
      <c r="S124" s="17" t="str">
        <f t="shared" si="10"/>
        <v>Abgänge</v>
      </c>
    </row>
    <row r="125" spans="1:19" x14ac:dyDescent="0.2">
      <c r="A125" s="412"/>
      <c r="B125" s="414" t="str">
        <f>IF(A125="","",IFERROR(VLOOKUP(A125,L!$M$11:$N$120,2,FALSE),"Eingabeart wurde geändert"))</f>
        <v/>
      </c>
      <c r="C125" s="58" t="s">
        <v>99</v>
      </c>
      <c r="D125" s="61"/>
      <c r="E125" s="61"/>
      <c r="F125" s="61"/>
      <c r="G125" s="61"/>
      <c r="H125" s="61"/>
      <c r="I125" s="61"/>
      <c r="J125" s="61"/>
      <c r="K125" s="61"/>
      <c r="L125" s="61"/>
      <c r="M125" s="61"/>
      <c r="N125" s="61"/>
      <c r="O125" s="61"/>
      <c r="P125" s="76" t="str">
        <f t="shared" si="13"/>
        <v/>
      </c>
      <c r="R125" s="17" t="str">
        <f t="shared" si="12"/>
        <v/>
      </c>
      <c r="S125" s="17" t="str">
        <f t="shared" si="10"/>
        <v>Zugänge</v>
      </c>
    </row>
    <row r="126" spans="1:19" x14ac:dyDescent="0.2">
      <c r="A126" s="413"/>
      <c r="B126" s="415"/>
      <c r="C126" s="59" t="s">
        <v>100</v>
      </c>
      <c r="D126" s="63"/>
      <c r="E126" s="63"/>
      <c r="F126" s="63"/>
      <c r="G126" s="63"/>
      <c r="H126" s="63"/>
      <c r="I126" s="63"/>
      <c r="J126" s="63"/>
      <c r="K126" s="63"/>
      <c r="L126" s="63"/>
      <c r="M126" s="63"/>
      <c r="N126" s="63"/>
      <c r="O126" s="63"/>
      <c r="P126" s="77" t="str">
        <f t="shared" si="13"/>
        <v/>
      </c>
      <c r="R126" s="17" t="str">
        <f t="shared" si="12"/>
        <v/>
      </c>
      <c r="S126" s="17" t="str">
        <f t="shared" si="10"/>
        <v>Abgänge</v>
      </c>
    </row>
    <row r="127" spans="1:19" x14ac:dyDescent="0.2">
      <c r="A127" s="412"/>
      <c r="B127" s="414" t="str">
        <f>IF(A127="","",IFERROR(VLOOKUP(A127,L!$M$11:$N$120,2,FALSE),"Eingabeart wurde geändert"))</f>
        <v/>
      </c>
      <c r="C127" s="58" t="s">
        <v>99</v>
      </c>
      <c r="D127" s="61"/>
      <c r="E127" s="61"/>
      <c r="F127" s="61"/>
      <c r="G127" s="61"/>
      <c r="H127" s="61"/>
      <c r="I127" s="61"/>
      <c r="J127" s="61"/>
      <c r="K127" s="61"/>
      <c r="L127" s="61"/>
      <c r="M127" s="61"/>
      <c r="N127" s="61"/>
      <c r="O127" s="61"/>
      <c r="P127" s="76" t="str">
        <f t="shared" si="13"/>
        <v/>
      </c>
      <c r="R127" s="17" t="str">
        <f t="shared" si="12"/>
        <v/>
      </c>
      <c r="S127" s="17" t="str">
        <f t="shared" si="10"/>
        <v>Zugänge</v>
      </c>
    </row>
    <row r="128" spans="1:19" x14ac:dyDescent="0.2">
      <c r="A128" s="413"/>
      <c r="B128" s="415"/>
      <c r="C128" s="59" t="s">
        <v>100</v>
      </c>
      <c r="D128" s="63"/>
      <c r="E128" s="63"/>
      <c r="F128" s="63"/>
      <c r="G128" s="63"/>
      <c r="H128" s="63"/>
      <c r="I128" s="63"/>
      <c r="J128" s="63"/>
      <c r="K128" s="63"/>
      <c r="L128" s="63"/>
      <c r="M128" s="63"/>
      <c r="N128" s="63"/>
      <c r="O128" s="63"/>
      <c r="P128" s="77" t="str">
        <f t="shared" si="13"/>
        <v/>
      </c>
      <c r="R128" s="17" t="str">
        <f t="shared" si="12"/>
        <v/>
      </c>
      <c r="S128" s="17" t="str">
        <f t="shared" si="10"/>
        <v>Abgänge</v>
      </c>
    </row>
    <row r="129" spans="1:19" x14ac:dyDescent="0.2">
      <c r="A129" s="412"/>
      <c r="B129" s="414" t="str">
        <f>IF(A129="","",IFERROR(VLOOKUP(A129,L!$M$11:$N$120,2,FALSE),"Eingabeart wurde geändert"))</f>
        <v/>
      </c>
      <c r="C129" s="58" t="s">
        <v>99</v>
      </c>
      <c r="D129" s="61"/>
      <c r="E129" s="61"/>
      <c r="F129" s="61"/>
      <c r="G129" s="61"/>
      <c r="H129" s="61"/>
      <c r="I129" s="61"/>
      <c r="J129" s="61"/>
      <c r="K129" s="61"/>
      <c r="L129" s="61"/>
      <c r="M129" s="61"/>
      <c r="N129" s="61"/>
      <c r="O129" s="61"/>
      <c r="P129" s="76" t="str">
        <f t="shared" si="13"/>
        <v/>
      </c>
      <c r="R129" s="17" t="str">
        <f t="shared" si="12"/>
        <v/>
      </c>
      <c r="S129" s="17" t="str">
        <f t="shared" si="10"/>
        <v>Zugänge</v>
      </c>
    </row>
    <row r="130" spans="1:19" x14ac:dyDescent="0.2">
      <c r="A130" s="413"/>
      <c r="B130" s="415"/>
      <c r="C130" s="59" t="s">
        <v>100</v>
      </c>
      <c r="D130" s="63"/>
      <c r="E130" s="63"/>
      <c r="F130" s="63"/>
      <c r="G130" s="63"/>
      <c r="H130" s="63"/>
      <c r="I130" s="63"/>
      <c r="J130" s="63"/>
      <c r="K130" s="63"/>
      <c r="L130" s="63"/>
      <c r="M130" s="63"/>
      <c r="N130" s="63"/>
      <c r="O130" s="63"/>
      <c r="P130" s="77" t="str">
        <f t="shared" si="13"/>
        <v/>
      </c>
      <c r="R130" s="17" t="str">
        <f t="shared" si="12"/>
        <v/>
      </c>
      <c r="S130" s="17" t="str">
        <f t="shared" si="10"/>
        <v>Abgänge</v>
      </c>
    </row>
    <row r="131" spans="1:19" x14ac:dyDescent="0.2">
      <c r="A131" s="412"/>
      <c r="B131" s="414" t="str">
        <f>IF(A131="","",IFERROR(VLOOKUP(A131,L!$M$11:$N$120,2,FALSE),"Eingabeart wurde geändert"))</f>
        <v/>
      </c>
      <c r="C131" s="58" t="s">
        <v>99</v>
      </c>
      <c r="D131" s="61"/>
      <c r="E131" s="61"/>
      <c r="F131" s="61"/>
      <c r="G131" s="61"/>
      <c r="H131" s="61"/>
      <c r="I131" s="61"/>
      <c r="J131" s="61"/>
      <c r="K131" s="61"/>
      <c r="L131" s="61"/>
      <c r="M131" s="61"/>
      <c r="N131" s="61"/>
      <c r="O131" s="61"/>
      <c r="P131" s="76" t="str">
        <f t="shared" si="13"/>
        <v/>
      </c>
      <c r="R131" s="17" t="str">
        <f t="shared" si="12"/>
        <v/>
      </c>
      <c r="S131" s="17" t="str">
        <f t="shared" si="10"/>
        <v>Zugänge</v>
      </c>
    </row>
    <row r="132" spans="1:19" x14ac:dyDescent="0.2">
      <c r="A132" s="413"/>
      <c r="B132" s="415"/>
      <c r="C132" s="59" t="s">
        <v>100</v>
      </c>
      <c r="D132" s="63"/>
      <c r="E132" s="63"/>
      <c r="F132" s="63"/>
      <c r="G132" s="63"/>
      <c r="H132" s="63"/>
      <c r="I132" s="63"/>
      <c r="J132" s="63"/>
      <c r="K132" s="63"/>
      <c r="L132" s="63"/>
      <c r="M132" s="63"/>
      <c r="N132" s="63"/>
      <c r="O132" s="63"/>
      <c r="P132" s="77" t="str">
        <f t="shared" si="13"/>
        <v/>
      </c>
      <c r="R132" s="17" t="str">
        <f t="shared" si="12"/>
        <v/>
      </c>
      <c r="S132" s="17" t="str">
        <f t="shared" si="10"/>
        <v>Abgänge</v>
      </c>
    </row>
    <row r="133" spans="1:19" x14ac:dyDescent="0.2">
      <c r="A133" s="412"/>
      <c r="B133" s="414" t="str">
        <f>IF(A133="","",IFERROR(VLOOKUP(A133,L!$M$11:$N$120,2,FALSE),"Eingabeart wurde geändert"))</f>
        <v/>
      </c>
      <c r="C133" s="58" t="s">
        <v>99</v>
      </c>
      <c r="D133" s="61"/>
      <c r="E133" s="61"/>
      <c r="F133" s="61"/>
      <c r="G133" s="61"/>
      <c r="H133" s="61"/>
      <c r="I133" s="61"/>
      <c r="J133" s="61"/>
      <c r="K133" s="61"/>
      <c r="L133" s="61"/>
      <c r="M133" s="61"/>
      <c r="N133" s="61"/>
      <c r="O133" s="61"/>
      <c r="P133" s="76" t="str">
        <f t="shared" si="13"/>
        <v/>
      </c>
      <c r="R133" s="17" t="str">
        <f t="shared" si="12"/>
        <v/>
      </c>
      <c r="S133" s="17" t="str">
        <f t="shared" si="10"/>
        <v>Zugänge</v>
      </c>
    </row>
    <row r="134" spans="1:19" x14ac:dyDescent="0.2">
      <c r="A134" s="413"/>
      <c r="B134" s="415"/>
      <c r="C134" s="59" t="s">
        <v>100</v>
      </c>
      <c r="D134" s="63"/>
      <c r="E134" s="63"/>
      <c r="F134" s="63"/>
      <c r="G134" s="63"/>
      <c r="H134" s="63"/>
      <c r="I134" s="63"/>
      <c r="J134" s="63"/>
      <c r="K134" s="63"/>
      <c r="L134" s="63"/>
      <c r="M134" s="63"/>
      <c r="N134" s="63"/>
      <c r="O134" s="63"/>
      <c r="P134" s="77" t="str">
        <f t="shared" si="13"/>
        <v/>
      </c>
      <c r="R134" s="17" t="str">
        <f t="shared" si="12"/>
        <v/>
      </c>
      <c r="S134" s="17" t="str">
        <f t="shared" si="10"/>
        <v>Abgänge</v>
      </c>
    </row>
    <row r="135" spans="1:19" x14ac:dyDescent="0.2">
      <c r="A135" s="412"/>
      <c r="B135" s="414" t="str">
        <f>IF(A135="","",IFERROR(VLOOKUP(A135,L!$M$11:$N$120,2,FALSE),"Eingabeart wurde geändert"))</f>
        <v/>
      </c>
      <c r="C135" s="58" t="s">
        <v>99</v>
      </c>
      <c r="D135" s="61"/>
      <c r="E135" s="61"/>
      <c r="F135" s="61"/>
      <c r="G135" s="61"/>
      <c r="H135" s="61"/>
      <c r="I135" s="61"/>
      <c r="J135" s="61"/>
      <c r="K135" s="61"/>
      <c r="L135" s="61"/>
      <c r="M135" s="61"/>
      <c r="N135" s="61"/>
      <c r="O135" s="61"/>
      <c r="P135" s="76" t="str">
        <f t="shared" si="13"/>
        <v/>
      </c>
      <c r="R135" s="17" t="str">
        <f t="shared" si="12"/>
        <v/>
      </c>
      <c r="S135" s="17" t="str">
        <f t="shared" si="10"/>
        <v>Zugänge</v>
      </c>
    </row>
    <row r="136" spans="1:19" x14ac:dyDescent="0.2">
      <c r="A136" s="413"/>
      <c r="B136" s="415"/>
      <c r="C136" s="59" t="s">
        <v>100</v>
      </c>
      <c r="D136" s="63"/>
      <c r="E136" s="63"/>
      <c r="F136" s="63"/>
      <c r="G136" s="63"/>
      <c r="H136" s="63"/>
      <c r="I136" s="63"/>
      <c r="J136" s="63"/>
      <c r="K136" s="63"/>
      <c r="L136" s="63"/>
      <c r="M136" s="63"/>
      <c r="N136" s="63"/>
      <c r="O136" s="63"/>
      <c r="P136" s="77" t="str">
        <f t="shared" si="13"/>
        <v/>
      </c>
      <c r="R136" s="17" t="str">
        <f t="shared" si="12"/>
        <v/>
      </c>
      <c r="S136" s="17" t="str">
        <f t="shared" si="10"/>
        <v>Abgänge</v>
      </c>
    </row>
    <row r="137" spans="1:19" x14ac:dyDescent="0.2">
      <c r="A137" s="412"/>
      <c r="B137" s="414" t="str">
        <f>IF(A137="","",IFERROR(VLOOKUP(A137,L!$M$11:$N$120,2,FALSE),"Eingabeart wurde geändert"))</f>
        <v/>
      </c>
      <c r="C137" s="58" t="s">
        <v>99</v>
      </c>
      <c r="D137" s="61"/>
      <c r="E137" s="61"/>
      <c r="F137" s="61"/>
      <c r="G137" s="61"/>
      <c r="H137" s="61"/>
      <c r="I137" s="61"/>
      <c r="J137" s="61"/>
      <c r="K137" s="61"/>
      <c r="L137" s="61"/>
      <c r="M137" s="61"/>
      <c r="N137" s="61"/>
      <c r="O137" s="61"/>
      <c r="P137" s="76" t="str">
        <f t="shared" si="13"/>
        <v/>
      </c>
      <c r="R137" s="17" t="str">
        <f t="shared" si="12"/>
        <v/>
      </c>
      <c r="S137" s="17" t="str">
        <f t="shared" si="10"/>
        <v>Zugänge</v>
      </c>
    </row>
    <row r="138" spans="1:19" x14ac:dyDescent="0.2">
      <c r="A138" s="413"/>
      <c r="B138" s="415"/>
      <c r="C138" s="59" t="s">
        <v>100</v>
      </c>
      <c r="D138" s="63"/>
      <c r="E138" s="63"/>
      <c r="F138" s="63"/>
      <c r="G138" s="63"/>
      <c r="H138" s="63"/>
      <c r="I138" s="63"/>
      <c r="J138" s="63"/>
      <c r="K138" s="63"/>
      <c r="L138" s="63"/>
      <c r="M138" s="63"/>
      <c r="N138" s="63"/>
      <c r="O138" s="63"/>
      <c r="P138" s="77" t="str">
        <f t="shared" si="13"/>
        <v/>
      </c>
      <c r="R138" s="17" t="str">
        <f t="shared" si="12"/>
        <v/>
      </c>
      <c r="S138" s="17" t="str">
        <f t="shared" si="10"/>
        <v>Abgänge</v>
      </c>
    </row>
    <row r="139" spans="1:19" x14ac:dyDescent="0.2">
      <c r="A139" s="412"/>
      <c r="B139" s="414" t="str">
        <f>IF(A139="","",IFERROR(VLOOKUP(A139,L!$M$11:$N$120,2,FALSE),"Eingabeart wurde geändert"))</f>
        <v/>
      </c>
      <c r="C139" s="58" t="s">
        <v>99</v>
      </c>
      <c r="D139" s="61"/>
      <c r="E139" s="61"/>
      <c r="F139" s="61"/>
      <c r="G139" s="61"/>
      <c r="H139" s="61"/>
      <c r="I139" s="61"/>
      <c r="J139" s="61"/>
      <c r="K139" s="61"/>
      <c r="L139" s="61"/>
      <c r="M139" s="61"/>
      <c r="N139" s="61"/>
      <c r="O139" s="61"/>
      <c r="P139" s="76" t="str">
        <f t="shared" si="13"/>
        <v/>
      </c>
      <c r="R139" s="17" t="str">
        <f t="shared" si="12"/>
        <v/>
      </c>
      <c r="S139" s="17" t="str">
        <f t="shared" si="10"/>
        <v>Zugänge</v>
      </c>
    </row>
    <row r="140" spans="1:19" x14ac:dyDescent="0.2">
      <c r="A140" s="413"/>
      <c r="B140" s="415"/>
      <c r="C140" s="59" t="s">
        <v>100</v>
      </c>
      <c r="D140" s="63"/>
      <c r="E140" s="63"/>
      <c r="F140" s="63"/>
      <c r="G140" s="63"/>
      <c r="H140" s="63"/>
      <c r="I140" s="63"/>
      <c r="J140" s="63"/>
      <c r="K140" s="63"/>
      <c r="L140" s="63"/>
      <c r="M140" s="63"/>
      <c r="N140" s="63"/>
      <c r="O140" s="63"/>
      <c r="P140" s="77" t="str">
        <f t="shared" si="13"/>
        <v/>
      </c>
      <c r="R140" s="17" t="str">
        <f t="shared" si="12"/>
        <v/>
      </c>
      <c r="S140" s="17" t="str">
        <f t="shared" si="10"/>
        <v>Abgänge</v>
      </c>
    </row>
    <row r="141" spans="1:19" x14ac:dyDescent="0.2">
      <c r="A141" s="412"/>
      <c r="B141" s="414" t="str">
        <f>IF(A141="","",IFERROR(VLOOKUP(A141,L!$M$11:$N$120,2,FALSE),"Eingabeart wurde geändert"))</f>
        <v/>
      </c>
      <c r="C141" s="58" t="s">
        <v>99</v>
      </c>
      <c r="D141" s="61"/>
      <c r="E141" s="61"/>
      <c r="F141" s="61"/>
      <c r="G141" s="61"/>
      <c r="H141" s="61"/>
      <c r="I141" s="61"/>
      <c r="J141" s="61"/>
      <c r="K141" s="61"/>
      <c r="L141" s="61"/>
      <c r="M141" s="61"/>
      <c r="N141" s="61"/>
      <c r="O141" s="61"/>
      <c r="P141" s="76" t="str">
        <f t="shared" si="13"/>
        <v/>
      </c>
      <c r="R141" s="17" t="str">
        <f t="shared" si="12"/>
        <v/>
      </c>
      <c r="S141" s="17" t="str">
        <f t="shared" si="10"/>
        <v>Zugänge</v>
      </c>
    </row>
    <row r="142" spans="1:19" x14ac:dyDescent="0.2">
      <c r="A142" s="413"/>
      <c r="B142" s="415"/>
      <c r="C142" s="59" t="s">
        <v>100</v>
      </c>
      <c r="D142" s="63"/>
      <c r="E142" s="63"/>
      <c r="F142" s="63"/>
      <c r="G142" s="63"/>
      <c r="H142" s="63"/>
      <c r="I142" s="63"/>
      <c r="J142" s="63"/>
      <c r="K142" s="63"/>
      <c r="L142" s="63"/>
      <c r="M142" s="63"/>
      <c r="N142" s="63"/>
      <c r="O142" s="63"/>
      <c r="P142" s="77" t="str">
        <f t="shared" si="13"/>
        <v/>
      </c>
      <c r="R142" s="17" t="str">
        <f t="shared" si="12"/>
        <v/>
      </c>
      <c r="S142" s="17" t="str">
        <f t="shared" si="10"/>
        <v>Abgänge</v>
      </c>
    </row>
    <row r="143" spans="1:19" x14ac:dyDescent="0.2">
      <c r="A143" s="412"/>
      <c r="B143" s="414" t="str">
        <f>IF(A143="","",IFERROR(VLOOKUP(A143,L!$M$11:$N$120,2,FALSE),"Eingabeart wurde geändert"))</f>
        <v/>
      </c>
      <c r="C143" s="58" t="s">
        <v>99</v>
      </c>
      <c r="D143" s="61"/>
      <c r="E143" s="61"/>
      <c r="F143" s="61"/>
      <c r="G143" s="61"/>
      <c r="H143" s="61"/>
      <c r="I143" s="61"/>
      <c r="J143" s="61"/>
      <c r="K143" s="61"/>
      <c r="L143" s="61"/>
      <c r="M143" s="61"/>
      <c r="N143" s="61"/>
      <c r="O143" s="61"/>
      <c r="P143" s="76" t="str">
        <f t="shared" si="13"/>
        <v/>
      </c>
      <c r="R143" s="17" t="str">
        <f t="shared" si="12"/>
        <v/>
      </c>
      <c r="S143" s="17" t="str">
        <f t="shared" si="10"/>
        <v>Zugänge</v>
      </c>
    </row>
    <row r="144" spans="1:19" x14ac:dyDescent="0.2">
      <c r="A144" s="413"/>
      <c r="B144" s="415"/>
      <c r="C144" s="59" t="s">
        <v>100</v>
      </c>
      <c r="D144" s="63"/>
      <c r="E144" s="63"/>
      <c r="F144" s="63"/>
      <c r="G144" s="63"/>
      <c r="H144" s="63"/>
      <c r="I144" s="63"/>
      <c r="J144" s="63"/>
      <c r="K144" s="63"/>
      <c r="L144" s="63"/>
      <c r="M144" s="63"/>
      <c r="N144" s="63"/>
      <c r="O144" s="63"/>
      <c r="P144" s="77" t="str">
        <f t="shared" si="13"/>
        <v/>
      </c>
      <c r="R144" s="17" t="str">
        <f t="shared" si="12"/>
        <v/>
      </c>
      <c r="S144" s="17" t="str">
        <f t="shared" si="10"/>
        <v>Abgänge</v>
      </c>
    </row>
    <row r="145" spans="1:19" x14ac:dyDescent="0.2">
      <c r="A145" s="412"/>
      <c r="B145" s="414" t="str">
        <f>IF(A145="","",IFERROR(VLOOKUP(A145,L!$M$11:$N$120,2,FALSE),"Eingabeart wurde geändert"))</f>
        <v/>
      </c>
      <c r="C145" s="58" t="s">
        <v>99</v>
      </c>
      <c r="D145" s="61"/>
      <c r="E145" s="61"/>
      <c r="F145" s="61"/>
      <c r="G145" s="61"/>
      <c r="H145" s="61"/>
      <c r="I145" s="61"/>
      <c r="J145" s="61"/>
      <c r="K145" s="61"/>
      <c r="L145" s="61"/>
      <c r="M145" s="61"/>
      <c r="N145" s="61"/>
      <c r="O145" s="61"/>
      <c r="P145" s="76" t="str">
        <f t="shared" si="13"/>
        <v/>
      </c>
      <c r="R145" s="17" t="str">
        <f t="shared" si="12"/>
        <v/>
      </c>
      <c r="S145" s="17" t="str">
        <f t="shared" si="10"/>
        <v>Zugänge</v>
      </c>
    </row>
    <row r="146" spans="1:19" x14ac:dyDescent="0.2">
      <c r="A146" s="413"/>
      <c r="B146" s="415"/>
      <c r="C146" s="59" t="s">
        <v>100</v>
      </c>
      <c r="D146" s="63"/>
      <c r="E146" s="63"/>
      <c r="F146" s="63"/>
      <c r="G146" s="63"/>
      <c r="H146" s="63"/>
      <c r="I146" s="63"/>
      <c r="J146" s="63"/>
      <c r="K146" s="63"/>
      <c r="L146" s="63"/>
      <c r="M146" s="63"/>
      <c r="N146" s="63"/>
      <c r="O146" s="63"/>
      <c r="P146" s="77" t="str">
        <f t="shared" si="13"/>
        <v/>
      </c>
      <c r="R146" s="17" t="str">
        <f t="shared" si="12"/>
        <v/>
      </c>
      <c r="S146" s="17" t="str">
        <f t="shared" si="10"/>
        <v>Abgänge</v>
      </c>
    </row>
    <row r="147" spans="1:19" x14ac:dyDescent="0.2">
      <c r="A147" s="412"/>
      <c r="B147" s="414" t="str">
        <f>IF(A147="","",IFERROR(VLOOKUP(A147,L!$M$11:$N$120,2,FALSE),"Eingabeart wurde geändert"))</f>
        <v/>
      </c>
      <c r="C147" s="58" t="s">
        <v>99</v>
      </c>
      <c r="D147" s="61"/>
      <c r="E147" s="61"/>
      <c r="F147" s="61"/>
      <c r="G147" s="61"/>
      <c r="H147" s="61"/>
      <c r="I147" s="61"/>
      <c r="J147" s="61"/>
      <c r="K147" s="61"/>
      <c r="L147" s="61"/>
      <c r="M147" s="61"/>
      <c r="N147" s="61"/>
      <c r="O147" s="61"/>
      <c r="P147" s="76" t="str">
        <f t="shared" si="13"/>
        <v/>
      </c>
      <c r="R147" s="17" t="str">
        <f t="shared" si="12"/>
        <v/>
      </c>
      <c r="S147" s="17" t="str">
        <f t="shared" si="10"/>
        <v>Zugänge</v>
      </c>
    </row>
    <row r="148" spans="1:19" x14ac:dyDescent="0.2">
      <c r="A148" s="413"/>
      <c r="B148" s="415"/>
      <c r="C148" s="59" t="s">
        <v>100</v>
      </c>
      <c r="D148" s="63"/>
      <c r="E148" s="63"/>
      <c r="F148" s="63"/>
      <c r="G148" s="63"/>
      <c r="H148" s="63"/>
      <c r="I148" s="63"/>
      <c r="J148" s="63"/>
      <c r="K148" s="63"/>
      <c r="L148" s="63"/>
      <c r="M148" s="63"/>
      <c r="N148" s="63"/>
      <c r="O148" s="63"/>
      <c r="P148" s="77" t="str">
        <f t="shared" si="13"/>
        <v/>
      </c>
      <c r="R148" s="17" t="str">
        <f t="shared" si="12"/>
        <v/>
      </c>
      <c r="S148" s="17" t="str">
        <f t="shared" si="10"/>
        <v>Abgänge</v>
      </c>
    </row>
    <row r="149" spans="1:19" x14ac:dyDescent="0.2">
      <c r="A149" s="412"/>
      <c r="B149" s="414" t="str">
        <f>IF(A149="","",IFERROR(VLOOKUP(A149,L!$M$11:$N$120,2,FALSE),"Eingabeart wurde geändert"))</f>
        <v/>
      </c>
      <c r="C149" s="58" t="s">
        <v>99</v>
      </c>
      <c r="D149" s="61"/>
      <c r="E149" s="61"/>
      <c r="F149" s="61"/>
      <c r="G149" s="61"/>
      <c r="H149" s="61"/>
      <c r="I149" s="61"/>
      <c r="J149" s="61"/>
      <c r="K149" s="61"/>
      <c r="L149" s="61"/>
      <c r="M149" s="61"/>
      <c r="N149" s="61"/>
      <c r="O149" s="61"/>
      <c r="P149" s="76" t="str">
        <f t="shared" si="13"/>
        <v/>
      </c>
      <c r="R149" s="17" t="str">
        <f t="shared" si="12"/>
        <v/>
      </c>
      <c r="S149" s="17" t="str">
        <f t="shared" si="10"/>
        <v>Zugänge</v>
      </c>
    </row>
    <row r="150" spans="1:19" x14ac:dyDescent="0.2">
      <c r="A150" s="413"/>
      <c r="B150" s="415"/>
      <c r="C150" s="59" t="s">
        <v>100</v>
      </c>
      <c r="D150" s="63"/>
      <c r="E150" s="63"/>
      <c r="F150" s="63"/>
      <c r="G150" s="63"/>
      <c r="H150" s="63"/>
      <c r="I150" s="63"/>
      <c r="J150" s="63"/>
      <c r="K150" s="63"/>
      <c r="L150" s="63"/>
      <c r="M150" s="63"/>
      <c r="N150" s="63"/>
      <c r="O150" s="63"/>
      <c r="P150" s="77" t="str">
        <f t="shared" si="13"/>
        <v/>
      </c>
      <c r="R150" s="17" t="str">
        <f t="shared" si="12"/>
        <v/>
      </c>
      <c r="S150" s="17" t="str">
        <f t="shared" si="10"/>
        <v>Abgänge</v>
      </c>
    </row>
    <row r="151" spans="1:19" x14ac:dyDescent="0.2">
      <c r="A151" s="412"/>
      <c r="B151" s="414" t="str">
        <f>IF(A151="","",IFERROR(VLOOKUP(A151,L!$M$11:$N$120,2,FALSE),"Eingabeart wurde geändert"))</f>
        <v/>
      </c>
      <c r="C151" s="58" t="s">
        <v>99</v>
      </c>
      <c r="D151" s="61"/>
      <c r="E151" s="61"/>
      <c r="F151" s="61"/>
      <c r="G151" s="61"/>
      <c r="H151" s="61"/>
      <c r="I151" s="61"/>
      <c r="J151" s="61"/>
      <c r="K151" s="61"/>
      <c r="L151" s="61"/>
      <c r="M151" s="61"/>
      <c r="N151" s="61"/>
      <c r="O151" s="61"/>
      <c r="P151" s="76" t="str">
        <f t="shared" si="13"/>
        <v/>
      </c>
      <c r="R151" s="17" t="str">
        <f t="shared" si="12"/>
        <v/>
      </c>
      <c r="S151" s="17" t="str">
        <f t="shared" si="10"/>
        <v>Zugänge</v>
      </c>
    </row>
    <row r="152" spans="1:19" x14ac:dyDescent="0.2">
      <c r="A152" s="413"/>
      <c r="B152" s="415"/>
      <c r="C152" s="59" t="s">
        <v>100</v>
      </c>
      <c r="D152" s="63"/>
      <c r="E152" s="63"/>
      <c r="F152" s="63"/>
      <c r="G152" s="63"/>
      <c r="H152" s="63"/>
      <c r="I152" s="63"/>
      <c r="J152" s="63"/>
      <c r="K152" s="63"/>
      <c r="L152" s="63"/>
      <c r="M152" s="63"/>
      <c r="N152" s="63"/>
      <c r="O152" s="63"/>
      <c r="P152" s="77" t="str">
        <f t="shared" si="13"/>
        <v/>
      </c>
      <c r="R152" s="17" t="str">
        <f t="shared" si="12"/>
        <v/>
      </c>
      <c r="S152" s="17" t="str">
        <f t="shared" si="10"/>
        <v>Abgänge</v>
      </c>
    </row>
    <row r="153" spans="1:19" x14ac:dyDescent="0.2">
      <c r="A153" s="412"/>
      <c r="B153" s="414" t="str">
        <f>IF(A153="","",IFERROR(VLOOKUP(A153,L!$M$11:$N$120,2,FALSE),"Eingabeart wurde geändert"))</f>
        <v/>
      </c>
      <c r="C153" s="58" t="s">
        <v>99</v>
      </c>
      <c r="D153" s="61"/>
      <c r="E153" s="61"/>
      <c r="F153" s="61"/>
      <c r="G153" s="61"/>
      <c r="H153" s="61"/>
      <c r="I153" s="61"/>
      <c r="J153" s="61"/>
      <c r="K153" s="61"/>
      <c r="L153" s="61"/>
      <c r="M153" s="61"/>
      <c r="N153" s="61"/>
      <c r="O153" s="61"/>
      <c r="P153" s="76" t="str">
        <f t="shared" si="13"/>
        <v/>
      </c>
      <c r="R153" s="17" t="str">
        <f t="shared" si="12"/>
        <v/>
      </c>
      <c r="S153" s="17" t="str">
        <f t="shared" si="10"/>
        <v>Zugänge</v>
      </c>
    </row>
    <row r="154" spans="1:19" x14ac:dyDescent="0.2">
      <c r="A154" s="413"/>
      <c r="B154" s="415"/>
      <c r="C154" s="59" t="s">
        <v>100</v>
      </c>
      <c r="D154" s="63"/>
      <c r="E154" s="63"/>
      <c r="F154" s="63"/>
      <c r="G154" s="63"/>
      <c r="H154" s="63"/>
      <c r="I154" s="63"/>
      <c r="J154" s="63"/>
      <c r="K154" s="63"/>
      <c r="L154" s="63"/>
      <c r="M154" s="63"/>
      <c r="N154" s="63"/>
      <c r="O154" s="63"/>
      <c r="P154" s="77" t="str">
        <f t="shared" si="13"/>
        <v/>
      </c>
      <c r="R154" s="17" t="str">
        <f t="shared" si="12"/>
        <v/>
      </c>
      <c r="S154" s="17" t="str">
        <f t="shared" si="10"/>
        <v>Abgänge</v>
      </c>
    </row>
    <row r="155" spans="1:19" x14ac:dyDescent="0.2">
      <c r="A155" s="412"/>
      <c r="B155" s="414" t="str">
        <f>IF(A155="","",IFERROR(VLOOKUP(A155,L!$M$11:$N$120,2,FALSE),"Eingabeart wurde geändert"))</f>
        <v/>
      </c>
      <c r="C155" s="58" t="s">
        <v>99</v>
      </c>
      <c r="D155" s="61"/>
      <c r="E155" s="61"/>
      <c r="F155" s="61"/>
      <c r="G155" s="61"/>
      <c r="H155" s="61"/>
      <c r="I155" s="61"/>
      <c r="J155" s="61"/>
      <c r="K155" s="61"/>
      <c r="L155" s="61"/>
      <c r="M155" s="61"/>
      <c r="N155" s="61"/>
      <c r="O155" s="61"/>
      <c r="P155" s="76" t="str">
        <f t="shared" si="13"/>
        <v/>
      </c>
      <c r="R155" s="17" t="str">
        <f t="shared" si="12"/>
        <v/>
      </c>
      <c r="S155" s="17" t="str">
        <f t="shared" si="10"/>
        <v>Zugänge</v>
      </c>
    </row>
    <row r="156" spans="1:19" x14ac:dyDescent="0.2">
      <c r="A156" s="413"/>
      <c r="B156" s="415"/>
      <c r="C156" s="59" t="s">
        <v>100</v>
      </c>
      <c r="D156" s="63"/>
      <c r="E156" s="63"/>
      <c r="F156" s="63"/>
      <c r="G156" s="63"/>
      <c r="H156" s="63"/>
      <c r="I156" s="63"/>
      <c r="J156" s="63"/>
      <c r="K156" s="63"/>
      <c r="L156" s="63"/>
      <c r="M156" s="63"/>
      <c r="N156" s="63"/>
      <c r="O156" s="63"/>
      <c r="P156" s="77" t="str">
        <f t="shared" si="13"/>
        <v/>
      </c>
      <c r="R156" s="17" t="str">
        <f t="shared" si="12"/>
        <v/>
      </c>
      <c r="S156" s="17" t="str">
        <f t="shared" si="10"/>
        <v>Abgänge</v>
      </c>
    </row>
    <row r="157" spans="1:19" x14ac:dyDescent="0.2">
      <c r="A157" s="412"/>
      <c r="B157" s="414" t="str">
        <f>IF(A157="","",IFERROR(VLOOKUP(A157,L!$M$11:$N$120,2,FALSE),"Eingabeart wurde geändert"))</f>
        <v/>
      </c>
      <c r="C157" s="58" t="s">
        <v>99</v>
      </c>
      <c r="D157" s="61"/>
      <c r="E157" s="61"/>
      <c r="F157" s="61"/>
      <c r="G157" s="61"/>
      <c r="H157" s="61"/>
      <c r="I157" s="61"/>
      <c r="J157" s="61"/>
      <c r="K157" s="61"/>
      <c r="L157" s="61"/>
      <c r="M157" s="61"/>
      <c r="N157" s="61"/>
      <c r="O157" s="61"/>
      <c r="P157" s="76" t="str">
        <f t="shared" si="13"/>
        <v/>
      </c>
      <c r="R157" s="17" t="str">
        <f t="shared" si="12"/>
        <v/>
      </c>
      <c r="S157" s="17" t="str">
        <f t="shared" si="10"/>
        <v>Zugänge</v>
      </c>
    </row>
    <row r="158" spans="1:19" x14ac:dyDescent="0.2">
      <c r="A158" s="413"/>
      <c r="B158" s="415"/>
      <c r="C158" s="59" t="s">
        <v>100</v>
      </c>
      <c r="D158" s="63"/>
      <c r="E158" s="63"/>
      <c r="F158" s="63"/>
      <c r="G158" s="63"/>
      <c r="H158" s="63"/>
      <c r="I158" s="63"/>
      <c r="J158" s="63"/>
      <c r="K158" s="63"/>
      <c r="L158" s="63"/>
      <c r="M158" s="63"/>
      <c r="N158" s="63"/>
      <c r="O158" s="63"/>
      <c r="P158" s="77" t="str">
        <f t="shared" si="13"/>
        <v/>
      </c>
      <c r="R158" s="17" t="str">
        <f t="shared" si="12"/>
        <v/>
      </c>
      <c r="S158" s="17" t="str">
        <f t="shared" si="10"/>
        <v>Abgänge</v>
      </c>
    </row>
    <row r="159" spans="1:19" x14ac:dyDescent="0.2">
      <c r="A159" s="412"/>
      <c r="B159" s="414" t="str">
        <f>IF(A159="","",IFERROR(VLOOKUP(A159,L!$M$11:$N$120,2,FALSE),"Eingabeart wurde geändert"))</f>
        <v/>
      </c>
      <c r="C159" s="58" t="s">
        <v>99</v>
      </c>
      <c r="D159" s="61"/>
      <c r="E159" s="61"/>
      <c r="F159" s="61"/>
      <c r="G159" s="61"/>
      <c r="H159" s="61"/>
      <c r="I159" s="61"/>
      <c r="J159" s="61"/>
      <c r="K159" s="61"/>
      <c r="L159" s="61"/>
      <c r="M159" s="61"/>
      <c r="N159" s="61"/>
      <c r="O159" s="61"/>
      <c r="P159" s="76" t="str">
        <f t="shared" si="13"/>
        <v/>
      </c>
      <c r="R159" s="17" t="str">
        <f t="shared" si="12"/>
        <v/>
      </c>
      <c r="S159" s="17" t="str">
        <f t="shared" si="10"/>
        <v>Zugänge</v>
      </c>
    </row>
    <row r="160" spans="1:19" x14ac:dyDescent="0.2">
      <c r="A160" s="413"/>
      <c r="B160" s="415"/>
      <c r="C160" s="59" t="s">
        <v>100</v>
      </c>
      <c r="D160" s="63"/>
      <c r="E160" s="63"/>
      <c r="F160" s="63"/>
      <c r="G160" s="63"/>
      <c r="H160" s="63"/>
      <c r="I160" s="63"/>
      <c r="J160" s="63"/>
      <c r="K160" s="63"/>
      <c r="L160" s="63"/>
      <c r="M160" s="63"/>
      <c r="N160" s="63"/>
      <c r="O160" s="63"/>
      <c r="P160" s="77" t="str">
        <f t="shared" si="13"/>
        <v/>
      </c>
      <c r="R160" s="17" t="str">
        <f t="shared" si="12"/>
        <v/>
      </c>
      <c r="S160" s="17" t="str">
        <f t="shared" si="10"/>
        <v>Abgänge</v>
      </c>
    </row>
    <row r="161" spans="1:19" x14ac:dyDescent="0.2">
      <c r="A161" s="412"/>
      <c r="B161" s="414" t="str">
        <f>IF(A161="","",IFERROR(VLOOKUP(A161,L!$M$11:$N$120,2,FALSE),"Eingabeart wurde geändert"))</f>
        <v/>
      </c>
      <c r="C161" s="58" t="s">
        <v>99</v>
      </c>
      <c r="D161" s="61"/>
      <c r="E161" s="61"/>
      <c r="F161" s="61"/>
      <c r="G161" s="61"/>
      <c r="H161" s="61"/>
      <c r="I161" s="61"/>
      <c r="J161" s="61"/>
      <c r="K161" s="61"/>
      <c r="L161" s="61"/>
      <c r="M161" s="61"/>
      <c r="N161" s="61"/>
      <c r="O161" s="61"/>
      <c r="P161" s="76" t="str">
        <f t="shared" si="13"/>
        <v/>
      </c>
      <c r="R161" s="17" t="str">
        <f t="shared" si="12"/>
        <v/>
      </c>
      <c r="S161" s="17" t="str">
        <f t="shared" si="10"/>
        <v>Zugänge</v>
      </c>
    </row>
    <row r="162" spans="1:19" x14ac:dyDescent="0.2">
      <c r="A162" s="413"/>
      <c r="B162" s="415"/>
      <c r="C162" s="59" t="s">
        <v>100</v>
      </c>
      <c r="D162" s="63"/>
      <c r="E162" s="63"/>
      <c r="F162" s="63"/>
      <c r="G162" s="63"/>
      <c r="H162" s="63"/>
      <c r="I162" s="63"/>
      <c r="J162" s="63"/>
      <c r="K162" s="63"/>
      <c r="L162" s="63"/>
      <c r="M162" s="63"/>
      <c r="N162" s="63"/>
      <c r="O162" s="63"/>
      <c r="P162" s="77" t="str">
        <f t="shared" si="13"/>
        <v/>
      </c>
      <c r="R162" s="17" t="str">
        <f t="shared" si="12"/>
        <v/>
      </c>
      <c r="S162" s="17" t="str">
        <f t="shared" si="10"/>
        <v>Abgänge</v>
      </c>
    </row>
    <row r="163" spans="1:19" x14ac:dyDescent="0.2">
      <c r="A163" s="412"/>
      <c r="B163" s="414" t="str">
        <f>IF(A163="","",IFERROR(VLOOKUP(A163,L!$M$11:$N$120,2,FALSE),"Eingabeart wurde geändert"))</f>
        <v/>
      </c>
      <c r="C163" s="58" t="s">
        <v>99</v>
      </c>
      <c r="D163" s="61"/>
      <c r="E163" s="61"/>
      <c r="F163" s="61"/>
      <c r="G163" s="61"/>
      <c r="H163" s="61"/>
      <c r="I163" s="61"/>
      <c r="J163" s="61"/>
      <c r="K163" s="61"/>
      <c r="L163" s="61"/>
      <c r="M163" s="61"/>
      <c r="N163" s="61"/>
      <c r="O163" s="61"/>
      <c r="P163" s="76" t="str">
        <f t="shared" si="13"/>
        <v/>
      </c>
      <c r="R163" s="17" t="str">
        <f t="shared" ref="R163:R226" si="14">IF(AND(A162="",A163=""),"",IF(A163&lt;&gt;"",A163,A162))</f>
        <v/>
      </c>
      <c r="S163" s="17" t="str">
        <f t="shared" si="10"/>
        <v>Zugänge</v>
      </c>
    </row>
    <row r="164" spans="1:19" x14ac:dyDescent="0.2">
      <c r="A164" s="413"/>
      <c r="B164" s="415"/>
      <c r="C164" s="59" t="s">
        <v>100</v>
      </c>
      <c r="D164" s="63"/>
      <c r="E164" s="63"/>
      <c r="F164" s="63"/>
      <c r="G164" s="63"/>
      <c r="H164" s="63"/>
      <c r="I164" s="63"/>
      <c r="J164" s="63"/>
      <c r="K164" s="63"/>
      <c r="L164" s="63"/>
      <c r="M164" s="63"/>
      <c r="N164" s="63"/>
      <c r="O164" s="63"/>
      <c r="P164" s="77" t="str">
        <f t="shared" si="13"/>
        <v/>
      </c>
      <c r="R164" s="17" t="str">
        <f t="shared" si="14"/>
        <v/>
      </c>
      <c r="S164" s="17" t="str">
        <f t="shared" si="10"/>
        <v>Abgänge</v>
      </c>
    </row>
    <row r="165" spans="1:19" x14ac:dyDescent="0.2">
      <c r="A165" s="412"/>
      <c r="B165" s="414" t="str">
        <f>IF(A165="","",IFERROR(VLOOKUP(A165,L!$M$11:$N$120,2,FALSE),"Eingabeart wurde geändert"))</f>
        <v/>
      </c>
      <c r="C165" s="58" t="s">
        <v>99</v>
      </c>
      <c r="D165" s="61"/>
      <c r="E165" s="61"/>
      <c r="F165" s="61"/>
      <c r="G165" s="61"/>
      <c r="H165" s="61"/>
      <c r="I165" s="61"/>
      <c r="J165" s="61"/>
      <c r="K165" s="61"/>
      <c r="L165" s="61"/>
      <c r="M165" s="61"/>
      <c r="N165" s="61"/>
      <c r="O165" s="61"/>
      <c r="P165" s="76" t="str">
        <f t="shared" si="13"/>
        <v/>
      </c>
      <c r="R165" s="17" t="str">
        <f t="shared" si="14"/>
        <v/>
      </c>
      <c r="S165" s="17" t="str">
        <f t="shared" si="10"/>
        <v>Zugänge</v>
      </c>
    </row>
    <row r="166" spans="1:19" x14ac:dyDescent="0.2">
      <c r="A166" s="413"/>
      <c r="B166" s="415"/>
      <c r="C166" s="59" t="s">
        <v>100</v>
      </c>
      <c r="D166" s="63"/>
      <c r="E166" s="63"/>
      <c r="F166" s="63"/>
      <c r="G166" s="63"/>
      <c r="H166" s="63"/>
      <c r="I166" s="63"/>
      <c r="J166" s="63"/>
      <c r="K166" s="63"/>
      <c r="L166" s="63"/>
      <c r="M166" s="63"/>
      <c r="N166" s="63"/>
      <c r="O166" s="63"/>
      <c r="P166" s="77" t="str">
        <f t="shared" si="13"/>
        <v/>
      </c>
      <c r="R166" s="17" t="str">
        <f t="shared" si="14"/>
        <v/>
      </c>
      <c r="S166" s="17" t="str">
        <f t="shared" si="10"/>
        <v>Abgänge</v>
      </c>
    </row>
    <row r="167" spans="1:19" x14ac:dyDescent="0.2">
      <c r="A167" s="412"/>
      <c r="B167" s="414" t="str">
        <f>IF(A167="","",IFERROR(VLOOKUP(A167,L!$M$11:$N$120,2,FALSE),"Eingabeart wurde geändert"))</f>
        <v/>
      </c>
      <c r="C167" s="58" t="s">
        <v>99</v>
      </c>
      <c r="D167" s="61"/>
      <c r="E167" s="61"/>
      <c r="F167" s="61"/>
      <c r="G167" s="61"/>
      <c r="H167" s="61"/>
      <c r="I167" s="61"/>
      <c r="J167" s="61"/>
      <c r="K167" s="61"/>
      <c r="L167" s="61"/>
      <c r="M167" s="61"/>
      <c r="N167" s="61"/>
      <c r="O167" s="61"/>
      <c r="P167" s="76" t="str">
        <f t="shared" si="13"/>
        <v/>
      </c>
      <c r="R167" s="17" t="str">
        <f t="shared" si="14"/>
        <v/>
      </c>
      <c r="S167" s="17" t="str">
        <f t="shared" si="10"/>
        <v>Zugänge</v>
      </c>
    </row>
    <row r="168" spans="1:19" x14ac:dyDescent="0.2">
      <c r="A168" s="413"/>
      <c r="B168" s="415"/>
      <c r="C168" s="59" t="s">
        <v>100</v>
      </c>
      <c r="D168" s="63"/>
      <c r="E168" s="63"/>
      <c r="F168" s="63"/>
      <c r="G168" s="63"/>
      <c r="H168" s="63"/>
      <c r="I168" s="63"/>
      <c r="J168" s="63"/>
      <c r="K168" s="63"/>
      <c r="L168" s="63"/>
      <c r="M168" s="63"/>
      <c r="N168" s="63"/>
      <c r="O168" s="63"/>
      <c r="P168" s="77" t="str">
        <f t="shared" si="13"/>
        <v/>
      </c>
      <c r="R168" s="17" t="str">
        <f t="shared" si="14"/>
        <v/>
      </c>
      <c r="S168" s="17" t="str">
        <f t="shared" si="10"/>
        <v>Abgänge</v>
      </c>
    </row>
    <row r="169" spans="1:19" x14ac:dyDescent="0.2">
      <c r="A169" s="412"/>
      <c r="B169" s="414" t="str">
        <f>IF(A169="","",IFERROR(VLOOKUP(A169,L!$M$11:$N$120,2,FALSE),"Eingabeart wurde geändert"))</f>
        <v/>
      </c>
      <c r="C169" s="58" t="s">
        <v>99</v>
      </c>
      <c r="D169" s="61"/>
      <c r="E169" s="61"/>
      <c r="F169" s="61"/>
      <c r="G169" s="61"/>
      <c r="H169" s="61"/>
      <c r="I169" s="61"/>
      <c r="J169" s="61"/>
      <c r="K169" s="61"/>
      <c r="L169" s="61"/>
      <c r="M169" s="61"/>
      <c r="N169" s="61"/>
      <c r="O169" s="61"/>
      <c r="P169" s="76" t="str">
        <f t="shared" si="13"/>
        <v/>
      </c>
      <c r="R169" s="17" t="str">
        <f t="shared" si="14"/>
        <v/>
      </c>
      <c r="S169" s="17" t="str">
        <f t="shared" si="10"/>
        <v>Zugänge</v>
      </c>
    </row>
    <row r="170" spans="1:19" x14ac:dyDescent="0.2">
      <c r="A170" s="413"/>
      <c r="B170" s="415"/>
      <c r="C170" s="59" t="s">
        <v>100</v>
      </c>
      <c r="D170" s="63"/>
      <c r="E170" s="63"/>
      <c r="F170" s="63"/>
      <c r="G170" s="63"/>
      <c r="H170" s="63"/>
      <c r="I170" s="63"/>
      <c r="J170" s="63"/>
      <c r="K170" s="63"/>
      <c r="L170" s="63"/>
      <c r="M170" s="63"/>
      <c r="N170" s="63"/>
      <c r="O170" s="63"/>
      <c r="P170" s="77" t="str">
        <f t="shared" si="13"/>
        <v/>
      </c>
      <c r="R170" s="17" t="str">
        <f t="shared" si="14"/>
        <v/>
      </c>
      <c r="S170" s="17" t="str">
        <f t="shared" si="10"/>
        <v>Abgänge</v>
      </c>
    </row>
    <row r="171" spans="1:19" x14ac:dyDescent="0.2">
      <c r="A171" s="412"/>
      <c r="B171" s="414" t="str">
        <f>IF(A171="","",IFERROR(VLOOKUP(A171,L!$M$11:$N$120,2,FALSE),"Eingabeart wurde geändert"))</f>
        <v/>
      </c>
      <c r="C171" s="58" t="s">
        <v>99</v>
      </c>
      <c r="D171" s="61"/>
      <c r="E171" s="61"/>
      <c r="F171" s="61"/>
      <c r="G171" s="61"/>
      <c r="H171" s="61"/>
      <c r="I171" s="61"/>
      <c r="J171" s="61"/>
      <c r="K171" s="61"/>
      <c r="L171" s="61"/>
      <c r="M171" s="61"/>
      <c r="N171" s="61"/>
      <c r="O171" s="61"/>
      <c r="P171" s="76" t="str">
        <f t="shared" si="13"/>
        <v/>
      </c>
      <c r="R171" s="17" t="str">
        <f t="shared" si="14"/>
        <v/>
      </c>
      <c r="S171" s="17" t="str">
        <f t="shared" si="10"/>
        <v>Zugänge</v>
      </c>
    </row>
    <row r="172" spans="1:19" x14ac:dyDescent="0.2">
      <c r="A172" s="413"/>
      <c r="B172" s="415"/>
      <c r="C172" s="59" t="s">
        <v>100</v>
      </c>
      <c r="D172" s="63"/>
      <c r="E172" s="63"/>
      <c r="F172" s="63"/>
      <c r="G172" s="63"/>
      <c r="H172" s="63"/>
      <c r="I172" s="63"/>
      <c r="J172" s="63"/>
      <c r="K172" s="63"/>
      <c r="L172" s="63"/>
      <c r="M172" s="63"/>
      <c r="N172" s="63"/>
      <c r="O172" s="63"/>
      <c r="P172" s="77" t="str">
        <f t="shared" si="13"/>
        <v/>
      </c>
      <c r="R172" s="17" t="str">
        <f t="shared" si="14"/>
        <v/>
      </c>
      <c r="S172" s="17" t="str">
        <f t="shared" si="10"/>
        <v>Abgänge</v>
      </c>
    </row>
    <row r="173" spans="1:19" x14ac:dyDescent="0.2">
      <c r="A173" s="412"/>
      <c r="B173" s="414" t="str">
        <f>IF(A173="","",IFERROR(VLOOKUP(A173,L!$M$11:$N$120,2,FALSE),"Eingabeart wurde geändert"))</f>
        <v/>
      </c>
      <c r="C173" s="58" t="s">
        <v>99</v>
      </c>
      <c r="D173" s="61"/>
      <c r="E173" s="61"/>
      <c r="F173" s="61"/>
      <c r="G173" s="61"/>
      <c r="H173" s="61"/>
      <c r="I173" s="61"/>
      <c r="J173" s="61"/>
      <c r="K173" s="61"/>
      <c r="L173" s="61"/>
      <c r="M173" s="61"/>
      <c r="N173" s="61"/>
      <c r="O173" s="61"/>
      <c r="P173" s="76" t="str">
        <f t="shared" si="13"/>
        <v/>
      </c>
      <c r="R173" s="17" t="str">
        <f t="shared" si="14"/>
        <v/>
      </c>
      <c r="S173" s="17" t="str">
        <f t="shared" si="10"/>
        <v>Zugänge</v>
      </c>
    </row>
    <row r="174" spans="1:19" x14ac:dyDescent="0.2">
      <c r="A174" s="413"/>
      <c r="B174" s="415"/>
      <c r="C174" s="59" t="s">
        <v>100</v>
      </c>
      <c r="D174" s="63"/>
      <c r="E174" s="63"/>
      <c r="F174" s="63"/>
      <c r="G174" s="63"/>
      <c r="H174" s="63"/>
      <c r="I174" s="63"/>
      <c r="J174" s="63"/>
      <c r="K174" s="63"/>
      <c r="L174" s="63"/>
      <c r="M174" s="63"/>
      <c r="N174" s="63"/>
      <c r="O174" s="63"/>
      <c r="P174" s="77" t="str">
        <f t="shared" si="13"/>
        <v/>
      </c>
      <c r="R174" s="17" t="str">
        <f t="shared" si="14"/>
        <v/>
      </c>
      <c r="S174" s="17" t="str">
        <f t="shared" si="10"/>
        <v>Abgänge</v>
      </c>
    </row>
    <row r="175" spans="1:19" x14ac:dyDescent="0.2">
      <c r="A175" s="412"/>
      <c r="B175" s="414" t="str">
        <f>IF(A175="","",IFERROR(VLOOKUP(A175,L!$M$11:$N$120,2,FALSE),"Eingabeart wurde geändert"))</f>
        <v/>
      </c>
      <c r="C175" s="58" t="s">
        <v>99</v>
      </c>
      <c r="D175" s="61"/>
      <c r="E175" s="61"/>
      <c r="F175" s="61"/>
      <c r="G175" s="61"/>
      <c r="H175" s="61"/>
      <c r="I175" s="61"/>
      <c r="J175" s="61"/>
      <c r="K175" s="61"/>
      <c r="L175" s="61"/>
      <c r="M175" s="61"/>
      <c r="N175" s="61"/>
      <c r="O175" s="61"/>
      <c r="P175" s="76" t="str">
        <f t="shared" si="13"/>
        <v/>
      </c>
      <c r="R175" s="17" t="str">
        <f t="shared" si="14"/>
        <v/>
      </c>
      <c r="S175" s="17" t="str">
        <f t="shared" si="10"/>
        <v>Zugänge</v>
      </c>
    </row>
    <row r="176" spans="1:19" x14ac:dyDescent="0.2">
      <c r="A176" s="413"/>
      <c r="B176" s="415"/>
      <c r="C176" s="59" t="s">
        <v>100</v>
      </c>
      <c r="D176" s="63"/>
      <c r="E176" s="63"/>
      <c r="F176" s="63"/>
      <c r="G176" s="63"/>
      <c r="H176" s="63"/>
      <c r="I176" s="63"/>
      <c r="J176" s="63"/>
      <c r="K176" s="63"/>
      <c r="L176" s="63"/>
      <c r="M176" s="63"/>
      <c r="N176" s="63"/>
      <c r="O176" s="63"/>
      <c r="P176" s="77" t="str">
        <f t="shared" si="13"/>
        <v/>
      </c>
      <c r="R176" s="17" t="str">
        <f t="shared" si="14"/>
        <v/>
      </c>
      <c r="S176" s="17" t="str">
        <f t="shared" si="10"/>
        <v>Abgänge</v>
      </c>
    </row>
    <row r="177" spans="1:19" x14ac:dyDescent="0.2">
      <c r="A177" s="412"/>
      <c r="B177" s="414" t="str">
        <f>IF(A177="","",IFERROR(VLOOKUP(A177,L!$M$11:$N$120,2,FALSE),"Eingabeart wurde geändert"))</f>
        <v/>
      </c>
      <c r="C177" s="58" t="s">
        <v>99</v>
      </c>
      <c r="D177" s="61"/>
      <c r="E177" s="61"/>
      <c r="F177" s="61"/>
      <c r="G177" s="61"/>
      <c r="H177" s="61"/>
      <c r="I177" s="61"/>
      <c r="J177" s="61"/>
      <c r="K177" s="61"/>
      <c r="L177" s="61"/>
      <c r="M177" s="61"/>
      <c r="N177" s="61"/>
      <c r="O177" s="61"/>
      <c r="P177" s="76" t="str">
        <f t="shared" ref="P177:P240" si="15">IF(SUM(D177:O177)&gt;0,SUM(D177:O177),"")</f>
        <v/>
      </c>
      <c r="R177" s="17" t="str">
        <f t="shared" si="14"/>
        <v/>
      </c>
      <c r="S177" s="17" t="str">
        <f t="shared" si="10"/>
        <v>Zugänge</v>
      </c>
    </row>
    <row r="178" spans="1:19" x14ac:dyDescent="0.2">
      <c r="A178" s="413"/>
      <c r="B178" s="415"/>
      <c r="C178" s="59" t="s">
        <v>100</v>
      </c>
      <c r="D178" s="63"/>
      <c r="E178" s="63"/>
      <c r="F178" s="63"/>
      <c r="G178" s="63"/>
      <c r="H178" s="63"/>
      <c r="I178" s="63"/>
      <c r="J178" s="63"/>
      <c r="K178" s="63"/>
      <c r="L178" s="63"/>
      <c r="M178" s="63"/>
      <c r="N178" s="63"/>
      <c r="O178" s="63"/>
      <c r="P178" s="77" t="str">
        <f t="shared" si="15"/>
        <v/>
      </c>
      <c r="R178" s="17" t="str">
        <f t="shared" si="14"/>
        <v/>
      </c>
      <c r="S178" s="17" t="str">
        <f t="shared" si="10"/>
        <v>Abgänge</v>
      </c>
    </row>
    <row r="179" spans="1:19" x14ac:dyDescent="0.2">
      <c r="A179" s="412"/>
      <c r="B179" s="414" t="str">
        <f>IF(A179="","",IFERROR(VLOOKUP(A179,L!$M$11:$N$120,2,FALSE),"Eingabeart wurde geändert"))</f>
        <v/>
      </c>
      <c r="C179" s="58" t="s">
        <v>99</v>
      </c>
      <c r="D179" s="61"/>
      <c r="E179" s="61"/>
      <c r="F179" s="61"/>
      <c r="G179" s="61"/>
      <c r="H179" s="61"/>
      <c r="I179" s="61"/>
      <c r="J179" s="61"/>
      <c r="K179" s="61"/>
      <c r="L179" s="61"/>
      <c r="M179" s="61"/>
      <c r="N179" s="61"/>
      <c r="O179" s="61"/>
      <c r="P179" s="76" t="str">
        <f t="shared" si="15"/>
        <v/>
      </c>
      <c r="R179" s="17" t="str">
        <f t="shared" si="14"/>
        <v/>
      </c>
      <c r="S179" s="17" t="str">
        <f t="shared" si="10"/>
        <v>Zugänge</v>
      </c>
    </row>
    <row r="180" spans="1:19" x14ac:dyDescent="0.2">
      <c r="A180" s="413"/>
      <c r="B180" s="415"/>
      <c r="C180" s="59" t="s">
        <v>100</v>
      </c>
      <c r="D180" s="63"/>
      <c r="E180" s="63"/>
      <c r="F180" s="63"/>
      <c r="G180" s="63"/>
      <c r="H180" s="63"/>
      <c r="I180" s="63"/>
      <c r="J180" s="63"/>
      <c r="K180" s="63"/>
      <c r="L180" s="63"/>
      <c r="M180" s="63"/>
      <c r="N180" s="63"/>
      <c r="O180" s="63"/>
      <c r="P180" s="77" t="str">
        <f t="shared" si="15"/>
        <v/>
      </c>
      <c r="R180" s="17" t="str">
        <f t="shared" si="14"/>
        <v/>
      </c>
      <c r="S180" s="17" t="str">
        <f t="shared" si="10"/>
        <v>Abgänge</v>
      </c>
    </row>
    <row r="181" spans="1:19" x14ac:dyDescent="0.2">
      <c r="A181" s="412"/>
      <c r="B181" s="414" t="str">
        <f>IF(A181="","",IFERROR(VLOOKUP(A181,L!$M$11:$N$120,2,FALSE),"Eingabeart wurde geändert"))</f>
        <v/>
      </c>
      <c r="C181" s="58" t="s">
        <v>99</v>
      </c>
      <c r="D181" s="61"/>
      <c r="E181" s="61"/>
      <c r="F181" s="61"/>
      <c r="G181" s="61"/>
      <c r="H181" s="61"/>
      <c r="I181" s="61"/>
      <c r="J181" s="61"/>
      <c r="K181" s="61"/>
      <c r="L181" s="61"/>
      <c r="M181" s="61"/>
      <c r="N181" s="61"/>
      <c r="O181" s="61"/>
      <c r="P181" s="76" t="str">
        <f t="shared" si="15"/>
        <v/>
      </c>
      <c r="R181" s="17" t="str">
        <f t="shared" si="14"/>
        <v/>
      </c>
      <c r="S181" s="17" t="str">
        <f t="shared" si="10"/>
        <v>Zugänge</v>
      </c>
    </row>
    <row r="182" spans="1:19" x14ac:dyDescent="0.2">
      <c r="A182" s="413"/>
      <c r="B182" s="415"/>
      <c r="C182" s="59" t="s">
        <v>100</v>
      </c>
      <c r="D182" s="63"/>
      <c r="E182" s="63"/>
      <c r="F182" s="63"/>
      <c r="G182" s="63"/>
      <c r="H182" s="63"/>
      <c r="I182" s="63"/>
      <c r="J182" s="63"/>
      <c r="K182" s="63"/>
      <c r="L182" s="63"/>
      <c r="M182" s="63"/>
      <c r="N182" s="63"/>
      <c r="O182" s="63"/>
      <c r="P182" s="77" t="str">
        <f t="shared" si="15"/>
        <v/>
      </c>
      <c r="R182" s="17" t="str">
        <f t="shared" si="14"/>
        <v/>
      </c>
      <c r="S182" s="17" t="str">
        <f t="shared" si="10"/>
        <v>Abgänge</v>
      </c>
    </row>
    <row r="183" spans="1:19" x14ac:dyDescent="0.2">
      <c r="A183" s="412"/>
      <c r="B183" s="414" t="str">
        <f>IF(A183="","",IFERROR(VLOOKUP(A183,L!$M$11:$N$120,2,FALSE),"Eingabeart wurde geändert"))</f>
        <v/>
      </c>
      <c r="C183" s="58" t="s">
        <v>99</v>
      </c>
      <c r="D183" s="61"/>
      <c r="E183" s="61"/>
      <c r="F183" s="61"/>
      <c r="G183" s="61"/>
      <c r="H183" s="61"/>
      <c r="I183" s="61"/>
      <c r="J183" s="61"/>
      <c r="K183" s="61"/>
      <c r="L183" s="61"/>
      <c r="M183" s="61"/>
      <c r="N183" s="61"/>
      <c r="O183" s="61"/>
      <c r="P183" s="76" t="str">
        <f t="shared" si="15"/>
        <v/>
      </c>
      <c r="R183" s="17" t="str">
        <f t="shared" si="14"/>
        <v/>
      </c>
      <c r="S183" s="17" t="str">
        <f t="shared" si="10"/>
        <v>Zugänge</v>
      </c>
    </row>
    <row r="184" spans="1:19" x14ac:dyDescent="0.2">
      <c r="A184" s="413"/>
      <c r="B184" s="415"/>
      <c r="C184" s="59" t="s">
        <v>100</v>
      </c>
      <c r="D184" s="63"/>
      <c r="E184" s="63"/>
      <c r="F184" s="63"/>
      <c r="G184" s="63"/>
      <c r="H184" s="63"/>
      <c r="I184" s="63"/>
      <c r="J184" s="63"/>
      <c r="K184" s="63"/>
      <c r="L184" s="63"/>
      <c r="M184" s="63"/>
      <c r="N184" s="63"/>
      <c r="O184" s="63"/>
      <c r="P184" s="77" t="str">
        <f t="shared" si="15"/>
        <v/>
      </c>
      <c r="R184" s="17" t="str">
        <f t="shared" si="14"/>
        <v/>
      </c>
      <c r="S184" s="17" t="str">
        <f t="shared" si="10"/>
        <v>Abgänge</v>
      </c>
    </row>
    <row r="185" spans="1:19" x14ac:dyDescent="0.2">
      <c r="A185" s="412"/>
      <c r="B185" s="414" t="str">
        <f>IF(A185="","",IFERROR(VLOOKUP(A185,L!$M$11:$N$120,2,FALSE),"Eingabeart wurde geändert"))</f>
        <v/>
      </c>
      <c r="C185" s="58" t="s">
        <v>99</v>
      </c>
      <c r="D185" s="61"/>
      <c r="E185" s="61"/>
      <c r="F185" s="61"/>
      <c r="G185" s="61"/>
      <c r="H185" s="61"/>
      <c r="I185" s="61"/>
      <c r="J185" s="61"/>
      <c r="K185" s="61"/>
      <c r="L185" s="61"/>
      <c r="M185" s="61"/>
      <c r="N185" s="61"/>
      <c r="O185" s="61"/>
      <c r="P185" s="76" t="str">
        <f t="shared" si="15"/>
        <v/>
      </c>
      <c r="R185" s="17" t="str">
        <f t="shared" si="14"/>
        <v/>
      </c>
      <c r="S185" s="17" t="str">
        <f t="shared" si="10"/>
        <v>Zugänge</v>
      </c>
    </row>
    <row r="186" spans="1:19" x14ac:dyDescent="0.2">
      <c r="A186" s="413"/>
      <c r="B186" s="415"/>
      <c r="C186" s="59" t="s">
        <v>100</v>
      </c>
      <c r="D186" s="63"/>
      <c r="E186" s="63"/>
      <c r="F186" s="63"/>
      <c r="G186" s="63"/>
      <c r="H186" s="63"/>
      <c r="I186" s="63"/>
      <c r="J186" s="63"/>
      <c r="K186" s="63"/>
      <c r="L186" s="63"/>
      <c r="M186" s="63"/>
      <c r="N186" s="63"/>
      <c r="O186" s="63"/>
      <c r="P186" s="77" t="str">
        <f t="shared" si="15"/>
        <v/>
      </c>
      <c r="R186" s="17" t="str">
        <f t="shared" si="14"/>
        <v/>
      </c>
      <c r="S186" s="17" t="str">
        <f t="shared" si="10"/>
        <v>Abgänge</v>
      </c>
    </row>
    <row r="187" spans="1:19" x14ac:dyDescent="0.2">
      <c r="A187" s="412"/>
      <c r="B187" s="414" t="str">
        <f>IF(A187="","",IFERROR(VLOOKUP(A187,L!$M$11:$N$120,2,FALSE),"Eingabeart wurde geändert"))</f>
        <v/>
      </c>
      <c r="C187" s="58" t="s">
        <v>99</v>
      </c>
      <c r="D187" s="61"/>
      <c r="E187" s="61"/>
      <c r="F187" s="61"/>
      <c r="G187" s="61"/>
      <c r="H187" s="61"/>
      <c r="I187" s="61"/>
      <c r="J187" s="61"/>
      <c r="K187" s="61"/>
      <c r="L187" s="61"/>
      <c r="M187" s="61"/>
      <c r="N187" s="61"/>
      <c r="O187" s="61"/>
      <c r="P187" s="76" t="str">
        <f t="shared" si="15"/>
        <v/>
      </c>
      <c r="R187" s="17" t="str">
        <f t="shared" si="14"/>
        <v/>
      </c>
      <c r="S187" s="17" t="str">
        <f t="shared" si="10"/>
        <v>Zugänge</v>
      </c>
    </row>
    <row r="188" spans="1:19" x14ac:dyDescent="0.2">
      <c r="A188" s="413"/>
      <c r="B188" s="415"/>
      <c r="C188" s="59" t="s">
        <v>100</v>
      </c>
      <c r="D188" s="63"/>
      <c r="E188" s="63"/>
      <c r="F188" s="63"/>
      <c r="G188" s="63"/>
      <c r="H188" s="63"/>
      <c r="I188" s="63"/>
      <c r="J188" s="63"/>
      <c r="K188" s="63"/>
      <c r="L188" s="63"/>
      <c r="M188" s="63"/>
      <c r="N188" s="63"/>
      <c r="O188" s="63"/>
      <c r="P188" s="77" t="str">
        <f t="shared" si="15"/>
        <v/>
      </c>
      <c r="R188" s="17" t="str">
        <f t="shared" si="14"/>
        <v/>
      </c>
      <c r="S188" s="17" t="str">
        <f t="shared" si="10"/>
        <v>Abgänge</v>
      </c>
    </row>
    <row r="189" spans="1:19" x14ac:dyDescent="0.2">
      <c r="A189" s="412"/>
      <c r="B189" s="414" t="str">
        <f>IF(A189="","",IFERROR(VLOOKUP(A189,L!$M$11:$N$120,2,FALSE),"Eingabeart wurde geändert"))</f>
        <v/>
      </c>
      <c r="C189" s="58" t="s">
        <v>99</v>
      </c>
      <c r="D189" s="61"/>
      <c r="E189" s="61"/>
      <c r="F189" s="61"/>
      <c r="G189" s="61"/>
      <c r="H189" s="61"/>
      <c r="I189" s="61"/>
      <c r="J189" s="61"/>
      <c r="K189" s="61"/>
      <c r="L189" s="61"/>
      <c r="M189" s="61"/>
      <c r="N189" s="61"/>
      <c r="O189" s="61"/>
      <c r="P189" s="76" t="str">
        <f t="shared" si="15"/>
        <v/>
      </c>
      <c r="R189" s="17" t="str">
        <f t="shared" si="14"/>
        <v/>
      </c>
      <c r="S189" s="17" t="str">
        <f t="shared" si="10"/>
        <v>Zugänge</v>
      </c>
    </row>
    <row r="190" spans="1:19" x14ac:dyDescent="0.2">
      <c r="A190" s="413"/>
      <c r="B190" s="415"/>
      <c r="C190" s="59" t="s">
        <v>100</v>
      </c>
      <c r="D190" s="63"/>
      <c r="E190" s="63"/>
      <c r="F190" s="63"/>
      <c r="G190" s="63"/>
      <c r="H190" s="63"/>
      <c r="I190" s="63"/>
      <c r="J190" s="63"/>
      <c r="K190" s="63"/>
      <c r="L190" s="63"/>
      <c r="M190" s="63"/>
      <c r="N190" s="63"/>
      <c r="O190" s="63"/>
      <c r="P190" s="77" t="str">
        <f t="shared" si="15"/>
        <v/>
      </c>
      <c r="R190" s="17" t="str">
        <f t="shared" si="14"/>
        <v/>
      </c>
      <c r="S190" s="17" t="str">
        <f t="shared" si="10"/>
        <v>Abgänge</v>
      </c>
    </row>
    <row r="191" spans="1:19" x14ac:dyDescent="0.2">
      <c r="A191" s="412"/>
      <c r="B191" s="414" t="str">
        <f>IF(A191="","",IFERROR(VLOOKUP(A191,L!$M$11:$N$120,2,FALSE),"Eingabeart wurde geändert"))</f>
        <v/>
      </c>
      <c r="C191" s="58" t="s">
        <v>99</v>
      </c>
      <c r="D191" s="61"/>
      <c r="E191" s="61"/>
      <c r="F191" s="61"/>
      <c r="G191" s="61"/>
      <c r="H191" s="61"/>
      <c r="I191" s="61"/>
      <c r="J191" s="61"/>
      <c r="K191" s="61"/>
      <c r="L191" s="61"/>
      <c r="M191" s="61"/>
      <c r="N191" s="61"/>
      <c r="O191" s="61"/>
      <c r="P191" s="76" t="str">
        <f t="shared" si="15"/>
        <v/>
      </c>
      <c r="R191" s="17" t="str">
        <f t="shared" si="14"/>
        <v/>
      </c>
      <c r="S191" s="17" t="str">
        <f t="shared" si="10"/>
        <v>Zugänge</v>
      </c>
    </row>
    <row r="192" spans="1:19" x14ac:dyDescent="0.2">
      <c r="A192" s="413"/>
      <c r="B192" s="415"/>
      <c r="C192" s="59" t="s">
        <v>100</v>
      </c>
      <c r="D192" s="63"/>
      <c r="E192" s="63"/>
      <c r="F192" s="63"/>
      <c r="G192" s="63"/>
      <c r="H192" s="63"/>
      <c r="I192" s="63"/>
      <c r="J192" s="63"/>
      <c r="K192" s="63"/>
      <c r="L192" s="63"/>
      <c r="M192" s="63"/>
      <c r="N192" s="63"/>
      <c r="O192" s="63"/>
      <c r="P192" s="77" t="str">
        <f t="shared" si="15"/>
        <v/>
      </c>
      <c r="R192" s="17" t="str">
        <f t="shared" si="14"/>
        <v/>
      </c>
      <c r="S192" s="17" t="str">
        <f t="shared" si="10"/>
        <v>Abgänge</v>
      </c>
    </row>
    <row r="193" spans="1:19" x14ac:dyDescent="0.2">
      <c r="A193" s="412"/>
      <c r="B193" s="414" t="str">
        <f>IF(A193="","",IFERROR(VLOOKUP(A193,L!$M$11:$N$120,2,FALSE),"Eingabeart wurde geändert"))</f>
        <v/>
      </c>
      <c r="C193" s="58" t="s">
        <v>99</v>
      </c>
      <c r="D193" s="61"/>
      <c r="E193" s="61"/>
      <c r="F193" s="61"/>
      <c r="G193" s="61"/>
      <c r="H193" s="61"/>
      <c r="I193" s="61"/>
      <c r="J193" s="61"/>
      <c r="K193" s="61"/>
      <c r="L193" s="61"/>
      <c r="M193" s="61"/>
      <c r="N193" s="61"/>
      <c r="O193" s="61"/>
      <c r="P193" s="76" t="str">
        <f t="shared" si="15"/>
        <v/>
      </c>
      <c r="R193" s="17" t="str">
        <f t="shared" si="14"/>
        <v/>
      </c>
      <c r="S193" s="17" t="str">
        <f t="shared" si="10"/>
        <v>Zugänge</v>
      </c>
    </row>
    <row r="194" spans="1:19" x14ac:dyDescent="0.2">
      <c r="A194" s="413"/>
      <c r="B194" s="415"/>
      <c r="C194" s="59" t="s">
        <v>100</v>
      </c>
      <c r="D194" s="63"/>
      <c r="E194" s="63"/>
      <c r="F194" s="63"/>
      <c r="G194" s="63"/>
      <c r="H194" s="63"/>
      <c r="I194" s="63"/>
      <c r="J194" s="63"/>
      <c r="K194" s="63"/>
      <c r="L194" s="63"/>
      <c r="M194" s="63"/>
      <c r="N194" s="63"/>
      <c r="O194" s="63"/>
      <c r="P194" s="77" t="str">
        <f t="shared" si="15"/>
        <v/>
      </c>
      <c r="R194" s="17" t="str">
        <f t="shared" si="14"/>
        <v/>
      </c>
      <c r="S194" s="17" t="str">
        <f t="shared" si="10"/>
        <v>Abgänge</v>
      </c>
    </row>
    <row r="195" spans="1:19" x14ac:dyDescent="0.2">
      <c r="A195" s="412"/>
      <c r="B195" s="414" t="str">
        <f>IF(A195="","",IFERROR(VLOOKUP(A195,L!$M$11:$N$120,2,FALSE),"Eingabeart wurde geändert"))</f>
        <v/>
      </c>
      <c r="C195" s="58" t="s">
        <v>99</v>
      </c>
      <c r="D195" s="61"/>
      <c r="E195" s="61"/>
      <c r="F195" s="61"/>
      <c r="G195" s="61"/>
      <c r="H195" s="61"/>
      <c r="I195" s="61"/>
      <c r="J195" s="61"/>
      <c r="K195" s="61"/>
      <c r="L195" s="61"/>
      <c r="M195" s="61"/>
      <c r="N195" s="61"/>
      <c r="O195" s="61"/>
      <c r="P195" s="76" t="str">
        <f t="shared" si="15"/>
        <v/>
      </c>
      <c r="R195" s="17" t="str">
        <f t="shared" si="14"/>
        <v/>
      </c>
      <c r="S195" s="17" t="str">
        <f t="shared" si="10"/>
        <v>Zugänge</v>
      </c>
    </row>
    <row r="196" spans="1:19" x14ac:dyDescent="0.2">
      <c r="A196" s="413"/>
      <c r="B196" s="415"/>
      <c r="C196" s="59" t="s">
        <v>100</v>
      </c>
      <c r="D196" s="63"/>
      <c r="E196" s="63"/>
      <c r="F196" s="63"/>
      <c r="G196" s="63"/>
      <c r="H196" s="63"/>
      <c r="I196" s="63"/>
      <c r="J196" s="63"/>
      <c r="K196" s="63"/>
      <c r="L196" s="63"/>
      <c r="M196" s="63"/>
      <c r="N196" s="63"/>
      <c r="O196" s="63"/>
      <c r="P196" s="77" t="str">
        <f t="shared" si="15"/>
        <v/>
      </c>
      <c r="R196" s="17" t="str">
        <f t="shared" si="14"/>
        <v/>
      </c>
      <c r="S196" s="17" t="str">
        <f t="shared" si="10"/>
        <v>Abgänge</v>
      </c>
    </row>
    <row r="197" spans="1:19" x14ac:dyDescent="0.2">
      <c r="A197" s="412"/>
      <c r="B197" s="414" t="str">
        <f>IF(A197="","",IFERROR(VLOOKUP(A197,L!$M$11:$N$120,2,FALSE),"Eingabeart wurde geändert"))</f>
        <v/>
      </c>
      <c r="C197" s="58" t="s">
        <v>99</v>
      </c>
      <c r="D197" s="61"/>
      <c r="E197" s="61"/>
      <c r="F197" s="61"/>
      <c r="G197" s="61"/>
      <c r="H197" s="61"/>
      <c r="I197" s="61"/>
      <c r="J197" s="61"/>
      <c r="K197" s="61"/>
      <c r="L197" s="61"/>
      <c r="M197" s="61"/>
      <c r="N197" s="61"/>
      <c r="O197" s="61"/>
      <c r="P197" s="76" t="str">
        <f t="shared" si="15"/>
        <v/>
      </c>
      <c r="R197" s="17" t="str">
        <f t="shared" si="14"/>
        <v/>
      </c>
      <c r="S197" s="17" t="str">
        <f t="shared" si="10"/>
        <v>Zugänge</v>
      </c>
    </row>
    <row r="198" spans="1:19" x14ac:dyDescent="0.2">
      <c r="A198" s="413"/>
      <c r="B198" s="415"/>
      <c r="C198" s="59" t="s">
        <v>100</v>
      </c>
      <c r="D198" s="63"/>
      <c r="E198" s="63"/>
      <c r="F198" s="63"/>
      <c r="G198" s="63"/>
      <c r="H198" s="63"/>
      <c r="I198" s="63"/>
      <c r="J198" s="63"/>
      <c r="K198" s="63"/>
      <c r="L198" s="63"/>
      <c r="M198" s="63"/>
      <c r="N198" s="63"/>
      <c r="O198" s="63"/>
      <c r="P198" s="77" t="str">
        <f t="shared" si="15"/>
        <v/>
      </c>
      <c r="R198" s="17" t="str">
        <f t="shared" si="14"/>
        <v/>
      </c>
      <c r="S198" s="17" t="str">
        <f t="shared" si="10"/>
        <v>Abgänge</v>
      </c>
    </row>
    <row r="199" spans="1:19" x14ac:dyDescent="0.2">
      <c r="A199" s="412"/>
      <c r="B199" s="414" t="str">
        <f>IF(A199="","",IFERROR(VLOOKUP(A199,L!$M$11:$N$120,2,FALSE),"Eingabeart wurde geändert"))</f>
        <v/>
      </c>
      <c r="C199" s="58" t="s">
        <v>99</v>
      </c>
      <c r="D199" s="61"/>
      <c r="E199" s="61"/>
      <c r="F199" s="61"/>
      <c r="G199" s="61"/>
      <c r="H199" s="61"/>
      <c r="I199" s="61"/>
      <c r="J199" s="61"/>
      <c r="K199" s="61"/>
      <c r="L199" s="61"/>
      <c r="M199" s="61"/>
      <c r="N199" s="61"/>
      <c r="O199" s="61"/>
      <c r="P199" s="76" t="str">
        <f t="shared" si="15"/>
        <v/>
      </c>
      <c r="R199" s="17" t="str">
        <f t="shared" si="14"/>
        <v/>
      </c>
      <c r="S199" s="17" t="str">
        <f t="shared" si="10"/>
        <v>Zugänge</v>
      </c>
    </row>
    <row r="200" spans="1:19" x14ac:dyDescent="0.2">
      <c r="A200" s="413"/>
      <c r="B200" s="415"/>
      <c r="C200" s="59" t="s">
        <v>100</v>
      </c>
      <c r="D200" s="63"/>
      <c r="E200" s="63"/>
      <c r="F200" s="63"/>
      <c r="G200" s="63"/>
      <c r="H200" s="63"/>
      <c r="I200" s="63"/>
      <c r="J200" s="63"/>
      <c r="K200" s="63"/>
      <c r="L200" s="63"/>
      <c r="M200" s="63"/>
      <c r="N200" s="63"/>
      <c r="O200" s="63"/>
      <c r="P200" s="77" t="str">
        <f t="shared" si="15"/>
        <v/>
      </c>
      <c r="R200" s="17" t="str">
        <f t="shared" si="14"/>
        <v/>
      </c>
      <c r="S200" s="17" t="str">
        <f t="shared" si="10"/>
        <v>Abgänge</v>
      </c>
    </row>
    <row r="201" spans="1:19" x14ac:dyDescent="0.2">
      <c r="A201" s="412"/>
      <c r="B201" s="414" t="str">
        <f>IF(A201="","",IFERROR(VLOOKUP(A201,L!$M$11:$N$120,2,FALSE),"Eingabeart wurde geändert"))</f>
        <v/>
      </c>
      <c r="C201" s="58" t="s">
        <v>99</v>
      </c>
      <c r="D201" s="61"/>
      <c r="E201" s="61"/>
      <c r="F201" s="61"/>
      <c r="G201" s="61"/>
      <c r="H201" s="61"/>
      <c r="I201" s="61"/>
      <c r="J201" s="61"/>
      <c r="K201" s="61"/>
      <c r="L201" s="61"/>
      <c r="M201" s="61"/>
      <c r="N201" s="61"/>
      <c r="O201" s="61"/>
      <c r="P201" s="76" t="str">
        <f t="shared" si="15"/>
        <v/>
      </c>
      <c r="R201" s="17" t="str">
        <f t="shared" si="14"/>
        <v/>
      </c>
      <c r="S201" s="17" t="str">
        <f t="shared" si="10"/>
        <v>Zugänge</v>
      </c>
    </row>
    <row r="202" spans="1:19" x14ac:dyDescent="0.2">
      <c r="A202" s="413"/>
      <c r="B202" s="415"/>
      <c r="C202" s="59" t="s">
        <v>100</v>
      </c>
      <c r="D202" s="63"/>
      <c r="E202" s="63"/>
      <c r="F202" s="63"/>
      <c r="G202" s="63"/>
      <c r="H202" s="63"/>
      <c r="I202" s="63"/>
      <c r="J202" s="63"/>
      <c r="K202" s="63"/>
      <c r="L202" s="63"/>
      <c r="M202" s="63"/>
      <c r="N202" s="63"/>
      <c r="O202" s="63"/>
      <c r="P202" s="77" t="str">
        <f t="shared" si="15"/>
        <v/>
      </c>
      <c r="R202" s="17" t="str">
        <f t="shared" si="14"/>
        <v/>
      </c>
      <c r="S202" s="17" t="str">
        <f t="shared" si="10"/>
        <v>Abgänge</v>
      </c>
    </row>
    <row r="203" spans="1:19" x14ac:dyDescent="0.2">
      <c r="A203" s="412"/>
      <c r="B203" s="414" t="str">
        <f>IF(A203="","",IFERROR(VLOOKUP(A203,L!$M$11:$N$120,2,FALSE),"Eingabeart wurde geändert"))</f>
        <v/>
      </c>
      <c r="C203" s="58" t="s">
        <v>99</v>
      </c>
      <c r="D203" s="61"/>
      <c r="E203" s="61"/>
      <c r="F203" s="61"/>
      <c r="G203" s="61"/>
      <c r="H203" s="61"/>
      <c r="I203" s="61"/>
      <c r="J203" s="61"/>
      <c r="K203" s="61"/>
      <c r="L203" s="61"/>
      <c r="M203" s="61"/>
      <c r="N203" s="61"/>
      <c r="O203" s="61"/>
      <c r="P203" s="76" t="str">
        <f t="shared" si="15"/>
        <v/>
      </c>
      <c r="R203" s="17" t="str">
        <f t="shared" si="14"/>
        <v/>
      </c>
      <c r="S203" s="17" t="str">
        <f t="shared" si="10"/>
        <v>Zugänge</v>
      </c>
    </row>
    <row r="204" spans="1:19" x14ac:dyDescent="0.2">
      <c r="A204" s="413"/>
      <c r="B204" s="415"/>
      <c r="C204" s="59" t="s">
        <v>100</v>
      </c>
      <c r="D204" s="63"/>
      <c r="E204" s="63"/>
      <c r="F204" s="63"/>
      <c r="G204" s="63"/>
      <c r="H204" s="63"/>
      <c r="I204" s="63"/>
      <c r="J204" s="63"/>
      <c r="K204" s="63"/>
      <c r="L204" s="63"/>
      <c r="M204" s="63"/>
      <c r="N204" s="63"/>
      <c r="O204" s="63"/>
      <c r="P204" s="77" t="str">
        <f t="shared" si="15"/>
        <v/>
      </c>
      <c r="R204" s="17" t="str">
        <f t="shared" si="14"/>
        <v/>
      </c>
      <c r="S204" s="17" t="str">
        <f t="shared" si="10"/>
        <v>Abgänge</v>
      </c>
    </row>
    <row r="205" spans="1:19" x14ac:dyDescent="0.2">
      <c r="A205" s="412"/>
      <c r="B205" s="414" t="str">
        <f>IF(A205="","",IFERROR(VLOOKUP(A205,L!$M$11:$N$120,2,FALSE),"Eingabeart wurde geändert"))</f>
        <v/>
      </c>
      <c r="C205" s="58" t="s">
        <v>99</v>
      </c>
      <c r="D205" s="61"/>
      <c r="E205" s="61"/>
      <c r="F205" s="61"/>
      <c r="G205" s="61"/>
      <c r="H205" s="61"/>
      <c r="I205" s="61"/>
      <c r="J205" s="61"/>
      <c r="K205" s="61"/>
      <c r="L205" s="61"/>
      <c r="M205" s="61"/>
      <c r="N205" s="61"/>
      <c r="O205" s="61"/>
      <c r="P205" s="76" t="str">
        <f t="shared" si="15"/>
        <v/>
      </c>
      <c r="R205" s="17" t="str">
        <f t="shared" si="14"/>
        <v/>
      </c>
      <c r="S205" s="17" t="str">
        <f t="shared" si="10"/>
        <v>Zugänge</v>
      </c>
    </row>
    <row r="206" spans="1:19" x14ac:dyDescent="0.2">
      <c r="A206" s="413"/>
      <c r="B206" s="415"/>
      <c r="C206" s="59" t="s">
        <v>100</v>
      </c>
      <c r="D206" s="63"/>
      <c r="E206" s="63"/>
      <c r="F206" s="63"/>
      <c r="G206" s="63"/>
      <c r="H206" s="63"/>
      <c r="I206" s="63"/>
      <c r="J206" s="63"/>
      <c r="K206" s="63"/>
      <c r="L206" s="63"/>
      <c r="M206" s="63"/>
      <c r="N206" s="63"/>
      <c r="O206" s="63"/>
      <c r="P206" s="77" t="str">
        <f t="shared" si="15"/>
        <v/>
      </c>
      <c r="R206" s="17" t="str">
        <f t="shared" si="14"/>
        <v/>
      </c>
      <c r="S206" s="17" t="str">
        <f t="shared" si="10"/>
        <v>Abgänge</v>
      </c>
    </row>
    <row r="207" spans="1:19" x14ac:dyDescent="0.2">
      <c r="A207" s="412"/>
      <c r="B207" s="414" t="str">
        <f>IF(A207="","",IFERROR(VLOOKUP(A207,L!$M$11:$N$120,2,FALSE),"Eingabeart wurde geändert"))</f>
        <v/>
      </c>
      <c r="C207" s="58" t="s">
        <v>99</v>
      </c>
      <c r="D207" s="61"/>
      <c r="E207" s="61"/>
      <c r="F207" s="61"/>
      <c r="G207" s="61"/>
      <c r="H207" s="61"/>
      <c r="I207" s="61"/>
      <c r="J207" s="61"/>
      <c r="K207" s="61"/>
      <c r="L207" s="61"/>
      <c r="M207" s="61"/>
      <c r="N207" s="61"/>
      <c r="O207" s="61"/>
      <c r="P207" s="76" t="str">
        <f t="shared" si="15"/>
        <v/>
      </c>
      <c r="R207" s="17" t="str">
        <f t="shared" si="14"/>
        <v/>
      </c>
      <c r="S207" s="17" t="str">
        <f t="shared" si="10"/>
        <v>Zugänge</v>
      </c>
    </row>
    <row r="208" spans="1:19" x14ac:dyDescent="0.2">
      <c r="A208" s="413"/>
      <c r="B208" s="415"/>
      <c r="C208" s="59" t="s">
        <v>100</v>
      </c>
      <c r="D208" s="63"/>
      <c r="E208" s="63"/>
      <c r="F208" s="63"/>
      <c r="G208" s="63"/>
      <c r="H208" s="63"/>
      <c r="I208" s="63"/>
      <c r="J208" s="63"/>
      <c r="K208" s="63"/>
      <c r="L208" s="63"/>
      <c r="M208" s="63"/>
      <c r="N208" s="63"/>
      <c r="O208" s="63"/>
      <c r="P208" s="77" t="str">
        <f t="shared" si="15"/>
        <v/>
      </c>
      <c r="R208" s="17" t="str">
        <f t="shared" si="14"/>
        <v/>
      </c>
      <c r="S208" s="17" t="str">
        <f t="shared" si="10"/>
        <v>Abgänge</v>
      </c>
    </row>
    <row r="209" spans="1:19" x14ac:dyDescent="0.2">
      <c r="A209" s="412"/>
      <c r="B209" s="414" t="str">
        <f>IF(A209="","",IFERROR(VLOOKUP(A209,L!$M$11:$N$120,2,FALSE),"Eingabeart wurde geändert"))</f>
        <v/>
      </c>
      <c r="C209" s="58" t="s">
        <v>99</v>
      </c>
      <c r="D209" s="61"/>
      <c r="E209" s="61"/>
      <c r="F209" s="61"/>
      <c r="G209" s="61"/>
      <c r="H209" s="61"/>
      <c r="I209" s="61"/>
      <c r="J209" s="61"/>
      <c r="K209" s="61"/>
      <c r="L209" s="61"/>
      <c r="M209" s="61"/>
      <c r="N209" s="61"/>
      <c r="O209" s="61"/>
      <c r="P209" s="76" t="str">
        <f t="shared" si="15"/>
        <v/>
      </c>
      <c r="R209" s="17" t="str">
        <f t="shared" si="14"/>
        <v/>
      </c>
      <c r="S209" s="17" t="str">
        <f t="shared" si="10"/>
        <v>Zugänge</v>
      </c>
    </row>
    <row r="210" spans="1:19" x14ac:dyDescent="0.2">
      <c r="A210" s="413"/>
      <c r="B210" s="415"/>
      <c r="C210" s="59" t="s">
        <v>100</v>
      </c>
      <c r="D210" s="63"/>
      <c r="E210" s="63"/>
      <c r="F210" s="63"/>
      <c r="G210" s="63"/>
      <c r="H210" s="63"/>
      <c r="I210" s="63"/>
      <c r="J210" s="63"/>
      <c r="K210" s="63"/>
      <c r="L210" s="63"/>
      <c r="M210" s="63"/>
      <c r="N210" s="63"/>
      <c r="O210" s="63"/>
      <c r="P210" s="77" t="str">
        <f t="shared" si="15"/>
        <v/>
      </c>
      <c r="R210" s="17" t="str">
        <f t="shared" si="14"/>
        <v/>
      </c>
      <c r="S210" s="17" t="str">
        <f t="shared" si="10"/>
        <v>Abgänge</v>
      </c>
    </row>
    <row r="211" spans="1:19" x14ac:dyDescent="0.2">
      <c r="A211" s="412"/>
      <c r="B211" s="414" t="str">
        <f>IF(A211="","",IFERROR(VLOOKUP(A211,L!$M$11:$N$120,2,FALSE),"Eingabeart wurde geändert"))</f>
        <v/>
      </c>
      <c r="C211" s="58" t="s">
        <v>99</v>
      </c>
      <c r="D211" s="61"/>
      <c r="E211" s="61"/>
      <c r="F211" s="61"/>
      <c r="G211" s="61"/>
      <c r="H211" s="61"/>
      <c r="I211" s="61"/>
      <c r="J211" s="61"/>
      <c r="K211" s="61"/>
      <c r="L211" s="61"/>
      <c r="M211" s="61"/>
      <c r="N211" s="61"/>
      <c r="O211" s="61"/>
      <c r="P211" s="76" t="str">
        <f t="shared" si="15"/>
        <v/>
      </c>
      <c r="R211" s="17" t="str">
        <f t="shared" si="14"/>
        <v/>
      </c>
      <c r="S211" s="17" t="str">
        <f t="shared" si="10"/>
        <v>Zugänge</v>
      </c>
    </row>
    <row r="212" spans="1:19" x14ac:dyDescent="0.2">
      <c r="A212" s="413"/>
      <c r="B212" s="415"/>
      <c r="C212" s="59" t="s">
        <v>100</v>
      </c>
      <c r="D212" s="63"/>
      <c r="E212" s="63"/>
      <c r="F212" s="63"/>
      <c r="G212" s="63"/>
      <c r="H212" s="63"/>
      <c r="I212" s="63"/>
      <c r="J212" s="63"/>
      <c r="K212" s="63"/>
      <c r="L212" s="63"/>
      <c r="M212" s="63"/>
      <c r="N212" s="63"/>
      <c r="O212" s="63"/>
      <c r="P212" s="77" t="str">
        <f t="shared" si="15"/>
        <v/>
      </c>
      <c r="R212" s="17" t="str">
        <f t="shared" si="14"/>
        <v/>
      </c>
      <c r="S212" s="17" t="str">
        <f t="shared" si="10"/>
        <v>Abgänge</v>
      </c>
    </row>
    <row r="213" spans="1:19" x14ac:dyDescent="0.2">
      <c r="A213" s="412"/>
      <c r="B213" s="414" t="str">
        <f>IF(A213="","",IFERROR(VLOOKUP(A213,L!$M$11:$N$120,2,FALSE),"Eingabeart wurde geändert"))</f>
        <v/>
      </c>
      <c r="C213" s="58" t="s">
        <v>99</v>
      </c>
      <c r="D213" s="61"/>
      <c r="E213" s="61"/>
      <c r="F213" s="61"/>
      <c r="G213" s="61"/>
      <c r="H213" s="61"/>
      <c r="I213" s="61"/>
      <c r="J213" s="61"/>
      <c r="K213" s="61"/>
      <c r="L213" s="61"/>
      <c r="M213" s="61"/>
      <c r="N213" s="61"/>
      <c r="O213" s="61"/>
      <c r="P213" s="76" t="str">
        <f t="shared" si="15"/>
        <v/>
      </c>
      <c r="R213" s="17" t="str">
        <f t="shared" si="14"/>
        <v/>
      </c>
      <c r="S213" s="17" t="str">
        <f t="shared" si="10"/>
        <v>Zugänge</v>
      </c>
    </row>
    <row r="214" spans="1:19" x14ac:dyDescent="0.2">
      <c r="A214" s="413"/>
      <c r="B214" s="415"/>
      <c r="C214" s="59" t="s">
        <v>100</v>
      </c>
      <c r="D214" s="63"/>
      <c r="E214" s="63"/>
      <c r="F214" s="63"/>
      <c r="G214" s="63"/>
      <c r="H214" s="63"/>
      <c r="I214" s="63"/>
      <c r="J214" s="63"/>
      <c r="K214" s="63"/>
      <c r="L214" s="63"/>
      <c r="M214" s="63"/>
      <c r="N214" s="63"/>
      <c r="O214" s="63"/>
      <c r="P214" s="77" t="str">
        <f t="shared" si="15"/>
        <v/>
      </c>
      <c r="R214" s="17" t="str">
        <f t="shared" si="14"/>
        <v/>
      </c>
      <c r="S214" s="17" t="str">
        <f t="shared" si="10"/>
        <v>Abgänge</v>
      </c>
    </row>
    <row r="215" spans="1:19" x14ac:dyDescent="0.2">
      <c r="A215" s="412"/>
      <c r="B215" s="414" t="str">
        <f>IF(A215="","",IFERROR(VLOOKUP(A215,L!$M$11:$N$120,2,FALSE),"Eingabeart wurde geändert"))</f>
        <v/>
      </c>
      <c r="C215" s="58" t="s">
        <v>99</v>
      </c>
      <c r="D215" s="61"/>
      <c r="E215" s="61"/>
      <c r="F215" s="61"/>
      <c r="G215" s="61"/>
      <c r="H215" s="61"/>
      <c r="I215" s="61"/>
      <c r="J215" s="61"/>
      <c r="K215" s="61"/>
      <c r="L215" s="61"/>
      <c r="M215" s="61"/>
      <c r="N215" s="61"/>
      <c r="O215" s="61"/>
      <c r="P215" s="76" t="str">
        <f t="shared" si="15"/>
        <v/>
      </c>
      <c r="R215" s="17" t="str">
        <f t="shared" si="14"/>
        <v/>
      </c>
      <c r="S215" s="17" t="str">
        <f t="shared" si="10"/>
        <v>Zugänge</v>
      </c>
    </row>
    <row r="216" spans="1:19" x14ac:dyDescent="0.2">
      <c r="A216" s="413"/>
      <c r="B216" s="415"/>
      <c r="C216" s="59" t="s">
        <v>100</v>
      </c>
      <c r="D216" s="63"/>
      <c r="E216" s="63"/>
      <c r="F216" s="63"/>
      <c r="G216" s="63"/>
      <c r="H216" s="63"/>
      <c r="I216" s="63"/>
      <c r="J216" s="63"/>
      <c r="K216" s="63"/>
      <c r="L216" s="63"/>
      <c r="M216" s="63"/>
      <c r="N216" s="63"/>
      <c r="O216" s="63"/>
      <c r="P216" s="77" t="str">
        <f t="shared" si="15"/>
        <v/>
      </c>
      <c r="R216" s="17" t="str">
        <f t="shared" si="14"/>
        <v/>
      </c>
      <c r="S216" s="17" t="str">
        <f t="shared" si="10"/>
        <v>Abgänge</v>
      </c>
    </row>
    <row r="217" spans="1:19" x14ac:dyDescent="0.2">
      <c r="A217" s="412"/>
      <c r="B217" s="414" t="str">
        <f>IF(A217="","",IFERROR(VLOOKUP(A217,L!$M$11:$N$120,2,FALSE),"Eingabeart wurde geändert"))</f>
        <v/>
      </c>
      <c r="C217" s="58" t="s">
        <v>99</v>
      </c>
      <c r="D217" s="61"/>
      <c r="E217" s="61"/>
      <c r="F217" s="61"/>
      <c r="G217" s="61"/>
      <c r="H217" s="61"/>
      <c r="I217" s="61"/>
      <c r="J217" s="61"/>
      <c r="K217" s="61"/>
      <c r="L217" s="61"/>
      <c r="M217" s="61"/>
      <c r="N217" s="61"/>
      <c r="O217" s="61"/>
      <c r="P217" s="76" t="str">
        <f t="shared" si="15"/>
        <v/>
      </c>
      <c r="R217" s="17" t="str">
        <f t="shared" si="14"/>
        <v/>
      </c>
      <c r="S217" s="17" t="str">
        <f t="shared" si="10"/>
        <v>Zugänge</v>
      </c>
    </row>
    <row r="218" spans="1:19" x14ac:dyDescent="0.2">
      <c r="A218" s="413"/>
      <c r="B218" s="415"/>
      <c r="C218" s="59" t="s">
        <v>100</v>
      </c>
      <c r="D218" s="63"/>
      <c r="E218" s="63"/>
      <c r="F218" s="63"/>
      <c r="G218" s="63"/>
      <c r="H218" s="63"/>
      <c r="I218" s="63"/>
      <c r="J218" s="63"/>
      <c r="K218" s="63"/>
      <c r="L218" s="63"/>
      <c r="M218" s="63"/>
      <c r="N218" s="63"/>
      <c r="O218" s="63"/>
      <c r="P218" s="77" t="str">
        <f t="shared" si="15"/>
        <v/>
      </c>
      <c r="R218" s="17" t="str">
        <f t="shared" si="14"/>
        <v/>
      </c>
      <c r="S218" s="17" t="str">
        <f t="shared" si="10"/>
        <v>Abgänge</v>
      </c>
    </row>
    <row r="219" spans="1:19" x14ac:dyDescent="0.2">
      <c r="A219" s="412"/>
      <c r="B219" s="414" t="str">
        <f>IF(A219="","",IFERROR(VLOOKUP(A219,L!$M$11:$N$120,2,FALSE),"Eingabeart wurde geändert"))</f>
        <v/>
      </c>
      <c r="C219" s="58" t="s">
        <v>99</v>
      </c>
      <c r="D219" s="61"/>
      <c r="E219" s="61"/>
      <c r="F219" s="61"/>
      <c r="G219" s="61"/>
      <c r="H219" s="61"/>
      <c r="I219" s="61"/>
      <c r="J219" s="61"/>
      <c r="K219" s="61"/>
      <c r="L219" s="61"/>
      <c r="M219" s="61"/>
      <c r="N219" s="61"/>
      <c r="O219" s="61"/>
      <c r="P219" s="76" t="str">
        <f t="shared" si="15"/>
        <v/>
      </c>
      <c r="R219" s="17" t="str">
        <f t="shared" si="14"/>
        <v/>
      </c>
      <c r="S219" s="17" t="str">
        <f t="shared" si="10"/>
        <v>Zugänge</v>
      </c>
    </row>
    <row r="220" spans="1:19" x14ac:dyDescent="0.2">
      <c r="A220" s="413"/>
      <c r="B220" s="415"/>
      <c r="C220" s="59" t="s">
        <v>100</v>
      </c>
      <c r="D220" s="63"/>
      <c r="E220" s="63"/>
      <c r="F220" s="63"/>
      <c r="G220" s="63"/>
      <c r="H220" s="63"/>
      <c r="I220" s="63"/>
      <c r="J220" s="63"/>
      <c r="K220" s="63"/>
      <c r="L220" s="63"/>
      <c r="M220" s="63"/>
      <c r="N220" s="63"/>
      <c r="O220" s="63"/>
      <c r="P220" s="77" t="str">
        <f t="shared" si="15"/>
        <v/>
      </c>
      <c r="R220" s="17" t="str">
        <f t="shared" si="14"/>
        <v/>
      </c>
      <c r="S220" s="17" t="str">
        <f t="shared" si="10"/>
        <v>Abgänge</v>
      </c>
    </row>
    <row r="221" spans="1:19" x14ac:dyDescent="0.2">
      <c r="A221" s="412"/>
      <c r="B221" s="414" t="str">
        <f>IF(A221="","",IFERROR(VLOOKUP(A221,L!$M$11:$N$120,2,FALSE),"Eingabeart wurde geändert"))</f>
        <v/>
      </c>
      <c r="C221" s="58" t="s">
        <v>99</v>
      </c>
      <c r="D221" s="61"/>
      <c r="E221" s="61"/>
      <c r="F221" s="61"/>
      <c r="G221" s="61"/>
      <c r="H221" s="61"/>
      <c r="I221" s="61"/>
      <c r="J221" s="61"/>
      <c r="K221" s="61"/>
      <c r="L221" s="61"/>
      <c r="M221" s="61"/>
      <c r="N221" s="61"/>
      <c r="O221" s="61"/>
      <c r="P221" s="76" t="str">
        <f t="shared" si="15"/>
        <v/>
      </c>
      <c r="R221" s="17" t="str">
        <f t="shared" si="14"/>
        <v/>
      </c>
      <c r="S221" s="17" t="str">
        <f t="shared" si="10"/>
        <v>Zugänge</v>
      </c>
    </row>
    <row r="222" spans="1:19" x14ac:dyDescent="0.2">
      <c r="A222" s="413"/>
      <c r="B222" s="415"/>
      <c r="C222" s="59" t="s">
        <v>100</v>
      </c>
      <c r="D222" s="63"/>
      <c r="E222" s="63"/>
      <c r="F222" s="63"/>
      <c r="G222" s="63"/>
      <c r="H222" s="63"/>
      <c r="I222" s="63"/>
      <c r="J222" s="63"/>
      <c r="K222" s="63"/>
      <c r="L222" s="63"/>
      <c r="M222" s="63"/>
      <c r="N222" s="63"/>
      <c r="O222" s="63"/>
      <c r="P222" s="77" t="str">
        <f t="shared" si="15"/>
        <v/>
      </c>
      <c r="R222" s="17" t="str">
        <f t="shared" si="14"/>
        <v/>
      </c>
      <c r="S222" s="17" t="str">
        <f t="shared" si="10"/>
        <v>Abgänge</v>
      </c>
    </row>
    <row r="223" spans="1:19" x14ac:dyDescent="0.2">
      <c r="A223" s="412"/>
      <c r="B223" s="414" t="str">
        <f>IF(A223="","",IFERROR(VLOOKUP(A223,L!$M$11:$N$120,2,FALSE),"Eingabeart wurde geändert"))</f>
        <v/>
      </c>
      <c r="C223" s="58" t="s">
        <v>99</v>
      </c>
      <c r="D223" s="61"/>
      <c r="E223" s="61"/>
      <c r="F223" s="61"/>
      <c r="G223" s="61"/>
      <c r="H223" s="61"/>
      <c r="I223" s="61"/>
      <c r="J223" s="61"/>
      <c r="K223" s="61"/>
      <c r="L223" s="61"/>
      <c r="M223" s="61"/>
      <c r="N223" s="61"/>
      <c r="O223" s="61"/>
      <c r="P223" s="76" t="str">
        <f t="shared" si="15"/>
        <v/>
      </c>
      <c r="R223" s="17" t="str">
        <f t="shared" si="14"/>
        <v/>
      </c>
      <c r="S223" s="17" t="str">
        <f t="shared" si="10"/>
        <v>Zugänge</v>
      </c>
    </row>
    <row r="224" spans="1:19" x14ac:dyDescent="0.2">
      <c r="A224" s="413"/>
      <c r="B224" s="415"/>
      <c r="C224" s="59" t="s">
        <v>100</v>
      </c>
      <c r="D224" s="63"/>
      <c r="E224" s="63"/>
      <c r="F224" s="63"/>
      <c r="G224" s="63"/>
      <c r="H224" s="63"/>
      <c r="I224" s="63"/>
      <c r="J224" s="63"/>
      <c r="K224" s="63"/>
      <c r="L224" s="63"/>
      <c r="M224" s="63"/>
      <c r="N224" s="63"/>
      <c r="O224" s="63"/>
      <c r="P224" s="77" t="str">
        <f t="shared" si="15"/>
        <v/>
      </c>
      <c r="R224" s="17" t="str">
        <f t="shared" si="14"/>
        <v/>
      </c>
      <c r="S224" s="17" t="str">
        <f t="shared" si="10"/>
        <v>Abgänge</v>
      </c>
    </row>
    <row r="225" spans="1:19" x14ac:dyDescent="0.2">
      <c r="A225" s="412"/>
      <c r="B225" s="414" t="str">
        <f>IF(A225="","",IFERROR(VLOOKUP(A225,L!$M$11:$N$120,2,FALSE),"Eingabeart wurde geändert"))</f>
        <v/>
      </c>
      <c r="C225" s="58" t="s">
        <v>99</v>
      </c>
      <c r="D225" s="61"/>
      <c r="E225" s="61"/>
      <c r="F225" s="61"/>
      <c r="G225" s="61"/>
      <c r="H225" s="61"/>
      <c r="I225" s="61"/>
      <c r="J225" s="61"/>
      <c r="K225" s="61"/>
      <c r="L225" s="61"/>
      <c r="M225" s="61"/>
      <c r="N225" s="61"/>
      <c r="O225" s="61"/>
      <c r="P225" s="76" t="str">
        <f t="shared" si="15"/>
        <v/>
      </c>
      <c r="R225" s="17" t="str">
        <f t="shared" si="14"/>
        <v/>
      </c>
      <c r="S225" s="17" t="str">
        <f t="shared" si="10"/>
        <v>Zugänge</v>
      </c>
    </row>
    <row r="226" spans="1:19" x14ac:dyDescent="0.2">
      <c r="A226" s="413"/>
      <c r="B226" s="415"/>
      <c r="C226" s="59" t="s">
        <v>100</v>
      </c>
      <c r="D226" s="63"/>
      <c r="E226" s="63"/>
      <c r="F226" s="63"/>
      <c r="G226" s="63"/>
      <c r="H226" s="63"/>
      <c r="I226" s="63"/>
      <c r="J226" s="63"/>
      <c r="K226" s="63"/>
      <c r="L226" s="63"/>
      <c r="M226" s="63"/>
      <c r="N226" s="63"/>
      <c r="O226" s="63"/>
      <c r="P226" s="77" t="str">
        <f t="shared" si="15"/>
        <v/>
      </c>
      <c r="R226" s="17" t="str">
        <f t="shared" si="14"/>
        <v/>
      </c>
      <c r="S226" s="17" t="str">
        <f t="shared" si="10"/>
        <v>Abgänge</v>
      </c>
    </row>
    <row r="227" spans="1:19" x14ac:dyDescent="0.2">
      <c r="A227" s="412"/>
      <c r="B227" s="414" t="str">
        <f>IF(A227="","",IFERROR(VLOOKUP(A227,L!$M$11:$N$120,2,FALSE),"Eingabeart wurde geändert"))</f>
        <v/>
      </c>
      <c r="C227" s="58" t="s">
        <v>99</v>
      </c>
      <c r="D227" s="61"/>
      <c r="E227" s="61"/>
      <c r="F227" s="61"/>
      <c r="G227" s="61"/>
      <c r="H227" s="61"/>
      <c r="I227" s="61"/>
      <c r="J227" s="61"/>
      <c r="K227" s="61"/>
      <c r="L227" s="61"/>
      <c r="M227" s="61"/>
      <c r="N227" s="61"/>
      <c r="O227" s="61"/>
      <c r="P227" s="76" t="str">
        <f t="shared" si="15"/>
        <v/>
      </c>
      <c r="R227" s="17" t="str">
        <f t="shared" ref="R227:R290" si="16">IF(AND(A226="",A227=""),"",IF(A227&lt;&gt;"",A227,A226))</f>
        <v/>
      </c>
      <c r="S227" s="17" t="str">
        <f t="shared" si="10"/>
        <v>Zugänge</v>
      </c>
    </row>
    <row r="228" spans="1:19" x14ac:dyDescent="0.2">
      <c r="A228" s="413"/>
      <c r="B228" s="415"/>
      <c r="C228" s="59" t="s">
        <v>100</v>
      </c>
      <c r="D228" s="63"/>
      <c r="E228" s="63"/>
      <c r="F228" s="63"/>
      <c r="G228" s="63"/>
      <c r="H228" s="63"/>
      <c r="I228" s="63"/>
      <c r="J228" s="63"/>
      <c r="K228" s="63"/>
      <c r="L228" s="63"/>
      <c r="M228" s="63"/>
      <c r="N228" s="63"/>
      <c r="O228" s="63"/>
      <c r="P228" s="77" t="str">
        <f t="shared" si="15"/>
        <v/>
      </c>
      <c r="R228" s="17" t="str">
        <f t="shared" si="16"/>
        <v/>
      </c>
      <c r="S228" s="17" t="str">
        <f t="shared" si="10"/>
        <v>Abgänge</v>
      </c>
    </row>
    <row r="229" spans="1:19" x14ac:dyDescent="0.2">
      <c r="A229" s="412"/>
      <c r="B229" s="414" t="str">
        <f>IF(A229="","",IFERROR(VLOOKUP(A229,L!$M$11:$N$120,2,FALSE),"Eingabeart wurde geändert"))</f>
        <v/>
      </c>
      <c r="C229" s="58" t="s">
        <v>99</v>
      </c>
      <c r="D229" s="61"/>
      <c r="E229" s="61"/>
      <c r="F229" s="61"/>
      <c r="G229" s="61"/>
      <c r="H229" s="61"/>
      <c r="I229" s="61"/>
      <c r="J229" s="61"/>
      <c r="K229" s="61"/>
      <c r="L229" s="61"/>
      <c r="M229" s="61"/>
      <c r="N229" s="61"/>
      <c r="O229" s="61"/>
      <c r="P229" s="76" t="str">
        <f t="shared" si="15"/>
        <v/>
      </c>
      <c r="R229" s="17" t="str">
        <f t="shared" si="16"/>
        <v/>
      </c>
      <c r="S229" s="17" t="str">
        <f t="shared" si="10"/>
        <v>Zugänge</v>
      </c>
    </row>
    <row r="230" spans="1:19" x14ac:dyDescent="0.2">
      <c r="A230" s="413"/>
      <c r="B230" s="415"/>
      <c r="C230" s="59" t="s">
        <v>100</v>
      </c>
      <c r="D230" s="63"/>
      <c r="E230" s="63"/>
      <c r="F230" s="63"/>
      <c r="G230" s="63"/>
      <c r="H230" s="63"/>
      <c r="I230" s="63"/>
      <c r="J230" s="63"/>
      <c r="K230" s="63"/>
      <c r="L230" s="63"/>
      <c r="M230" s="63"/>
      <c r="N230" s="63"/>
      <c r="O230" s="63"/>
      <c r="P230" s="77" t="str">
        <f t="shared" si="15"/>
        <v/>
      </c>
      <c r="R230" s="17" t="str">
        <f t="shared" si="16"/>
        <v/>
      </c>
      <c r="S230" s="17" t="str">
        <f t="shared" si="10"/>
        <v>Abgänge</v>
      </c>
    </row>
    <row r="231" spans="1:19" x14ac:dyDescent="0.2">
      <c r="A231" s="412"/>
      <c r="B231" s="414" t="str">
        <f>IF(A231="","",IFERROR(VLOOKUP(A231,L!$M$11:$N$120,2,FALSE),"Eingabeart wurde geändert"))</f>
        <v/>
      </c>
      <c r="C231" s="58" t="s">
        <v>99</v>
      </c>
      <c r="D231" s="61"/>
      <c r="E231" s="61"/>
      <c r="F231" s="61"/>
      <c r="G231" s="61"/>
      <c r="H231" s="61"/>
      <c r="I231" s="61"/>
      <c r="J231" s="61"/>
      <c r="K231" s="61"/>
      <c r="L231" s="61"/>
      <c r="M231" s="61"/>
      <c r="N231" s="61"/>
      <c r="O231" s="61"/>
      <c r="P231" s="76" t="str">
        <f t="shared" si="15"/>
        <v/>
      </c>
      <c r="R231" s="17" t="str">
        <f t="shared" si="16"/>
        <v/>
      </c>
      <c r="S231" s="17" t="str">
        <f t="shared" si="10"/>
        <v>Zugänge</v>
      </c>
    </row>
    <row r="232" spans="1:19" x14ac:dyDescent="0.2">
      <c r="A232" s="413"/>
      <c r="B232" s="415"/>
      <c r="C232" s="59" t="s">
        <v>100</v>
      </c>
      <c r="D232" s="63"/>
      <c r="E232" s="63"/>
      <c r="F232" s="63"/>
      <c r="G232" s="63"/>
      <c r="H232" s="63"/>
      <c r="I232" s="63"/>
      <c r="J232" s="63"/>
      <c r="K232" s="63"/>
      <c r="L232" s="63"/>
      <c r="M232" s="63"/>
      <c r="N232" s="63"/>
      <c r="O232" s="63"/>
      <c r="P232" s="77" t="str">
        <f t="shared" si="15"/>
        <v/>
      </c>
      <c r="R232" s="17" t="str">
        <f t="shared" si="16"/>
        <v/>
      </c>
      <c r="S232" s="17" t="str">
        <f t="shared" si="10"/>
        <v>Abgänge</v>
      </c>
    </row>
    <row r="233" spans="1:19" x14ac:dyDescent="0.2">
      <c r="A233" s="212"/>
      <c r="B233" s="214" t="str">
        <f>IF(A233="","",IFERROR(VLOOKUP(A233,L!$M$11:$N$120,2,FALSE),"Eingabeart wurde geändert"))</f>
        <v/>
      </c>
      <c r="C233" s="58" t="s">
        <v>99</v>
      </c>
      <c r="D233" s="61"/>
      <c r="E233" s="61"/>
      <c r="F233" s="61"/>
      <c r="G233" s="61"/>
      <c r="H233" s="61"/>
      <c r="I233" s="61"/>
      <c r="J233" s="61"/>
      <c r="K233" s="61"/>
      <c r="L233" s="61"/>
      <c r="M233" s="61"/>
      <c r="N233" s="61"/>
      <c r="O233" s="61"/>
      <c r="P233" s="76" t="str">
        <f t="shared" si="15"/>
        <v/>
      </c>
      <c r="R233" s="17" t="str">
        <f t="shared" si="16"/>
        <v/>
      </c>
      <c r="S233" s="17" t="str">
        <f t="shared" si="10"/>
        <v>Zugänge</v>
      </c>
    </row>
    <row r="234" spans="1:19" x14ac:dyDescent="0.2">
      <c r="A234" s="213"/>
      <c r="B234" s="215"/>
      <c r="C234" s="59" t="s">
        <v>100</v>
      </c>
      <c r="D234" s="63"/>
      <c r="E234" s="63"/>
      <c r="F234" s="63"/>
      <c r="G234" s="63"/>
      <c r="H234" s="63"/>
      <c r="I234" s="63"/>
      <c r="J234" s="63"/>
      <c r="K234" s="63"/>
      <c r="L234" s="63"/>
      <c r="M234" s="63"/>
      <c r="N234" s="63"/>
      <c r="O234" s="63"/>
      <c r="P234" s="77" t="str">
        <f t="shared" si="15"/>
        <v/>
      </c>
      <c r="R234" s="17" t="str">
        <f t="shared" si="16"/>
        <v/>
      </c>
      <c r="S234" s="17" t="str">
        <f t="shared" si="10"/>
        <v>Abgänge</v>
      </c>
    </row>
    <row r="235" spans="1:19" x14ac:dyDescent="0.2">
      <c r="A235" s="212"/>
      <c r="B235" s="214" t="str">
        <f>IF(A235="","",IFERROR(VLOOKUP(A235,L!$M$11:$N$120,2,FALSE),"Eingabeart wurde geändert"))</f>
        <v/>
      </c>
      <c r="C235" s="58" t="s">
        <v>99</v>
      </c>
      <c r="D235" s="61"/>
      <c r="E235" s="61"/>
      <c r="F235" s="61"/>
      <c r="G235" s="61"/>
      <c r="H235" s="61"/>
      <c r="I235" s="61"/>
      <c r="J235" s="61"/>
      <c r="K235" s="61"/>
      <c r="L235" s="61"/>
      <c r="M235" s="61"/>
      <c r="N235" s="61"/>
      <c r="O235" s="61"/>
      <c r="P235" s="76" t="str">
        <f t="shared" si="15"/>
        <v/>
      </c>
      <c r="R235" s="17" t="str">
        <f t="shared" si="16"/>
        <v/>
      </c>
      <c r="S235" s="17" t="str">
        <f t="shared" si="10"/>
        <v>Zugänge</v>
      </c>
    </row>
    <row r="236" spans="1:19" x14ac:dyDescent="0.2">
      <c r="A236" s="213"/>
      <c r="B236" s="215"/>
      <c r="C236" s="59" t="s">
        <v>100</v>
      </c>
      <c r="D236" s="63"/>
      <c r="E236" s="63"/>
      <c r="F236" s="63"/>
      <c r="G236" s="63"/>
      <c r="H236" s="63"/>
      <c r="I236" s="63"/>
      <c r="J236" s="63"/>
      <c r="K236" s="63"/>
      <c r="L236" s="63"/>
      <c r="M236" s="63"/>
      <c r="N236" s="63"/>
      <c r="O236" s="63"/>
      <c r="P236" s="77" t="str">
        <f t="shared" si="15"/>
        <v/>
      </c>
      <c r="R236" s="17" t="str">
        <f t="shared" si="16"/>
        <v/>
      </c>
      <c r="S236" s="17" t="str">
        <f t="shared" si="10"/>
        <v>Abgänge</v>
      </c>
    </row>
    <row r="237" spans="1:19" x14ac:dyDescent="0.2">
      <c r="A237" s="212"/>
      <c r="B237" s="214" t="str">
        <f>IF(A237="","",IFERROR(VLOOKUP(A237,L!$M$11:$N$120,2,FALSE),"Eingabeart wurde geändert"))</f>
        <v/>
      </c>
      <c r="C237" s="58" t="s">
        <v>99</v>
      </c>
      <c r="D237" s="61"/>
      <c r="E237" s="61"/>
      <c r="F237" s="61"/>
      <c r="G237" s="61"/>
      <c r="H237" s="61"/>
      <c r="I237" s="61"/>
      <c r="J237" s="61"/>
      <c r="K237" s="61"/>
      <c r="L237" s="61"/>
      <c r="M237" s="61"/>
      <c r="N237" s="61"/>
      <c r="O237" s="61"/>
      <c r="P237" s="76" t="str">
        <f t="shared" si="15"/>
        <v/>
      </c>
      <c r="R237" s="17" t="str">
        <f t="shared" si="16"/>
        <v/>
      </c>
      <c r="S237" s="17" t="str">
        <f t="shared" si="10"/>
        <v>Zugänge</v>
      </c>
    </row>
    <row r="238" spans="1:19" x14ac:dyDescent="0.2">
      <c r="A238" s="213"/>
      <c r="B238" s="215"/>
      <c r="C238" s="59" t="s">
        <v>100</v>
      </c>
      <c r="D238" s="63"/>
      <c r="E238" s="63"/>
      <c r="F238" s="63"/>
      <c r="G238" s="63"/>
      <c r="H238" s="63"/>
      <c r="I238" s="63"/>
      <c r="J238" s="63"/>
      <c r="K238" s="63"/>
      <c r="L238" s="63"/>
      <c r="M238" s="63"/>
      <c r="N238" s="63"/>
      <c r="O238" s="63"/>
      <c r="P238" s="77" t="str">
        <f t="shared" si="15"/>
        <v/>
      </c>
      <c r="R238" s="17" t="str">
        <f t="shared" si="16"/>
        <v/>
      </c>
      <c r="S238" s="17" t="str">
        <f t="shared" si="10"/>
        <v>Abgänge</v>
      </c>
    </row>
    <row r="239" spans="1:19" x14ac:dyDescent="0.2">
      <c r="A239" s="212"/>
      <c r="B239" s="214" t="str">
        <f>IF(A239="","",IFERROR(VLOOKUP(A239,L!$M$11:$N$120,2,FALSE),"Eingabeart wurde geändert"))</f>
        <v/>
      </c>
      <c r="C239" s="58" t="s">
        <v>99</v>
      </c>
      <c r="D239" s="61"/>
      <c r="E239" s="61"/>
      <c r="F239" s="61"/>
      <c r="G239" s="61"/>
      <c r="H239" s="61"/>
      <c r="I239" s="61"/>
      <c r="J239" s="61"/>
      <c r="K239" s="61"/>
      <c r="L239" s="61"/>
      <c r="M239" s="61"/>
      <c r="N239" s="61"/>
      <c r="O239" s="61"/>
      <c r="P239" s="76" t="str">
        <f t="shared" si="15"/>
        <v/>
      </c>
      <c r="R239" s="17" t="str">
        <f t="shared" si="16"/>
        <v/>
      </c>
      <c r="S239" s="17" t="str">
        <f t="shared" si="10"/>
        <v>Zugänge</v>
      </c>
    </row>
    <row r="240" spans="1:19" x14ac:dyDescent="0.2">
      <c r="A240" s="213"/>
      <c r="B240" s="215"/>
      <c r="C240" s="59" t="s">
        <v>100</v>
      </c>
      <c r="D240" s="63"/>
      <c r="E240" s="63"/>
      <c r="F240" s="63"/>
      <c r="G240" s="63"/>
      <c r="H240" s="63"/>
      <c r="I240" s="63"/>
      <c r="J240" s="63"/>
      <c r="K240" s="63"/>
      <c r="L240" s="63"/>
      <c r="M240" s="63"/>
      <c r="N240" s="63"/>
      <c r="O240" s="63"/>
      <c r="P240" s="77" t="str">
        <f t="shared" si="15"/>
        <v/>
      </c>
      <c r="R240" s="17" t="str">
        <f t="shared" si="16"/>
        <v/>
      </c>
      <c r="S240" s="17" t="str">
        <f t="shared" si="10"/>
        <v>Abgänge</v>
      </c>
    </row>
    <row r="241" spans="1:19" x14ac:dyDescent="0.2">
      <c r="A241" s="212"/>
      <c r="B241" s="214" t="str">
        <f>IF(A241="","",IFERROR(VLOOKUP(A241,L!$M$11:$N$120,2,FALSE),"Eingabeart wurde geändert"))</f>
        <v/>
      </c>
      <c r="C241" s="58" t="s">
        <v>99</v>
      </c>
      <c r="D241" s="61"/>
      <c r="E241" s="61"/>
      <c r="F241" s="61"/>
      <c r="G241" s="61"/>
      <c r="H241" s="61"/>
      <c r="I241" s="61"/>
      <c r="J241" s="61"/>
      <c r="K241" s="61"/>
      <c r="L241" s="61"/>
      <c r="M241" s="61"/>
      <c r="N241" s="61"/>
      <c r="O241" s="61"/>
      <c r="P241" s="76" t="str">
        <f t="shared" ref="P241:P272" si="17">IF(SUM(D241:O241)&gt;0,SUM(D241:O241),"")</f>
        <v/>
      </c>
      <c r="R241" s="17" t="str">
        <f t="shared" si="16"/>
        <v/>
      </c>
      <c r="S241" s="17" t="str">
        <f t="shared" si="10"/>
        <v>Zugänge</v>
      </c>
    </row>
    <row r="242" spans="1:19" x14ac:dyDescent="0.2">
      <c r="A242" s="213"/>
      <c r="B242" s="215"/>
      <c r="C242" s="59" t="s">
        <v>100</v>
      </c>
      <c r="D242" s="63"/>
      <c r="E242" s="63"/>
      <c r="F242" s="63"/>
      <c r="G242" s="63"/>
      <c r="H242" s="63"/>
      <c r="I242" s="63"/>
      <c r="J242" s="63"/>
      <c r="K242" s="63"/>
      <c r="L242" s="63"/>
      <c r="M242" s="63"/>
      <c r="N242" s="63"/>
      <c r="O242" s="63"/>
      <c r="P242" s="77" t="str">
        <f t="shared" si="17"/>
        <v/>
      </c>
      <c r="R242" s="17" t="str">
        <f t="shared" si="16"/>
        <v/>
      </c>
      <c r="S242" s="17" t="str">
        <f t="shared" si="10"/>
        <v>Abgänge</v>
      </c>
    </row>
    <row r="243" spans="1:19" x14ac:dyDescent="0.2">
      <c r="A243" s="212"/>
      <c r="B243" s="214" t="str">
        <f>IF(A243="","",IFERROR(VLOOKUP(A243,L!$M$11:$N$120,2,FALSE),"Eingabeart wurde geändert"))</f>
        <v/>
      </c>
      <c r="C243" s="58" t="s">
        <v>99</v>
      </c>
      <c r="D243" s="61"/>
      <c r="E243" s="61"/>
      <c r="F243" s="61"/>
      <c r="G243" s="61"/>
      <c r="H243" s="61"/>
      <c r="I243" s="61"/>
      <c r="J243" s="61"/>
      <c r="K243" s="61"/>
      <c r="L243" s="61"/>
      <c r="M243" s="61"/>
      <c r="N243" s="61"/>
      <c r="O243" s="61"/>
      <c r="P243" s="76" t="str">
        <f t="shared" si="17"/>
        <v/>
      </c>
      <c r="R243" s="17" t="str">
        <f t="shared" si="16"/>
        <v/>
      </c>
      <c r="S243" s="17" t="str">
        <f t="shared" si="10"/>
        <v>Zugänge</v>
      </c>
    </row>
    <row r="244" spans="1:19" x14ac:dyDescent="0.2">
      <c r="A244" s="213"/>
      <c r="B244" s="215"/>
      <c r="C244" s="59" t="s">
        <v>100</v>
      </c>
      <c r="D244" s="63"/>
      <c r="E244" s="63"/>
      <c r="F244" s="63"/>
      <c r="G244" s="63"/>
      <c r="H244" s="63"/>
      <c r="I244" s="63"/>
      <c r="J244" s="63"/>
      <c r="K244" s="63"/>
      <c r="L244" s="63"/>
      <c r="M244" s="63"/>
      <c r="N244" s="63"/>
      <c r="O244" s="63"/>
      <c r="P244" s="77" t="str">
        <f t="shared" si="17"/>
        <v/>
      </c>
      <c r="R244" s="17" t="str">
        <f t="shared" si="16"/>
        <v/>
      </c>
      <c r="S244" s="17" t="str">
        <f t="shared" si="10"/>
        <v>Abgänge</v>
      </c>
    </row>
    <row r="245" spans="1:19" x14ac:dyDescent="0.2">
      <c r="A245" s="412"/>
      <c r="B245" s="414" t="str">
        <f>IF(A245="","",IFERROR(VLOOKUP(A245,L!$M$11:$N$120,2,FALSE),"Eingabeart wurde geändert"))</f>
        <v/>
      </c>
      <c r="C245" s="58" t="s">
        <v>99</v>
      </c>
      <c r="D245" s="61"/>
      <c r="E245" s="61"/>
      <c r="F245" s="61"/>
      <c r="G245" s="61"/>
      <c r="H245" s="61"/>
      <c r="I245" s="61"/>
      <c r="J245" s="61"/>
      <c r="K245" s="61"/>
      <c r="L245" s="61"/>
      <c r="M245" s="61"/>
      <c r="N245" s="61"/>
      <c r="O245" s="61"/>
      <c r="P245" s="76" t="str">
        <f t="shared" si="17"/>
        <v/>
      </c>
      <c r="R245" s="17" t="str">
        <f t="shared" si="16"/>
        <v/>
      </c>
      <c r="S245" s="17" t="str">
        <f t="shared" si="10"/>
        <v>Zugänge</v>
      </c>
    </row>
    <row r="246" spans="1:19" x14ac:dyDescent="0.2">
      <c r="A246" s="413"/>
      <c r="B246" s="415"/>
      <c r="C246" s="59" t="s">
        <v>100</v>
      </c>
      <c r="D246" s="63"/>
      <c r="E246" s="63"/>
      <c r="F246" s="63"/>
      <c r="G246" s="63"/>
      <c r="H246" s="63"/>
      <c r="I246" s="63"/>
      <c r="J246" s="63"/>
      <c r="K246" s="63"/>
      <c r="L246" s="63"/>
      <c r="M246" s="63"/>
      <c r="N246" s="63"/>
      <c r="O246" s="63"/>
      <c r="P246" s="77" t="str">
        <f t="shared" si="17"/>
        <v/>
      </c>
      <c r="R246" s="17" t="str">
        <f t="shared" si="16"/>
        <v/>
      </c>
      <c r="S246" s="17" t="str">
        <f t="shared" si="10"/>
        <v>Abgänge</v>
      </c>
    </row>
    <row r="247" spans="1:19" x14ac:dyDescent="0.2">
      <c r="A247" s="412"/>
      <c r="B247" s="414" t="str">
        <f>IF(A247="","",IFERROR(VLOOKUP(A247,L!$M$11:$N$120,2,FALSE),"Eingabeart wurde geändert"))</f>
        <v/>
      </c>
      <c r="C247" s="58" t="s">
        <v>99</v>
      </c>
      <c r="D247" s="61"/>
      <c r="E247" s="61"/>
      <c r="F247" s="61"/>
      <c r="G247" s="61"/>
      <c r="H247" s="61"/>
      <c r="I247" s="61"/>
      <c r="J247" s="61"/>
      <c r="K247" s="61"/>
      <c r="L247" s="61"/>
      <c r="M247" s="61"/>
      <c r="N247" s="61"/>
      <c r="O247" s="61"/>
      <c r="P247" s="76" t="str">
        <f t="shared" si="17"/>
        <v/>
      </c>
      <c r="R247" s="17" t="str">
        <f t="shared" si="16"/>
        <v/>
      </c>
      <c r="S247" s="17" t="str">
        <f t="shared" si="10"/>
        <v>Zugänge</v>
      </c>
    </row>
    <row r="248" spans="1:19" x14ac:dyDescent="0.2">
      <c r="A248" s="413"/>
      <c r="B248" s="415"/>
      <c r="C248" s="59" t="s">
        <v>100</v>
      </c>
      <c r="D248" s="63"/>
      <c r="E248" s="63"/>
      <c r="F248" s="63"/>
      <c r="G248" s="63"/>
      <c r="H248" s="63"/>
      <c r="I248" s="63"/>
      <c r="J248" s="63"/>
      <c r="K248" s="63"/>
      <c r="L248" s="63"/>
      <c r="M248" s="63"/>
      <c r="N248" s="63"/>
      <c r="O248" s="63"/>
      <c r="P248" s="77" t="str">
        <f t="shared" si="17"/>
        <v/>
      </c>
      <c r="R248" s="17" t="str">
        <f t="shared" si="16"/>
        <v/>
      </c>
      <c r="S248" s="17" t="str">
        <f t="shared" si="10"/>
        <v>Abgänge</v>
      </c>
    </row>
    <row r="249" spans="1:19" x14ac:dyDescent="0.2">
      <c r="A249" s="412"/>
      <c r="B249" s="414" t="str">
        <f>IF(A249="","",IFERROR(VLOOKUP(A249,L!$M$11:$N$120,2,FALSE),"Eingabeart wurde geändert"))</f>
        <v/>
      </c>
      <c r="C249" s="58" t="s">
        <v>99</v>
      </c>
      <c r="D249" s="61"/>
      <c r="E249" s="61"/>
      <c r="F249" s="61"/>
      <c r="G249" s="61"/>
      <c r="H249" s="61"/>
      <c r="I249" s="61"/>
      <c r="J249" s="61"/>
      <c r="K249" s="61"/>
      <c r="L249" s="61"/>
      <c r="M249" s="61"/>
      <c r="N249" s="61"/>
      <c r="O249" s="61"/>
      <c r="P249" s="76" t="str">
        <f t="shared" si="17"/>
        <v/>
      </c>
      <c r="R249" s="17" t="str">
        <f t="shared" si="16"/>
        <v/>
      </c>
      <c r="S249" s="17" t="str">
        <f t="shared" si="10"/>
        <v>Zugänge</v>
      </c>
    </row>
    <row r="250" spans="1:19" x14ac:dyDescent="0.2">
      <c r="A250" s="413"/>
      <c r="B250" s="415"/>
      <c r="C250" s="59" t="s">
        <v>100</v>
      </c>
      <c r="D250" s="63"/>
      <c r="E250" s="63"/>
      <c r="F250" s="63"/>
      <c r="G250" s="63"/>
      <c r="H250" s="63"/>
      <c r="I250" s="63"/>
      <c r="J250" s="63"/>
      <c r="K250" s="63"/>
      <c r="L250" s="63"/>
      <c r="M250" s="63"/>
      <c r="N250" s="63"/>
      <c r="O250" s="63"/>
      <c r="P250" s="77" t="str">
        <f t="shared" si="17"/>
        <v/>
      </c>
      <c r="R250" s="17" t="str">
        <f t="shared" si="16"/>
        <v/>
      </c>
      <c r="S250" s="17" t="str">
        <f t="shared" si="10"/>
        <v>Abgänge</v>
      </c>
    </row>
    <row r="251" spans="1:19" x14ac:dyDescent="0.2">
      <c r="A251" s="412"/>
      <c r="B251" s="414" t="str">
        <f>IF(A251="","",IFERROR(VLOOKUP(A251,L!$M$11:$N$120,2,FALSE),"Eingabeart wurde geändert"))</f>
        <v/>
      </c>
      <c r="C251" s="58" t="s">
        <v>99</v>
      </c>
      <c r="D251" s="61"/>
      <c r="E251" s="61"/>
      <c r="F251" s="61"/>
      <c r="G251" s="61"/>
      <c r="H251" s="61"/>
      <c r="I251" s="61"/>
      <c r="J251" s="61"/>
      <c r="K251" s="61"/>
      <c r="L251" s="61"/>
      <c r="M251" s="61"/>
      <c r="N251" s="61"/>
      <c r="O251" s="61"/>
      <c r="P251" s="76" t="str">
        <f t="shared" si="17"/>
        <v/>
      </c>
      <c r="R251" s="17" t="str">
        <f t="shared" si="16"/>
        <v/>
      </c>
      <c r="S251" s="17" t="str">
        <f t="shared" si="10"/>
        <v>Zugänge</v>
      </c>
    </row>
    <row r="252" spans="1:19" x14ac:dyDescent="0.2">
      <c r="A252" s="413"/>
      <c r="B252" s="415"/>
      <c r="C252" s="59" t="s">
        <v>100</v>
      </c>
      <c r="D252" s="63"/>
      <c r="E252" s="63"/>
      <c r="F252" s="63"/>
      <c r="G252" s="63"/>
      <c r="H252" s="63"/>
      <c r="I252" s="63"/>
      <c r="J252" s="63"/>
      <c r="K252" s="63"/>
      <c r="L252" s="63"/>
      <c r="M252" s="63"/>
      <c r="N252" s="63"/>
      <c r="O252" s="63"/>
      <c r="P252" s="77" t="str">
        <f t="shared" si="17"/>
        <v/>
      </c>
      <c r="R252" s="17" t="str">
        <f t="shared" si="16"/>
        <v/>
      </c>
      <c r="S252" s="17" t="str">
        <f t="shared" si="10"/>
        <v>Abgänge</v>
      </c>
    </row>
    <row r="253" spans="1:19" x14ac:dyDescent="0.2">
      <c r="A253" s="412"/>
      <c r="B253" s="414" t="str">
        <f>IF(A253="","",IFERROR(VLOOKUP(A253,L!$M$11:$N$120,2,FALSE),"Eingabeart wurde geändert"))</f>
        <v/>
      </c>
      <c r="C253" s="58" t="s">
        <v>99</v>
      </c>
      <c r="D253" s="61"/>
      <c r="E253" s="61"/>
      <c r="F253" s="61"/>
      <c r="G253" s="61"/>
      <c r="H253" s="61"/>
      <c r="I253" s="61"/>
      <c r="J253" s="61"/>
      <c r="K253" s="61"/>
      <c r="L253" s="61"/>
      <c r="M253" s="61"/>
      <c r="N253" s="61"/>
      <c r="O253" s="61"/>
      <c r="P253" s="76" t="str">
        <f t="shared" si="17"/>
        <v/>
      </c>
      <c r="R253" s="17" t="str">
        <f t="shared" si="16"/>
        <v/>
      </c>
      <c r="S253" s="17" t="str">
        <f t="shared" si="10"/>
        <v>Zugänge</v>
      </c>
    </row>
    <row r="254" spans="1:19" x14ac:dyDescent="0.2">
      <c r="A254" s="413"/>
      <c r="B254" s="415"/>
      <c r="C254" s="59" t="s">
        <v>100</v>
      </c>
      <c r="D254" s="63"/>
      <c r="E254" s="63"/>
      <c r="F254" s="63"/>
      <c r="G254" s="63"/>
      <c r="H254" s="63"/>
      <c r="I254" s="63"/>
      <c r="J254" s="63"/>
      <c r="K254" s="63"/>
      <c r="L254" s="63"/>
      <c r="M254" s="63"/>
      <c r="N254" s="63"/>
      <c r="O254" s="63"/>
      <c r="P254" s="77" t="str">
        <f t="shared" si="17"/>
        <v/>
      </c>
      <c r="R254" s="17" t="str">
        <f t="shared" si="16"/>
        <v/>
      </c>
      <c r="S254" s="17" t="str">
        <f t="shared" si="10"/>
        <v>Abgänge</v>
      </c>
    </row>
    <row r="255" spans="1:19" x14ac:dyDescent="0.2">
      <c r="A255" s="412"/>
      <c r="B255" s="414" t="str">
        <f>IF(A255="","",IFERROR(VLOOKUP(A255,L!$M$11:$N$120,2,FALSE),"Eingabeart wurde geändert"))</f>
        <v/>
      </c>
      <c r="C255" s="58" t="s">
        <v>99</v>
      </c>
      <c r="D255" s="61"/>
      <c r="E255" s="61"/>
      <c r="F255" s="61"/>
      <c r="G255" s="61"/>
      <c r="H255" s="61"/>
      <c r="I255" s="61"/>
      <c r="J255" s="61"/>
      <c r="K255" s="61"/>
      <c r="L255" s="61"/>
      <c r="M255" s="61"/>
      <c r="N255" s="61"/>
      <c r="O255" s="61"/>
      <c r="P255" s="76" t="str">
        <f t="shared" si="17"/>
        <v/>
      </c>
      <c r="R255" s="17" t="str">
        <f t="shared" si="16"/>
        <v/>
      </c>
      <c r="S255" s="17" t="str">
        <f t="shared" si="10"/>
        <v>Zugänge</v>
      </c>
    </row>
    <row r="256" spans="1:19" x14ac:dyDescent="0.2">
      <c r="A256" s="413"/>
      <c r="B256" s="415"/>
      <c r="C256" s="59" t="s">
        <v>100</v>
      </c>
      <c r="D256" s="63"/>
      <c r="E256" s="63"/>
      <c r="F256" s="63"/>
      <c r="G256" s="63"/>
      <c r="H256" s="63"/>
      <c r="I256" s="63"/>
      <c r="J256" s="63"/>
      <c r="K256" s="63"/>
      <c r="L256" s="63"/>
      <c r="M256" s="63"/>
      <c r="N256" s="63"/>
      <c r="O256" s="63"/>
      <c r="P256" s="77" t="str">
        <f t="shared" si="17"/>
        <v/>
      </c>
      <c r="R256" s="17" t="str">
        <f t="shared" si="16"/>
        <v/>
      </c>
      <c r="S256" s="17" t="str">
        <f t="shared" si="10"/>
        <v>Abgänge</v>
      </c>
    </row>
    <row r="257" spans="1:19" x14ac:dyDescent="0.2">
      <c r="A257" s="412"/>
      <c r="B257" s="414" t="str">
        <f>IF(A257="","",IFERROR(VLOOKUP(A257,L!$M$11:$N$120,2,FALSE),"Eingabeart wurde geändert"))</f>
        <v/>
      </c>
      <c r="C257" s="58" t="s">
        <v>99</v>
      </c>
      <c r="D257" s="61"/>
      <c r="E257" s="61"/>
      <c r="F257" s="61"/>
      <c r="G257" s="61"/>
      <c r="H257" s="61"/>
      <c r="I257" s="61"/>
      <c r="J257" s="61"/>
      <c r="K257" s="61"/>
      <c r="L257" s="61"/>
      <c r="M257" s="61"/>
      <c r="N257" s="61"/>
      <c r="O257" s="61"/>
      <c r="P257" s="76" t="str">
        <f t="shared" si="17"/>
        <v/>
      </c>
      <c r="R257" s="17" t="str">
        <f t="shared" si="16"/>
        <v/>
      </c>
      <c r="S257" s="17" t="str">
        <f t="shared" si="10"/>
        <v>Zugänge</v>
      </c>
    </row>
    <row r="258" spans="1:19" x14ac:dyDescent="0.2">
      <c r="A258" s="413"/>
      <c r="B258" s="415"/>
      <c r="C258" s="59" t="s">
        <v>100</v>
      </c>
      <c r="D258" s="63"/>
      <c r="E258" s="63"/>
      <c r="F258" s="63"/>
      <c r="G258" s="63"/>
      <c r="H258" s="63"/>
      <c r="I258" s="63"/>
      <c r="J258" s="63"/>
      <c r="K258" s="63"/>
      <c r="L258" s="63"/>
      <c r="M258" s="63"/>
      <c r="N258" s="63"/>
      <c r="O258" s="63"/>
      <c r="P258" s="77" t="str">
        <f t="shared" si="17"/>
        <v/>
      </c>
      <c r="R258" s="17" t="str">
        <f t="shared" si="16"/>
        <v/>
      </c>
      <c r="S258" s="17" t="str">
        <f t="shared" si="10"/>
        <v>Abgänge</v>
      </c>
    </row>
    <row r="259" spans="1:19" x14ac:dyDescent="0.2">
      <c r="A259" s="412"/>
      <c r="B259" s="414" t="str">
        <f>IF(A259="","",IFERROR(VLOOKUP(A259,L!$M$11:$N$120,2,FALSE),"Eingabeart wurde geändert"))</f>
        <v/>
      </c>
      <c r="C259" s="58" t="s">
        <v>99</v>
      </c>
      <c r="D259" s="61"/>
      <c r="E259" s="61"/>
      <c r="F259" s="61"/>
      <c r="G259" s="61"/>
      <c r="H259" s="61"/>
      <c r="I259" s="61"/>
      <c r="J259" s="61"/>
      <c r="K259" s="61"/>
      <c r="L259" s="61"/>
      <c r="M259" s="61"/>
      <c r="N259" s="61"/>
      <c r="O259" s="61"/>
      <c r="P259" s="76" t="str">
        <f t="shared" si="17"/>
        <v/>
      </c>
      <c r="R259" s="17" t="str">
        <f t="shared" si="16"/>
        <v/>
      </c>
      <c r="S259" s="17" t="str">
        <f t="shared" si="10"/>
        <v>Zugänge</v>
      </c>
    </row>
    <row r="260" spans="1:19" x14ac:dyDescent="0.2">
      <c r="A260" s="413"/>
      <c r="B260" s="415"/>
      <c r="C260" s="59" t="s">
        <v>100</v>
      </c>
      <c r="D260" s="63"/>
      <c r="E260" s="63"/>
      <c r="F260" s="63"/>
      <c r="G260" s="63"/>
      <c r="H260" s="63"/>
      <c r="I260" s="63"/>
      <c r="J260" s="63"/>
      <c r="K260" s="63"/>
      <c r="L260" s="63"/>
      <c r="M260" s="63"/>
      <c r="N260" s="63"/>
      <c r="O260" s="63"/>
      <c r="P260" s="77" t="str">
        <f t="shared" si="17"/>
        <v/>
      </c>
      <c r="R260" s="17" t="str">
        <f t="shared" si="16"/>
        <v/>
      </c>
      <c r="S260" s="17" t="str">
        <f t="shared" si="10"/>
        <v>Abgänge</v>
      </c>
    </row>
    <row r="261" spans="1:19" x14ac:dyDescent="0.2">
      <c r="A261" s="412"/>
      <c r="B261" s="414" t="str">
        <f>IF(A261="","",IFERROR(VLOOKUP(A261,L!$M$11:$N$120,2,FALSE),"Eingabeart wurde geändert"))</f>
        <v/>
      </c>
      <c r="C261" s="58" t="s">
        <v>99</v>
      </c>
      <c r="D261" s="61"/>
      <c r="E261" s="61"/>
      <c r="F261" s="61"/>
      <c r="G261" s="61"/>
      <c r="H261" s="61"/>
      <c r="I261" s="61"/>
      <c r="J261" s="61"/>
      <c r="K261" s="61"/>
      <c r="L261" s="61"/>
      <c r="M261" s="61"/>
      <c r="N261" s="61"/>
      <c r="O261" s="61"/>
      <c r="P261" s="76" t="str">
        <f t="shared" si="17"/>
        <v/>
      </c>
      <c r="R261" s="17" t="str">
        <f t="shared" si="16"/>
        <v/>
      </c>
      <c r="S261" s="17" t="str">
        <f t="shared" si="10"/>
        <v>Zugänge</v>
      </c>
    </row>
    <row r="262" spans="1:19" x14ac:dyDescent="0.2">
      <c r="A262" s="413"/>
      <c r="B262" s="415"/>
      <c r="C262" s="59" t="s">
        <v>100</v>
      </c>
      <c r="D262" s="63"/>
      <c r="E262" s="63"/>
      <c r="F262" s="63"/>
      <c r="G262" s="63"/>
      <c r="H262" s="63"/>
      <c r="I262" s="63"/>
      <c r="J262" s="63"/>
      <c r="K262" s="63"/>
      <c r="L262" s="63"/>
      <c r="M262" s="63"/>
      <c r="N262" s="63"/>
      <c r="O262" s="63"/>
      <c r="P262" s="77" t="str">
        <f t="shared" si="17"/>
        <v/>
      </c>
      <c r="R262" s="17" t="str">
        <f t="shared" si="16"/>
        <v/>
      </c>
      <c r="S262" s="17" t="str">
        <f t="shared" si="10"/>
        <v>Abgänge</v>
      </c>
    </row>
    <row r="263" spans="1:19" x14ac:dyDescent="0.2">
      <c r="A263" s="412"/>
      <c r="B263" s="414" t="str">
        <f>IF(A263="","",IFERROR(VLOOKUP(A263,L!$M$11:$N$120,2,FALSE),"Eingabeart wurde geändert"))</f>
        <v/>
      </c>
      <c r="C263" s="58" t="s">
        <v>99</v>
      </c>
      <c r="D263" s="61"/>
      <c r="E263" s="61"/>
      <c r="F263" s="61"/>
      <c r="G263" s="61"/>
      <c r="H263" s="61"/>
      <c r="I263" s="61"/>
      <c r="J263" s="61"/>
      <c r="K263" s="61"/>
      <c r="L263" s="61"/>
      <c r="M263" s="61"/>
      <c r="N263" s="61"/>
      <c r="O263" s="61"/>
      <c r="P263" s="76" t="str">
        <f t="shared" si="17"/>
        <v/>
      </c>
      <c r="R263" s="17" t="str">
        <f t="shared" si="16"/>
        <v/>
      </c>
      <c r="S263" s="17" t="str">
        <f t="shared" si="10"/>
        <v>Zugänge</v>
      </c>
    </row>
    <row r="264" spans="1:19" x14ac:dyDescent="0.2">
      <c r="A264" s="413"/>
      <c r="B264" s="415"/>
      <c r="C264" s="59" t="s">
        <v>100</v>
      </c>
      <c r="D264" s="63"/>
      <c r="E264" s="63"/>
      <c r="F264" s="63"/>
      <c r="G264" s="63"/>
      <c r="H264" s="63"/>
      <c r="I264" s="63"/>
      <c r="J264" s="63"/>
      <c r="K264" s="63"/>
      <c r="L264" s="63"/>
      <c r="M264" s="63"/>
      <c r="N264" s="63"/>
      <c r="O264" s="63"/>
      <c r="P264" s="77" t="str">
        <f t="shared" si="17"/>
        <v/>
      </c>
      <c r="R264" s="17" t="str">
        <f t="shared" si="16"/>
        <v/>
      </c>
      <c r="S264" s="17" t="str">
        <f t="shared" si="10"/>
        <v>Abgänge</v>
      </c>
    </row>
    <row r="265" spans="1:19" x14ac:dyDescent="0.2">
      <c r="A265" s="412"/>
      <c r="B265" s="414" t="str">
        <f>IF(A265="","",IFERROR(VLOOKUP(A265,L!$M$11:$N$120,2,FALSE),"Eingabeart wurde geändert"))</f>
        <v/>
      </c>
      <c r="C265" s="58" t="s">
        <v>99</v>
      </c>
      <c r="D265" s="61"/>
      <c r="E265" s="61"/>
      <c r="F265" s="61"/>
      <c r="G265" s="61"/>
      <c r="H265" s="61"/>
      <c r="I265" s="61"/>
      <c r="J265" s="61"/>
      <c r="K265" s="61"/>
      <c r="L265" s="61"/>
      <c r="M265" s="61"/>
      <c r="N265" s="61"/>
      <c r="O265" s="61"/>
      <c r="P265" s="76" t="str">
        <f t="shared" si="17"/>
        <v/>
      </c>
      <c r="R265" s="17" t="str">
        <f t="shared" si="16"/>
        <v/>
      </c>
      <c r="S265" s="17" t="str">
        <f t="shared" si="10"/>
        <v>Zugänge</v>
      </c>
    </row>
    <row r="266" spans="1:19" x14ac:dyDescent="0.2">
      <c r="A266" s="413"/>
      <c r="B266" s="415"/>
      <c r="C266" s="59" t="s">
        <v>100</v>
      </c>
      <c r="D266" s="63"/>
      <c r="E266" s="63"/>
      <c r="F266" s="63"/>
      <c r="G266" s="63"/>
      <c r="H266" s="63"/>
      <c r="I266" s="63"/>
      <c r="J266" s="63"/>
      <c r="K266" s="63"/>
      <c r="L266" s="63"/>
      <c r="M266" s="63"/>
      <c r="N266" s="63"/>
      <c r="O266" s="63"/>
      <c r="P266" s="77" t="str">
        <f t="shared" si="17"/>
        <v/>
      </c>
      <c r="R266" s="17" t="str">
        <f t="shared" si="16"/>
        <v/>
      </c>
      <c r="S266" s="17" t="str">
        <f t="shared" si="10"/>
        <v>Abgänge</v>
      </c>
    </row>
    <row r="267" spans="1:19" x14ac:dyDescent="0.2">
      <c r="A267" s="412"/>
      <c r="B267" s="414" t="str">
        <f>IF(A267="","",IFERROR(VLOOKUP(A267,L!$M$11:$N$120,2,FALSE),"Eingabeart wurde geändert"))</f>
        <v/>
      </c>
      <c r="C267" s="58" t="s">
        <v>99</v>
      </c>
      <c r="D267" s="61"/>
      <c r="E267" s="61"/>
      <c r="F267" s="61"/>
      <c r="G267" s="61"/>
      <c r="H267" s="61"/>
      <c r="I267" s="61"/>
      <c r="J267" s="61"/>
      <c r="K267" s="61"/>
      <c r="L267" s="61"/>
      <c r="M267" s="61"/>
      <c r="N267" s="61"/>
      <c r="O267" s="61"/>
      <c r="P267" s="76" t="str">
        <f t="shared" si="17"/>
        <v/>
      </c>
      <c r="R267" s="17" t="str">
        <f t="shared" si="16"/>
        <v/>
      </c>
      <c r="S267" s="17" t="str">
        <f t="shared" si="10"/>
        <v>Zugänge</v>
      </c>
    </row>
    <row r="268" spans="1:19" x14ac:dyDescent="0.2">
      <c r="A268" s="413"/>
      <c r="B268" s="415"/>
      <c r="C268" s="59" t="s">
        <v>100</v>
      </c>
      <c r="D268" s="63"/>
      <c r="E268" s="63"/>
      <c r="F268" s="63"/>
      <c r="G268" s="63"/>
      <c r="H268" s="63"/>
      <c r="I268" s="63"/>
      <c r="J268" s="63"/>
      <c r="K268" s="63"/>
      <c r="L268" s="63"/>
      <c r="M268" s="63"/>
      <c r="N268" s="63"/>
      <c r="O268" s="63"/>
      <c r="P268" s="77" t="str">
        <f t="shared" si="17"/>
        <v/>
      </c>
      <c r="R268" s="17" t="str">
        <f t="shared" si="16"/>
        <v/>
      </c>
      <c r="S268" s="17" t="str">
        <f t="shared" si="10"/>
        <v>Abgänge</v>
      </c>
    </row>
    <row r="269" spans="1:19" x14ac:dyDescent="0.2">
      <c r="A269" s="412"/>
      <c r="B269" s="414" t="str">
        <f>IF(A269="","",IFERROR(VLOOKUP(A269,L!$M$11:$N$120,2,FALSE),"Eingabeart wurde geändert"))</f>
        <v/>
      </c>
      <c r="C269" s="58" t="s">
        <v>99</v>
      </c>
      <c r="D269" s="61"/>
      <c r="E269" s="61"/>
      <c r="F269" s="61"/>
      <c r="G269" s="61"/>
      <c r="H269" s="61"/>
      <c r="I269" s="61"/>
      <c r="J269" s="61"/>
      <c r="K269" s="61"/>
      <c r="L269" s="61"/>
      <c r="M269" s="61"/>
      <c r="N269" s="61"/>
      <c r="O269" s="61"/>
      <c r="P269" s="76" t="str">
        <f t="shared" si="17"/>
        <v/>
      </c>
      <c r="R269" s="17" t="str">
        <f t="shared" si="16"/>
        <v/>
      </c>
      <c r="S269" s="17" t="str">
        <f t="shared" si="10"/>
        <v>Zugänge</v>
      </c>
    </row>
    <row r="270" spans="1:19" x14ac:dyDescent="0.2">
      <c r="A270" s="413"/>
      <c r="B270" s="415"/>
      <c r="C270" s="59" t="s">
        <v>100</v>
      </c>
      <c r="D270" s="63"/>
      <c r="E270" s="63"/>
      <c r="F270" s="63"/>
      <c r="G270" s="63"/>
      <c r="H270" s="63"/>
      <c r="I270" s="63"/>
      <c r="J270" s="63"/>
      <c r="K270" s="63"/>
      <c r="L270" s="63"/>
      <c r="M270" s="63"/>
      <c r="N270" s="63"/>
      <c r="O270" s="63"/>
      <c r="P270" s="77" t="str">
        <f t="shared" si="17"/>
        <v/>
      </c>
      <c r="R270" s="17" t="str">
        <f t="shared" si="16"/>
        <v/>
      </c>
      <c r="S270" s="17" t="str">
        <f t="shared" si="10"/>
        <v>Abgänge</v>
      </c>
    </row>
    <row r="271" spans="1:19" x14ac:dyDescent="0.2">
      <c r="A271" s="412"/>
      <c r="B271" s="414" t="str">
        <f>IF(A271="","",IFERROR(VLOOKUP(A271,L!$M$11:$N$120,2,FALSE),"Eingabeart wurde geändert"))</f>
        <v/>
      </c>
      <c r="C271" s="58" t="s">
        <v>99</v>
      </c>
      <c r="D271" s="61"/>
      <c r="E271" s="61"/>
      <c r="F271" s="61"/>
      <c r="G271" s="61"/>
      <c r="H271" s="61"/>
      <c r="I271" s="61"/>
      <c r="J271" s="61"/>
      <c r="K271" s="61"/>
      <c r="L271" s="61"/>
      <c r="M271" s="61"/>
      <c r="N271" s="61"/>
      <c r="O271" s="61"/>
      <c r="P271" s="76" t="str">
        <f t="shared" si="17"/>
        <v/>
      </c>
      <c r="R271" s="17" t="str">
        <f t="shared" si="16"/>
        <v/>
      </c>
      <c r="S271" s="17" t="str">
        <f t="shared" si="10"/>
        <v>Zugänge</v>
      </c>
    </row>
    <row r="272" spans="1:19" x14ac:dyDescent="0.2">
      <c r="A272" s="413"/>
      <c r="B272" s="415"/>
      <c r="C272" s="59" t="s">
        <v>100</v>
      </c>
      <c r="D272" s="63"/>
      <c r="E272" s="63"/>
      <c r="F272" s="63"/>
      <c r="G272" s="63"/>
      <c r="H272" s="63"/>
      <c r="I272" s="63"/>
      <c r="J272" s="63"/>
      <c r="K272" s="63"/>
      <c r="L272" s="63"/>
      <c r="M272" s="63"/>
      <c r="N272" s="63"/>
      <c r="O272" s="63"/>
      <c r="P272" s="77" t="str">
        <f t="shared" si="17"/>
        <v/>
      </c>
      <c r="R272" s="17" t="str">
        <f t="shared" si="16"/>
        <v/>
      </c>
      <c r="S272" s="17" t="str">
        <f t="shared" si="10"/>
        <v>Abgänge</v>
      </c>
    </row>
    <row r="273" spans="1:19" x14ac:dyDescent="0.2">
      <c r="A273" s="412"/>
      <c r="B273" s="414" t="str">
        <f>IF(A273="","",IFERROR(VLOOKUP(A273,L!$M$11:$N$120,2,FALSE),"Eingabeart wurde geändert"))</f>
        <v/>
      </c>
      <c r="C273" s="58" t="s">
        <v>99</v>
      </c>
      <c r="D273" s="61"/>
      <c r="E273" s="61"/>
      <c r="F273" s="61"/>
      <c r="G273" s="61"/>
      <c r="H273" s="61"/>
      <c r="I273" s="61"/>
      <c r="J273" s="61"/>
      <c r="K273" s="61"/>
      <c r="L273" s="61"/>
      <c r="M273" s="61"/>
      <c r="N273" s="61"/>
      <c r="O273" s="61"/>
      <c r="P273" s="76" t="str">
        <f t="shared" si="11"/>
        <v/>
      </c>
      <c r="R273" s="17" t="str">
        <f t="shared" si="16"/>
        <v/>
      </c>
      <c r="S273" s="17" t="str">
        <f t="shared" si="10"/>
        <v>Zugänge</v>
      </c>
    </row>
    <row r="274" spans="1:19" x14ac:dyDescent="0.2">
      <c r="A274" s="413"/>
      <c r="B274" s="415"/>
      <c r="C274" s="59" t="s">
        <v>100</v>
      </c>
      <c r="D274" s="63"/>
      <c r="E274" s="63"/>
      <c r="F274" s="63"/>
      <c r="G274" s="63"/>
      <c r="H274" s="63"/>
      <c r="I274" s="63"/>
      <c r="J274" s="63"/>
      <c r="K274" s="63"/>
      <c r="L274" s="63"/>
      <c r="M274" s="63"/>
      <c r="N274" s="63"/>
      <c r="O274" s="63"/>
      <c r="P274" s="77" t="str">
        <f t="shared" si="11"/>
        <v/>
      </c>
      <c r="R274" s="17" t="str">
        <f t="shared" si="16"/>
        <v/>
      </c>
      <c r="S274" s="17" t="str">
        <f t="shared" si="10"/>
        <v>Abgänge</v>
      </c>
    </row>
    <row r="275" spans="1:19" x14ac:dyDescent="0.2">
      <c r="A275" s="412"/>
      <c r="B275" s="414" t="str">
        <f>IF(A275="","",IFERROR(VLOOKUP(A275,L!$M$11:$N$120,2,FALSE),"Eingabeart wurde geändert"))</f>
        <v/>
      </c>
      <c r="C275" s="58" t="s">
        <v>99</v>
      </c>
      <c r="D275" s="61"/>
      <c r="E275" s="61"/>
      <c r="F275" s="61"/>
      <c r="G275" s="61"/>
      <c r="H275" s="61"/>
      <c r="I275" s="61"/>
      <c r="J275" s="61"/>
      <c r="K275" s="61"/>
      <c r="L275" s="61"/>
      <c r="M275" s="61"/>
      <c r="N275" s="61"/>
      <c r="O275" s="61"/>
      <c r="P275" s="76" t="str">
        <f t="shared" si="11"/>
        <v/>
      </c>
      <c r="R275" s="17" t="str">
        <f t="shared" si="16"/>
        <v/>
      </c>
      <c r="S275" s="17" t="str">
        <f t="shared" si="10"/>
        <v>Zugänge</v>
      </c>
    </row>
    <row r="276" spans="1:19" x14ac:dyDescent="0.2">
      <c r="A276" s="413"/>
      <c r="B276" s="415"/>
      <c r="C276" s="59" t="s">
        <v>100</v>
      </c>
      <c r="D276" s="63"/>
      <c r="E276" s="63"/>
      <c r="F276" s="63"/>
      <c r="G276" s="63"/>
      <c r="H276" s="63"/>
      <c r="I276" s="63"/>
      <c r="J276" s="63"/>
      <c r="K276" s="63"/>
      <c r="L276" s="63"/>
      <c r="M276" s="63"/>
      <c r="N276" s="63"/>
      <c r="O276" s="63"/>
      <c r="P276" s="77" t="str">
        <f t="shared" si="11"/>
        <v/>
      </c>
      <c r="R276" s="17" t="str">
        <f t="shared" si="16"/>
        <v/>
      </c>
      <c r="S276" s="17" t="str">
        <f t="shared" si="10"/>
        <v>Abgänge</v>
      </c>
    </row>
    <row r="277" spans="1:19" x14ac:dyDescent="0.2">
      <c r="A277" s="412"/>
      <c r="B277" s="414" t="str">
        <f>IF(A277="","",IFERROR(VLOOKUP(A277,L!$M$11:$N$120,2,FALSE),"Eingabeart wurde geändert"))</f>
        <v/>
      </c>
      <c r="C277" s="58" t="s">
        <v>99</v>
      </c>
      <c r="D277" s="61"/>
      <c r="E277" s="61"/>
      <c r="F277" s="61"/>
      <c r="G277" s="61"/>
      <c r="H277" s="61"/>
      <c r="I277" s="61"/>
      <c r="J277" s="61"/>
      <c r="K277" s="61"/>
      <c r="L277" s="61"/>
      <c r="M277" s="61"/>
      <c r="N277" s="61"/>
      <c r="O277" s="61"/>
      <c r="P277" s="76" t="str">
        <f t="shared" si="11"/>
        <v/>
      </c>
      <c r="R277" s="17" t="str">
        <f t="shared" si="16"/>
        <v/>
      </c>
      <c r="S277" s="17" t="str">
        <f t="shared" ref="S277:S300" si="18">R277&amp;C277</f>
        <v>Zugänge</v>
      </c>
    </row>
    <row r="278" spans="1:19" x14ac:dyDescent="0.2">
      <c r="A278" s="413"/>
      <c r="B278" s="415"/>
      <c r="C278" s="59" t="s">
        <v>100</v>
      </c>
      <c r="D278" s="63"/>
      <c r="E278" s="63"/>
      <c r="F278" s="63"/>
      <c r="G278" s="63"/>
      <c r="H278" s="63"/>
      <c r="I278" s="63"/>
      <c r="J278" s="63"/>
      <c r="K278" s="63"/>
      <c r="L278" s="63"/>
      <c r="M278" s="63"/>
      <c r="N278" s="63"/>
      <c r="O278" s="63"/>
      <c r="P278" s="77" t="str">
        <f t="shared" si="11"/>
        <v/>
      </c>
      <c r="R278" s="17" t="str">
        <f t="shared" si="16"/>
        <v/>
      </c>
      <c r="S278" s="17" t="str">
        <f t="shared" si="18"/>
        <v>Abgänge</v>
      </c>
    </row>
    <row r="279" spans="1:19" x14ac:dyDescent="0.2">
      <c r="A279" s="412"/>
      <c r="B279" s="414" t="str">
        <f>IF(A279="","",IFERROR(VLOOKUP(A279,L!$M$11:$N$120,2,FALSE),"Eingabeart wurde geändert"))</f>
        <v/>
      </c>
      <c r="C279" s="58" t="s">
        <v>99</v>
      </c>
      <c r="D279" s="61"/>
      <c r="E279" s="61"/>
      <c r="F279" s="61"/>
      <c r="G279" s="61"/>
      <c r="H279" s="61"/>
      <c r="I279" s="61"/>
      <c r="J279" s="61"/>
      <c r="K279" s="61"/>
      <c r="L279" s="61"/>
      <c r="M279" s="61"/>
      <c r="N279" s="61"/>
      <c r="O279" s="61"/>
      <c r="P279" s="76" t="str">
        <f t="shared" si="11"/>
        <v/>
      </c>
      <c r="R279" s="17" t="str">
        <f t="shared" si="16"/>
        <v/>
      </c>
      <c r="S279" s="17" t="str">
        <f t="shared" si="18"/>
        <v>Zugänge</v>
      </c>
    </row>
    <row r="280" spans="1:19" x14ac:dyDescent="0.2">
      <c r="A280" s="413"/>
      <c r="B280" s="415"/>
      <c r="C280" s="59" t="s">
        <v>100</v>
      </c>
      <c r="D280" s="63"/>
      <c r="E280" s="63"/>
      <c r="F280" s="63"/>
      <c r="G280" s="63"/>
      <c r="H280" s="63"/>
      <c r="I280" s="63"/>
      <c r="J280" s="63"/>
      <c r="K280" s="63"/>
      <c r="L280" s="63"/>
      <c r="M280" s="63"/>
      <c r="N280" s="63"/>
      <c r="O280" s="63"/>
      <c r="P280" s="77" t="str">
        <f t="shared" si="11"/>
        <v/>
      </c>
      <c r="R280" s="17" t="str">
        <f t="shared" si="16"/>
        <v/>
      </c>
      <c r="S280" s="17" t="str">
        <f t="shared" si="18"/>
        <v>Abgänge</v>
      </c>
    </row>
    <row r="281" spans="1:19" x14ac:dyDescent="0.2">
      <c r="A281" s="412"/>
      <c r="B281" s="414" t="str">
        <f>IF(A281="","",IFERROR(VLOOKUP(A281,L!$M$11:$N$120,2,FALSE),"Eingabeart wurde geändert"))</f>
        <v/>
      </c>
      <c r="C281" s="58" t="s">
        <v>99</v>
      </c>
      <c r="D281" s="61"/>
      <c r="E281" s="61"/>
      <c r="F281" s="61"/>
      <c r="G281" s="61"/>
      <c r="H281" s="61"/>
      <c r="I281" s="61"/>
      <c r="J281" s="61"/>
      <c r="K281" s="61"/>
      <c r="L281" s="61"/>
      <c r="M281" s="61"/>
      <c r="N281" s="61"/>
      <c r="O281" s="61"/>
      <c r="P281" s="76" t="str">
        <f t="shared" si="11"/>
        <v/>
      </c>
      <c r="R281" s="17" t="str">
        <f t="shared" si="16"/>
        <v/>
      </c>
      <c r="S281" s="17" t="str">
        <f t="shared" si="18"/>
        <v>Zugänge</v>
      </c>
    </row>
    <row r="282" spans="1:19" x14ac:dyDescent="0.2">
      <c r="A282" s="413"/>
      <c r="B282" s="415"/>
      <c r="C282" s="59" t="s">
        <v>100</v>
      </c>
      <c r="D282" s="63"/>
      <c r="E282" s="63"/>
      <c r="F282" s="63"/>
      <c r="G282" s="63"/>
      <c r="H282" s="63"/>
      <c r="I282" s="63"/>
      <c r="J282" s="63"/>
      <c r="K282" s="63"/>
      <c r="L282" s="63"/>
      <c r="M282" s="63"/>
      <c r="N282" s="63"/>
      <c r="O282" s="63"/>
      <c r="P282" s="77" t="str">
        <f t="shared" si="11"/>
        <v/>
      </c>
      <c r="R282" s="17" t="str">
        <f t="shared" si="16"/>
        <v/>
      </c>
      <c r="S282" s="17" t="str">
        <f t="shared" si="18"/>
        <v>Abgänge</v>
      </c>
    </row>
    <row r="283" spans="1:19" x14ac:dyDescent="0.2">
      <c r="A283" s="412"/>
      <c r="B283" s="414" t="str">
        <f>IF(A283="","",IFERROR(VLOOKUP(A283,L!$M$11:$N$120,2,FALSE),"Eingabeart wurde geändert"))</f>
        <v/>
      </c>
      <c r="C283" s="58" t="s">
        <v>99</v>
      </c>
      <c r="D283" s="61"/>
      <c r="E283" s="61"/>
      <c r="F283" s="61"/>
      <c r="G283" s="61"/>
      <c r="H283" s="61"/>
      <c r="I283" s="61"/>
      <c r="J283" s="61"/>
      <c r="K283" s="61"/>
      <c r="L283" s="61"/>
      <c r="M283" s="61"/>
      <c r="N283" s="61"/>
      <c r="O283" s="61"/>
      <c r="P283" s="76" t="str">
        <f t="shared" si="11"/>
        <v/>
      </c>
      <c r="R283" s="17" t="str">
        <f t="shared" si="16"/>
        <v/>
      </c>
      <c r="S283" s="17" t="str">
        <f t="shared" si="18"/>
        <v>Zugänge</v>
      </c>
    </row>
    <row r="284" spans="1:19" x14ac:dyDescent="0.2">
      <c r="A284" s="413"/>
      <c r="B284" s="415"/>
      <c r="C284" s="59" t="s">
        <v>100</v>
      </c>
      <c r="D284" s="63"/>
      <c r="E284" s="63"/>
      <c r="F284" s="63"/>
      <c r="G284" s="63"/>
      <c r="H284" s="63"/>
      <c r="I284" s="63"/>
      <c r="J284" s="63"/>
      <c r="K284" s="63"/>
      <c r="L284" s="63"/>
      <c r="M284" s="63"/>
      <c r="N284" s="63"/>
      <c r="O284" s="63"/>
      <c r="P284" s="77" t="str">
        <f t="shared" si="11"/>
        <v/>
      </c>
      <c r="R284" s="17" t="str">
        <f t="shared" si="16"/>
        <v/>
      </c>
      <c r="S284" s="17" t="str">
        <f t="shared" si="18"/>
        <v>Abgänge</v>
      </c>
    </row>
    <row r="285" spans="1:19" x14ac:dyDescent="0.2">
      <c r="A285" s="412"/>
      <c r="B285" s="414" t="str">
        <f>IF(A285="","",IFERROR(VLOOKUP(A285,L!$M$11:$N$120,2,FALSE),"Eingabeart wurde geändert"))</f>
        <v/>
      </c>
      <c r="C285" s="58" t="s">
        <v>99</v>
      </c>
      <c r="D285" s="61"/>
      <c r="E285" s="61"/>
      <c r="F285" s="61"/>
      <c r="G285" s="61"/>
      <c r="H285" s="61"/>
      <c r="I285" s="61"/>
      <c r="J285" s="61"/>
      <c r="K285" s="61"/>
      <c r="L285" s="61"/>
      <c r="M285" s="61"/>
      <c r="N285" s="61"/>
      <c r="O285" s="61"/>
      <c r="P285" s="76" t="str">
        <f t="shared" si="11"/>
        <v/>
      </c>
      <c r="R285" s="17" t="str">
        <f t="shared" si="16"/>
        <v/>
      </c>
      <c r="S285" s="17" t="str">
        <f t="shared" si="18"/>
        <v>Zugänge</v>
      </c>
    </row>
    <row r="286" spans="1:19" x14ac:dyDescent="0.2">
      <c r="A286" s="413"/>
      <c r="B286" s="415"/>
      <c r="C286" s="59" t="s">
        <v>100</v>
      </c>
      <c r="D286" s="63"/>
      <c r="E286" s="63"/>
      <c r="F286" s="63"/>
      <c r="G286" s="63"/>
      <c r="H286" s="63"/>
      <c r="I286" s="63"/>
      <c r="J286" s="63"/>
      <c r="K286" s="63"/>
      <c r="L286" s="63"/>
      <c r="M286" s="63"/>
      <c r="N286" s="63"/>
      <c r="O286" s="63"/>
      <c r="P286" s="77" t="str">
        <f t="shared" si="11"/>
        <v/>
      </c>
      <c r="R286" s="17" t="str">
        <f t="shared" si="16"/>
        <v/>
      </c>
      <c r="S286" s="17" t="str">
        <f t="shared" si="18"/>
        <v>Abgänge</v>
      </c>
    </row>
    <row r="287" spans="1:19" x14ac:dyDescent="0.2">
      <c r="A287" s="412"/>
      <c r="B287" s="414" t="str">
        <f>IF(A287="","",IFERROR(VLOOKUP(A287,L!$M$11:$N$120,2,FALSE),"Eingabeart wurde geändert"))</f>
        <v/>
      </c>
      <c r="C287" s="58" t="s">
        <v>99</v>
      </c>
      <c r="D287" s="61"/>
      <c r="E287" s="61"/>
      <c r="F287" s="61"/>
      <c r="G287" s="61"/>
      <c r="H287" s="61"/>
      <c r="I287" s="61"/>
      <c r="J287" s="61"/>
      <c r="K287" s="61"/>
      <c r="L287" s="61"/>
      <c r="M287" s="61"/>
      <c r="N287" s="61"/>
      <c r="O287" s="61"/>
      <c r="P287" s="76" t="str">
        <f t="shared" si="11"/>
        <v/>
      </c>
      <c r="R287" s="17" t="str">
        <f t="shared" si="16"/>
        <v/>
      </c>
      <c r="S287" s="17" t="str">
        <f t="shared" si="18"/>
        <v>Zugänge</v>
      </c>
    </row>
    <row r="288" spans="1:19" x14ac:dyDescent="0.2">
      <c r="A288" s="413"/>
      <c r="B288" s="415"/>
      <c r="C288" s="59" t="s">
        <v>100</v>
      </c>
      <c r="D288" s="63"/>
      <c r="E288" s="63"/>
      <c r="F288" s="63"/>
      <c r="G288" s="63"/>
      <c r="H288" s="63"/>
      <c r="I288" s="63"/>
      <c r="J288" s="63"/>
      <c r="K288" s="63"/>
      <c r="L288" s="63"/>
      <c r="M288" s="63"/>
      <c r="N288" s="63"/>
      <c r="O288" s="63"/>
      <c r="P288" s="77" t="str">
        <f t="shared" si="11"/>
        <v/>
      </c>
      <c r="R288" s="17" t="str">
        <f t="shared" si="16"/>
        <v/>
      </c>
      <c r="S288" s="17" t="str">
        <f t="shared" si="18"/>
        <v>Abgänge</v>
      </c>
    </row>
    <row r="289" spans="1:19" x14ac:dyDescent="0.2">
      <c r="A289" s="412"/>
      <c r="B289" s="414" t="str">
        <f>IF(A289="","",IFERROR(VLOOKUP(A289,L!$M$11:$N$120,2,FALSE),"Eingabeart wurde geändert"))</f>
        <v/>
      </c>
      <c r="C289" s="58" t="s">
        <v>99</v>
      </c>
      <c r="D289" s="61"/>
      <c r="E289" s="61"/>
      <c r="F289" s="61"/>
      <c r="G289" s="61"/>
      <c r="H289" s="61"/>
      <c r="I289" s="61"/>
      <c r="J289" s="61"/>
      <c r="K289" s="61"/>
      <c r="L289" s="61"/>
      <c r="M289" s="61"/>
      <c r="N289" s="61"/>
      <c r="O289" s="61"/>
      <c r="P289" s="76" t="str">
        <f t="shared" si="11"/>
        <v/>
      </c>
      <c r="R289" s="17" t="str">
        <f t="shared" si="16"/>
        <v/>
      </c>
      <c r="S289" s="17" t="str">
        <f t="shared" si="18"/>
        <v>Zugänge</v>
      </c>
    </row>
    <row r="290" spans="1:19" x14ac:dyDescent="0.2">
      <c r="A290" s="413"/>
      <c r="B290" s="415"/>
      <c r="C290" s="59" t="s">
        <v>100</v>
      </c>
      <c r="D290" s="63"/>
      <c r="E290" s="63"/>
      <c r="F290" s="63"/>
      <c r="G290" s="63"/>
      <c r="H290" s="63"/>
      <c r="I290" s="63"/>
      <c r="J290" s="63"/>
      <c r="K290" s="63"/>
      <c r="L290" s="63"/>
      <c r="M290" s="63"/>
      <c r="N290" s="63"/>
      <c r="O290" s="63"/>
      <c r="P290" s="77" t="str">
        <f t="shared" si="11"/>
        <v/>
      </c>
      <c r="R290" s="17" t="str">
        <f t="shared" si="16"/>
        <v/>
      </c>
      <c r="S290" s="17" t="str">
        <f t="shared" si="18"/>
        <v>Abgänge</v>
      </c>
    </row>
    <row r="291" spans="1:19" x14ac:dyDescent="0.2">
      <c r="A291" s="412"/>
      <c r="B291" s="414" t="str">
        <f>IF(A291="","",IFERROR(VLOOKUP(A291,L!$M$11:$N$120,2,FALSE),"Eingabeart wurde geändert"))</f>
        <v/>
      </c>
      <c r="C291" s="58" t="s">
        <v>99</v>
      </c>
      <c r="D291" s="61"/>
      <c r="E291" s="61"/>
      <c r="F291" s="61"/>
      <c r="G291" s="61"/>
      <c r="H291" s="61"/>
      <c r="I291" s="61"/>
      <c r="J291" s="61"/>
      <c r="K291" s="61"/>
      <c r="L291" s="61"/>
      <c r="M291" s="61"/>
      <c r="N291" s="61"/>
      <c r="O291" s="61"/>
      <c r="P291" s="76" t="str">
        <f t="shared" si="11"/>
        <v/>
      </c>
      <c r="R291" s="17" t="str">
        <f t="shared" ref="R291:R300" si="19">IF(AND(A290="",A291=""),"",IF(A291&lt;&gt;"",A291,A290))</f>
        <v/>
      </c>
      <c r="S291" s="17" t="str">
        <f t="shared" si="18"/>
        <v>Zugänge</v>
      </c>
    </row>
    <row r="292" spans="1:19" x14ac:dyDescent="0.2">
      <c r="A292" s="413"/>
      <c r="B292" s="415"/>
      <c r="C292" s="59" t="s">
        <v>100</v>
      </c>
      <c r="D292" s="63"/>
      <c r="E292" s="63"/>
      <c r="F292" s="63"/>
      <c r="G292" s="63"/>
      <c r="H292" s="63"/>
      <c r="I292" s="63"/>
      <c r="J292" s="63"/>
      <c r="K292" s="63"/>
      <c r="L292" s="63"/>
      <c r="M292" s="63"/>
      <c r="N292" s="63"/>
      <c r="O292" s="63"/>
      <c r="P292" s="77" t="str">
        <f t="shared" si="11"/>
        <v/>
      </c>
      <c r="R292" s="17" t="str">
        <f t="shared" si="19"/>
        <v/>
      </c>
      <c r="S292" s="17" t="str">
        <f t="shared" si="18"/>
        <v>Abgänge</v>
      </c>
    </row>
    <row r="293" spans="1:19" x14ac:dyDescent="0.2">
      <c r="A293" s="412"/>
      <c r="B293" s="414" t="str">
        <f>IF(A293="","",IFERROR(VLOOKUP(A293,L!$M$11:$N$120,2,FALSE),"Eingabeart wurde geändert"))</f>
        <v/>
      </c>
      <c r="C293" s="58" t="s">
        <v>99</v>
      </c>
      <c r="D293" s="61"/>
      <c r="E293" s="61"/>
      <c r="F293" s="61"/>
      <c r="G293" s="61"/>
      <c r="H293" s="61"/>
      <c r="I293" s="61"/>
      <c r="J293" s="61"/>
      <c r="K293" s="61"/>
      <c r="L293" s="61"/>
      <c r="M293" s="61"/>
      <c r="N293" s="61"/>
      <c r="O293" s="61"/>
      <c r="P293" s="76" t="str">
        <f t="shared" si="11"/>
        <v/>
      </c>
      <c r="R293" s="17" t="str">
        <f t="shared" si="19"/>
        <v/>
      </c>
      <c r="S293" s="17" t="str">
        <f t="shared" si="18"/>
        <v>Zugänge</v>
      </c>
    </row>
    <row r="294" spans="1:19" x14ac:dyDescent="0.2">
      <c r="A294" s="413"/>
      <c r="B294" s="415"/>
      <c r="C294" s="59" t="s">
        <v>100</v>
      </c>
      <c r="D294" s="63"/>
      <c r="E294" s="63"/>
      <c r="F294" s="63"/>
      <c r="G294" s="63"/>
      <c r="H294" s="63"/>
      <c r="I294" s="63"/>
      <c r="J294" s="63"/>
      <c r="K294" s="63"/>
      <c r="L294" s="63"/>
      <c r="M294" s="63"/>
      <c r="N294" s="63"/>
      <c r="O294" s="63"/>
      <c r="P294" s="77" t="str">
        <f t="shared" si="11"/>
        <v/>
      </c>
      <c r="R294" s="17" t="str">
        <f t="shared" si="19"/>
        <v/>
      </c>
      <c r="S294" s="17" t="str">
        <f t="shared" si="18"/>
        <v>Abgänge</v>
      </c>
    </row>
    <row r="295" spans="1:19" x14ac:dyDescent="0.2">
      <c r="A295" s="412"/>
      <c r="B295" s="414" t="str">
        <f>IF(A295="","",IFERROR(VLOOKUP(A295,L!$M$11:$N$120,2,FALSE),"Eingabeart wurde geändert"))</f>
        <v/>
      </c>
      <c r="C295" s="58" t="s">
        <v>99</v>
      </c>
      <c r="D295" s="61"/>
      <c r="E295" s="61"/>
      <c r="F295" s="61"/>
      <c r="G295" s="61"/>
      <c r="H295" s="61"/>
      <c r="I295" s="61"/>
      <c r="J295" s="61"/>
      <c r="K295" s="61"/>
      <c r="L295" s="61"/>
      <c r="M295" s="61"/>
      <c r="N295" s="61"/>
      <c r="O295" s="61"/>
      <c r="P295" s="76" t="str">
        <f t="shared" si="11"/>
        <v/>
      </c>
      <c r="R295" s="17" t="str">
        <f t="shared" si="19"/>
        <v/>
      </c>
      <c r="S295" s="17" t="str">
        <f t="shared" si="18"/>
        <v>Zugänge</v>
      </c>
    </row>
    <row r="296" spans="1:19" x14ac:dyDescent="0.2">
      <c r="A296" s="413"/>
      <c r="B296" s="415"/>
      <c r="C296" s="59" t="s">
        <v>100</v>
      </c>
      <c r="D296" s="63"/>
      <c r="E296" s="63"/>
      <c r="F296" s="63"/>
      <c r="G296" s="63"/>
      <c r="H296" s="63"/>
      <c r="I296" s="63"/>
      <c r="J296" s="63"/>
      <c r="K296" s="63"/>
      <c r="L296" s="63"/>
      <c r="M296" s="63"/>
      <c r="N296" s="63"/>
      <c r="O296" s="63"/>
      <c r="P296" s="77" t="str">
        <f t="shared" si="11"/>
        <v/>
      </c>
      <c r="R296" s="17" t="str">
        <f t="shared" si="19"/>
        <v/>
      </c>
      <c r="S296" s="17" t="str">
        <f t="shared" si="18"/>
        <v>Abgänge</v>
      </c>
    </row>
    <row r="297" spans="1:19" x14ac:dyDescent="0.2">
      <c r="A297" s="412"/>
      <c r="B297" s="414" t="str">
        <f>IF(A297="","",IFERROR(VLOOKUP(A297,L!$M$11:$N$120,2,FALSE),"Eingabeart wurde geändert"))</f>
        <v/>
      </c>
      <c r="C297" s="58" t="s">
        <v>99</v>
      </c>
      <c r="D297" s="61"/>
      <c r="E297" s="61"/>
      <c r="F297" s="61"/>
      <c r="G297" s="61"/>
      <c r="H297" s="61"/>
      <c r="I297" s="61"/>
      <c r="J297" s="61"/>
      <c r="K297" s="61"/>
      <c r="L297" s="61"/>
      <c r="M297" s="61"/>
      <c r="N297" s="61"/>
      <c r="O297" s="61"/>
      <c r="P297" s="76" t="str">
        <f t="shared" si="11"/>
        <v/>
      </c>
      <c r="R297" s="17" t="str">
        <f t="shared" si="19"/>
        <v/>
      </c>
      <c r="S297" s="17" t="str">
        <f t="shared" si="18"/>
        <v>Zugänge</v>
      </c>
    </row>
    <row r="298" spans="1:19" x14ac:dyDescent="0.2">
      <c r="A298" s="413"/>
      <c r="B298" s="415"/>
      <c r="C298" s="59" t="s">
        <v>100</v>
      </c>
      <c r="D298" s="63"/>
      <c r="E298" s="63"/>
      <c r="F298" s="63"/>
      <c r="G298" s="63"/>
      <c r="H298" s="63"/>
      <c r="I298" s="63"/>
      <c r="J298" s="63"/>
      <c r="K298" s="63"/>
      <c r="L298" s="63"/>
      <c r="M298" s="63"/>
      <c r="N298" s="63"/>
      <c r="O298" s="63"/>
      <c r="P298" s="77" t="str">
        <f t="shared" si="11"/>
        <v/>
      </c>
      <c r="R298" s="17" t="str">
        <f t="shared" si="19"/>
        <v/>
      </c>
      <c r="S298" s="17" t="str">
        <f t="shared" si="18"/>
        <v>Abgänge</v>
      </c>
    </row>
    <row r="299" spans="1:19" x14ac:dyDescent="0.2">
      <c r="A299" s="412"/>
      <c r="B299" s="414" t="str">
        <f>IF(A299="","",IFERROR(VLOOKUP(A299,L!$M$11:$N$120,2,FALSE),"Eingabeart wurde geändert"))</f>
        <v/>
      </c>
      <c r="C299" s="58" t="s">
        <v>99</v>
      </c>
      <c r="D299" s="61"/>
      <c r="E299" s="61"/>
      <c r="F299" s="61"/>
      <c r="G299" s="61"/>
      <c r="H299" s="61"/>
      <c r="I299" s="61"/>
      <c r="J299" s="61"/>
      <c r="K299" s="61"/>
      <c r="L299" s="61"/>
      <c r="M299" s="61"/>
      <c r="N299" s="61"/>
      <c r="O299" s="61"/>
      <c r="P299" s="76" t="str">
        <f t="shared" si="11"/>
        <v/>
      </c>
      <c r="R299" s="17" t="str">
        <f t="shared" si="19"/>
        <v/>
      </c>
      <c r="S299" s="17" t="str">
        <f t="shared" si="18"/>
        <v>Zugänge</v>
      </c>
    </row>
    <row r="300" spans="1:19" x14ac:dyDescent="0.2">
      <c r="A300" s="413"/>
      <c r="B300" s="415"/>
      <c r="C300" s="59" t="s">
        <v>100</v>
      </c>
      <c r="D300" s="63"/>
      <c r="E300" s="63"/>
      <c r="F300" s="63"/>
      <c r="G300" s="63"/>
      <c r="H300" s="63"/>
      <c r="I300" s="63"/>
      <c r="J300" s="63"/>
      <c r="K300" s="63"/>
      <c r="L300" s="63"/>
      <c r="M300" s="63"/>
      <c r="N300" s="63"/>
      <c r="O300" s="63"/>
      <c r="P300" s="77" t="str">
        <f t="shared" si="11"/>
        <v/>
      </c>
      <c r="R300" s="17" t="str">
        <f t="shared" si="19"/>
        <v/>
      </c>
      <c r="S300" s="17" t="str">
        <f t="shared" si="18"/>
        <v>Abgänge</v>
      </c>
    </row>
  </sheetData>
  <sheetProtection algorithmName="SHA-512" hashValue="w1t8KCgPxvRtMX/IfxjJ6fcP4b/+kEbCAMcpj2k/Ljsj7e2s07MI0J/jJSVS6HEMHIWEdLaUK+HJFcOFpCluoQ==" saltValue="OQ5YQfKaOLI9OdlOYBwZ0g==" spinCount="100000" sheet="1" objects="1" scenarios="1" formatCells="0" formatColumns="0" formatRows="0"/>
  <mergeCells count="267">
    <mergeCell ref="A5:C5"/>
    <mergeCell ref="B6:C6"/>
    <mergeCell ref="A7:C7"/>
    <mergeCell ref="A299:A300"/>
    <mergeCell ref="B299:B300"/>
    <mergeCell ref="A31:A32"/>
    <mergeCell ref="A293:A294"/>
    <mergeCell ref="B293:B294"/>
    <mergeCell ref="A295:A296"/>
    <mergeCell ref="B295:B296"/>
    <mergeCell ref="A297:A298"/>
    <mergeCell ref="B297:B298"/>
    <mergeCell ref="A287:A288"/>
    <mergeCell ref="B287:B288"/>
    <mergeCell ref="A289:A290"/>
    <mergeCell ref="B289:B290"/>
    <mergeCell ref="A291:A292"/>
    <mergeCell ref="B291:B292"/>
    <mergeCell ref="A281:A282"/>
    <mergeCell ref="B281:B282"/>
    <mergeCell ref="A283:A284"/>
    <mergeCell ref="B283:B284"/>
    <mergeCell ref="A285:A286"/>
    <mergeCell ref="B285:B286"/>
    <mergeCell ref="A275:A276"/>
    <mergeCell ref="B275:B276"/>
    <mergeCell ref="A277:A278"/>
    <mergeCell ref="B277:B278"/>
    <mergeCell ref="A279:A280"/>
    <mergeCell ref="B279:B280"/>
    <mergeCell ref="A269:A270"/>
    <mergeCell ref="B269:B270"/>
    <mergeCell ref="A271:A272"/>
    <mergeCell ref="B271:B272"/>
    <mergeCell ref="A273:A274"/>
    <mergeCell ref="B273:B274"/>
    <mergeCell ref="A263:A264"/>
    <mergeCell ref="B263:B264"/>
    <mergeCell ref="A265:A266"/>
    <mergeCell ref="B265:B266"/>
    <mergeCell ref="A267:A268"/>
    <mergeCell ref="B267:B268"/>
    <mergeCell ref="A109:A110"/>
    <mergeCell ref="B109:B110"/>
    <mergeCell ref="A111:A112"/>
    <mergeCell ref="B111:B112"/>
    <mergeCell ref="A261:A262"/>
    <mergeCell ref="B261:B262"/>
    <mergeCell ref="A113:A114"/>
    <mergeCell ref="B113:B114"/>
    <mergeCell ref="A115:A116"/>
    <mergeCell ref="B115:B116"/>
    <mergeCell ref="A117:A118"/>
    <mergeCell ref="B117:B118"/>
    <mergeCell ref="A119:A120"/>
    <mergeCell ref="B119:B120"/>
    <mergeCell ref="A121:A122"/>
    <mergeCell ref="B121:B122"/>
    <mergeCell ref="A123:A124"/>
    <mergeCell ref="B123:B124"/>
    <mergeCell ref="A103:A104"/>
    <mergeCell ref="B103:B104"/>
    <mergeCell ref="A105:A106"/>
    <mergeCell ref="B105:B106"/>
    <mergeCell ref="A107:A108"/>
    <mergeCell ref="B107:B108"/>
    <mergeCell ref="A97:A98"/>
    <mergeCell ref="B97:B98"/>
    <mergeCell ref="A99:A100"/>
    <mergeCell ref="B99:B100"/>
    <mergeCell ref="A101:A102"/>
    <mergeCell ref="B101:B102"/>
    <mergeCell ref="A91:A92"/>
    <mergeCell ref="B91:B92"/>
    <mergeCell ref="A93:A94"/>
    <mergeCell ref="B93:B94"/>
    <mergeCell ref="A95:A96"/>
    <mergeCell ref="B95:B96"/>
    <mergeCell ref="A85:A86"/>
    <mergeCell ref="B85:B86"/>
    <mergeCell ref="A87:A88"/>
    <mergeCell ref="B87:B88"/>
    <mergeCell ref="A89:A90"/>
    <mergeCell ref="B89:B90"/>
    <mergeCell ref="A79:A80"/>
    <mergeCell ref="B79:B80"/>
    <mergeCell ref="A81:A82"/>
    <mergeCell ref="B81:B8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A55:A56"/>
    <mergeCell ref="B55:B56"/>
    <mergeCell ref="A49:A50"/>
    <mergeCell ref="B49:B50"/>
    <mergeCell ref="A51:A52"/>
    <mergeCell ref="B51:B52"/>
    <mergeCell ref="A53:A54"/>
    <mergeCell ref="B53:B54"/>
    <mergeCell ref="A47:A48"/>
    <mergeCell ref="B47:B48"/>
    <mergeCell ref="A61:A62"/>
    <mergeCell ref="B61:B62"/>
    <mergeCell ref="A63:A64"/>
    <mergeCell ref="B63:B64"/>
    <mergeCell ref="A65:A66"/>
    <mergeCell ref="B65:B66"/>
    <mergeCell ref="A57:A58"/>
    <mergeCell ref="B57:B58"/>
    <mergeCell ref="A59:A60"/>
    <mergeCell ref="B59:B60"/>
    <mergeCell ref="A9:C10"/>
    <mergeCell ref="A35:A36"/>
    <mergeCell ref="B35:B36"/>
    <mergeCell ref="B31:B32"/>
    <mergeCell ref="A11:A24"/>
    <mergeCell ref="A43:A44"/>
    <mergeCell ref="B43:B44"/>
    <mergeCell ref="A45:A46"/>
    <mergeCell ref="B45:B46"/>
    <mergeCell ref="A37:A38"/>
    <mergeCell ref="B37:B38"/>
    <mergeCell ref="A39:A40"/>
    <mergeCell ref="B39:B40"/>
    <mergeCell ref="A41:A42"/>
    <mergeCell ref="B41:B42"/>
    <mergeCell ref="A29:C30"/>
    <mergeCell ref="A33:A34"/>
    <mergeCell ref="B33:B34"/>
    <mergeCell ref="B11:B14"/>
    <mergeCell ref="B15:B23"/>
    <mergeCell ref="A27:A28"/>
    <mergeCell ref="A125:A126"/>
    <mergeCell ref="B125:B126"/>
    <mergeCell ref="A127:A128"/>
    <mergeCell ref="B127:B128"/>
    <mergeCell ref="A129:A130"/>
    <mergeCell ref="B129:B130"/>
    <mergeCell ref="A131:A132"/>
    <mergeCell ref="B131:B132"/>
    <mergeCell ref="A133:A134"/>
    <mergeCell ref="B133:B134"/>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 ref="A165:A166"/>
    <mergeCell ref="B165:B166"/>
    <mergeCell ref="A167:A168"/>
    <mergeCell ref="B167:B168"/>
    <mergeCell ref="A169:A170"/>
    <mergeCell ref="B169:B170"/>
    <mergeCell ref="A171:A172"/>
    <mergeCell ref="B171:B172"/>
    <mergeCell ref="A173:A174"/>
    <mergeCell ref="B173:B174"/>
    <mergeCell ref="A175:A176"/>
    <mergeCell ref="B175:B176"/>
    <mergeCell ref="A177:A178"/>
    <mergeCell ref="B177:B178"/>
    <mergeCell ref="A179:A180"/>
    <mergeCell ref="B179:B180"/>
    <mergeCell ref="A181:A182"/>
    <mergeCell ref="B181:B182"/>
    <mergeCell ref="A183:A184"/>
    <mergeCell ref="B183:B184"/>
    <mergeCell ref="A185:A186"/>
    <mergeCell ref="B185:B186"/>
    <mergeCell ref="A187:A188"/>
    <mergeCell ref="B187:B188"/>
    <mergeCell ref="A189:A190"/>
    <mergeCell ref="B189:B190"/>
    <mergeCell ref="A191:A192"/>
    <mergeCell ref="B191:B192"/>
    <mergeCell ref="A193:A194"/>
    <mergeCell ref="B193:B194"/>
    <mergeCell ref="A195:A196"/>
    <mergeCell ref="B195:B196"/>
    <mergeCell ref="A197:A198"/>
    <mergeCell ref="B197:B198"/>
    <mergeCell ref="A199:A200"/>
    <mergeCell ref="B199:B200"/>
    <mergeCell ref="A201:A202"/>
    <mergeCell ref="B201:B202"/>
    <mergeCell ref="A203:A204"/>
    <mergeCell ref="B203:B204"/>
    <mergeCell ref="A205:A206"/>
    <mergeCell ref="B205:B206"/>
    <mergeCell ref="A207:A208"/>
    <mergeCell ref="B207:B208"/>
    <mergeCell ref="A209:A210"/>
    <mergeCell ref="B209:B210"/>
    <mergeCell ref="A211:A212"/>
    <mergeCell ref="B211:B212"/>
    <mergeCell ref="A213:A214"/>
    <mergeCell ref="B213:B214"/>
    <mergeCell ref="A215:A216"/>
    <mergeCell ref="B215:B216"/>
    <mergeCell ref="A217:A218"/>
    <mergeCell ref="B217:B218"/>
    <mergeCell ref="A219:A220"/>
    <mergeCell ref="B219:B220"/>
    <mergeCell ref="A221:A222"/>
    <mergeCell ref="B221:B222"/>
    <mergeCell ref="A223:A224"/>
    <mergeCell ref="B223:B224"/>
    <mergeCell ref="A225:A226"/>
    <mergeCell ref="B225:B226"/>
    <mergeCell ref="A227:A228"/>
    <mergeCell ref="B227:B228"/>
    <mergeCell ref="A229:A230"/>
    <mergeCell ref="B229:B230"/>
    <mergeCell ref="A231:A232"/>
    <mergeCell ref="B231:B232"/>
    <mergeCell ref="A245:A246"/>
    <mergeCell ref="B245:B246"/>
    <mergeCell ref="A257:A258"/>
    <mergeCell ref="B257:B258"/>
    <mergeCell ref="A259:A260"/>
    <mergeCell ref="B259:B260"/>
    <mergeCell ref="A247:A248"/>
    <mergeCell ref="B247:B248"/>
    <mergeCell ref="A249:A250"/>
    <mergeCell ref="B249:B250"/>
    <mergeCell ref="A251:A252"/>
    <mergeCell ref="B251:B252"/>
    <mergeCell ref="A253:A254"/>
    <mergeCell ref="B253:B254"/>
    <mergeCell ref="A255:A256"/>
    <mergeCell ref="B255:B256"/>
  </mergeCells>
  <conditionalFormatting sqref="A33">
    <cfRule type="expression" dxfId="164" priority="61">
      <formula>AND(A33="",SUM(D33:O34)&gt;0)</formula>
    </cfRule>
  </conditionalFormatting>
  <conditionalFormatting sqref="A35 A37 A39 A41 A43 A45 A47 A49 A51 A53 A55 A57 A59 A61 A63 A65 A67 A69 A71 A73 A75 A77 A79 A81 A83 A85 A87 A89 A91 A93 A95 A97 A99 A101 A103 A105 A107 A109 A111 A273 A275 A277 A279 A281 A283 A285 A287 A289 A291 A293 A295 A297 A299 A233 A235 A237 A239 A241 A243 A245 A247 A249 A251 A253 A255 A257 A259 A261 A263 A265 A267 A269 A271">
    <cfRule type="expression" dxfId="163" priority="4">
      <formula>AND(A35="",SUM(D35:O36)&gt;0)</formula>
    </cfRule>
  </conditionalFormatting>
  <conditionalFormatting sqref="A113 A115 A117 A119 A121 A123 A125 A127 A129 A131 A133 A135 A137 A139 A141 A143 A145 A147 A149 A151">
    <cfRule type="expression" dxfId="162" priority="3">
      <formula>AND(A113="",SUM(D113:O114)&gt;0)</formula>
    </cfRule>
  </conditionalFormatting>
  <conditionalFormatting sqref="A153 A155 A157 A159 A161 A163 A165 A167 A169 A171 A173 A175 A177 A179 A181 A183 A185 A187 A189 A191">
    <cfRule type="expression" dxfId="161" priority="2">
      <formula>AND(A153="",SUM(D153:O154)&gt;0)</formula>
    </cfRule>
  </conditionalFormatting>
  <conditionalFormatting sqref="A193 A195 A197 A199 A201 A203 A205 A207 A209 A211 A213 A215 A217 A219 A221 A223 A225 A227 A229 A231">
    <cfRule type="expression" dxfId="160" priority="1">
      <formula>AND(A193="",SUM(D193:O194)&gt;0)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300-000000000000}">
          <x14:formula1>
            <xm:f>L!$M$10:$M$120</xm:f>
          </x14:formula1>
          <xm:sqref>A33:A300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1"/>
  <sheetViews>
    <sheetView showGridLines="0" workbookViewId="0">
      <pane ySplit="10" topLeftCell="A11" activePane="bottomLeft" state="frozen"/>
      <selection activeCell="I62" sqref="I62"/>
      <selection pane="bottomLeft" activeCell="I62" sqref="I62"/>
    </sheetView>
  </sheetViews>
  <sheetFormatPr baseColWidth="10" defaultColWidth="10.7109375" defaultRowHeight="12.75" x14ac:dyDescent="0.2"/>
  <cols>
    <col min="1" max="1" width="36.7109375" style="9" customWidth="1"/>
    <col min="2" max="2" width="15.7109375" style="9" customWidth="1"/>
    <col min="3" max="3" width="50.7109375" style="9" customWidth="1"/>
    <col min="4" max="4" width="10.7109375" style="14" customWidth="1"/>
    <col min="5" max="5" width="10.7109375" style="9" customWidth="1"/>
    <col min="6" max="8" width="10.7109375" style="15"/>
    <col min="9" max="10" width="10.7109375" style="9" customWidth="1"/>
    <col min="11" max="15" width="10.7109375" style="15"/>
    <col min="16" max="16" width="10.7109375" style="15" customWidth="1"/>
    <col min="17" max="16384" width="10.7109375" style="15"/>
  </cols>
  <sheetData>
    <row r="1" spans="1:16" s="11" customFormat="1" ht="15.75" customHeight="1" x14ac:dyDescent="0.2">
      <c r="A1" s="8"/>
      <c r="B1" s="9"/>
      <c r="C1" s="9"/>
      <c r="D1" s="9"/>
    </row>
    <row r="2" spans="1:16" ht="15.75" customHeight="1" x14ac:dyDescent="0.2">
      <c r="A2" s="11"/>
      <c r="B2" s="28"/>
      <c r="C2" s="8"/>
      <c r="D2" s="8"/>
      <c r="E2" s="11"/>
      <c r="I2" s="11"/>
      <c r="J2" s="11"/>
    </row>
    <row r="3" spans="1:16" ht="15.75" customHeight="1" x14ac:dyDescent="0.2">
      <c r="A3" s="8"/>
      <c r="B3" s="28"/>
      <c r="C3" s="8"/>
      <c r="D3" s="8"/>
      <c r="E3" s="11"/>
      <c r="I3" s="11"/>
      <c r="J3" s="11"/>
    </row>
    <row r="4" spans="1:16" ht="15.75" customHeight="1" x14ac:dyDescent="0.2">
      <c r="A4" s="203" t="s">
        <v>0</v>
      </c>
      <c r="D4" s="8"/>
      <c r="E4" s="11"/>
      <c r="I4" s="11"/>
      <c r="J4" s="11"/>
    </row>
    <row r="5" spans="1:16" ht="15.75" customHeight="1" x14ac:dyDescent="0.2">
      <c r="A5" s="405" t="str">
        <f>"Monatserhebung "&amp;U!$A$11&amp;" "&amp;U!$B$12</f>
        <v>Monatserhebung Netzbetreiber Erdgas 2023</v>
      </c>
      <c r="B5" s="431"/>
      <c r="C5" s="432"/>
      <c r="D5" s="8"/>
      <c r="E5" s="11"/>
      <c r="I5" s="11"/>
      <c r="J5" s="11"/>
    </row>
    <row r="6" spans="1:16" ht="15.75" x14ac:dyDescent="0.2">
      <c r="A6" s="50" t="s">
        <v>8</v>
      </c>
      <c r="B6" s="392" t="str">
        <f>IF(U!$B$13&lt;&gt;"",U!$B$13,"")</f>
        <v/>
      </c>
      <c r="C6" s="432"/>
      <c r="D6" s="8"/>
      <c r="E6" s="11"/>
      <c r="I6" s="11"/>
      <c r="J6" s="11"/>
    </row>
    <row r="7" spans="1:16" ht="15" x14ac:dyDescent="0.2">
      <c r="A7" s="405" t="s">
        <v>95</v>
      </c>
      <c r="B7" s="431"/>
      <c r="C7" s="432"/>
      <c r="D7" s="8"/>
      <c r="E7" s="11"/>
      <c r="I7" s="11"/>
      <c r="J7" s="11"/>
    </row>
    <row r="9" spans="1:16" ht="12.75" customHeight="1" x14ac:dyDescent="0.2">
      <c r="A9" s="388" t="s">
        <v>95</v>
      </c>
      <c r="B9" s="416"/>
      <c r="C9" s="417"/>
      <c r="D9" s="48" t="s">
        <v>79</v>
      </c>
      <c r="E9" s="54" t="s">
        <v>143</v>
      </c>
      <c r="F9" s="54" t="s">
        <v>144</v>
      </c>
      <c r="G9" s="54" t="s">
        <v>145</v>
      </c>
      <c r="H9" s="54" t="s">
        <v>127</v>
      </c>
      <c r="I9" s="54" t="s">
        <v>146</v>
      </c>
      <c r="J9" s="54" t="s">
        <v>147</v>
      </c>
      <c r="K9" s="54" t="s">
        <v>148</v>
      </c>
      <c r="L9" s="54" t="s">
        <v>149</v>
      </c>
      <c r="M9" s="54" t="s">
        <v>150</v>
      </c>
      <c r="N9" s="54" t="s">
        <v>151</v>
      </c>
      <c r="O9" s="54" t="s">
        <v>152</v>
      </c>
      <c r="P9" s="54" t="s">
        <v>138</v>
      </c>
    </row>
    <row r="10" spans="1:16" s="9" customFormat="1" x14ac:dyDescent="0.2">
      <c r="A10" s="418"/>
      <c r="B10" s="419"/>
      <c r="C10" s="420"/>
      <c r="D10" s="54" t="s">
        <v>140</v>
      </c>
      <c r="E10" s="54" t="s">
        <v>140</v>
      </c>
      <c r="F10" s="54" t="s">
        <v>140</v>
      </c>
      <c r="G10" s="54" t="s">
        <v>140</v>
      </c>
      <c r="H10" s="54" t="s">
        <v>140</v>
      </c>
      <c r="I10" s="54" t="s">
        <v>140</v>
      </c>
      <c r="J10" s="54" t="s">
        <v>140</v>
      </c>
      <c r="K10" s="54" t="s">
        <v>140</v>
      </c>
      <c r="L10" s="54" t="s">
        <v>140</v>
      </c>
      <c r="M10" s="54" t="s">
        <v>140</v>
      </c>
      <c r="N10" s="54" t="s">
        <v>140</v>
      </c>
      <c r="O10" s="54" t="s">
        <v>140</v>
      </c>
      <c r="P10" s="54" t="s">
        <v>140</v>
      </c>
    </row>
    <row r="11" spans="1:16" s="9" customFormat="1" x14ac:dyDescent="0.2">
      <c r="A11" s="450" t="s">
        <v>209</v>
      </c>
      <c r="B11" s="453" t="s">
        <v>97</v>
      </c>
      <c r="C11" s="58" t="s">
        <v>141</v>
      </c>
      <c r="D11" s="110"/>
      <c r="E11" s="110"/>
      <c r="F11" s="110"/>
      <c r="G11" s="110"/>
      <c r="H11" s="110"/>
      <c r="I11" s="110"/>
      <c r="J11" s="110"/>
      <c r="K11" s="110"/>
      <c r="L11" s="110"/>
      <c r="M11" s="110"/>
      <c r="N11" s="110"/>
      <c r="O11" s="110"/>
      <c r="P11" s="141" t="str">
        <f>IF(SUM(D11:O11)&gt;0,SUM(D11:O11),"")</f>
        <v/>
      </c>
    </row>
    <row r="12" spans="1:16" s="9" customFormat="1" x14ac:dyDescent="0.2">
      <c r="A12" s="451"/>
      <c r="B12" s="454"/>
      <c r="C12" s="59" t="s">
        <v>142</v>
      </c>
      <c r="D12" s="111"/>
      <c r="E12" s="111"/>
      <c r="F12" s="111"/>
      <c r="G12" s="111"/>
      <c r="H12" s="111"/>
      <c r="I12" s="111"/>
      <c r="J12" s="111"/>
      <c r="K12" s="111"/>
      <c r="L12" s="111"/>
      <c r="M12" s="111"/>
      <c r="N12" s="111"/>
      <c r="O12" s="111"/>
      <c r="P12" s="142" t="str">
        <f t="shared" ref="P12:P18" si="0">IF(SUM(D12:O12)&gt;0,SUM(D12:O12),"")</f>
        <v/>
      </c>
    </row>
    <row r="13" spans="1:16" s="9" customFormat="1" x14ac:dyDescent="0.2">
      <c r="A13" s="451"/>
      <c r="B13" s="453" t="s">
        <v>98</v>
      </c>
      <c r="C13" s="58" t="s">
        <v>141</v>
      </c>
      <c r="D13" s="110"/>
      <c r="E13" s="110"/>
      <c r="F13" s="110"/>
      <c r="G13" s="110"/>
      <c r="H13" s="110"/>
      <c r="I13" s="110"/>
      <c r="J13" s="110"/>
      <c r="K13" s="110"/>
      <c r="L13" s="110"/>
      <c r="M13" s="110"/>
      <c r="N13" s="110"/>
      <c r="O13" s="110"/>
      <c r="P13" s="141" t="str">
        <f t="shared" si="0"/>
        <v/>
      </c>
    </row>
    <row r="14" spans="1:16" s="9" customFormat="1" x14ac:dyDescent="0.2">
      <c r="A14" s="452"/>
      <c r="B14" s="454"/>
      <c r="C14" s="59" t="s">
        <v>142</v>
      </c>
      <c r="D14" s="111"/>
      <c r="E14" s="111"/>
      <c r="F14" s="111"/>
      <c r="G14" s="111"/>
      <c r="H14" s="111"/>
      <c r="I14" s="111"/>
      <c r="J14" s="111"/>
      <c r="K14" s="111"/>
      <c r="L14" s="111"/>
      <c r="M14" s="111"/>
      <c r="N14" s="111"/>
      <c r="O14" s="111"/>
      <c r="P14" s="142" t="str">
        <f t="shared" si="0"/>
        <v/>
      </c>
    </row>
    <row r="15" spans="1:16" s="9" customFormat="1" x14ac:dyDescent="0.2">
      <c r="A15" s="440" t="s">
        <v>212</v>
      </c>
      <c r="B15" s="441"/>
      <c r="C15" s="160" t="s">
        <v>97</v>
      </c>
      <c r="D15" s="110"/>
      <c r="E15" s="110"/>
      <c r="F15" s="110"/>
      <c r="G15" s="110"/>
      <c r="H15" s="110"/>
      <c r="I15" s="110"/>
      <c r="J15" s="110"/>
      <c r="K15" s="110"/>
      <c r="L15" s="110"/>
      <c r="M15" s="110"/>
      <c r="N15" s="110"/>
      <c r="O15" s="110"/>
      <c r="P15" s="141" t="str">
        <f t="shared" si="0"/>
        <v/>
      </c>
    </row>
    <row r="16" spans="1:16" s="9" customFormat="1" x14ac:dyDescent="0.2">
      <c r="A16" s="442"/>
      <c r="B16" s="443"/>
      <c r="C16" s="161" t="s">
        <v>98</v>
      </c>
      <c r="D16" s="111"/>
      <c r="E16" s="111"/>
      <c r="F16" s="111"/>
      <c r="G16" s="111"/>
      <c r="H16" s="111"/>
      <c r="I16" s="111"/>
      <c r="J16" s="111"/>
      <c r="K16" s="111"/>
      <c r="L16" s="111"/>
      <c r="M16" s="111"/>
      <c r="N16" s="111"/>
      <c r="O16" s="111"/>
      <c r="P16" s="142" t="str">
        <f t="shared" si="0"/>
        <v/>
      </c>
    </row>
    <row r="17" spans="1:16" s="9" customFormat="1" ht="12.75" customHeight="1" x14ac:dyDescent="0.2">
      <c r="A17" s="440" t="s">
        <v>213</v>
      </c>
      <c r="B17" s="441"/>
      <c r="C17" s="160" t="s">
        <v>97</v>
      </c>
      <c r="D17" s="110"/>
      <c r="E17" s="110"/>
      <c r="F17" s="110"/>
      <c r="G17" s="110"/>
      <c r="H17" s="110"/>
      <c r="I17" s="110"/>
      <c r="J17" s="110"/>
      <c r="K17" s="110"/>
      <c r="L17" s="110"/>
      <c r="M17" s="110"/>
      <c r="N17" s="110"/>
      <c r="O17" s="110"/>
      <c r="P17" s="141" t="str">
        <f t="shared" si="0"/>
        <v/>
      </c>
    </row>
    <row r="18" spans="1:16" s="9" customFormat="1" x14ac:dyDescent="0.2">
      <c r="A18" s="442"/>
      <c r="B18" s="443"/>
      <c r="C18" s="161" t="s">
        <v>98</v>
      </c>
      <c r="D18" s="111"/>
      <c r="E18" s="111"/>
      <c r="F18" s="111"/>
      <c r="G18" s="111"/>
      <c r="H18" s="111"/>
      <c r="I18" s="111"/>
      <c r="J18" s="111"/>
      <c r="K18" s="111"/>
      <c r="L18" s="111"/>
      <c r="M18" s="111"/>
      <c r="N18" s="111"/>
      <c r="O18" s="111"/>
      <c r="P18" s="142" t="str">
        <f t="shared" si="0"/>
        <v/>
      </c>
    </row>
    <row r="19" spans="1:16" s="9" customFormat="1" x14ac:dyDescent="0.2">
      <c r="A19" s="47" t="s">
        <v>210</v>
      </c>
      <c r="D19" s="14"/>
    </row>
    <row r="20" spans="1:16" x14ac:dyDescent="0.2">
      <c r="A20" s="47" t="s">
        <v>211</v>
      </c>
      <c r="I20" s="15"/>
      <c r="J20" s="15"/>
    </row>
    <row r="21" spans="1:16" s="9" customFormat="1" ht="12.75" customHeight="1" x14ac:dyDescent="0.2">
      <c r="B21" s="120" t="str">
        <f>IF(C21&lt;&gt;"","Kontrolle: ","")</f>
        <v/>
      </c>
      <c r="C21" s="119" t="str">
        <f>IF(SUM(P26)&lt;&gt;SUM(P11,P13),"Gesamtsumme Abschaltungen wegen Verletzungen vertraglicher Pflichten nach Aussetzung der Vertragsabwicklung ungleich der Summe nach Versorgern","")</f>
        <v/>
      </c>
    </row>
    <row r="22" spans="1:16" s="9" customFormat="1" x14ac:dyDescent="0.2">
      <c r="A22" s="455" t="s">
        <v>511</v>
      </c>
      <c r="B22" s="120" t="str">
        <f t="shared" ref="B22:B23" si="1">IF(C22&lt;&gt;"","Kontrolle: ","")</f>
        <v/>
      </c>
      <c r="C22" s="119" t="str">
        <f>IF(SUM(P27)&lt;&gt;SUM(P12,P14),"Gesamtsumme Abschaltungen wegen Verletzungen vertraglicher Pflichten nach Vertragsauflösung ungleich der Summe nach Versorgern","")</f>
        <v/>
      </c>
    </row>
    <row r="23" spans="1:16" s="9" customFormat="1" x14ac:dyDescent="0.2">
      <c r="A23" s="456"/>
      <c r="B23" s="120" t="str">
        <f t="shared" si="1"/>
        <v/>
      </c>
      <c r="C23" s="119" t="str">
        <f>IF(SUM(P28)&lt;&gt;SUM(P15:P16),"Gesamtsumme Wiederaufnahmen der Belieferung nach Abschaltung nach Aussetzen der Vertragsabwicklung ungleich der Summe nach Versorgern","")</f>
        <v/>
      </c>
    </row>
    <row r="24" spans="1:16" s="9" customFormat="1" ht="12.75" customHeight="1" x14ac:dyDescent="0.2">
      <c r="A24" s="444" t="s">
        <v>225</v>
      </c>
      <c r="B24" s="445"/>
      <c r="C24" s="446"/>
      <c r="D24" s="48" t="s">
        <v>79</v>
      </c>
      <c r="E24" s="54" t="s">
        <v>143</v>
      </c>
      <c r="F24" s="54" t="s">
        <v>144</v>
      </c>
      <c r="G24" s="54" t="s">
        <v>145</v>
      </c>
      <c r="H24" s="54" t="s">
        <v>127</v>
      </c>
      <c r="I24" s="54" t="s">
        <v>146</v>
      </c>
      <c r="J24" s="54" t="s">
        <v>147</v>
      </c>
      <c r="K24" s="54" t="s">
        <v>148</v>
      </c>
      <c r="L24" s="54" t="s">
        <v>149</v>
      </c>
      <c r="M24" s="54" t="s">
        <v>150</v>
      </c>
      <c r="N24" s="54" t="s">
        <v>151</v>
      </c>
      <c r="O24" s="54" t="s">
        <v>152</v>
      </c>
      <c r="P24" s="54" t="s">
        <v>138</v>
      </c>
    </row>
    <row r="25" spans="1:16" s="9" customFormat="1" ht="12.75" customHeight="1" x14ac:dyDescent="0.2">
      <c r="A25" s="447"/>
      <c r="B25" s="448"/>
      <c r="C25" s="449"/>
      <c r="D25" s="54" t="s">
        <v>140</v>
      </c>
      <c r="E25" s="54" t="s">
        <v>140</v>
      </c>
      <c r="F25" s="54" t="s">
        <v>140</v>
      </c>
      <c r="G25" s="54" t="s">
        <v>140</v>
      </c>
      <c r="H25" s="54" t="s">
        <v>140</v>
      </c>
      <c r="I25" s="54" t="s">
        <v>140</v>
      </c>
      <c r="J25" s="54" t="s">
        <v>140</v>
      </c>
      <c r="K25" s="54" t="s">
        <v>140</v>
      </c>
      <c r="L25" s="54" t="s">
        <v>140</v>
      </c>
      <c r="M25" s="54" t="s">
        <v>140</v>
      </c>
      <c r="N25" s="54" t="s">
        <v>140</v>
      </c>
      <c r="O25" s="54" t="s">
        <v>140</v>
      </c>
      <c r="P25" s="54" t="s">
        <v>140</v>
      </c>
    </row>
    <row r="26" spans="1:16" s="9" customFormat="1" x14ac:dyDescent="0.2">
      <c r="A26" s="403" t="str">
        <f>"Versorger "&amp;L!E3&amp;" (*)"</f>
        <v>Versorger Firmenname (*)</v>
      </c>
      <c r="B26" s="403" t="str">
        <f>IF(L!E3="Firmenname","EC-Nummer","Firmenname")</f>
        <v>EC-Nummer</v>
      </c>
      <c r="C26" s="58" t="s">
        <v>178</v>
      </c>
      <c r="D26" s="73" t="str">
        <f>IF(SUMIF($C$29:$C$301,$C26,D$29:D$301)&gt;0,SUMIF($C$29:$C$301,$C26,D$29:D$301),"")</f>
        <v/>
      </c>
      <c r="E26" s="73" t="str">
        <f t="shared" ref="E26:O27" si="2">IF(SUMIF($C$29:$C$301,$C26,E$29:E$301)&gt;0,SUMIF($C$29:$C$301,$C26,E$29:E$301),"")</f>
        <v/>
      </c>
      <c r="F26" s="73" t="str">
        <f t="shared" si="2"/>
        <v/>
      </c>
      <c r="G26" s="73" t="str">
        <f t="shared" si="2"/>
        <v/>
      </c>
      <c r="H26" s="73" t="str">
        <f t="shared" si="2"/>
        <v/>
      </c>
      <c r="I26" s="73" t="str">
        <f t="shared" si="2"/>
        <v/>
      </c>
      <c r="J26" s="73" t="str">
        <f t="shared" si="2"/>
        <v/>
      </c>
      <c r="K26" s="73" t="str">
        <f t="shared" si="2"/>
        <v/>
      </c>
      <c r="L26" s="73" t="str">
        <f t="shared" si="2"/>
        <v/>
      </c>
      <c r="M26" s="73" t="str">
        <f t="shared" si="2"/>
        <v/>
      </c>
      <c r="N26" s="73" t="str">
        <f t="shared" si="2"/>
        <v/>
      </c>
      <c r="O26" s="73" t="str">
        <f t="shared" si="2"/>
        <v/>
      </c>
      <c r="P26" s="73" t="str">
        <f t="shared" ref="P26:P58" si="3">IF(SUM(D26:O26)&gt;0,SUM(D26:O26),"")</f>
        <v/>
      </c>
    </row>
    <row r="27" spans="1:16" s="9" customFormat="1" x14ac:dyDescent="0.2">
      <c r="A27" s="439"/>
      <c r="B27" s="439"/>
      <c r="C27" s="60" t="s">
        <v>179</v>
      </c>
      <c r="D27" s="115" t="str">
        <f>IF(SUMIF($C$29:$C$301,$C27,D$29:D$301)&gt;0,SUMIF($C$29:$C$301,$C27,D$29:D$301),"")</f>
        <v/>
      </c>
      <c r="E27" s="115" t="str">
        <f t="shared" si="2"/>
        <v/>
      </c>
      <c r="F27" s="115" t="str">
        <f t="shared" si="2"/>
        <v/>
      </c>
      <c r="G27" s="115" t="str">
        <f t="shared" si="2"/>
        <v/>
      </c>
      <c r="H27" s="115" t="str">
        <f t="shared" si="2"/>
        <v/>
      </c>
      <c r="I27" s="115" t="str">
        <f t="shared" si="2"/>
        <v/>
      </c>
      <c r="J27" s="115" t="str">
        <f t="shared" si="2"/>
        <v/>
      </c>
      <c r="K27" s="115" t="str">
        <f t="shared" si="2"/>
        <v/>
      </c>
      <c r="L27" s="115" t="str">
        <f t="shared" si="2"/>
        <v/>
      </c>
      <c r="M27" s="115" t="str">
        <f t="shared" si="2"/>
        <v/>
      </c>
      <c r="N27" s="115" t="str">
        <f t="shared" si="2"/>
        <v/>
      </c>
      <c r="O27" s="115" t="str">
        <f t="shared" si="2"/>
        <v/>
      </c>
      <c r="P27" s="115" t="str">
        <f t="shared" si="3"/>
        <v/>
      </c>
    </row>
    <row r="28" spans="1:16" s="9" customFormat="1" x14ac:dyDescent="0.2">
      <c r="A28" s="439"/>
      <c r="B28" s="439"/>
      <c r="C28" s="59" t="s">
        <v>126</v>
      </c>
      <c r="D28" s="74" t="str">
        <f>IF(SUMIF($C$29:$C$301,$C28,D$29:D$301)&gt;0,SUMIF($C$29:$C$301,$C28,D$29:D$301),"")</f>
        <v/>
      </c>
      <c r="E28" s="74" t="str">
        <f t="shared" ref="E28:O28" si="4">IF(SUMIF($C$29:$C$301,$C28,E$29:E$301)&gt;0,SUMIF($C$29:$C$301,$C28,E$29:E$301),"")</f>
        <v/>
      </c>
      <c r="F28" s="74" t="str">
        <f t="shared" si="4"/>
        <v/>
      </c>
      <c r="G28" s="74" t="str">
        <f t="shared" si="4"/>
        <v/>
      </c>
      <c r="H28" s="74" t="str">
        <f t="shared" si="4"/>
        <v/>
      </c>
      <c r="I28" s="74" t="str">
        <f t="shared" si="4"/>
        <v/>
      </c>
      <c r="J28" s="74" t="str">
        <f t="shared" si="4"/>
        <v/>
      </c>
      <c r="K28" s="74" t="str">
        <f t="shared" si="4"/>
        <v/>
      </c>
      <c r="L28" s="74" t="str">
        <f t="shared" si="4"/>
        <v/>
      </c>
      <c r="M28" s="74" t="str">
        <f t="shared" si="4"/>
        <v/>
      </c>
      <c r="N28" s="74" t="str">
        <f t="shared" si="4"/>
        <v/>
      </c>
      <c r="O28" s="74" t="str">
        <f t="shared" si="4"/>
        <v/>
      </c>
      <c r="P28" s="74" t="str">
        <f t="shared" si="3"/>
        <v/>
      </c>
    </row>
    <row r="29" spans="1:16" x14ac:dyDescent="0.2">
      <c r="A29" s="433"/>
      <c r="B29" s="436" t="str">
        <f>IF(A29="","",IFERROR(VLOOKUP(A29,L!$M$11:$N$120,2,FALSE),"Eingabeart wurde geändert"))</f>
        <v/>
      </c>
      <c r="C29" s="58" t="s">
        <v>178</v>
      </c>
      <c r="D29" s="110"/>
      <c r="E29" s="110"/>
      <c r="F29" s="110"/>
      <c r="G29" s="110"/>
      <c r="H29" s="110"/>
      <c r="I29" s="110"/>
      <c r="J29" s="110"/>
      <c r="K29" s="110"/>
      <c r="L29" s="110"/>
      <c r="M29" s="110"/>
      <c r="N29" s="110"/>
      <c r="O29" s="110"/>
      <c r="P29" s="73" t="str">
        <f t="shared" si="3"/>
        <v/>
      </c>
    </row>
    <row r="30" spans="1:16" x14ac:dyDescent="0.2">
      <c r="A30" s="434"/>
      <c r="B30" s="437"/>
      <c r="C30" s="60" t="s">
        <v>179</v>
      </c>
      <c r="D30" s="140"/>
      <c r="E30" s="140"/>
      <c r="F30" s="140"/>
      <c r="G30" s="140"/>
      <c r="H30" s="140"/>
      <c r="I30" s="140"/>
      <c r="J30" s="140"/>
      <c r="K30" s="140"/>
      <c r="L30" s="140"/>
      <c r="M30" s="140"/>
      <c r="N30" s="140"/>
      <c r="O30" s="140"/>
      <c r="P30" s="115" t="str">
        <f t="shared" si="3"/>
        <v/>
      </c>
    </row>
    <row r="31" spans="1:16" x14ac:dyDescent="0.2">
      <c r="A31" s="434"/>
      <c r="B31" s="437"/>
      <c r="C31" s="59" t="s">
        <v>126</v>
      </c>
      <c r="D31" s="111"/>
      <c r="E31" s="111"/>
      <c r="F31" s="111"/>
      <c r="G31" s="111"/>
      <c r="H31" s="111"/>
      <c r="I31" s="111"/>
      <c r="J31" s="111"/>
      <c r="K31" s="111"/>
      <c r="L31" s="111"/>
      <c r="M31" s="111"/>
      <c r="N31" s="111"/>
      <c r="O31" s="111"/>
      <c r="P31" s="74" t="str">
        <f t="shared" si="3"/>
        <v/>
      </c>
    </row>
    <row r="32" spans="1:16" ht="12.75" customHeight="1" x14ac:dyDescent="0.2">
      <c r="A32" s="433"/>
      <c r="B32" s="436" t="str">
        <f>IF(A32="","",IFERROR(VLOOKUP(A32,L!$M$11:$N$120,2,FALSE),"Eingabeart wurde geändert"))</f>
        <v/>
      </c>
      <c r="C32" s="58" t="s">
        <v>178</v>
      </c>
      <c r="D32" s="110"/>
      <c r="E32" s="110"/>
      <c r="F32" s="110"/>
      <c r="G32" s="110"/>
      <c r="H32" s="110"/>
      <c r="I32" s="110"/>
      <c r="J32" s="110"/>
      <c r="K32" s="110"/>
      <c r="L32" s="110"/>
      <c r="M32" s="110"/>
      <c r="N32" s="110"/>
      <c r="O32" s="110"/>
      <c r="P32" s="73" t="str">
        <f t="shared" si="3"/>
        <v/>
      </c>
    </row>
    <row r="33" spans="1:16" x14ac:dyDescent="0.2">
      <c r="A33" s="434"/>
      <c r="B33" s="437"/>
      <c r="C33" s="60" t="s">
        <v>179</v>
      </c>
      <c r="D33" s="140"/>
      <c r="E33" s="140"/>
      <c r="F33" s="140"/>
      <c r="G33" s="140"/>
      <c r="H33" s="140"/>
      <c r="I33" s="140"/>
      <c r="J33" s="140"/>
      <c r="K33" s="140"/>
      <c r="L33" s="140"/>
      <c r="M33" s="140"/>
      <c r="N33" s="140"/>
      <c r="O33" s="140"/>
      <c r="P33" s="115" t="str">
        <f t="shared" si="3"/>
        <v/>
      </c>
    </row>
    <row r="34" spans="1:16" x14ac:dyDescent="0.2">
      <c r="A34" s="434"/>
      <c r="B34" s="437"/>
      <c r="C34" s="59" t="s">
        <v>126</v>
      </c>
      <c r="D34" s="111"/>
      <c r="E34" s="111"/>
      <c r="F34" s="111"/>
      <c r="G34" s="111"/>
      <c r="H34" s="111"/>
      <c r="I34" s="111"/>
      <c r="J34" s="111"/>
      <c r="K34" s="111"/>
      <c r="L34" s="111"/>
      <c r="M34" s="111"/>
      <c r="N34" s="111"/>
      <c r="O34" s="111"/>
      <c r="P34" s="74" t="str">
        <f t="shared" si="3"/>
        <v/>
      </c>
    </row>
    <row r="35" spans="1:16" ht="12.75" customHeight="1" x14ac:dyDescent="0.2">
      <c r="A35" s="433"/>
      <c r="B35" s="436" t="str">
        <f>IF(A35="","",IFERROR(VLOOKUP(A35,L!$M$11:$N$120,2,FALSE),"Eingabeart wurde geändert"))</f>
        <v/>
      </c>
      <c r="C35" s="58" t="s">
        <v>178</v>
      </c>
      <c r="D35" s="110"/>
      <c r="E35" s="110"/>
      <c r="F35" s="110"/>
      <c r="G35" s="110"/>
      <c r="H35" s="110"/>
      <c r="I35" s="110"/>
      <c r="J35" s="110"/>
      <c r="K35" s="110"/>
      <c r="L35" s="110"/>
      <c r="M35" s="110"/>
      <c r="N35" s="110"/>
      <c r="O35" s="110"/>
      <c r="P35" s="73" t="str">
        <f t="shared" si="3"/>
        <v/>
      </c>
    </row>
    <row r="36" spans="1:16" x14ac:dyDescent="0.2">
      <c r="A36" s="434"/>
      <c r="B36" s="437"/>
      <c r="C36" s="60" t="s">
        <v>179</v>
      </c>
      <c r="D36" s="140"/>
      <c r="E36" s="140"/>
      <c r="F36" s="140"/>
      <c r="G36" s="140"/>
      <c r="H36" s="140"/>
      <c r="I36" s="140"/>
      <c r="J36" s="140"/>
      <c r="K36" s="140"/>
      <c r="L36" s="140"/>
      <c r="M36" s="140"/>
      <c r="N36" s="140"/>
      <c r="O36" s="140"/>
      <c r="P36" s="115" t="str">
        <f t="shared" si="3"/>
        <v/>
      </c>
    </row>
    <row r="37" spans="1:16" x14ac:dyDescent="0.2">
      <c r="A37" s="434"/>
      <c r="B37" s="437"/>
      <c r="C37" s="59" t="s">
        <v>126</v>
      </c>
      <c r="D37" s="111"/>
      <c r="E37" s="111"/>
      <c r="F37" s="111"/>
      <c r="G37" s="111"/>
      <c r="H37" s="111"/>
      <c r="I37" s="111"/>
      <c r="J37" s="111"/>
      <c r="K37" s="111"/>
      <c r="L37" s="111"/>
      <c r="M37" s="111"/>
      <c r="N37" s="111"/>
      <c r="O37" s="111"/>
      <c r="P37" s="74" t="str">
        <f t="shared" si="3"/>
        <v/>
      </c>
    </row>
    <row r="38" spans="1:16" ht="12.75" customHeight="1" x14ac:dyDescent="0.2">
      <c r="A38" s="433"/>
      <c r="B38" s="436" t="str">
        <f>IF(A38="","",IFERROR(VLOOKUP(A38,L!$M$11:$N$120,2,FALSE),"Eingabeart wurde geändert"))</f>
        <v/>
      </c>
      <c r="C38" s="58" t="s">
        <v>178</v>
      </c>
      <c r="D38" s="110"/>
      <c r="E38" s="110"/>
      <c r="F38" s="110"/>
      <c r="G38" s="110"/>
      <c r="H38" s="110"/>
      <c r="I38" s="110"/>
      <c r="J38" s="110"/>
      <c r="K38" s="110"/>
      <c r="L38" s="110"/>
      <c r="M38" s="110"/>
      <c r="N38" s="110"/>
      <c r="O38" s="110"/>
      <c r="P38" s="73" t="str">
        <f t="shared" si="3"/>
        <v/>
      </c>
    </row>
    <row r="39" spans="1:16" x14ac:dyDescent="0.2">
      <c r="A39" s="434"/>
      <c r="B39" s="437"/>
      <c r="C39" s="60" t="s">
        <v>179</v>
      </c>
      <c r="D39" s="140"/>
      <c r="E39" s="140"/>
      <c r="F39" s="140"/>
      <c r="G39" s="140"/>
      <c r="H39" s="140"/>
      <c r="I39" s="140"/>
      <c r="J39" s="140"/>
      <c r="K39" s="140"/>
      <c r="L39" s="140"/>
      <c r="M39" s="140"/>
      <c r="N39" s="140"/>
      <c r="O39" s="140"/>
      <c r="P39" s="115" t="str">
        <f t="shared" si="3"/>
        <v/>
      </c>
    </row>
    <row r="40" spans="1:16" x14ac:dyDescent="0.2">
      <c r="A40" s="434"/>
      <c r="B40" s="437"/>
      <c r="C40" s="59" t="s">
        <v>126</v>
      </c>
      <c r="D40" s="111"/>
      <c r="E40" s="111"/>
      <c r="F40" s="111"/>
      <c r="G40" s="111"/>
      <c r="H40" s="111"/>
      <c r="I40" s="111"/>
      <c r="J40" s="111"/>
      <c r="K40" s="111"/>
      <c r="L40" s="111"/>
      <c r="M40" s="111"/>
      <c r="N40" s="111"/>
      <c r="O40" s="111"/>
      <c r="P40" s="74" t="str">
        <f t="shared" si="3"/>
        <v/>
      </c>
    </row>
    <row r="41" spans="1:16" ht="12.75" customHeight="1" x14ac:dyDescent="0.2">
      <c r="A41" s="433"/>
      <c r="B41" s="436" t="str">
        <f>IF(A41="","",IFERROR(VLOOKUP(A41,L!$M$11:$N$120,2,FALSE),"Eingabeart wurde geändert"))</f>
        <v/>
      </c>
      <c r="C41" s="58" t="s">
        <v>178</v>
      </c>
      <c r="D41" s="110"/>
      <c r="E41" s="110"/>
      <c r="F41" s="110"/>
      <c r="G41" s="110"/>
      <c r="H41" s="110"/>
      <c r="I41" s="110"/>
      <c r="J41" s="110"/>
      <c r="K41" s="110"/>
      <c r="L41" s="110"/>
      <c r="M41" s="110"/>
      <c r="N41" s="110"/>
      <c r="O41" s="110"/>
      <c r="P41" s="73" t="str">
        <f t="shared" si="3"/>
        <v/>
      </c>
    </row>
    <row r="42" spans="1:16" x14ac:dyDescent="0.2">
      <c r="A42" s="434"/>
      <c r="B42" s="437"/>
      <c r="C42" s="60" t="s">
        <v>179</v>
      </c>
      <c r="D42" s="140"/>
      <c r="E42" s="140"/>
      <c r="F42" s="140"/>
      <c r="G42" s="140"/>
      <c r="H42" s="140"/>
      <c r="I42" s="140"/>
      <c r="J42" s="140"/>
      <c r="K42" s="140"/>
      <c r="L42" s="140"/>
      <c r="M42" s="140"/>
      <c r="N42" s="140"/>
      <c r="O42" s="140"/>
      <c r="P42" s="115" t="str">
        <f t="shared" si="3"/>
        <v/>
      </c>
    </row>
    <row r="43" spans="1:16" x14ac:dyDescent="0.2">
      <c r="A43" s="434"/>
      <c r="B43" s="437"/>
      <c r="C43" s="59" t="s">
        <v>126</v>
      </c>
      <c r="D43" s="111"/>
      <c r="E43" s="111"/>
      <c r="F43" s="111"/>
      <c r="G43" s="111"/>
      <c r="H43" s="111"/>
      <c r="I43" s="111"/>
      <c r="J43" s="111"/>
      <c r="K43" s="111"/>
      <c r="L43" s="111"/>
      <c r="M43" s="111"/>
      <c r="N43" s="111"/>
      <c r="O43" s="111"/>
      <c r="P43" s="74" t="str">
        <f t="shared" si="3"/>
        <v/>
      </c>
    </row>
    <row r="44" spans="1:16" ht="12.75" customHeight="1" x14ac:dyDescent="0.2">
      <c r="A44" s="433"/>
      <c r="B44" s="436" t="str">
        <f>IF(A44="","",IFERROR(VLOOKUP(A44,L!$M$11:$N$120,2,FALSE),"Eingabeart wurde geändert"))</f>
        <v/>
      </c>
      <c r="C44" s="58" t="s">
        <v>178</v>
      </c>
      <c r="D44" s="110"/>
      <c r="E44" s="110"/>
      <c r="F44" s="110"/>
      <c r="G44" s="110"/>
      <c r="H44" s="110"/>
      <c r="I44" s="110"/>
      <c r="J44" s="110"/>
      <c r="K44" s="110"/>
      <c r="L44" s="110"/>
      <c r="M44" s="110"/>
      <c r="N44" s="110"/>
      <c r="O44" s="110"/>
      <c r="P44" s="73" t="str">
        <f t="shared" si="3"/>
        <v/>
      </c>
    </row>
    <row r="45" spans="1:16" x14ac:dyDescent="0.2">
      <c r="A45" s="434"/>
      <c r="B45" s="437"/>
      <c r="C45" s="60" t="s">
        <v>179</v>
      </c>
      <c r="D45" s="140"/>
      <c r="E45" s="140"/>
      <c r="F45" s="140"/>
      <c r="G45" s="140"/>
      <c r="H45" s="140"/>
      <c r="I45" s="140"/>
      <c r="J45" s="140"/>
      <c r="K45" s="140"/>
      <c r="L45" s="140"/>
      <c r="M45" s="140"/>
      <c r="N45" s="140"/>
      <c r="O45" s="140"/>
      <c r="P45" s="115" t="str">
        <f t="shared" si="3"/>
        <v/>
      </c>
    </row>
    <row r="46" spans="1:16" x14ac:dyDescent="0.2">
      <c r="A46" s="434"/>
      <c r="B46" s="437"/>
      <c r="C46" s="59" t="s">
        <v>126</v>
      </c>
      <c r="D46" s="111"/>
      <c r="E46" s="111"/>
      <c r="F46" s="111"/>
      <c r="G46" s="111"/>
      <c r="H46" s="111"/>
      <c r="I46" s="111"/>
      <c r="J46" s="111"/>
      <c r="K46" s="111"/>
      <c r="L46" s="111"/>
      <c r="M46" s="111"/>
      <c r="N46" s="111"/>
      <c r="O46" s="111"/>
      <c r="P46" s="74" t="str">
        <f t="shared" si="3"/>
        <v/>
      </c>
    </row>
    <row r="47" spans="1:16" ht="12.75" customHeight="1" x14ac:dyDescent="0.2">
      <c r="A47" s="433"/>
      <c r="B47" s="436" t="str">
        <f>IF(A47="","",IFERROR(VLOOKUP(A47,L!$M$11:$N$120,2,FALSE),"Eingabeart wurde geändert"))</f>
        <v/>
      </c>
      <c r="C47" s="58" t="s">
        <v>178</v>
      </c>
      <c r="D47" s="110"/>
      <c r="E47" s="110"/>
      <c r="F47" s="110"/>
      <c r="G47" s="110"/>
      <c r="H47" s="110"/>
      <c r="I47" s="110"/>
      <c r="J47" s="110"/>
      <c r="K47" s="110"/>
      <c r="L47" s="110"/>
      <c r="M47" s="110"/>
      <c r="N47" s="110"/>
      <c r="O47" s="110"/>
      <c r="P47" s="73" t="str">
        <f t="shared" si="3"/>
        <v/>
      </c>
    </row>
    <row r="48" spans="1:16" x14ac:dyDescent="0.2">
      <c r="A48" s="434"/>
      <c r="B48" s="437"/>
      <c r="C48" s="60" t="s">
        <v>179</v>
      </c>
      <c r="D48" s="140"/>
      <c r="E48" s="140"/>
      <c r="F48" s="140"/>
      <c r="G48" s="140"/>
      <c r="H48" s="140"/>
      <c r="I48" s="140"/>
      <c r="J48" s="140"/>
      <c r="K48" s="140"/>
      <c r="L48" s="140"/>
      <c r="M48" s="140"/>
      <c r="N48" s="140"/>
      <c r="O48" s="140"/>
      <c r="P48" s="115" t="str">
        <f t="shared" si="3"/>
        <v/>
      </c>
    </row>
    <row r="49" spans="1:16" x14ac:dyDescent="0.2">
      <c r="A49" s="434"/>
      <c r="B49" s="437"/>
      <c r="C49" s="59" t="s">
        <v>126</v>
      </c>
      <c r="D49" s="111"/>
      <c r="E49" s="111"/>
      <c r="F49" s="111"/>
      <c r="G49" s="111"/>
      <c r="H49" s="111"/>
      <c r="I49" s="111"/>
      <c r="J49" s="111"/>
      <c r="K49" s="111"/>
      <c r="L49" s="111"/>
      <c r="M49" s="111"/>
      <c r="N49" s="111"/>
      <c r="O49" s="111"/>
      <c r="P49" s="74" t="str">
        <f t="shared" si="3"/>
        <v/>
      </c>
    </row>
    <row r="50" spans="1:16" ht="12.75" customHeight="1" x14ac:dyDescent="0.2">
      <c r="A50" s="433"/>
      <c r="B50" s="436" t="str">
        <f>IF(A50="","",IFERROR(VLOOKUP(A50,L!$M$11:$N$120,2,FALSE),"Eingabeart wurde geändert"))</f>
        <v/>
      </c>
      <c r="C50" s="58" t="s">
        <v>178</v>
      </c>
      <c r="D50" s="110"/>
      <c r="E50" s="110"/>
      <c r="F50" s="110"/>
      <c r="G50" s="110"/>
      <c r="H50" s="110"/>
      <c r="I50" s="110"/>
      <c r="J50" s="110"/>
      <c r="K50" s="110"/>
      <c r="L50" s="110"/>
      <c r="M50" s="110"/>
      <c r="N50" s="110"/>
      <c r="O50" s="110"/>
      <c r="P50" s="73" t="str">
        <f t="shared" si="3"/>
        <v/>
      </c>
    </row>
    <row r="51" spans="1:16" x14ac:dyDescent="0.2">
      <c r="A51" s="434"/>
      <c r="B51" s="437"/>
      <c r="C51" s="60" t="s">
        <v>179</v>
      </c>
      <c r="D51" s="140"/>
      <c r="E51" s="140"/>
      <c r="F51" s="140"/>
      <c r="G51" s="140"/>
      <c r="H51" s="140"/>
      <c r="I51" s="140"/>
      <c r="J51" s="140"/>
      <c r="K51" s="140"/>
      <c r="L51" s="140"/>
      <c r="M51" s="140"/>
      <c r="N51" s="140"/>
      <c r="O51" s="140"/>
      <c r="P51" s="115" t="str">
        <f t="shared" si="3"/>
        <v/>
      </c>
    </row>
    <row r="52" spans="1:16" x14ac:dyDescent="0.2">
      <c r="A52" s="434"/>
      <c r="B52" s="437"/>
      <c r="C52" s="59" t="s">
        <v>126</v>
      </c>
      <c r="D52" s="111"/>
      <c r="E52" s="111"/>
      <c r="F52" s="111"/>
      <c r="G52" s="111"/>
      <c r="H52" s="111"/>
      <c r="I52" s="111"/>
      <c r="J52" s="111"/>
      <c r="K52" s="111"/>
      <c r="L52" s="111"/>
      <c r="M52" s="111"/>
      <c r="N52" s="111"/>
      <c r="O52" s="111"/>
      <c r="P52" s="74" t="str">
        <f t="shared" si="3"/>
        <v/>
      </c>
    </row>
    <row r="53" spans="1:16" ht="12.75" customHeight="1" x14ac:dyDescent="0.2">
      <c r="A53" s="433"/>
      <c r="B53" s="436" t="str">
        <f>IF(A53="","",IFERROR(VLOOKUP(A53,L!$M$11:$N$120,2,FALSE),"Eingabeart wurde geändert"))</f>
        <v/>
      </c>
      <c r="C53" s="58" t="s">
        <v>178</v>
      </c>
      <c r="D53" s="110"/>
      <c r="E53" s="110"/>
      <c r="F53" s="110"/>
      <c r="G53" s="110"/>
      <c r="H53" s="110"/>
      <c r="I53" s="110"/>
      <c r="J53" s="110"/>
      <c r="K53" s="110"/>
      <c r="L53" s="110"/>
      <c r="M53" s="110"/>
      <c r="N53" s="110"/>
      <c r="O53" s="110"/>
      <c r="P53" s="73" t="str">
        <f t="shared" si="3"/>
        <v/>
      </c>
    </row>
    <row r="54" spans="1:16" x14ac:dyDescent="0.2">
      <c r="A54" s="434"/>
      <c r="B54" s="437"/>
      <c r="C54" s="60" t="s">
        <v>179</v>
      </c>
      <c r="D54" s="140"/>
      <c r="E54" s="140"/>
      <c r="F54" s="140"/>
      <c r="G54" s="140"/>
      <c r="H54" s="140"/>
      <c r="I54" s="140"/>
      <c r="J54" s="140"/>
      <c r="K54" s="140"/>
      <c r="L54" s="140"/>
      <c r="M54" s="140"/>
      <c r="N54" s="140"/>
      <c r="O54" s="140"/>
      <c r="P54" s="115" t="str">
        <f t="shared" si="3"/>
        <v/>
      </c>
    </row>
    <row r="55" spans="1:16" x14ac:dyDescent="0.2">
      <c r="A55" s="434"/>
      <c r="B55" s="437"/>
      <c r="C55" s="59" t="s">
        <v>126</v>
      </c>
      <c r="D55" s="111"/>
      <c r="E55" s="111"/>
      <c r="F55" s="111"/>
      <c r="G55" s="111"/>
      <c r="H55" s="111"/>
      <c r="I55" s="111"/>
      <c r="J55" s="111"/>
      <c r="K55" s="111"/>
      <c r="L55" s="111"/>
      <c r="M55" s="111"/>
      <c r="N55" s="111"/>
      <c r="O55" s="111"/>
      <c r="P55" s="74" t="str">
        <f t="shared" si="3"/>
        <v/>
      </c>
    </row>
    <row r="56" spans="1:16" ht="12.75" customHeight="1" x14ac:dyDescent="0.2">
      <c r="A56" s="433"/>
      <c r="B56" s="436" t="str">
        <f>IF(A56="","",IFERROR(VLOOKUP(A56,L!$M$11:$N$120,2,FALSE),"Eingabeart wurde geändert"))</f>
        <v/>
      </c>
      <c r="C56" s="58" t="s">
        <v>178</v>
      </c>
      <c r="D56" s="110"/>
      <c r="E56" s="110"/>
      <c r="F56" s="110"/>
      <c r="G56" s="110"/>
      <c r="H56" s="110"/>
      <c r="I56" s="110"/>
      <c r="J56" s="110"/>
      <c r="K56" s="110"/>
      <c r="L56" s="110"/>
      <c r="M56" s="110"/>
      <c r="N56" s="110"/>
      <c r="O56" s="110"/>
      <c r="P56" s="73" t="str">
        <f t="shared" si="3"/>
        <v/>
      </c>
    </row>
    <row r="57" spans="1:16" x14ac:dyDescent="0.2">
      <c r="A57" s="434"/>
      <c r="B57" s="437"/>
      <c r="C57" s="60" t="s">
        <v>179</v>
      </c>
      <c r="D57" s="140"/>
      <c r="E57" s="140"/>
      <c r="F57" s="140"/>
      <c r="G57" s="140"/>
      <c r="H57" s="140"/>
      <c r="I57" s="140"/>
      <c r="J57" s="140"/>
      <c r="K57" s="140"/>
      <c r="L57" s="140"/>
      <c r="M57" s="140"/>
      <c r="N57" s="140"/>
      <c r="O57" s="140"/>
      <c r="P57" s="115" t="str">
        <f t="shared" si="3"/>
        <v/>
      </c>
    </row>
    <row r="58" spans="1:16" x14ac:dyDescent="0.2">
      <c r="A58" s="434"/>
      <c r="B58" s="437"/>
      <c r="C58" s="59" t="s">
        <v>126</v>
      </c>
      <c r="D58" s="111"/>
      <c r="E58" s="111"/>
      <c r="F58" s="111"/>
      <c r="G58" s="111"/>
      <c r="H58" s="111"/>
      <c r="I58" s="111"/>
      <c r="J58" s="111"/>
      <c r="K58" s="111"/>
      <c r="L58" s="111"/>
      <c r="M58" s="111"/>
      <c r="N58" s="111"/>
      <c r="O58" s="111"/>
      <c r="P58" s="74" t="str">
        <f t="shared" si="3"/>
        <v/>
      </c>
    </row>
    <row r="59" spans="1:16" x14ac:dyDescent="0.2">
      <c r="A59" s="433"/>
      <c r="B59" s="436" t="str">
        <f>IF(A59="","",IFERROR(VLOOKUP(A59,L!$M$11:$N$120,2,FALSE),"Eingabeart wurde geändert"))</f>
        <v/>
      </c>
      <c r="C59" s="58" t="s">
        <v>178</v>
      </c>
      <c r="D59" s="110"/>
      <c r="E59" s="110"/>
      <c r="F59" s="110"/>
      <c r="G59" s="110"/>
      <c r="H59" s="110"/>
      <c r="I59" s="110"/>
      <c r="J59" s="110"/>
      <c r="K59" s="110"/>
      <c r="L59" s="110"/>
      <c r="M59" s="110"/>
      <c r="N59" s="110"/>
      <c r="O59" s="110"/>
      <c r="P59" s="73" t="str">
        <f t="shared" ref="P59:P67" si="5">IF(SUM(D59:O59)&gt;0,SUM(D59:O59),"")</f>
        <v/>
      </c>
    </row>
    <row r="60" spans="1:16" x14ac:dyDescent="0.2">
      <c r="A60" s="434"/>
      <c r="B60" s="437"/>
      <c r="C60" s="60" t="s">
        <v>179</v>
      </c>
      <c r="D60" s="140"/>
      <c r="E60" s="140"/>
      <c r="F60" s="140"/>
      <c r="G60" s="140"/>
      <c r="H60" s="140"/>
      <c r="I60" s="140"/>
      <c r="J60" s="140"/>
      <c r="K60" s="140"/>
      <c r="L60" s="140"/>
      <c r="M60" s="140"/>
      <c r="N60" s="140"/>
      <c r="O60" s="140"/>
      <c r="P60" s="115" t="str">
        <f t="shared" si="5"/>
        <v/>
      </c>
    </row>
    <row r="61" spans="1:16" x14ac:dyDescent="0.2">
      <c r="A61" s="434"/>
      <c r="B61" s="437"/>
      <c r="C61" s="59" t="s">
        <v>126</v>
      </c>
      <c r="D61" s="111"/>
      <c r="E61" s="111"/>
      <c r="F61" s="111"/>
      <c r="G61" s="111"/>
      <c r="H61" s="111"/>
      <c r="I61" s="111"/>
      <c r="J61" s="111"/>
      <c r="K61" s="111"/>
      <c r="L61" s="111"/>
      <c r="M61" s="111"/>
      <c r="N61" s="111"/>
      <c r="O61" s="111"/>
      <c r="P61" s="74" t="str">
        <f t="shared" si="5"/>
        <v/>
      </c>
    </row>
    <row r="62" spans="1:16" x14ac:dyDescent="0.2">
      <c r="A62" s="433"/>
      <c r="B62" s="436" t="str">
        <f>IF(A62="","",IFERROR(VLOOKUP(A62,L!$M$11:$N$120,2,FALSE),"Eingabeart wurde geändert"))</f>
        <v/>
      </c>
      <c r="C62" s="58" t="s">
        <v>178</v>
      </c>
      <c r="D62" s="110"/>
      <c r="E62" s="110"/>
      <c r="F62" s="110"/>
      <c r="G62" s="110"/>
      <c r="H62" s="110"/>
      <c r="I62" s="110"/>
      <c r="J62" s="110"/>
      <c r="K62" s="110"/>
      <c r="L62" s="110"/>
      <c r="M62" s="110"/>
      <c r="N62" s="110"/>
      <c r="O62" s="110"/>
      <c r="P62" s="73" t="str">
        <f t="shared" si="5"/>
        <v/>
      </c>
    </row>
    <row r="63" spans="1:16" x14ac:dyDescent="0.2">
      <c r="A63" s="434"/>
      <c r="B63" s="437"/>
      <c r="C63" s="60" t="s">
        <v>179</v>
      </c>
      <c r="D63" s="140"/>
      <c r="E63" s="140"/>
      <c r="F63" s="140"/>
      <c r="G63" s="140"/>
      <c r="H63" s="140"/>
      <c r="I63" s="140"/>
      <c r="J63" s="140"/>
      <c r="K63" s="140"/>
      <c r="L63" s="140"/>
      <c r="M63" s="140"/>
      <c r="N63" s="140"/>
      <c r="O63" s="140"/>
      <c r="P63" s="115" t="str">
        <f t="shared" si="5"/>
        <v/>
      </c>
    </row>
    <row r="64" spans="1:16" x14ac:dyDescent="0.2">
      <c r="A64" s="434"/>
      <c r="B64" s="437"/>
      <c r="C64" s="59" t="s">
        <v>126</v>
      </c>
      <c r="D64" s="111"/>
      <c r="E64" s="111"/>
      <c r="F64" s="111"/>
      <c r="G64" s="111"/>
      <c r="H64" s="111"/>
      <c r="I64" s="111"/>
      <c r="J64" s="111"/>
      <c r="K64" s="111"/>
      <c r="L64" s="111"/>
      <c r="M64" s="111"/>
      <c r="N64" s="111"/>
      <c r="O64" s="111"/>
      <c r="P64" s="74" t="str">
        <f t="shared" si="5"/>
        <v/>
      </c>
    </row>
    <row r="65" spans="1:16" x14ac:dyDescent="0.2">
      <c r="A65" s="433"/>
      <c r="B65" s="436" t="str">
        <f>IF(A65="","",IFERROR(VLOOKUP(A65,L!$M$11:$N$120,2,FALSE),"Eingabeart wurde geändert"))</f>
        <v/>
      </c>
      <c r="C65" s="58" t="s">
        <v>178</v>
      </c>
      <c r="D65" s="110"/>
      <c r="E65" s="110"/>
      <c r="F65" s="110"/>
      <c r="G65" s="110"/>
      <c r="H65" s="110"/>
      <c r="I65" s="110"/>
      <c r="J65" s="110"/>
      <c r="K65" s="110"/>
      <c r="L65" s="110"/>
      <c r="M65" s="110"/>
      <c r="N65" s="110"/>
      <c r="O65" s="110"/>
      <c r="P65" s="73" t="str">
        <f t="shared" si="5"/>
        <v/>
      </c>
    </row>
    <row r="66" spans="1:16" x14ac:dyDescent="0.2">
      <c r="A66" s="434"/>
      <c r="B66" s="437"/>
      <c r="C66" s="60" t="s">
        <v>179</v>
      </c>
      <c r="D66" s="140"/>
      <c r="E66" s="140"/>
      <c r="F66" s="140"/>
      <c r="G66" s="140"/>
      <c r="H66" s="140"/>
      <c r="I66" s="140"/>
      <c r="J66" s="140"/>
      <c r="K66" s="140"/>
      <c r="L66" s="140"/>
      <c r="M66" s="140"/>
      <c r="N66" s="140"/>
      <c r="O66" s="140"/>
      <c r="P66" s="115" t="str">
        <f t="shared" si="5"/>
        <v/>
      </c>
    </row>
    <row r="67" spans="1:16" x14ac:dyDescent="0.2">
      <c r="A67" s="434"/>
      <c r="B67" s="437"/>
      <c r="C67" s="59" t="s">
        <v>126</v>
      </c>
      <c r="D67" s="111"/>
      <c r="E67" s="111"/>
      <c r="F67" s="111"/>
      <c r="G67" s="111"/>
      <c r="H67" s="111"/>
      <c r="I67" s="111"/>
      <c r="J67" s="111"/>
      <c r="K67" s="111"/>
      <c r="L67" s="111"/>
      <c r="M67" s="111"/>
      <c r="N67" s="111"/>
      <c r="O67" s="111"/>
      <c r="P67" s="74" t="str">
        <f t="shared" si="5"/>
        <v/>
      </c>
    </row>
    <row r="68" spans="1:16" x14ac:dyDescent="0.2">
      <c r="A68" s="433"/>
      <c r="B68" s="436" t="str">
        <f>IF(A68="","",IFERROR(VLOOKUP(A68,L!$M$11:$N$120,2,FALSE),"Eingabeart wurde geändert"))</f>
        <v/>
      </c>
      <c r="C68" s="58" t="s">
        <v>178</v>
      </c>
      <c r="D68" s="110"/>
      <c r="E68" s="110"/>
      <c r="F68" s="110"/>
      <c r="G68" s="110"/>
      <c r="H68" s="110"/>
      <c r="I68" s="110"/>
      <c r="J68" s="110"/>
      <c r="K68" s="110"/>
      <c r="L68" s="110"/>
      <c r="M68" s="110"/>
      <c r="N68" s="110"/>
      <c r="O68" s="110"/>
      <c r="P68" s="73" t="str">
        <f t="shared" ref="P68:P76" si="6">IF(SUM(D68:O68)&gt;0,SUM(D68:O68),"")</f>
        <v/>
      </c>
    </row>
    <row r="69" spans="1:16" x14ac:dyDescent="0.2">
      <c r="A69" s="434"/>
      <c r="B69" s="437"/>
      <c r="C69" s="60" t="s">
        <v>179</v>
      </c>
      <c r="D69" s="140"/>
      <c r="E69" s="140"/>
      <c r="F69" s="140"/>
      <c r="G69" s="140"/>
      <c r="H69" s="140"/>
      <c r="I69" s="140"/>
      <c r="J69" s="140"/>
      <c r="K69" s="140"/>
      <c r="L69" s="140"/>
      <c r="M69" s="140"/>
      <c r="N69" s="140"/>
      <c r="O69" s="140"/>
      <c r="P69" s="115" t="str">
        <f t="shared" si="6"/>
        <v/>
      </c>
    </row>
    <row r="70" spans="1:16" x14ac:dyDescent="0.2">
      <c r="A70" s="434"/>
      <c r="B70" s="437"/>
      <c r="C70" s="59" t="s">
        <v>126</v>
      </c>
      <c r="D70" s="111"/>
      <c r="E70" s="111"/>
      <c r="F70" s="111"/>
      <c r="G70" s="111"/>
      <c r="H70" s="111"/>
      <c r="I70" s="111"/>
      <c r="J70" s="111"/>
      <c r="K70" s="111"/>
      <c r="L70" s="111"/>
      <c r="M70" s="111"/>
      <c r="N70" s="111"/>
      <c r="O70" s="111"/>
      <c r="P70" s="74" t="str">
        <f t="shared" si="6"/>
        <v/>
      </c>
    </row>
    <row r="71" spans="1:16" x14ac:dyDescent="0.2">
      <c r="A71" s="433"/>
      <c r="B71" s="436" t="str">
        <f>IF(A71="","",IFERROR(VLOOKUP(A71,L!$M$11:$N$120,2,FALSE),"Eingabeart wurde geändert"))</f>
        <v/>
      </c>
      <c r="C71" s="58" t="s">
        <v>178</v>
      </c>
      <c r="D71" s="110"/>
      <c r="E71" s="110"/>
      <c r="F71" s="110"/>
      <c r="G71" s="110"/>
      <c r="H71" s="110"/>
      <c r="I71" s="110"/>
      <c r="J71" s="110"/>
      <c r="K71" s="110"/>
      <c r="L71" s="110"/>
      <c r="M71" s="110"/>
      <c r="N71" s="110"/>
      <c r="O71" s="110"/>
      <c r="P71" s="73" t="str">
        <f t="shared" si="6"/>
        <v/>
      </c>
    </row>
    <row r="72" spans="1:16" x14ac:dyDescent="0.2">
      <c r="A72" s="434"/>
      <c r="B72" s="437"/>
      <c r="C72" s="60" t="s">
        <v>179</v>
      </c>
      <c r="D72" s="140"/>
      <c r="E72" s="140"/>
      <c r="F72" s="140"/>
      <c r="G72" s="140"/>
      <c r="H72" s="140"/>
      <c r="I72" s="140"/>
      <c r="J72" s="140"/>
      <c r="K72" s="140"/>
      <c r="L72" s="140"/>
      <c r="M72" s="140"/>
      <c r="N72" s="140"/>
      <c r="O72" s="140"/>
      <c r="P72" s="115" t="str">
        <f t="shared" si="6"/>
        <v/>
      </c>
    </row>
    <row r="73" spans="1:16" x14ac:dyDescent="0.2">
      <c r="A73" s="434"/>
      <c r="B73" s="437"/>
      <c r="C73" s="59" t="s">
        <v>126</v>
      </c>
      <c r="D73" s="111"/>
      <c r="E73" s="111"/>
      <c r="F73" s="111"/>
      <c r="G73" s="111"/>
      <c r="H73" s="111"/>
      <c r="I73" s="111"/>
      <c r="J73" s="111"/>
      <c r="K73" s="111"/>
      <c r="L73" s="111"/>
      <c r="M73" s="111"/>
      <c r="N73" s="111"/>
      <c r="O73" s="111"/>
      <c r="P73" s="74" t="str">
        <f t="shared" si="6"/>
        <v/>
      </c>
    </row>
    <row r="74" spans="1:16" x14ac:dyDescent="0.2">
      <c r="A74" s="433"/>
      <c r="B74" s="436" t="str">
        <f>IF(A74="","",IFERROR(VLOOKUP(A74,L!$M$11:$N$120,2,FALSE),"Eingabeart wurde geändert"))</f>
        <v/>
      </c>
      <c r="C74" s="58" t="s">
        <v>178</v>
      </c>
      <c r="D74" s="110"/>
      <c r="E74" s="110"/>
      <c r="F74" s="110"/>
      <c r="G74" s="110"/>
      <c r="H74" s="110"/>
      <c r="I74" s="110"/>
      <c r="J74" s="110"/>
      <c r="K74" s="110"/>
      <c r="L74" s="110"/>
      <c r="M74" s="110"/>
      <c r="N74" s="110"/>
      <c r="O74" s="110"/>
      <c r="P74" s="73" t="str">
        <f t="shared" si="6"/>
        <v/>
      </c>
    </row>
    <row r="75" spans="1:16" x14ac:dyDescent="0.2">
      <c r="A75" s="434"/>
      <c r="B75" s="437"/>
      <c r="C75" s="60" t="s">
        <v>179</v>
      </c>
      <c r="D75" s="140"/>
      <c r="E75" s="140"/>
      <c r="F75" s="140"/>
      <c r="G75" s="140"/>
      <c r="H75" s="140"/>
      <c r="I75" s="140"/>
      <c r="J75" s="140"/>
      <c r="K75" s="140"/>
      <c r="L75" s="140"/>
      <c r="M75" s="140"/>
      <c r="N75" s="140"/>
      <c r="O75" s="140"/>
      <c r="P75" s="115" t="str">
        <f t="shared" si="6"/>
        <v/>
      </c>
    </row>
    <row r="76" spans="1:16" x14ac:dyDescent="0.2">
      <c r="A76" s="434"/>
      <c r="B76" s="437"/>
      <c r="C76" s="59" t="s">
        <v>126</v>
      </c>
      <c r="D76" s="111"/>
      <c r="E76" s="111"/>
      <c r="F76" s="111"/>
      <c r="G76" s="111"/>
      <c r="H76" s="111"/>
      <c r="I76" s="111"/>
      <c r="J76" s="111"/>
      <c r="K76" s="111"/>
      <c r="L76" s="111"/>
      <c r="M76" s="111"/>
      <c r="N76" s="111"/>
      <c r="O76" s="111"/>
      <c r="P76" s="74" t="str">
        <f t="shared" si="6"/>
        <v/>
      </c>
    </row>
    <row r="77" spans="1:16" x14ac:dyDescent="0.2">
      <c r="A77" s="433"/>
      <c r="B77" s="436" t="str">
        <f>IF(A77="","",IFERROR(VLOOKUP(A77,L!$M$11:$N$120,2,FALSE),"Eingabeart wurde geändert"))</f>
        <v/>
      </c>
      <c r="C77" s="58" t="s">
        <v>178</v>
      </c>
      <c r="D77" s="110"/>
      <c r="E77" s="110"/>
      <c r="F77" s="110"/>
      <c r="G77" s="110"/>
      <c r="H77" s="110"/>
      <c r="I77" s="110"/>
      <c r="J77" s="110"/>
      <c r="K77" s="110"/>
      <c r="L77" s="110"/>
      <c r="M77" s="110"/>
      <c r="N77" s="110"/>
      <c r="O77" s="110"/>
      <c r="P77" s="73" t="str">
        <f t="shared" ref="P77:P79" si="7">IF(SUM(D77:O77)&gt;0,SUM(D77:O77),"")</f>
        <v/>
      </c>
    </row>
    <row r="78" spans="1:16" x14ac:dyDescent="0.2">
      <c r="A78" s="434"/>
      <c r="B78" s="437"/>
      <c r="C78" s="60" t="s">
        <v>179</v>
      </c>
      <c r="D78" s="140"/>
      <c r="E78" s="140"/>
      <c r="F78" s="140"/>
      <c r="G78" s="140"/>
      <c r="H78" s="140"/>
      <c r="I78" s="140"/>
      <c r="J78" s="140"/>
      <c r="K78" s="140"/>
      <c r="L78" s="140"/>
      <c r="M78" s="140"/>
      <c r="N78" s="140"/>
      <c r="O78" s="140"/>
      <c r="P78" s="115" t="str">
        <f t="shared" si="7"/>
        <v/>
      </c>
    </row>
    <row r="79" spans="1:16" x14ac:dyDescent="0.2">
      <c r="A79" s="435"/>
      <c r="B79" s="438"/>
      <c r="C79" s="59" t="s">
        <v>126</v>
      </c>
      <c r="D79" s="111"/>
      <c r="E79" s="111"/>
      <c r="F79" s="111"/>
      <c r="G79" s="111"/>
      <c r="H79" s="111"/>
      <c r="I79" s="111"/>
      <c r="J79" s="111"/>
      <c r="K79" s="111"/>
      <c r="L79" s="111"/>
      <c r="M79" s="111"/>
      <c r="N79" s="111"/>
      <c r="O79" s="111"/>
      <c r="P79" s="74" t="str">
        <f t="shared" si="7"/>
        <v/>
      </c>
    </row>
    <row r="80" spans="1:16" x14ac:dyDescent="0.2">
      <c r="A80" s="433"/>
      <c r="B80" s="436" t="str">
        <f>IF(A80="","",IFERROR(VLOOKUP(A80,L!$M$11:$N$120,2,FALSE),"Eingabeart wurde geändert"))</f>
        <v/>
      </c>
      <c r="C80" s="58" t="s">
        <v>178</v>
      </c>
      <c r="D80" s="110"/>
      <c r="E80" s="110"/>
      <c r="F80" s="110"/>
      <c r="G80" s="110"/>
      <c r="H80" s="110"/>
      <c r="I80" s="110"/>
      <c r="J80" s="110"/>
      <c r="K80" s="110"/>
      <c r="L80" s="110"/>
      <c r="M80" s="110"/>
      <c r="N80" s="110"/>
      <c r="O80" s="110"/>
      <c r="P80" s="73" t="str">
        <f t="shared" ref="P80:P100" si="8">IF(SUM(D80:O80)&gt;0,SUM(D80:O80),"")</f>
        <v/>
      </c>
    </row>
    <row r="81" spans="1:16" x14ac:dyDescent="0.2">
      <c r="A81" s="434"/>
      <c r="B81" s="437"/>
      <c r="C81" s="60" t="s">
        <v>179</v>
      </c>
      <c r="D81" s="140"/>
      <c r="E81" s="140"/>
      <c r="F81" s="140"/>
      <c r="G81" s="140"/>
      <c r="H81" s="140"/>
      <c r="I81" s="140"/>
      <c r="J81" s="140"/>
      <c r="K81" s="140"/>
      <c r="L81" s="140"/>
      <c r="M81" s="140"/>
      <c r="N81" s="140"/>
      <c r="O81" s="140"/>
      <c r="P81" s="115" t="str">
        <f t="shared" si="8"/>
        <v/>
      </c>
    </row>
    <row r="82" spans="1:16" x14ac:dyDescent="0.2">
      <c r="A82" s="435"/>
      <c r="B82" s="438"/>
      <c r="C82" s="59" t="s">
        <v>126</v>
      </c>
      <c r="D82" s="111"/>
      <c r="E82" s="111"/>
      <c r="F82" s="111"/>
      <c r="G82" s="111"/>
      <c r="H82" s="111"/>
      <c r="I82" s="111"/>
      <c r="J82" s="111"/>
      <c r="K82" s="111"/>
      <c r="L82" s="111"/>
      <c r="M82" s="111"/>
      <c r="N82" s="111"/>
      <c r="O82" s="111"/>
      <c r="P82" s="74" t="str">
        <f t="shared" si="8"/>
        <v/>
      </c>
    </row>
    <row r="83" spans="1:16" x14ac:dyDescent="0.2">
      <c r="A83" s="433"/>
      <c r="B83" s="436" t="str">
        <f>IF(A83="","",IFERROR(VLOOKUP(A83,L!$M$11:$N$120,2,FALSE),"Eingabeart wurde geändert"))</f>
        <v/>
      </c>
      <c r="C83" s="58" t="s">
        <v>178</v>
      </c>
      <c r="D83" s="110"/>
      <c r="E83" s="110"/>
      <c r="F83" s="110"/>
      <c r="G83" s="110"/>
      <c r="H83" s="110"/>
      <c r="I83" s="110"/>
      <c r="J83" s="110"/>
      <c r="K83" s="110"/>
      <c r="L83" s="110"/>
      <c r="M83" s="110"/>
      <c r="N83" s="110"/>
      <c r="O83" s="110"/>
      <c r="P83" s="73" t="str">
        <f t="shared" si="8"/>
        <v/>
      </c>
    </row>
    <row r="84" spans="1:16" x14ac:dyDescent="0.2">
      <c r="A84" s="434"/>
      <c r="B84" s="437"/>
      <c r="C84" s="60" t="s">
        <v>179</v>
      </c>
      <c r="D84" s="140"/>
      <c r="E84" s="140"/>
      <c r="F84" s="140"/>
      <c r="G84" s="140"/>
      <c r="H84" s="140"/>
      <c r="I84" s="140"/>
      <c r="J84" s="140"/>
      <c r="K84" s="140"/>
      <c r="L84" s="140"/>
      <c r="M84" s="140"/>
      <c r="N84" s="140"/>
      <c r="O84" s="140"/>
      <c r="P84" s="115" t="str">
        <f t="shared" si="8"/>
        <v/>
      </c>
    </row>
    <row r="85" spans="1:16" x14ac:dyDescent="0.2">
      <c r="A85" s="435"/>
      <c r="B85" s="438"/>
      <c r="C85" s="59" t="s">
        <v>126</v>
      </c>
      <c r="D85" s="111"/>
      <c r="E85" s="111"/>
      <c r="F85" s="111"/>
      <c r="G85" s="111"/>
      <c r="H85" s="111"/>
      <c r="I85" s="111"/>
      <c r="J85" s="111"/>
      <c r="K85" s="111"/>
      <c r="L85" s="111"/>
      <c r="M85" s="111"/>
      <c r="N85" s="111"/>
      <c r="O85" s="111"/>
      <c r="P85" s="74" t="str">
        <f t="shared" si="8"/>
        <v/>
      </c>
    </row>
    <row r="86" spans="1:16" x14ac:dyDescent="0.2">
      <c r="A86" s="433"/>
      <c r="B86" s="436" t="str">
        <f>IF(A86="","",IFERROR(VLOOKUP(A86,L!$M$11:$N$120,2,FALSE),"Eingabeart wurde geändert"))</f>
        <v/>
      </c>
      <c r="C86" s="58" t="s">
        <v>178</v>
      </c>
      <c r="D86" s="110"/>
      <c r="E86" s="110"/>
      <c r="F86" s="110"/>
      <c r="G86" s="110"/>
      <c r="H86" s="110"/>
      <c r="I86" s="110"/>
      <c r="J86" s="110"/>
      <c r="K86" s="110"/>
      <c r="L86" s="110"/>
      <c r="M86" s="110"/>
      <c r="N86" s="110"/>
      <c r="O86" s="110"/>
      <c r="P86" s="73" t="str">
        <f t="shared" si="8"/>
        <v/>
      </c>
    </row>
    <row r="87" spans="1:16" x14ac:dyDescent="0.2">
      <c r="A87" s="434"/>
      <c r="B87" s="437"/>
      <c r="C87" s="60" t="s">
        <v>179</v>
      </c>
      <c r="D87" s="140"/>
      <c r="E87" s="140"/>
      <c r="F87" s="140"/>
      <c r="G87" s="140"/>
      <c r="H87" s="140"/>
      <c r="I87" s="140"/>
      <c r="J87" s="140"/>
      <c r="K87" s="140"/>
      <c r="L87" s="140"/>
      <c r="M87" s="140"/>
      <c r="N87" s="140"/>
      <c r="O87" s="140"/>
      <c r="P87" s="115" t="str">
        <f t="shared" si="8"/>
        <v/>
      </c>
    </row>
    <row r="88" spans="1:16" x14ac:dyDescent="0.2">
      <c r="A88" s="435"/>
      <c r="B88" s="438"/>
      <c r="C88" s="59" t="s">
        <v>126</v>
      </c>
      <c r="D88" s="111"/>
      <c r="E88" s="111"/>
      <c r="F88" s="111"/>
      <c r="G88" s="111"/>
      <c r="H88" s="111"/>
      <c r="I88" s="111"/>
      <c r="J88" s="111"/>
      <c r="K88" s="111"/>
      <c r="L88" s="111"/>
      <c r="M88" s="111"/>
      <c r="N88" s="111"/>
      <c r="O88" s="111"/>
      <c r="P88" s="74" t="str">
        <f t="shared" si="8"/>
        <v/>
      </c>
    </row>
    <row r="89" spans="1:16" x14ac:dyDescent="0.2">
      <c r="A89" s="433"/>
      <c r="B89" s="436" t="str">
        <f>IF(A89="","",IFERROR(VLOOKUP(A89,L!$M$11:$N$120,2,FALSE),"Eingabeart wurde geändert"))</f>
        <v/>
      </c>
      <c r="C89" s="58" t="s">
        <v>178</v>
      </c>
      <c r="D89" s="110"/>
      <c r="E89" s="110"/>
      <c r="F89" s="110"/>
      <c r="G89" s="110"/>
      <c r="H89" s="110"/>
      <c r="I89" s="110"/>
      <c r="J89" s="110"/>
      <c r="K89" s="110"/>
      <c r="L89" s="110"/>
      <c r="M89" s="110"/>
      <c r="N89" s="110"/>
      <c r="O89" s="110"/>
      <c r="P89" s="73" t="str">
        <f t="shared" si="8"/>
        <v/>
      </c>
    </row>
    <row r="90" spans="1:16" x14ac:dyDescent="0.2">
      <c r="A90" s="434"/>
      <c r="B90" s="437"/>
      <c r="C90" s="60" t="s">
        <v>179</v>
      </c>
      <c r="D90" s="140"/>
      <c r="E90" s="140"/>
      <c r="F90" s="140"/>
      <c r="G90" s="140"/>
      <c r="H90" s="140"/>
      <c r="I90" s="140"/>
      <c r="J90" s="140"/>
      <c r="K90" s="140"/>
      <c r="L90" s="140"/>
      <c r="M90" s="140"/>
      <c r="N90" s="140"/>
      <c r="O90" s="140"/>
      <c r="P90" s="115" t="str">
        <f t="shared" si="8"/>
        <v/>
      </c>
    </row>
    <row r="91" spans="1:16" x14ac:dyDescent="0.2">
      <c r="A91" s="435"/>
      <c r="B91" s="438"/>
      <c r="C91" s="59" t="s">
        <v>126</v>
      </c>
      <c r="D91" s="111"/>
      <c r="E91" s="111"/>
      <c r="F91" s="111"/>
      <c r="G91" s="111"/>
      <c r="H91" s="111"/>
      <c r="I91" s="111"/>
      <c r="J91" s="111"/>
      <c r="K91" s="111"/>
      <c r="L91" s="111"/>
      <c r="M91" s="111"/>
      <c r="N91" s="111"/>
      <c r="O91" s="111"/>
      <c r="P91" s="74" t="str">
        <f t="shared" si="8"/>
        <v/>
      </c>
    </row>
    <row r="92" spans="1:16" x14ac:dyDescent="0.2">
      <c r="A92" s="433"/>
      <c r="B92" s="436" t="str">
        <f>IF(A92="","",IFERROR(VLOOKUP(A92,L!$M$11:$N$120,2,FALSE),"Eingabeart wurde geändert"))</f>
        <v/>
      </c>
      <c r="C92" s="58" t="s">
        <v>178</v>
      </c>
      <c r="D92" s="110"/>
      <c r="E92" s="110"/>
      <c r="F92" s="110"/>
      <c r="G92" s="110"/>
      <c r="H92" s="110"/>
      <c r="I92" s="110"/>
      <c r="J92" s="110"/>
      <c r="K92" s="110"/>
      <c r="L92" s="110"/>
      <c r="M92" s="110"/>
      <c r="N92" s="110"/>
      <c r="O92" s="110"/>
      <c r="P92" s="73" t="str">
        <f t="shared" si="8"/>
        <v/>
      </c>
    </row>
    <row r="93" spans="1:16" x14ac:dyDescent="0.2">
      <c r="A93" s="434"/>
      <c r="B93" s="437"/>
      <c r="C93" s="60" t="s">
        <v>179</v>
      </c>
      <c r="D93" s="140"/>
      <c r="E93" s="140"/>
      <c r="F93" s="140"/>
      <c r="G93" s="140"/>
      <c r="H93" s="140"/>
      <c r="I93" s="140"/>
      <c r="J93" s="140"/>
      <c r="K93" s="140"/>
      <c r="L93" s="140"/>
      <c r="M93" s="140"/>
      <c r="N93" s="140"/>
      <c r="O93" s="140"/>
      <c r="P93" s="115" t="str">
        <f t="shared" si="8"/>
        <v/>
      </c>
    </row>
    <row r="94" spans="1:16" x14ac:dyDescent="0.2">
      <c r="A94" s="435"/>
      <c r="B94" s="438"/>
      <c r="C94" s="59" t="s">
        <v>126</v>
      </c>
      <c r="D94" s="111"/>
      <c r="E94" s="111"/>
      <c r="F94" s="111"/>
      <c r="G94" s="111"/>
      <c r="H94" s="111"/>
      <c r="I94" s="111"/>
      <c r="J94" s="111"/>
      <c r="K94" s="111"/>
      <c r="L94" s="111"/>
      <c r="M94" s="111"/>
      <c r="N94" s="111"/>
      <c r="O94" s="111"/>
      <c r="P94" s="74" t="str">
        <f t="shared" si="8"/>
        <v/>
      </c>
    </row>
    <row r="95" spans="1:16" x14ac:dyDescent="0.2">
      <c r="A95" s="433"/>
      <c r="B95" s="436" t="str">
        <f>IF(A95="","",IFERROR(VLOOKUP(A95,L!$M$11:$N$120,2,FALSE),"Eingabeart wurde geändert"))</f>
        <v/>
      </c>
      <c r="C95" s="58" t="s">
        <v>178</v>
      </c>
      <c r="D95" s="110"/>
      <c r="E95" s="110"/>
      <c r="F95" s="110"/>
      <c r="G95" s="110"/>
      <c r="H95" s="110"/>
      <c r="I95" s="110"/>
      <c r="J95" s="110"/>
      <c r="K95" s="110"/>
      <c r="L95" s="110"/>
      <c r="M95" s="110"/>
      <c r="N95" s="110"/>
      <c r="O95" s="110"/>
      <c r="P95" s="73" t="str">
        <f t="shared" si="8"/>
        <v/>
      </c>
    </row>
    <row r="96" spans="1:16" x14ac:dyDescent="0.2">
      <c r="A96" s="434"/>
      <c r="B96" s="437"/>
      <c r="C96" s="60" t="s">
        <v>179</v>
      </c>
      <c r="D96" s="140"/>
      <c r="E96" s="140"/>
      <c r="F96" s="140"/>
      <c r="G96" s="140"/>
      <c r="H96" s="140"/>
      <c r="I96" s="140"/>
      <c r="J96" s="140"/>
      <c r="K96" s="140"/>
      <c r="L96" s="140"/>
      <c r="M96" s="140"/>
      <c r="N96" s="140"/>
      <c r="O96" s="140"/>
      <c r="P96" s="115" t="str">
        <f t="shared" si="8"/>
        <v/>
      </c>
    </row>
    <row r="97" spans="1:16" x14ac:dyDescent="0.2">
      <c r="A97" s="435"/>
      <c r="B97" s="438"/>
      <c r="C97" s="59" t="s">
        <v>126</v>
      </c>
      <c r="D97" s="111"/>
      <c r="E97" s="111"/>
      <c r="F97" s="111"/>
      <c r="G97" s="111"/>
      <c r="H97" s="111"/>
      <c r="I97" s="111"/>
      <c r="J97" s="111"/>
      <c r="K97" s="111"/>
      <c r="L97" s="111"/>
      <c r="M97" s="111"/>
      <c r="N97" s="111"/>
      <c r="O97" s="111"/>
      <c r="P97" s="74" t="str">
        <f t="shared" si="8"/>
        <v/>
      </c>
    </row>
    <row r="98" spans="1:16" x14ac:dyDescent="0.2">
      <c r="A98" s="433"/>
      <c r="B98" s="436" t="str">
        <f>IF(A98="","",IFERROR(VLOOKUP(A98,L!$M$11:$N$120,2,FALSE),"Eingabeart wurde geändert"))</f>
        <v/>
      </c>
      <c r="C98" s="58" t="s">
        <v>178</v>
      </c>
      <c r="D98" s="110"/>
      <c r="E98" s="110"/>
      <c r="F98" s="110"/>
      <c r="G98" s="110"/>
      <c r="H98" s="110"/>
      <c r="I98" s="110"/>
      <c r="J98" s="110"/>
      <c r="K98" s="110"/>
      <c r="L98" s="110"/>
      <c r="M98" s="110"/>
      <c r="N98" s="110"/>
      <c r="O98" s="110"/>
      <c r="P98" s="73" t="str">
        <f t="shared" si="8"/>
        <v/>
      </c>
    </row>
    <row r="99" spans="1:16" x14ac:dyDescent="0.2">
      <c r="A99" s="434"/>
      <c r="B99" s="437"/>
      <c r="C99" s="60" t="s">
        <v>179</v>
      </c>
      <c r="D99" s="140"/>
      <c r="E99" s="140"/>
      <c r="F99" s="140"/>
      <c r="G99" s="140"/>
      <c r="H99" s="140"/>
      <c r="I99" s="140"/>
      <c r="J99" s="140"/>
      <c r="K99" s="140"/>
      <c r="L99" s="140"/>
      <c r="M99" s="140"/>
      <c r="N99" s="140"/>
      <c r="O99" s="140"/>
      <c r="P99" s="115" t="str">
        <f t="shared" si="8"/>
        <v/>
      </c>
    </row>
    <row r="100" spans="1:16" x14ac:dyDescent="0.2">
      <c r="A100" s="435"/>
      <c r="B100" s="438"/>
      <c r="C100" s="59" t="s">
        <v>126</v>
      </c>
      <c r="D100" s="111"/>
      <c r="E100" s="111"/>
      <c r="F100" s="111"/>
      <c r="G100" s="111"/>
      <c r="H100" s="111"/>
      <c r="I100" s="111"/>
      <c r="J100" s="111"/>
      <c r="K100" s="111"/>
      <c r="L100" s="111"/>
      <c r="M100" s="111"/>
      <c r="N100" s="111"/>
      <c r="O100" s="111"/>
      <c r="P100" s="74" t="str">
        <f t="shared" si="8"/>
        <v/>
      </c>
    </row>
    <row r="101" spans="1:16" x14ac:dyDescent="0.2">
      <c r="A101" s="433"/>
      <c r="B101" s="436" t="str">
        <f>IF(A101="","",IFERROR(VLOOKUP(A101,L!$M$11:$N$120,2,FALSE),"Eingabeart wurde geändert"))</f>
        <v/>
      </c>
      <c r="C101" s="58" t="s">
        <v>178</v>
      </c>
      <c r="D101" s="110"/>
      <c r="E101" s="110"/>
      <c r="F101" s="110"/>
      <c r="G101" s="110"/>
      <c r="H101" s="110"/>
      <c r="I101" s="110"/>
      <c r="J101" s="110"/>
      <c r="K101" s="110"/>
      <c r="L101" s="110"/>
      <c r="M101" s="110"/>
      <c r="N101" s="110"/>
      <c r="O101" s="110"/>
      <c r="P101" s="73" t="str">
        <f t="shared" ref="P101:P103" si="9">IF(SUM(D101:O101)&gt;0,SUM(D101:O101),"")</f>
        <v/>
      </c>
    </row>
    <row r="102" spans="1:16" x14ac:dyDescent="0.2">
      <c r="A102" s="434"/>
      <c r="B102" s="437"/>
      <c r="C102" s="60" t="s">
        <v>179</v>
      </c>
      <c r="D102" s="140"/>
      <c r="E102" s="140"/>
      <c r="F102" s="140"/>
      <c r="G102" s="140"/>
      <c r="H102" s="140"/>
      <c r="I102" s="140"/>
      <c r="J102" s="140"/>
      <c r="K102" s="140"/>
      <c r="L102" s="140"/>
      <c r="M102" s="140"/>
      <c r="N102" s="140"/>
      <c r="O102" s="140"/>
      <c r="P102" s="115" t="str">
        <f t="shared" si="9"/>
        <v/>
      </c>
    </row>
    <row r="103" spans="1:16" x14ac:dyDescent="0.2">
      <c r="A103" s="435"/>
      <c r="B103" s="438"/>
      <c r="C103" s="59" t="s">
        <v>126</v>
      </c>
      <c r="D103" s="111"/>
      <c r="E103" s="111"/>
      <c r="F103" s="111"/>
      <c r="G103" s="111"/>
      <c r="H103" s="111"/>
      <c r="I103" s="111"/>
      <c r="J103" s="111"/>
      <c r="K103" s="111"/>
      <c r="L103" s="111"/>
      <c r="M103" s="111"/>
      <c r="N103" s="111"/>
      <c r="O103" s="111"/>
      <c r="P103" s="74" t="str">
        <f t="shared" si="9"/>
        <v/>
      </c>
    </row>
    <row r="104" spans="1:16" x14ac:dyDescent="0.2">
      <c r="A104" s="433"/>
      <c r="B104" s="436" t="str">
        <f>IF(A104="","",IFERROR(VLOOKUP(A104,L!$M$11:$N$120,2,FALSE),"Eingabeart wurde geändert"))</f>
        <v/>
      </c>
      <c r="C104" s="58" t="s">
        <v>178</v>
      </c>
      <c r="D104" s="110"/>
      <c r="E104" s="110"/>
      <c r="F104" s="110"/>
      <c r="G104" s="110"/>
      <c r="H104" s="110"/>
      <c r="I104" s="110"/>
      <c r="J104" s="110"/>
      <c r="K104" s="110"/>
      <c r="L104" s="110"/>
      <c r="M104" s="110"/>
      <c r="N104" s="110"/>
      <c r="O104" s="110"/>
      <c r="P104" s="73" t="str">
        <f t="shared" ref="P104:P106" si="10">IF(SUM(D104:O104)&gt;0,SUM(D104:O104),"")</f>
        <v/>
      </c>
    </row>
    <row r="105" spans="1:16" x14ac:dyDescent="0.2">
      <c r="A105" s="434"/>
      <c r="B105" s="437"/>
      <c r="C105" s="60" t="s">
        <v>179</v>
      </c>
      <c r="D105" s="140"/>
      <c r="E105" s="140"/>
      <c r="F105" s="140"/>
      <c r="G105" s="140"/>
      <c r="H105" s="140"/>
      <c r="I105" s="140"/>
      <c r="J105" s="140"/>
      <c r="K105" s="140"/>
      <c r="L105" s="140"/>
      <c r="M105" s="140"/>
      <c r="N105" s="140"/>
      <c r="O105" s="140"/>
      <c r="P105" s="115" t="str">
        <f t="shared" si="10"/>
        <v/>
      </c>
    </row>
    <row r="106" spans="1:16" x14ac:dyDescent="0.2">
      <c r="A106" s="435"/>
      <c r="B106" s="438"/>
      <c r="C106" s="59" t="s">
        <v>126</v>
      </c>
      <c r="D106" s="111"/>
      <c r="E106" s="111"/>
      <c r="F106" s="111"/>
      <c r="G106" s="111"/>
      <c r="H106" s="111"/>
      <c r="I106" s="111"/>
      <c r="J106" s="111"/>
      <c r="K106" s="111"/>
      <c r="L106" s="111"/>
      <c r="M106" s="111"/>
      <c r="N106" s="111"/>
      <c r="O106" s="111"/>
      <c r="P106" s="74" t="str">
        <f t="shared" si="10"/>
        <v/>
      </c>
    </row>
    <row r="107" spans="1:16" x14ac:dyDescent="0.2">
      <c r="A107" s="433"/>
      <c r="B107" s="436" t="str">
        <f>IF(A107="","",IFERROR(VLOOKUP(A107,L!$M$11:$N$120,2,FALSE),"Eingabeart wurde geändert"))</f>
        <v/>
      </c>
      <c r="C107" s="58" t="s">
        <v>178</v>
      </c>
      <c r="D107" s="110"/>
      <c r="E107" s="110"/>
      <c r="F107" s="110"/>
      <c r="G107" s="110"/>
      <c r="H107" s="110"/>
      <c r="I107" s="110"/>
      <c r="J107" s="110"/>
      <c r="K107" s="110"/>
      <c r="L107" s="110"/>
      <c r="M107" s="110"/>
      <c r="N107" s="110"/>
      <c r="O107" s="110"/>
      <c r="P107" s="73" t="str">
        <f t="shared" ref="P107:P109" si="11">IF(SUM(D107:O107)&gt;0,SUM(D107:O107),"")</f>
        <v/>
      </c>
    </row>
    <row r="108" spans="1:16" x14ac:dyDescent="0.2">
      <c r="A108" s="434"/>
      <c r="B108" s="437"/>
      <c r="C108" s="60" t="s">
        <v>179</v>
      </c>
      <c r="D108" s="140"/>
      <c r="E108" s="140"/>
      <c r="F108" s="140"/>
      <c r="G108" s="140"/>
      <c r="H108" s="140"/>
      <c r="I108" s="140"/>
      <c r="J108" s="140"/>
      <c r="K108" s="140"/>
      <c r="L108" s="140"/>
      <c r="M108" s="140"/>
      <c r="N108" s="140"/>
      <c r="O108" s="140"/>
      <c r="P108" s="115" t="str">
        <f t="shared" si="11"/>
        <v/>
      </c>
    </row>
    <row r="109" spans="1:16" x14ac:dyDescent="0.2">
      <c r="A109" s="435"/>
      <c r="B109" s="438"/>
      <c r="C109" s="59" t="s">
        <v>126</v>
      </c>
      <c r="D109" s="111"/>
      <c r="E109" s="111"/>
      <c r="F109" s="111"/>
      <c r="G109" s="111"/>
      <c r="H109" s="111"/>
      <c r="I109" s="111"/>
      <c r="J109" s="111"/>
      <c r="K109" s="111"/>
      <c r="L109" s="111"/>
      <c r="M109" s="111"/>
      <c r="N109" s="111"/>
      <c r="O109" s="111"/>
      <c r="P109" s="74" t="str">
        <f t="shared" si="11"/>
        <v/>
      </c>
    </row>
    <row r="110" spans="1:16" x14ac:dyDescent="0.2">
      <c r="A110" s="433"/>
      <c r="B110" s="436" t="str">
        <f>IF(A110="","",IFERROR(VLOOKUP(A110,L!$M$11:$N$120,2,FALSE),"Eingabeart wurde geändert"))</f>
        <v/>
      </c>
      <c r="C110" s="58" t="s">
        <v>178</v>
      </c>
      <c r="D110" s="110"/>
      <c r="E110" s="110"/>
      <c r="F110" s="110"/>
      <c r="G110" s="110"/>
      <c r="H110" s="110"/>
      <c r="I110" s="110"/>
      <c r="J110" s="110"/>
      <c r="K110" s="110"/>
      <c r="L110" s="110"/>
      <c r="M110" s="110"/>
      <c r="N110" s="110"/>
      <c r="O110" s="110"/>
      <c r="P110" s="73" t="str">
        <f t="shared" ref="P110:P112" si="12">IF(SUM(D110:O110)&gt;0,SUM(D110:O110),"")</f>
        <v/>
      </c>
    </row>
    <row r="111" spans="1:16" x14ac:dyDescent="0.2">
      <c r="A111" s="434"/>
      <c r="B111" s="437"/>
      <c r="C111" s="60" t="s">
        <v>179</v>
      </c>
      <c r="D111" s="140"/>
      <c r="E111" s="140"/>
      <c r="F111" s="140"/>
      <c r="G111" s="140"/>
      <c r="H111" s="140"/>
      <c r="I111" s="140"/>
      <c r="J111" s="140"/>
      <c r="K111" s="140"/>
      <c r="L111" s="140"/>
      <c r="M111" s="140"/>
      <c r="N111" s="140"/>
      <c r="O111" s="140"/>
      <c r="P111" s="115" t="str">
        <f t="shared" si="12"/>
        <v/>
      </c>
    </row>
    <row r="112" spans="1:16" x14ac:dyDescent="0.2">
      <c r="A112" s="435"/>
      <c r="B112" s="438"/>
      <c r="C112" s="59" t="s">
        <v>126</v>
      </c>
      <c r="D112" s="111"/>
      <c r="E112" s="111"/>
      <c r="F112" s="111"/>
      <c r="G112" s="111"/>
      <c r="H112" s="111"/>
      <c r="I112" s="111"/>
      <c r="J112" s="111"/>
      <c r="K112" s="111"/>
      <c r="L112" s="111"/>
      <c r="M112" s="111"/>
      <c r="N112" s="111"/>
      <c r="O112" s="111"/>
      <c r="P112" s="74" t="str">
        <f t="shared" si="12"/>
        <v/>
      </c>
    </row>
    <row r="113" spans="1:16" x14ac:dyDescent="0.2">
      <c r="A113" s="433"/>
      <c r="B113" s="436" t="str">
        <f>IF(A113="","",IFERROR(VLOOKUP(A113,L!$M$11:$N$120,2,FALSE),"Eingabeart wurde geändert"))</f>
        <v/>
      </c>
      <c r="C113" s="58" t="s">
        <v>178</v>
      </c>
      <c r="D113" s="110"/>
      <c r="E113" s="110"/>
      <c r="F113" s="110"/>
      <c r="G113" s="110"/>
      <c r="H113" s="110"/>
      <c r="I113" s="110"/>
      <c r="J113" s="110"/>
      <c r="K113" s="110"/>
      <c r="L113" s="110"/>
      <c r="M113" s="110"/>
      <c r="N113" s="110"/>
      <c r="O113" s="110"/>
      <c r="P113" s="73" t="str">
        <f t="shared" ref="P113:P115" si="13">IF(SUM(D113:O113)&gt;0,SUM(D113:O113),"")</f>
        <v/>
      </c>
    </row>
    <row r="114" spans="1:16" x14ac:dyDescent="0.2">
      <c r="A114" s="434"/>
      <c r="B114" s="437"/>
      <c r="C114" s="60" t="s">
        <v>179</v>
      </c>
      <c r="D114" s="140"/>
      <c r="E114" s="140"/>
      <c r="F114" s="140"/>
      <c r="G114" s="140"/>
      <c r="H114" s="140"/>
      <c r="I114" s="140"/>
      <c r="J114" s="140"/>
      <c r="K114" s="140"/>
      <c r="L114" s="140"/>
      <c r="M114" s="140"/>
      <c r="N114" s="140"/>
      <c r="O114" s="140"/>
      <c r="P114" s="115" t="str">
        <f t="shared" si="13"/>
        <v/>
      </c>
    </row>
    <row r="115" spans="1:16" x14ac:dyDescent="0.2">
      <c r="A115" s="435"/>
      <c r="B115" s="438"/>
      <c r="C115" s="59" t="s">
        <v>126</v>
      </c>
      <c r="D115" s="111"/>
      <c r="E115" s="111"/>
      <c r="F115" s="111"/>
      <c r="G115" s="111"/>
      <c r="H115" s="111"/>
      <c r="I115" s="111"/>
      <c r="J115" s="111"/>
      <c r="K115" s="111"/>
      <c r="L115" s="111"/>
      <c r="M115" s="111"/>
      <c r="N115" s="111"/>
      <c r="O115" s="111"/>
      <c r="P115" s="74" t="str">
        <f t="shared" si="13"/>
        <v/>
      </c>
    </row>
    <row r="116" spans="1:16" x14ac:dyDescent="0.2">
      <c r="A116" s="433"/>
      <c r="B116" s="436" t="str">
        <f>IF(A116="","",IFERROR(VLOOKUP(A116,L!$M$11:$N$120,2,FALSE),"Eingabeart wurde geändert"))</f>
        <v/>
      </c>
      <c r="C116" s="58" t="s">
        <v>178</v>
      </c>
      <c r="D116" s="110"/>
      <c r="E116" s="110"/>
      <c r="F116" s="110"/>
      <c r="G116" s="110"/>
      <c r="H116" s="110"/>
      <c r="I116" s="110"/>
      <c r="J116" s="110"/>
      <c r="K116" s="110"/>
      <c r="L116" s="110"/>
      <c r="M116" s="110"/>
      <c r="N116" s="110"/>
      <c r="O116" s="110"/>
      <c r="P116" s="73" t="str">
        <f t="shared" ref="P116:P118" si="14">IF(SUM(D116:O116)&gt;0,SUM(D116:O116),"")</f>
        <v/>
      </c>
    </row>
    <row r="117" spans="1:16" x14ac:dyDescent="0.2">
      <c r="A117" s="434"/>
      <c r="B117" s="437"/>
      <c r="C117" s="60" t="s">
        <v>179</v>
      </c>
      <c r="D117" s="140"/>
      <c r="E117" s="140"/>
      <c r="F117" s="140"/>
      <c r="G117" s="140"/>
      <c r="H117" s="140"/>
      <c r="I117" s="140"/>
      <c r="J117" s="140"/>
      <c r="K117" s="140"/>
      <c r="L117" s="140"/>
      <c r="M117" s="140"/>
      <c r="N117" s="140"/>
      <c r="O117" s="140"/>
      <c r="P117" s="115" t="str">
        <f t="shared" si="14"/>
        <v/>
      </c>
    </row>
    <row r="118" spans="1:16" x14ac:dyDescent="0.2">
      <c r="A118" s="435"/>
      <c r="B118" s="438"/>
      <c r="C118" s="59" t="s">
        <v>126</v>
      </c>
      <c r="D118" s="111"/>
      <c r="E118" s="111"/>
      <c r="F118" s="111"/>
      <c r="G118" s="111"/>
      <c r="H118" s="111"/>
      <c r="I118" s="111"/>
      <c r="J118" s="111"/>
      <c r="K118" s="111"/>
      <c r="L118" s="111"/>
      <c r="M118" s="111"/>
      <c r="N118" s="111"/>
      <c r="O118" s="111"/>
      <c r="P118" s="74" t="str">
        <f t="shared" si="14"/>
        <v/>
      </c>
    </row>
    <row r="119" spans="1:16" x14ac:dyDescent="0.2">
      <c r="A119" s="433"/>
      <c r="B119" s="436" t="str">
        <f>IF(A119="","",IFERROR(VLOOKUP(A119,L!$M$11:$N$120,2,FALSE),"Eingabeart wurde geändert"))</f>
        <v/>
      </c>
      <c r="C119" s="58" t="s">
        <v>178</v>
      </c>
      <c r="D119" s="110"/>
      <c r="E119" s="110"/>
      <c r="F119" s="110"/>
      <c r="G119" s="110"/>
      <c r="H119" s="110"/>
      <c r="I119" s="110"/>
      <c r="J119" s="110"/>
      <c r="K119" s="110"/>
      <c r="L119" s="110"/>
      <c r="M119" s="110"/>
      <c r="N119" s="110"/>
      <c r="O119" s="110"/>
      <c r="P119" s="73" t="str">
        <f t="shared" ref="P119:P121" si="15">IF(SUM(D119:O119)&gt;0,SUM(D119:O119),"")</f>
        <v/>
      </c>
    </row>
    <row r="120" spans="1:16" x14ac:dyDescent="0.2">
      <c r="A120" s="434"/>
      <c r="B120" s="437"/>
      <c r="C120" s="60" t="s">
        <v>179</v>
      </c>
      <c r="D120" s="140"/>
      <c r="E120" s="140"/>
      <c r="F120" s="140"/>
      <c r="G120" s="140"/>
      <c r="H120" s="140"/>
      <c r="I120" s="140"/>
      <c r="J120" s="140"/>
      <c r="K120" s="140"/>
      <c r="L120" s="140"/>
      <c r="M120" s="140"/>
      <c r="N120" s="140"/>
      <c r="O120" s="140"/>
      <c r="P120" s="115" t="str">
        <f t="shared" si="15"/>
        <v/>
      </c>
    </row>
    <row r="121" spans="1:16" x14ac:dyDescent="0.2">
      <c r="A121" s="435"/>
      <c r="B121" s="438"/>
      <c r="C121" s="59" t="s">
        <v>126</v>
      </c>
      <c r="D121" s="111"/>
      <c r="E121" s="111"/>
      <c r="F121" s="111"/>
      <c r="G121" s="111"/>
      <c r="H121" s="111"/>
      <c r="I121" s="111"/>
      <c r="J121" s="111"/>
      <c r="K121" s="111"/>
      <c r="L121" s="111"/>
      <c r="M121" s="111"/>
      <c r="N121" s="111"/>
      <c r="O121" s="111"/>
      <c r="P121" s="74" t="str">
        <f t="shared" si="15"/>
        <v/>
      </c>
    </row>
    <row r="122" spans="1:16" x14ac:dyDescent="0.2">
      <c r="A122" s="433"/>
      <c r="B122" s="436" t="str">
        <f>IF(A122="","",IFERROR(VLOOKUP(A122,L!$M$11:$N$120,2,FALSE),"Eingabeart wurde geändert"))</f>
        <v/>
      </c>
      <c r="C122" s="58" t="s">
        <v>178</v>
      </c>
      <c r="D122" s="110"/>
      <c r="E122" s="110"/>
      <c r="F122" s="110"/>
      <c r="G122" s="110"/>
      <c r="H122" s="110"/>
      <c r="I122" s="110"/>
      <c r="J122" s="110"/>
      <c r="K122" s="110"/>
      <c r="L122" s="110"/>
      <c r="M122" s="110"/>
      <c r="N122" s="110"/>
      <c r="O122" s="110"/>
      <c r="P122" s="73" t="str">
        <f t="shared" ref="P122:P124" si="16">IF(SUM(D122:O122)&gt;0,SUM(D122:O122),"")</f>
        <v/>
      </c>
    </row>
    <row r="123" spans="1:16" x14ac:dyDescent="0.2">
      <c r="A123" s="434"/>
      <c r="B123" s="437"/>
      <c r="C123" s="60" t="s">
        <v>179</v>
      </c>
      <c r="D123" s="140"/>
      <c r="E123" s="140"/>
      <c r="F123" s="140"/>
      <c r="G123" s="140"/>
      <c r="H123" s="140"/>
      <c r="I123" s="140"/>
      <c r="J123" s="140"/>
      <c r="K123" s="140"/>
      <c r="L123" s="140"/>
      <c r="M123" s="140"/>
      <c r="N123" s="140"/>
      <c r="O123" s="140"/>
      <c r="P123" s="115" t="str">
        <f t="shared" si="16"/>
        <v/>
      </c>
    </row>
    <row r="124" spans="1:16" x14ac:dyDescent="0.2">
      <c r="A124" s="435"/>
      <c r="B124" s="438"/>
      <c r="C124" s="59" t="s">
        <v>126</v>
      </c>
      <c r="D124" s="111"/>
      <c r="E124" s="111"/>
      <c r="F124" s="111"/>
      <c r="G124" s="111"/>
      <c r="H124" s="111"/>
      <c r="I124" s="111"/>
      <c r="J124" s="111"/>
      <c r="K124" s="111"/>
      <c r="L124" s="111"/>
      <c r="M124" s="111"/>
      <c r="N124" s="111"/>
      <c r="O124" s="111"/>
      <c r="P124" s="74" t="str">
        <f t="shared" si="16"/>
        <v/>
      </c>
    </row>
    <row r="125" spans="1:16" x14ac:dyDescent="0.2">
      <c r="A125" s="433"/>
      <c r="B125" s="436" t="str">
        <f>IF(A125="","",IFERROR(VLOOKUP(A125,L!$M$11:$N$120,2,FALSE),"Eingabeart wurde geändert"))</f>
        <v/>
      </c>
      <c r="C125" s="58" t="s">
        <v>178</v>
      </c>
      <c r="D125" s="110"/>
      <c r="E125" s="110"/>
      <c r="F125" s="110"/>
      <c r="G125" s="110"/>
      <c r="H125" s="110"/>
      <c r="I125" s="110"/>
      <c r="J125" s="110"/>
      <c r="K125" s="110"/>
      <c r="L125" s="110"/>
      <c r="M125" s="110"/>
      <c r="N125" s="110"/>
      <c r="O125" s="110"/>
      <c r="P125" s="73" t="str">
        <f t="shared" ref="P125:P127" si="17">IF(SUM(D125:O125)&gt;0,SUM(D125:O125),"")</f>
        <v/>
      </c>
    </row>
    <row r="126" spans="1:16" x14ac:dyDescent="0.2">
      <c r="A126" s="434"/>
      <c r="B126" s="437"/>
      <c r="C126" s="60" t="s">
        <v>179</v>
      </c>
      <c r="D126" s="140"/>
      <c r="E126" s="140"/>
      <c r="F126" s="140"/>
      <c r="G126" s="140"/>
      <c r="H126" s="140"/>
      <c r="I126" s="140"/>
      <c r="J126" s="140"/>
      <c r="K126" s="140"/>
      <c r="L126" s="140"/>
      <c r="M126" s="140"/>
      <c r="N126" s="140"/>
      <c r="O126" s="140"/>
      <c r="P126" s="115" t="str">
        <f t="shared" si="17"/>
        <v/>
      </c>
    </row>
    <row r="127" spans="1:16" x14ac:dyDescent="0.2">
      <c r="A127" s="435"/>
      <c r="B127" s="438"/>
      <c r="C127" s="59" t="s">
        <v>126</v>
      </c>
      <c r="D127" s="111"/>
      <c r="E127" s="111"/>
      <c r="F127" s="111"/>
      <c r="G127" s="111"/>
      <c r="H127" s="111"/>
      <c r="I127" s="111"/>
      <c r="J127" s="111"/>
      <c r="K127" s="111"/>
      <c r="L127" s="111"/>
      <c r="M127" s="111"/>
      <c r="N127" s="111"/>
      <c r="O127" s="111"/>
      <c r="P127" s="74" t="str">
        <f t="shared" si="17"/>
        <v/>
      </c>
    </row>
    <row r="128" spans="1:16" x14ac:dyDescent="0.2">
      <c r="A128" s="433"/>
      <c r="B128" s="436" t="str">
        <f>IF(A128="","",IFERROR(VLOOKUP(A128,L!$M$11:$N$120,2,FALSE),"Eingabeart wurde geändert"))</f>
        <v/>
      </c>
      <c r="C128" s="58" t="s">
        <v>178</v>
      </c>
      <c r="D128" s="110"/>
      <c r="E128" s="110"/>
      <c r="F128" s="110"/>
      <c r="G128" s="110"/>
      <c r="H128" s="110"/>
      <c r="I128" s="110"/>
      <c r="J128" s="110"/>
      <c r="K128" s="110"/>
      <c r="L128" s="110"/>
      <c r="M128" s="110"/>
      <c r="N128" s="110"/>
      <c r="O128" s="110"/>
      <c r="P128" s="73" t="str">
        <f t="shared" ref="P128:P130" si="18">IF(SUM(D128:O128)&gt;0,SUM(D128:O128),"")</f>
        <v/>
      </c>
    </row>
    <row r="129" spans="1:16" x14ac:dyDescent="0.2">
      <c r="A129" s="434"/>
      <c r="B129" s="437"/>
      <c r="C129" s="60" t="s">
        <v>179</v>
      </c>
      <c r="D129" s="140"/>
      <c r="E129" s="140"/>
      <c r="F129" s="140"/>
      <c r="G129" s="140"/>
      <c r="H129" s="140"/>
      <c r="I129" s="140"/>
      <c r="J129" s="140"/>
      <c r="K129" s="140"/>
      <c r="L129" s="140"/>
      <c r="M129" s="140"/>
      <c r="N129" s="140"/>
      <c r="O129" s="140"/>
      <c r="P129" s="115" t="str">
        <f t="shared" si="18"/>
        <v/>
      </c>
    </row>
    <row r="130" spans="1:16" x14ac:dyDescent="0.2">
      <c r="A130" s="435"/>
      <c r="B130" s="438"/>
      <c r="C130" s="59" t="s">
        <v>126</v>
      </c>
      <c r="D130" s="111"/>
      <c r="E130" s="111"/>
      <c r="F130" s="111"/>
      <c r="G130" s="111"/>
      <c r="H130" s="111"/>
      <c r="I130" s="111"/>
      <c r="J130" s="111"/>
      <c r="K130" s="111"/>
      <c r="L130" s="111"/>
      <c r="M130" s="111"/>
      <c r="N130" s="111"/>
      <c r="O130" s="111"/>
      <c r="P130" s="74" t="str">
        <f t="shared" si="18"/>
        <v/>
      </c>
    </row>
    <row r="131" spans="1:16" x14ac:dyDescent="0.2">
      <c r="A131" s="433"/>
      <c r="B131" s="436" t="str">
        <f>IF(A131="","",IFERROR(VLOOKUP(A131,L!$M$11:$N$120,2,FALSE),"Eingabeart wurde geändert"))</f>
        <v/>
      </c>
      <c r="C131" s="58" t="s">
        <v>178</v>
      </c>
      <c r="D131" s="110"/>
      <c r="E131" s="110"/>
      <c r="F131" s="110"/>
      <c r="G131" s="110"/>
      <c r="H131" s="110"/>
      <c r="I131" s="110"/>
      <c r="J131" s="110"/>
      <c r="K131" s="110"/>
      <c r="L131" s="110"/>
      <c r="M131" s="110"/>
      <c r="N131" s="110"/>
      <c r="O131" s="110"/>
      <c r="P131" s="73" t="str">
        <f t="shared" ref="P131:P133" si="19">IF(SUM(D131:O131)&gt;0,SUM(D131:O131),"")</f>
        <v/>
      </c>
    </row>
    <row r="132" spans="1:16" x14ac:dyDescent="0.2">
      <c r="A132" s="434"/>
      <c r="B132" s="437"/>
      <c r="C132" s="60" t="s">
        <v>179</v>
      </c>
      <c r="D132" s="140"/>
      <c r="E132" s="140"/>
      <c r="F132" s="140"/>
      <c r="G132" s="140"/>
      <c r="H132" s="140"/>
      <c r="I132" s="140"/>
      <c r="J132" s="140"/>
      <c r="K132" s="140"/>
      <c r="L132" s="140"/>
      <c r="M132" s="140"/>
      <c r="N132" s="140"/>
      <c r="O132" s="140"/>
      <c r="P132" s="115" t="str">
        <f t="shared" si="19"/>
        <v/>
      </c>
    </row>
    <row r="133" spans="1:16" x14ac:dyDescent="0.2">
      <c r="A133" s="435"/>
      <c r="B133" s="438"/>
      <c r="C133" s="59" t="s">
        <v>126</v>
      </c>
      <c r="D133" s="111"/>
      <c r="E133" s="111"/>
      <c r="F133" s="111"/>
      <c r="G133" s="111"/>
      <c r="H133" s="111"/>
      <c r="I133" s="111"/>
      <c r="J133" s="111"/>
      <c r="K133" s="111"/>
      <c r="L133" s="111"/>
      <c r="M133" s="111"/>
      <c r="N133" s="111"/>
      <c r="O133" s="111"/>
      <c r="P133" s="74" t="str">
        <f t="shared" si="19"/>
        <v/>
      </c>
    </row>
    <row r="134" spans="1:16" x14ac:dyDescent="0.2">
      <c r="A134" s="433"/>
      <c r="B134" s="436" t="str">
        <f>IF(A134="","",IFERROR(VLOOKUP(A134,L!$M$11:$N$120,2,FALSE),"Eingabeart wurde geändert"))</f>
        <v/>
      </c>
      <c r="C134" s="58" t="s">
        <v>178</v>
      </c>
      <c r="D134" s="110"/>
      <c r="E134" s="110"/>
      <c r="F134" s="110"/>
      <c r="G134" s="110"/>
      <c r="H134" s="110"/>
      <c r="I134" s="110"/>
      <c r="J134" s="110"/>
      <c r="K134" s="110"/>
      <c r="L134" s="110"/>
      <c r="M134" s="110"/>
      <c r="N134" s="110"/>
      <c r="O134" s="110"/>
      <c r="P134" s="73" t="str">
        <f t="shared" ref="P134:P136" si="20">IF(SUM(D134:O134)&gt;0,SUM(D134:O134),"")</f>
        <v/>
      </c>
    </row>
    <row r="135" spans="1:16" x14ac:dyDescent="0.2">
      <c r="A135" s="434"/>
      <c r="B135" s="437"/>
      <c r="C135" s="60" t="s">
        <v>179</v>
      </c>
      <c r="D135" s="140"/>
      <c r="E135" s="140"/>
      <c r="F135" s="140"/>
      <c r="G135" s="140"/>
      <c r="H135" s="140"/>
      <c r="I135" s="140"/>
      <c r="J135" s="140"/>
      <c r="K135" s="140"/>
      <c r="L135" s="140"/>
      <c r="M135" s="140"/>
      <c r="N135" s="140"/>
      <c r="O135" s="140"/>
      <c r="P135" s="115" t="str">
        <f t="shared" si="20"/>
        <v/>
      </c>
    </row>
    <row r="136" spans="1:16" x14ac:dyDescent="0.2">
      <c r="A136" s="435"/>
      <c r="B136" s="438"/>
      <c r="C136" s="59" t="s">
        <v>126</v>
      </c>
      <c r="D136" s="111"/>
      <c r="E136" s="111"/>
      <c r="F136" s="111"/>
      <c r="G136" s="111"/>
      <c r="H136" s="111"/>
      <c r="I136" s="111"/>
      <c r="J136" s="111"/>
      <c r="K136" s="111"/>
      <c r="L136" s="111"/>
      <c r="M136" s="111"/>
      <c r="N136" s="111"/>
      <c r="O136" s="111"/>
      <c r="P136" s="74" t="str">
        <f t="shared" si="20"/>
        <v/>
      </c>
    </row>
    <row r="137" spans="1:16" x14ac:dyDescent="0.2">
      <c r="A137" s="433"/>
      <c r="B137" s="436" t="str">
        <f>IF(A137="","",IFERROR(VLOOKUP(A137,L!$M$11:$N$120,2,FALSE),"Eingabeart wurde geändert"))</f>
        <v/>
      </c>
      <c r="C137" s="58" t="s">
        <v>178</v>
      </c>
      <c r="D137" s="110"/>
      <c r="E137" s="110"/>
      <c r="F137" s="110"/>
      <c r="G137" s="110"/>
      <c r="H137" s="110"/>
      <c r="I137" s="110"/>
      <c r="J137" s="110"/>
      <c r="K137" s="110"/>
      <c r="L137" s="110"/>
      <c r="M137" s="110"/>
      <c r="N137" s="110"/>
      <c r="O137" s="110"/>
      <c r="P137" s="73" t="str">
        <f t="shared" ref="P137:P139" si="21">IF(SUM(D137:O137)&gt;0,SUM(D137:O137),"")</f>
        <v/>
      </c>
    </row>
    <row r="138" spans="1:16" x14ac:dyDescent="0.2">
      <c r="A138" s="434"/>
      <c r="B138" s="437"/>
      <c r="C138" s="60" t="s">
        <v>179</v>
      </c>
      <c r="D138" s="140"/>
      <c r="E138" s="140"/>
      <c r="F138" s="140"/>
      <c r="G138" s="140"/>
      <c r="H138" s="140"/>
      <c r="I138" s="140"/>
      <c r="J138" s="140"/>
      <c r="K138" s="140"/>
      <c r="L138" s="140"/>
      <c r="M138" s="140"/>
      <c r="N138" s="140"/>
      <c r="O138" s="140"/>
      <c r="P138" s="115" t="str">
        <f t="shared" si="21"/>
        <v/>
      </c>
    </row>
    <row r="139" spans="1:16" x14ac:dyDescent="0.2">
      <c r="A139" s="435"/>
      <c r="B139" s="438"/>
      <c r="C139" s="59" t="s">
        <v>126</v>
      </c>
      <c r="D139" s="111"/>
      <c r="E139" s="111"/>
      <c r="F139" s="111"/>
      <c r="G139" s="111"/>
      <c r="H139" s="111"/>
      <c r="I139" s="111"/>
      <c r="J139" s="111"/>
      <c r="K139" s="111"/>
      <c r="L139" s="111"/>
      <c r="M139" s="111"/>
      <c r="N139" s="111"/>
      <c r="O139" s="111"/>
      <c r="P139" s="74" t="str">
        <f t="shared" si="21"/>
        <v/>
      </c>
    </row>
    <row r="140" spans="1:16" x14ac:dyDescent="0.2">
      <c r="A140" s="433"/>
      <c r="B140" s="436" t="str">
        <f>IF(A140="","",IFERROR(VLOOKUP(A140,L!$M$11:$N$120,2,FALSE),"Eingabeart wurde geändert"))</f>
        <v/>
      </c>
      <c r="C140" s="58" t="s">
        <v>178</v>
      </c>
      <c r="D140" s="110"/>
      <c r="E140" s="110"/>
      <c r="F140" s="110"/>
      <c r="G140" s="110"/>
      <c r="H140" s="110"/>
      <c r="I140" s="110"/>
      <c r="J140" s="110"/>
      <c r="K140" s="110"/>
      <c r="L140" s="110"/>
      <c r="M140" s="110"/>
      <c r="N140" s="110"/>
      <c r="O140" s="110"/>
      <c r="P140" s="73" t="str">
        <f t="shared" ref="P140:P160" si="22">IF(SUM(D140:O140)&gt;0,SUM(D140:O140),"")</f>
        <v/>
      </c>
    </row>
    <row r="141" spans="1:16" x14ac:dyDescent="0.2">
      <c r="A141" s="434"/>
      <c r="B141" s="437"/>
      <c r="C141" s="60" t="s">
        <v>179</v>
      </c>
      <c r="D141" s="140"/>
      <c r="E141" s="140"/>
      <c r="F141" s="140"/>
      <c r="G141" s="140"/>
      <c r="H141" s="140"/>
      <c r="I141" s="140"/>
      <c r="J141" s="140"/>
      <c r="K141" s="140"/>
      <c r="L141" s="140"/>
      <c r="M141" s="140"/>
      <c r="N141" s="140"/>
      <c r="O141" s="140"/>
      <c r="P141" s="115" t="str">
        <f t="shared" si="22"/>
        <v/>
      </c>
    </row>
    <row r="142" spans="1:16" x14ac:dyDescent="0.2">
      <c r="A142" s="435"/>
      <c r="B142" s="438"/>
      <c r="C142" s="59" t="s">
        <v>126</v>
      </c>
      <c r="D142" s="111"/>
      <c r="E142" s="111"/>
      <c r="F142" s="111"/>
      <c r="G142" s="111"/>
      <c r="H142" s="111"/>
      <c r="I142" s="111"/>
      <c r="J142" s="111"/>
      <c r="K142" s="111"/>
      <c r="L142" s="111"/>
      <c r="M142" s="111"/>
      <c r="N142" s="111"/>
      <c r="O142" s="111"/>
      <c r="P142" s="74" t="str">
        <f t="shared" si="22"/>
        <v/>
      </c>
    </row>
    <row r="143" spans="1:16" x14ac:dyDescent="0.2">
      <c r="A143" s="433"/>
      <c r="B143" s="436" t="str">
        <f>IF(A143="","",IFERROR(VLOOKUP(A143,L!$M$11:$N$120,2,FALSE),"Eingabeart wurde geändert"))</f>
        <v/>
      </c>
      <c r="C143" s="58" t="s">
        <v>178</v>
      </c>
      <c r="D143" s="110"/>
      <c r="E143" s="110"/>
      <c r="F143" s="110"/>
      <c r="G143" s="110"/>
      <c r="H143" s="110"/>
      <c r="I143" s="110"/>
      <c r="J143" s="110"/>
      <c r="K143" s="110"/>
      <c r="L143" s="110"/>
      <c r="M143" s="110"/>
      <c r="N143" s="110"/>
      <c r="O143" s="110"/>
      <c r="P143" s="73" t="str">
        <f t="shared" si="22"/>
        <v/>
      </c>
    </row>
    <row r="144" spans="1:16" x14ac:dyDescent="0.2">
      <c r="A144" s="434"/>
      <c r="B144" s="437"/>
      <c r="C144" s="60" t="s">
        <v>179</v>
      </c>
      <c r="D144" s="140"/>
      <c r="E144" s="140"/>
      <c r="F144" s="140"/>
      <c r="G144" s="140"/>
      <c r="H144" s="140"/>
      <c r="I144" s="140"/>
      <c r="J144" s="140"/>
      <c r="K144" s="140"/>
      <c r="L144" s="140"/>
      <c r="M144" s="140"/>
      <c r="N144" s="140"/>
      <c r="O144" s="140"/>
      <c r="P144" s="115" t="str">
        <f t="shared" si="22"/>
        <v/>
      </c>
    </row>
    <row r="145" spans="1:16" x14ac:dyDescent="0.2">
      <c r="A145" s="435"/>
      <c r="B145" s="438"/>
      <c r="C145" s="59" t="s">
        <v>126</v>
      </c>
      <c r="D145" s="111"/>
      <c r="E145" s="111"/>
      <c r="F145" s="111"/>
      <c r="G145" s="111"/>
      <c r="H145" s="111"/>
      <c r="I145" s="111"/>
      <c r="J145" s="111"/>
      <c r="K145" s="111"/>
      <c r="L145" s="111"/>
      <c r="M145" s="111"/>
      <c r="N145" s="111"/>
      <c r="O145" s="111"/>
      <c r="P145" s="74" t="str">
        <f t="shared" si="22"/>
        <v/>
      </c>
    </row>
    <row r="146" spans="1:16" x14ac:dyDescent="0.2">
      <c r="A146" s="433"/>
      <c r="B146" s="436" t="str">
        <f>IF(A146="","",IFERROR(VLOOKUP(A146,L!$M$11:$N$120,2,FALSE),"Eingabeart wurde geändert"))</f>
        <v/>
      </c>
      <c r="C146" s="58" t="s">
        <v>178</v>
      </c>
      <c r="D146" s="110"/>
      <c r="E146" s="110"/>
      <c r="F146" s="110"/>
      <c r="G146" s="110"/>
      <c r="H146" s="110"/>
      <c r="I146" s="110"/>
      <c r="J146" s="110"/>
      <c r="K146" s="110"/>
      <c r="L146" s="110"/>
      <c r="M146" s="110"/>
      <c r="N146" s="110"/>
      <c r="O146" s="110"/>
      <c r="P146" s="73" t="str">
        <f t="shared" si="22"/>
        <v/>
      </c>
    </row>
    <row r="147" spans="1:16" x14ac:dyDescent="0.2">
      <c r="A147" s="434"/>
      <c r="B147" s="437"/>
      <c r="C147" s="60" t="s">
        <v>179</v>
      </c>
      <c r="D147" s="140"/>
      <c r="E147" s="140"/>
      <c r="F147" s="140"/>
      <c r="G147" s="140"/>
      <c r="H147" s="140"/>
      <c r="I147" s="140"/>
      <c r="J147" s="140"/>
      <c r="K147" s="140"/>
      <c r="L147" s="140"/>
      <c r="M147" s="140"/>
      <c r="N147" s="140"/>
      <c r="O147" s="140"/>
      <c r="P147" s="115" t="str">
        <f t="shared" si="22"/>
        <v/>
      </c>
    </row>
    <row r="148" spans="1:16" x14ac:dyDescent="0.2">
      <c r="A148" s="435"/>
      <c r="B148" s="438"/>
      <c r="C148" s="59" t="s">
        <v>126</v>
      </c>
      <c r="D148" s="111"/>
      <c r="E148" s="111"/>
      <c r="F148" s="111"/>
      <c r="G148" s="111"/>
      <c r="H148" s="111"/>
      <c r="I148" s="111"/>
      <c r="J148" s="111"/>
      <c r="K148" s="111"/>
      <c r="L148" s="111"/>
      <c r="M148" s="111"/>
      <c r="N148" s="111"/>
      <c r="O148" s="111"/>
      <c r="P148" s="74" t="str">
        <f t="shared" si="22"/>
        <v/>
      </c>
    </row>
    <row r="149" spans="1:16" x14ac:dyDescent="0.2">
      <c r="A149" s="433"/>
      <c r="B149" s="436" t="str">
        <f>IF(A149="","",IFERROR(VLOOKUP(A149,L!$M$11:$N$120,2,FALSE),"Eingabeart wurde geändert"))</f>
        <v/>
      </c>
      <c r="C149" s="58" t="s">
        <v>178</v>
      </c>
      <c r="D149" s="110"/>
      <c r="E149" s="110"/>
      <c r="F149" s="110"/>
      <c r="G149" s="110"/>
      <c r="H149" s="110"/>
      <c r="I149" s="110"/>
      <c r="J149" s="110"/>
      <c r="K149" s="110"/>
      <c r="L149" s="110"/>
      <c r="M149" s="110"/>
      <c r="N149" s="110"/>
      <c r="O149" s="110"/>
      <c r="P149" s="73" t="str">
        <f t="shared" si="22"/>
        <v/>
      </c>
    </row>
    <row r="150" spans="1:16" x14ac:dyDescent="0.2">
      <c r="A150" s="434"/>
      <c r="B150" s="437"/>
      <c r="C150" s="60" t="s">
        <v>179</v>
      </c>
      <c r="D150" s="140"/>
      <c r="E150" s="140"/>
      <c r="F150" s="140"/>
      <c r="G150" s="140"/>
      <c r="H150" s="140"/>
      <c r="I150" s="140"/>
      <c r="J150" s="140"/>
      <c r="K150" s="140"/>
      <c r="L150" s="140"/>
      <c r="M150" s="140"/>
      <c r="N150" s="140"/>
      <c r="O150" s="140"/>
      <c r="P150" s="115" t="str">
        <f t="shared" si="22"/>
        <v/>
      </c>
    </row>
    <row r="151" spans="1:16" x14ac:dyDescent="0.2">
      <c r="A151" s="435"/>
      <c r="B151" s="438"/>
      <c r="C151" s="59" t="s">
        <v>126</v>
      </c>
      <c r="D151" s="111"/>
      <c r="E151" s="111"/>
      <c r="F151" s="111"/>
      <c r="G151" s="111"/>
      <c r="H151" s="111"/>
      <c r="I151" s="111"/>
      <c r="J151" s="111"/>
      <c r="K151" s="111"/>
      <c r="L151" s="111"/>
      <c r="M151" s="111"/>
      <c r="N151" s="111"/>
      <c r="O151" s="111"/>
      <c r="P151" s="74" t="str">
        <f t="shared" si="22"/>
        <v/>
      </c>
    </row>
    <row r="152" spans="1:16" x14ac:dyDescent="0.2">
      <c r="A152" s="433"/>
      <c r="B152" s="436" t="str">
        <f>IF(A152="","",IFERROR(VLOOKUP(A152,L!$M$11:$N$120,2,FALSE),"Eingabeart wurde geändert"))</f>
        <v/>
      </c>
      <c r="C152" s="58" t="s">
        <v>178</v>
      </c>
      <c r="D152" s="110"/>
      <c r="E152" s="110"/>
      <c r="F152" s="110"/>
      <c r="G152" s="110"/>
      <c r="H152" s="110"/>
      <c r="I152" s="110"/>
      <c r="J152" s="110"/>
      <c r="K152" s="110"/>
      <c r="L152" s="110"/>
      <c r="M152" s="110"/>
      <c r="N152" s="110"/>
      <c r="O152" s="110"/>
      <c r="P152" s="73" t="str">
        <f t="shared" si="22"/>
        <v/>
      </c>
    </row>
    <row r="153" spans="1:16" x14ac:dyDescent="0.2">
      <c r="A153" s="434"/>
      <c r="B153" s="437"/>
      <c r="C153" s="60" t="s">
        <v>179</v>
      </c>
      <c r="D153" s="140"/>
      <c r="E153" s="140"/>
      <c r="F153" s="140"/>
      <c r="G153" s="140"/>
      <c r="H153" s="140"/>
      <c r="I153" s="140"/>
      <c r="J153" s="140"/>
      <c r="K153" s="140"/>
      <c r="L153" s="140"/>
      <c r="M153" s="140"/>
      <c r="N153" s="140"/>
      <c r="O153" s="140"/>
      <c r="P153" s="115" t="str">
        <f t="shared" si="22"/>
        <v/>
      </c>
    </row>
    <row r="154" spans="1:16" x14ac:dyDescent="0.2">
      <c r="A154" s="435"/>
      <c r="B154" s="438"/>
      <c r="C154" s="59" t="s">
        <v>126</v>
      </c>
      <c r="D154" s="111"/>
      <c r="E154" s="111"/>
      <c r="F154" s="111"/>
      <c r="G154" s="111"/>
      <c r="H154" s="111"/>
      <c r="I154" s="111"/>
      <c r="J154" s="111"/>
      <c r="K154" s="111"/>
      <c r="L154" s="111"/>
      <c r="M154" s="111"/>
      <c r="N154" s="111"/>
      <c r="O154" s="111"/>
      <c r="P154" s="74" t="str">
        <f t="shared" si="22"/>
        <v/>
      </c>
    </row>
    <row r="155" spans="1:16" x14ac:dyDescent="0.2">
      <c r="A155" s="433"/>
      <c r="B155" s="436" t="str">
        <f>IF(A155="","",IFERROR(VLOOKUP(A155,L!$M$11:$N$120,2,FALSE),"Eingabeart wurde geändert"))</f>
        <v/>
      </c>
      <c r="C155" s="58" t="s">
        <v>178</v>
      </c>
      <c r="D155" s="110"/>
      <c r="E155" s="110"/>
      <c r="F155" s="110"/>
      <c r="G155" s="110"/>
      <c r="H155" s="110"/>
      <c r="I155" s="110"/>
      <c r="J155" s="110"/>
      <c r="K155" s="110"/>
      <c r="L155" s="110"/>
      <c r="M155" s="110"/>
      <c r="N155" s="110"/>
      <c r="O155" s="110"/>
      <c r="P155" s="73" t="str">
        <f t="shared" si="22"/>
        <v/>
      </c>
    </row>
    <row r="156" spans="1:16" x14ac:dyDescent="0.2">
      <c r="A156" s="434"/>
      <c r="B156" s="437"/>
      <c r="C156" s="60" t="s">
        <v>179</v>
      </c>
      <c r="D156" s="140"/>
      <c r="E156" s="140"/>
      <c r="F156" s="140"/>
      <c r="G156" s="140"/>
      <c r="H156" s="140"/>
      <c r="I156" s="140"/>
      <c r="J156" s="140"/>
      <c r="K156" s="140"/>
      <c r="L156" s="140"/>
      <c r="M156" s="140"/>
      <c r="N156" s="140"/>
      <c r="O156" s="140"/>
      <c r="P156" s="115" t="str">
        <f t="shared" si="22"/>
        <v/>
      </c>
    </row>
    <row r="157" spans="1:16" x14ac:dyDescent="0.2">
      <c r="A157" s="435"/>
      <c r="B157" s="438"/>
      <c r="C157" s="59" t="s">
        <v>126</v>
      </c>
      <c r="D157" s="111"/>
      <c r="E157" s="111"/>
      <c r="F157" s="111"/>
      <c r="G157" s="111"/>
      <c r="H157" s="111"/>
      <c r="I157" s="111"/>
      <c r="J157" s="111"/>
      <c r="K157" s="111"/>
      <c r="L157" s="111"/>
      <c r="M157" s="111"/>
      <c r="N157" s="111"/>
      <c r="O157" s="111"/>
      <c r="P157" s="74" t="str">
        <f t="shared" si="22"/>
        <v/>
      </c>
    </row>
    <row r="158" spans="1:16" x14ac:dyDescent="0.2">
      <c r="A158" s="433"/>
      <c r="B158" s="436" t="str">
        <f>IF(A158="","",IFERROR(VLOOKUP(A158,L!$M$11:$N$120,2,FALSE),"Eingabeart wurde geändert"))</f>
        <v/>
      </c>
      <c r="C158" s="58" t="s">
        <v>178</v>
      </c>
      <c r="D158" s="110"/>
      <c r="E158" s="110"/>
      <c r="F158" s="110"/>
      <c r="G158" s="110"/>
      <c r="H158" s="110"/>
      <c r="I158" s="110"/>
      <c r="J158" s="110"/>
      <c r="K158" s="110"/>
      <c r="L158" s="110"/>
      <c r="M158" s="110"/>
      <c r="N158" s="110"/>
      <c r="O158" s="110"/>
      <c r="P158" s="73" t="str">
        <f t="shared" si="22"/>
        <v/>
      </c>
    </row>
    <row r="159" spans="1:16" x14ac:dyDescent="0.2">
      <c r="A159" s="434"/>
      <c r="B159" s="437"/>
      <c r="C159" s="60" t="s">
        <v>179</v>
      </c>
      <c r="D159" s="140"/>
      <c r="E159" s="140"/>
      <c r="F159" s="140"/>
      <c r="G159" s="140"/>
      <c r="H159" s="140"/>
      <c r="I159" s="140"/>
      <c r="J159" s="140"/>
      <c r="K159" s="140"/>
      <c r="L159" s="140"/>
      <c r="M159" s="140"/>
      <c r="N159" s="140"/>
      <c r="O159" s="140"/>
      <c r="P159" s="115" t="str">
        <f t="shared" si="22"/>
        <v/>
      </c>
    </row>
    <row r="160" spans="1:16" x14ac:dyDescent="0.2">
      <c r="A160" s="435"/>
      <c r="B160" s="438"/>
      <c r="C160" s="59" t="s">
        <v>126</v>
      </c>
      <c r="D160" s="111"/>
      <c r="E160" s="111"/>
      <c r="F160" s="111"/>
      <c r="G160" s="111"/>
      <c r="H160" s="111"/>
      <c r="I160" s="111"/>
      <c r="J160" s="111"/>
      <c r="K160" s="111"/>
      <c r="L160" s="111"/>
      <c r="M160" s="111"/>
      <c r="N160" s="111"/>
      <c r="O160" s="111"/>
      <c r="P160" s="74" t="str">
        <f t="shared" si="22"/>
        <v/>
      </c>
    </row>
    <row r="161" spans="1:16" x14ac:dyDescent="0.2">
      <c r="A161" s="433"/>
      <c r="B161" s="436" t="str">
        <f>IF(A161="","",IFERROR(VLOOKUP(A161,L!$M$11:$N$120,2,FALSE),"Eingabeart wurde geändert"))</f>
        <v/>
      </c>
      <c r="C161" s="58" t="s">
        <v>178</v>
      </c>
      <c r="D161" s="110"/>
      <c r="E161" s="110"/>
      <c r="F161" s="110"/>
      <c r="G161" s="110"/>
      <c r="H161" s="110"/>
      <c r="I161" s="110"/>
      <c r="J161" s="110"/>
      <c r="K161" s="110"/>
      <c r="L161" s="110"/>
      <c r="M161" s="110"/>
      <c r="N161" s="110"/>
      <c r="O161" s="110"/>
      <c r="P161" s="73" t="str">
        <f t="shared" ref="P161:P181" si="23">IF(SUM(D161:O161)&gt;0,SUM(D161:O161),"")</f>
        <v/>
      </c>
    </row>
    <row r="162" spans="1:16" x14ac:dyDescent="0.2">
      <c r="A162" s="434"/>
      <c r="B162" s="437"/>
      <c r="C162" s="60" t="s">
        <v>179</v>
      </c>
      <c r="D162" s="140"/>
      <c r="E162" s="140"/>
      <c r="F162" s="140"/>
      <c r="G162" s="140"/>
      <c r="H162" s="140"/>
      <c r="I162" s="140"/>
      <c r="J162" s="140"/>
      <c r="K162" s="140"/>
      <c r="L162" s="140"/>
      <c r="M162" s="140"/>
      <c r="N162" s="140"/>
      <c r="O162" s="140"/>
      <c r="P162" s="115" t="str">
        <f t="shared" si="23"/>
        <v/>
      </c>
    </row>
    <row r="163" spans="1:16" x14ac:dyDescent="0.2">
      <c r="A163" s="435"/>
      <c r="B163" s="438"/>
      <c r="C163" s="59" t="s">
        <v>126</v>
      </c>
      <c r="D163" s="111"/>
      <c r="E163" s="111"/>
      <c r="F163" s="111"/>
      <c r="G163" s="111"/>
      <c r="H163" s="111"/>
      <c r="I163" s="111"/>
      <c r="J163" s="111"/>
      <c r="K163" s="111"/>
      <c r="L163" s="111"/>
      <c r="M163" s="111"/>
      <c r="N163" s="111"/>
      <c r="O163" s="111"/>
      <c r="P163" s="74" t="str">
        <f t="shared" si="23"/>
        <v/>
      </c>
    </row>
    <row r="164" spans="1:16" x14ac:dyDescent="0.2">
      <c r="A164" s="433"/>
      <c r="B164" s="436" t="str">
        <f>IF(A164="","",IFERROR(VLOOKUP(A164,L!$M$11:$N$120,2,FALSE),"Eingabeart wurde geändert"))</f>
        <v/>
      </c>
      <c r="C164" s="58" t="s">
        <v>178</v>
      </c>
      <c r="D164" s="110"/>
      <c r="E164" s="110"/>
      <c r="F164" s="110"/>
      <c r="G164" s="110"/>
      <c r="H164" s="110"/>
      <c r="I164" s="110"/>
      <c r="J164" s="110"/>
      <c r="K164" s="110"/>
      <c r="L164" s="110"/>
      <c r="M164" s="110"/>
      <c r="N164" s="110"/>
      <c r="O164" s="110"/>
      <c r="P164" s="73" t="str">
        <f t="shared" si="23"/>
        <v/>
      </c>
    </row>
    <row r="165" spans="1:16" x14ac:dyDescent="0.2">
      <c r="A165" s="434"/>
      <c r="B165" s="437"/>
      <c r="C165" s="60" t="s">
        <v>179</v>
      </c>
      <c r="D165" s="140"/>
      <c r="E165" s="140"/>
      <c r="F165" s="140"/>
      <c r="G165" s="140"/>
      <c r="H165" s="140"/>
      <c r="I165" s="140"/>
      <c r="J165" s="140"/>
      <c r="K165" s="140"/>
      <c r="L165" s="140"/>
      <c r="M165" s="140"/>
      <c r="N165" s="140"/>
      <c r="O165" s="140"/>
      <c r="P165" s="115" t="str">
        <f t="shared" si="23"/>
        <v/>
      </c>
    </row>
    <row r="166" spans="1:16" x14ac:dyDescent="0.2">
      <c r="A166" s="435"/>
      <c r="B166" s="438"/>
      <c r="C166" s="59" t="s">
        <v>126</v>
      </c>
      <c r="D166" s="111"/>
      <c r="E166" s="111"/>
      <c r="F166" s="111"/>
      <c r="G166" s="111"/>
      <c r="H166" s="111"/>
      <c r="I166" s="111"/>
      <c r="J166" s="111"/>
      <c r="K166" s="111"/>
      <c r="L166" s="111"/>
      <c r="M166" s="111"/>
      <c r="N166" s="111"/>
      <c r="O166" s="111"/>
      <c r="P166" s="74" t="str">
        <f t="shared" si="23"/>
        <v/>
      </c>
    </row>
    <row r="167" spans="1:16" x14ac:dyDescent="0.2">
      <c r="A167" s="433"/>
      <c r="B167" s="436" t="str">
        <f>IF(A167="","",IFERROR(VLOOKUP(A167,L!$M$11:$N$120,2,FALSE),"Eingabeart wurde geändert"))</f>
        <v/>
      </c>
      <c r="C167" s="58" t="s">
        <v>178</v>
      </c>
      <c r="D167" s="110"/>
      <c r="E167" s="110"/>
      <c r="F167" s="110"/>
      <c r="G167" s="110"/>
      <c r="H167" s="110"/>
      <c r="I167" s="110"/>
      <c r="J167" s="110"/>
      <c r="K167" s="110"/>
      <c r="L167" s="110"/>
      <c r="M167" s="110"/>
      <c r="N167" s="110"/>
      <c r="O167" s="110"/>
      <c r="P167" s="73" t="str">
        <f t="shared" si="23"/>
        <v/>
      </c>
    </row>
    <row r="168" spans="1:16" x14ac:dyDescent="0.2">
      <c r="A168" s="434"/>
      <c r="B168" s="437"/>
      <c r="C168" s="60" t="s">
        <v>179</v>
      </c>
      <c r="D168" s="140"/>
      <c r="E168" s="140"/>
      <c r="F168" s="140"/>
      <c r="G168" s="140"/>
      <c r="H168" s="140"/>
      <c r="I168" s="140"/>
      <c r="J168" s="140"/>
      <c r="K168" s="140"/>
      <c r="L168" s="140"/>
      <c r="M168" s="140"/>
      <c r="N168" s="140"/>
      <c r="O168" s="140"/>
      <c r="P168" s="115" t="str">
        <f t="shared" si="23"/>
        <v/>
      </c>
    </row>
    <row r="169" spans="1:16" x14ac:dyDescent="0.2">
      <c r="A169" s="435"/>
      <c r="B169" s="438"/>
      <c r="C169" s="59" t="s">
        <v>126</v>
      </c>
      <c r="D169" s="111"/>
      <c r="E169" s="111"/>
      <c r="F169" s="111"/>
      <c r="G169" s="111"/>
      <c r="H169" s="111"/>
      <c r="I169" s="111"/>
      <c r="J169" s="111"/>
      <c r="K169" s="111"/>
      <c r="L169" s="111"/>
      <c r="M169" s="111"/>
      <c r="N169" s="111"/>
      <c r="O169" s="111"/>
      <c r="P169" s="74" t="str">
        <f t="shared" si="23"/>
        <v/>
      </c>
    </row>
    <row r="170" spans="1:16" x14ac:dyDescent="0.2">
      <c r="A170" s="433"/>
      <c r="B170" s="436" t="str">
        <f>IF(A170="","",IFERROR(VLOOKUP(A170,L!$M$11:$N$120,2,FALSE),"Eingabeart wurde geändert"))</f>
        <v/>
      </c>
      <c r="C170" s="58" t="s">
        <v>178</v>
      </c>
      <c r="D170" s="110"/>
      <c r="E170" s="110"/>
      <c r="F170" s="110"/>
      <c r="G170" s="110"/>
      <c r="H170" s="110"/>
      <c r="I170" s="110"/>
      <c r="J170" s="110"/>
      <c r="K170" s="110"/>
      <c r="L170" s="110"/>
      <c r="M170" s="110"/>
      <c r="N170" s="110"/>
      <c r="O170" s="110"/>
      <c r="P170" s="73" t="str">
        <f t="shared" si="23"/>
        <v/>
      </c>
    </row>
    <row r="171" spans="1:16" x14ac:dyDescent="0.2">
      <c r="A171" s="434"/>
      <c r="B171" s="437"/>
      <c r="C171" s="60" t="s">
        <v>179</v>
      </c>
      <c r="D171" s="140"/>
      <c r="E171" s="140"/>
      <c r="F171" s="140"/>
      <c r="G171" s="140"/>
      <c r="H171" s="140"/>
      <c r="I171" s="140"/>
      <c r="J171" s="140"/>
      <c r="K171" s="140"/>
      <c r="L171" s="140"/>
      <c r="M171" s="140"/>
      <c r="N171" s="140"/>
      <c r="O171" s="140"/>
      <c r="P171" s="115" t="str">
        <f t="shared" si="23"/>
        <v/>
      </c>
    </row>
    <row r="172" spans="1:16" x14ac:dyDescent="0.2">
      <c r="A172" s="435"/>
      <c r="B172" s="438"/>
      <c r="C172" s="59" t="s">
        <v>126</v>
      </c>
      <c r="D172" s="111"/>
      <c r="E172" s="111"/>
      <c r="F172" s="111"/>
      <c r="G172" s="111"/>
      <c r="H172" s="111"/>
      <c r="I172" s="111"/>
      <c r="J172" s="111"/>
      <c r="K172" s="111"/>
      <c r="L172" s="111"/>
      <c r="M172" s="111"/>
      <c r="N172" s="111"/>
      <c r="O172" s="111"/>
      <c r="P172" s="74" t="str">
        <f t="shared" si="23"/>
        <v/>
      </c>
    </row>
    <row r="173" spans="1:16" x14ac:dyDescent="0.2">
      <c r="A173" s="433"/>
      <c r="B173" s="436" t="str">
        <f>IF(A173="","",IFERROR(VLOOKUP(A173,L!$M$11:$N$120,2,FALSE),"Eingabeart wurde geändert"))</f>
        <v/>
      </c>
      <c r="C173" s="58" t="s">
        <v>178</v>
      </c>
      <c r="D173" s="110"/>
      <c r="E173" s="110"/>
      <c r="F173" s="110"/>
      <c r="G173" s="110"/>
      <c r="H173" s="110"/>
      <c r="I173" s="110"/>
      <c r="J173" s="110"/>
      <c r="K173" s="110"/>
      <c r="L173" s="110"/>
      <c r="M173" s="110"/>
      <c r="N173" s="110"/>
      <c r="O173" s="110"/>
      <c r="P173" s="73" t="str">
        <f t="shared" si="23"/>
        <v/>
      </c>
    </row>
    <row r="174" spans="1:16" x14ac:dyDescent="0.2">
      <c r="A174" s="434"/>
      <c r="B174" s="437"/>
      <c r="C174" s="60" t="s">
        <v>179</v>
      </c>
      <c r="D174" s="140"/>
      <c r="E174" s="140"/>
      <c r="F174" s="140"/>
      <c r="G174" s="140"/>
      <c r="H174" s="140"/>
      <c r="I174" s="140"/>
      <c r="J174" s="140"/>
      <c r="K174" s="140"/>
      <c r="L174" s="140"/>
      <c r="M174" s="140"/>
      <c r="N174" s="140"/>
      <c r="O174" s="140"/>
      <c r="P174" s="115" t="str">
        <f t="shared" si="23"/>
        <v/>
      </c>
    </row>
    <row r="175" spans="1:16" x14ac:dyDescent="0.2">
      <c r="A175" s="435"/>
      <c r="B175" s="438"/>
      <c r="C175" s="59" t="s">
        <v>126</v>
      </c>
      <c r="D175" s="111"/>
      <c r="E175" s="111"/>
      <c r="F175" s="111"/>
      <c r="G175" s="111"/>
      <c r="H175" s="111"/>
      <c r="I175" s="111"/>
      <c r="J175" s="111"/>
      <c r="K175" s="111"/>
      <c r="L175" s="111"/>
      <c r="M175" s="111"/>
      <c r="N175" s="111"/>
      <c r="O175" s="111"/>
      <c r="P175" s="74" t="str">
        <f t="shared" si="23"/>
        <v/>
      </c>
    </row>
    <row r="176" spans="1:16" x14ac:dyDescent="0.2">
      <c r="A176" s="433"/>
      <c r="B176" s="436" t="str">
        <f>IF(A176="","",IFERROR(VLOOKUP(A176,L!$M$11:$N$120,2,FALSE),"Eingabeart wurde geändert"))</f>
        <v/>
      </c>
      <c r="C176" s="58" t="s">
        <v>178</v>
      </c>
      <c r="D176" s="110"/>
      <c r="E176" s="110"/>
      <c r="F176" s="110"/>
      <c r="G176" s="110"/>
      <c r="H176" s="110"/>
      <c r="I176" s="110"/>
      <c r="J176" s="110"/>
      <c r="K176" s="110"/>
      <c r="L176" s="110"/>
      <c r="M176" s="110"/>
      <c r="N176" s="110"/>
      <c r="O176" s="110"/>
      <c r="P176" s="73" t="str">
        <f t="shared" si="23"/>
        <v/>
      </c>
    </row>
    <row r="177" spans="1:16" x14ac:dyDescent="0.2">
      <c r="A177" s="434"/>
      <c r="B177" s="437"/>
      <c r="C177" s="60" t="s">
        <v>179</v>
      </c>
      <c r="D177" s="140"/>
      <c r="E177" s="140"/>
      <c r="F177" s="140"/>
      <c r="G177" s="140"/>
      <c r="H177" s="140"/>
      <c r="I177" s="140"/>
      <c r="J177" s="140"/>
      <c r="K177" s="140"/>
      <c r="L177" s="140"/>
      <c r="M177" s="140"/>
      <c r="N177" s="140"/>
      <c r="O177" s="140"/>
      <c r="P177" s="115" t="str">
        <f t="shared" si="23"/>
        <v/>
      </c>
    </row>
    <row r="178" spans="1:16" x14ac:dyDescent="0.2">
      <c r="A178" s="435"/>
      <c r="B178" s="438"/>
      <c r="C178" s="59" t="s">
        <v>126</v>
      </c>
      <c r="D178" s="111"/>
      <c r="E178" s="111"/>
      <c r="F178" s="111"/>
      <c r="G178" s="111"/>
      <c r="H178" s="111"/>
      <c r="I178" s="111"/>
      <c r="J178" s="111"/>
      <c r="K178" s="111"/>
      <c r="L178" s="111"/>
      <c r="M178" s="111"/>
      <c r="N178" s="111"/>
      <c r="O178" s="111"/>
      <c r="P178" s="74" t="str">
        <f t="shared" si="23"/>
        <v/>
      </c>
    </row>
    <row r="179" spans="1:16" x14ac:dyDescent="0.2">
      <c r="A179" s="433"/>
      <c r="B179" s="436" t="str">
        <f>IF(A179="","",IFERROR(VLOOKUP(A179,L!$M$11:$N$120,2,FALSE),"Eingabeart wurde geändert"))</f>
        <v/>
      </c>
      <c r="C179" s="58" t="s">
        <v>178</v>
      </c>
      <c r="D179" s="110"/>
      <c r="E179" s="110"/>
      <c r="F179" s="110"/>
      <c r="G179" s="110"/>
      <c r="H179" s="110"/>
      <c r="I179" s="110"/>
      <c r="J179" s="110"/>
      <c r="K179" s="110"/>
      <c r="L179" s="110"/>
      <c r="M179" s="110"/>
      <c r="N179" s="110"/>
      <c r="O179" s="110"/>
      <c r="P179" s="73" t="str">
        <f t="shared" si="23"/>
        <v/>
      </c>
    </row>
    <row r="180" spans="1:16" x14ac:dyDescent="0.2">
      <c r="A180" s="434"/>
      <c r="B180" s="437"/>
      <c r="C180" s="60" t="s">
        <v>179</v>
      </c>
      <c r="D180" s="140"/>
      <c r="E180" s="140"/>
      <c r="F180" s="140"/>
      <c r="G180" s="140"/>
      <c r="H180" s="140"/>
      <c r="I180" s="140"/>
      <c r="J180" s="140"/>
      <c r="K180" s="140"/>
      <c r="L180" s="140"/>
      <c r="M180" s="140"/>
      <c r="N180" s="140"/>
      <c r="O180" s="140"/>
      <c r="P180" s="115" t="str">
        <f t="shared" si="23"/>
        <v/>
      </c>
    </row>
    <row r="181" spans="1:16" x14ac:dyDescent="0.2">
      <c r="A181" s="435"/>
      <c r="B181" s="438"/>
      <c r="C181" s="59" t="s">
        <v>126</v>
      </c>
      <c r="D181" s="111"/>
      <c r="E181" s="111"/>
      <c r="F181" s="111"/>
      <c r="G181" s="111"/>
      <c r="H181" s="111"/>
      <c r="I181" s="111"/>
      <c r="J181" s="111"/>
      <c r="K181" s="111"/>
      <c r="L181" s="111"/>
      <c r="M181" s="111"/>
      <c r="N181" s="111"/>
      <c r="O181" s="111"/>
      <c r="P181" s="74" t="str">
        <f t="shared" si="23"/>
        <v/>
      </c>
    </row>
    <row r="182" spans="1:16" x14ac:dyDescent="0.2">
      <c r="A182" s="433"/>
      <c r="B182" s="436" t="str">
        <f>IF(A182="","",IFERROR(VLOOKUP(A182,L!$M$11:$N$120,2,FALSE),"Eingabeart wurde geändert"))</f>
        <v/>
      </c>
      <c r="C182" s="58" t="s">
        <v>178</v>
      </c>
      <c r="D182" s="110"/>
      <c r="E182" s="110"/>
      <c r="F182" s="110"/>
      <c r="G182" s="110"/>
      <c r="H182" s="110"/>
      <c r="I182" s="110"/>
      <c r="J182" s="110"/>
      <c r="K182" s="110"/>
      <c r="L182" s="110"/>
      <c r="M182" s="110"/>
      <c r="N182" s="110"/>
      <c r="O182" s="110"/>
      <c r="P182" s="73" t="str">
        <f t="shared" ref="P182:P202" si="24">IF(SUM(D182:O182)&gt;0,SUM(D182:O182),"")</f>
        <v/>
      </c>
    </row>
    <row r="183" spans="1:16" x14ac:dyDescent="0.2">
      <c r="A183" s="434"/>
      <c r="B183" s="437"/>
      <c r="C183" s="60" t="s">
        <v>179</v>
      </c>
      <c r="D183" s="140"/>
      <c r="E183" s="140"/>
      <c r="F183" s="140"/>
      <c r="G183" s="140"/>
      <c r="H183" s="140"/>
      <c r="I183" s="140"/>
      <c r="J183" s="140"/>
      <c r="K183" s="140"/>
      <c r="L183" s="140"/>
      <c r="M183" s="140"/>
      <c r="N183" s="140"/>
      <c r="O183" s="140"/>
      <c r="P183" s="115" t="str">
        <f t="shared" si="24"/>
        <v/>
      </c>
    </row>
    <row r="184" spans="1:16" x14ac:dyDescent="0.2">
      <c r="A184" s="435"/>
      <c r="B184" s="438"/>
      <c r="C184" s="59" t="s">
        <v>126</v>
      </c>
      <c r="D184" s="111"/>
      <c r="E184" s="111"/>
      <c r="F184" s="111"/>
      <c r="G184" s="111"/>
      <c r="H184" s="111"/>
      <c r="I184" s="111"/>
      <c r="J184" s="111"/>
      <c r="K184" s="111"/>
      <c r="L184" s="111"/>
      <c r="M184" s="111"/>
      <c r="N184" s="111"/>
      <c r="O184" s="111"/>
      <c r="P184" s="74" t="str">
        <f t="shared" si="24"/>
        <v/>
      </c>
    </row>
    <row r="185" spans="1:16" x14ac:dyDescent="0.2">
      <c r="A185" s="433"/>
      <c r="B185" s="436" t="str">
        <f>IF(A185="","",IFERROR(VLOOKUP(A185,L!$M$11:$N$120,2,FALSE),"Eingabeart wurde geändert"))</f>
        <v/>
      </c>
      <c r="C185" s="58" t="s">
        <v>178</v>
      </c>
      <c r="D185" s="110"/>
      <c r="E185" s="110"/>
      <c r="F185" s="110"/>
      <c r="G185" s="110"/>
      <c r="H185" s="110"/>
      <c r="I185" s="110"/>
      <c r="J185" s="110"/>
      <c r="K185" s="110"/>
      <c r="L185" s="110"/>
      <c r="M185" s="110"/>
      <c r="N185" s="110"/>
      <c r="O185" s="110"/>
      <c r="P185" s="73" t="str">
        <f t="shared" si="24"/>
        <v/>
      </c>
    </row>
    <row r="186" spans="1:16" x14ac:dyDescent="0.2">
      <c r="A186" s="434"/>
      <c r="B186" s="437"/>
      <c r="C186" s="60" t="s">
        <v>179</v>
      </c>
      <c r="D186" s="140"/>
      <c r="E186" s="140"/>
      <c r="F186" s="140"/>
      <c r="G186" s="140"/>
      <c r="H186" s="140"/>
      <c r="I186" s="140"/>
      <c r="J186" s="140"/>
      <c r="K186" s="140"/>
      <c r="L186" s="140"/>
      <c r="M186" s="140"/>
      <c r="N186" s="140"/>
      <c r="O186" s="140"/>
      <c r="P186" s="115" t="str">
        <f t="shared" si="24"/>
        <v/>
      </c>
    </row>
    <row r="187" spans="1:16" x14ac:dyDescent="0.2">
      <c r="A187" s="435"/>
      <c r="B187" s="438"/>
      <c r="C187" s="59" t="s">
        <v>126</v>
      </c>
      <c r="D187" s="111"/>
      <c r="E187" s="111"/>
      <c r="F187" s="111"/>
      <c r="G187" s="111"/>
      <c r="H187" s="111"/>
      <c r="I187" s="111"/>
      <c r="J187" s="111"/>
      <c r="K187" s="111"/>
      <c r="L187" s="111"/>
      <c r="M187" s="111"/>
      <c r="N187" s="111"/>
      <c r="O187" s="111"/>
      <c r="P187" s="74" t="str">
        <f t="shared" si="24"/>
        <v/>
      </c>
    </row>
    <row r="188" spans="1:16" x14ac:dyDescent="0.2">
      <c r="A188" s="433"/>
      <c r="B188" s="436" t="str">
        <f>IF(A188="","",IFERROR(VLOOKUP(A188,L!$M$11:$N$120,2,FALSE),"Eingabeart wurde geändert"))</f>
        <v/>
      </c>
      <c r="C188" s="58" t="s">
        <v>178</v>
      </c>
      <c r="D188" s="110"/>
      <c r="E188" s="110"/>
      <c r="F188" s="110"/>
      <c r="G188" s="110"/>
      <c r="H188" s="110"/>
      <c r="I188" s="110"/>
      <c r="J188" s="110"/>
      <c r="K188" s="110"/>
      <c r="L188" s="110"/>
      <c r="M188" s="110"/>
      <c r="N188" s="110"/>
      <c r="O188" s="110"/>
      <c r="P188" s="73" t="str">
        <f t="shared" si="24"/>
        <v/>
      </c>
    </row>
    <row r="189" spans="1:16" x14ac:dyDescent="0.2">
      <c r="A189" s="434"/>
      <c r="B189" s="437"/>
      <c r="C189" s="60" t="s">
        <v>179</v>
      </c>
      <c r="D189" s="140"/>
      <c r="E189" s="140"/>
      <c r="F189" s="140"/>
      <c r="G189" s="140"/>
      <c r="H189" s="140"/>
      <c r="I189" s="140"/>
      <c r="J189" s="140"/>
      <c r="K189" s="140"/>
      <c r="L189" s="140"/>
      <c r="M189" s="140"/>
      <c r="N189" s="140"/>
      <c r="O189" s="140"/>
      <c r="P189" s="115" t="str">
        <f t="shared" si="24"/>
        <v/>
      </c>
    </row>
    <row r="190" spans="1:16" x14ac:dyDescent="0.2">
      <c r="A190" s="435"/>
      <c r="B190" s="438"/>
      <c r="C190" s="59" t="s">
        <v>126</v>
      </c>
      <c r="D190" s="111"/>
      <c r="E190" s="111"/>
      <c r="F190" s="111"/>
      <c r="G190" s="111"/>
      <c r="H190" s="111"/>
      <c r="I190" s="111"/>
      <c r="J190" s="111"/>
      <c r="K190" s="111"/>
      <c r="L190" s="111"/>
      <c r="M190" s="111"/>
      <c r="N190" s="111"/>
      <c r="O190" s="111"/>
      <c r="P190" s="74" t="str">
        <f t="shared" si="24"/>
        <v/>
      </c>
    </row>
    <row r="191" spans="1:16" x14ac:dyDescent="0.2">
      <c r="A191" s="433"/>
      <c r="B191" s="436" t="str">
        <f>IF(A191="","",IFERROR(VLOOKUP(A191,L!$M$11:$N$120,2,FALSE),"Eingabeart wurde geändert"))</f>
        <v/>
      </c>
      <c r="C191" s="58" t="s">
        <v>178</v>
      </c>
      <c r="D191" s="110"/>
      <c r="E191" s="110"/>
      <c r="F191" s="110"/>
      <c r="G191" s="110"/>
      <c r="H191" s="110"/>
      <c r="I191" s="110"/>
      <c r="J191" s="110"/>
      <c r="K191" s="110"/>
      <c r="L191" s="110"/>
      <c r="M191" s="110"/>
      <c r="N191" s="110"/>
      <c r="O191" s="110"/>
      <c r="P191" s="73" t="str">
        <f t="shared" si="24"/>
        <v/>
      </c>
    </row>
    <row r="192" spans="1:16" x14ac:dyDescent="0.2">
      <c r="A192" s="434"/>
      <c r="B192" s="437"/>
      <c r="C192" s="60" t="s">
        <v>179</v>
      </c>
      <c r="D192" s="140"/>
      <c r="E192" s="140"/>
      <c r="F192" s="140"/>
      <c r="G192" s="140"/>
      <c r="H192" s="140"/>
      <c r="I192" s="140"/>
      <c r="J192" s="140"/>
      <c r="K192" s="140"/>
      <c r="L192" s="140"/>
      <c r="M192" s="140"/>
      <c r="N192" s="140"/>
      <c r="O192" s="140"/>
      <c r="P192" s="115" t="str">
        <f t="shared" si="24"/>
        <v/>
      </c>
    </row>
    <row r="193" spans="1:16" x14ac:dyDescent="0.2">
      <c r="A193" s="435"/>
      <c r="B193" s="438"/>
      <c r="C193" s="59" t="s">
        <v>126</v>
      </c>
      <c r="D193" s="111"/>
      <c r="E193" s="111"/>
      <c r="F193" s="111"/>
      <c r="G193" s="111"/>
      <c r="H193" s="111"/>
      <c r="I193" s="111"/>
      <c r="J193" s="111"/>
      <c r="K193" s="111"/>
      <c r="L193" s="111"/>
      <c r="M193" s="111"/>
      <c r="N193" s="111"/>
      <c r="O193" s="111"/>
      <c r="P193" s="74" t="str">
        <f t="shared" si="24"/>
        <v/>
      </c>
    </row>
    <row r="194" spans="1:16" x14ac:dyDescent="0.2">
      <c r="A194" s="433"/>
      <c r="B194" s="436" t="str">
        <f>IF(A194="","",IFERROR(VLOOKUP(A194,L!$M$11:$N$120,2,FALSE),"Eingabeart wurde geändert"))</f>
        <v/>
      </c>
      <c r="C194" s="58" t="s">
        <v>178</v>
      </c>
      <c r="D194" s="110"/>
      <c r="E194" s="110"/>
      <c r="F194" s="110"/>
      <c r="G194" s="110"/>
      <c r="H194" s="110"/>
      <c r="I194" s="110"/>
      <c r="J194" s="110"/>
      <c r="K194" s="110"/>
      <c r="L194" s="110"/>
      <c r="M194" s="110"/>
      <c r="N194" s="110"/>
      <c r="O194" s="110"/>
      <c r="P194" s="73" t="str">
        <f t="shared" si="24"/>
        <v/>
      </c>
    </row>
    <row r="195" spans="1:16" x14ac:dyDescent="0.2">
      <c r="A195" s="434"/>
      <c r="B195" s="437"/>
      <c r="C195" s="60" t="s">
        <v>179</v>
      </c>
      <c r="D195" s="140"/>
      <c r="E195" s="140"/>
      <c r="F195" s="140"/>
      <c r="G195" s="140"/>
      <c r="H195" s="140"/>
      <c r="I195" s="140"/>
      <c r="J195" s="140"/>
      <c r="K195" s="140"/>
      <c r="L195" s="140"/>
      <c r="M195" s="140"/>
      <c r="N195" s="140"/>
      <c r="O195" s="140"/>
      <c r="P195" s="115" t="str">
        <f t="shared" si="24"/>
        <v/>
      </c>
    </row>
    <row r="196" spans="1:16" x14ac:dyDescent="0.2">
      <c r="A196" s="435"/>
      <c r="B196" s="438"/>
      <c r="C196" s="59" t="s">
        <v>126</v>
      </c>
      <c r="D196" s="111"/>
      <c r="E196" s="111"/>
      <c r="F196" s="111"/>
      <c r="G196" s="111"/>
      <c r="H196" s="111"/>
      <c r="I196" s="111"/>
      <c r="J196" s="111"/>
      <c r="K196" s="111"/>
      <c r="L196" s="111"/>
      <c r="M196" s="111"/>
      <c r="N196" s="111"/>
      <c r="O196" s="111"/>
      <c r="P196" s="74" t="str">
        <f t="shared" si="24"/>
        <v/>
      </c>
    </row>
    <row r="197" spans="1:16" x14ac:dyDescent="0.2">
      <c r="A197" s="433"/>
      <c r="B197" s="436" t="str">
        <f>IF(A197="","",IFERROR(VLOOKUP(A197,L!$M$11:$N$120,2,FALSE),"Eingabeart wurde geändert"))</f>
        <v/>
      </c>
      <c r="C197" s="58" t="s">
        <v>178</v>
      </c>
      <c r="D197" s="110"/>
      <c r="E197" s="110"/>
      <c r="F197" s="110"/>
      <c r="G197" s="110"/>
      <c r="H197" s="110"/>
      <c r="I197" s="110"/>
      <c r="J197" s="110"/>
      <c r="K197" s="110"/>
      <c r="L197" s="110"/>
      <c r="M197" s="110"/>
      <c r="N197" s="110"/>
      <c r="O197" s="110"/>
      <c r="P197" s="73" t="str">
        <f t="shared" si="24"/>
        <v/>
      </c>
    </row>
    <row r="198" spans="1:16" x14ac:dyDescent="0.2">
      <c r="A198" s="434"/>
      <c r="B198" s="437"/>
      <c r="C198" s="60" t="s">
        <v>179</v>
      </c>
      <c r="D198" s="140"/>
      <c r="E198" s="140"/>
      <c r="F198" s="140"/>
      <c r="G198" s="140"/>
      <c r="H198" s="140"/>
      <c r="I198" s="140"/>
      <c r="J198" s="140"/>
      <c r="K198" s="140"/>
      <c r="L198" s="140"/>
      <c r="M198" s="140"/>
      <c r="N198" s="140"/>
      <c r="O198" s="140"/>
      <c r="P198" s="115" t="str">
        <f t="shared" si="24"/>
        <v/>
      </c>
    </row>
    <row r="199" spans="1:16" x14ac:dyDescent="0.2">
      <c r="A199" s="435"/>
      <c r="B199" s="438"/>
      <c r="C199" s="59" t="s">
        <v>126</v>
      </c>
      <c r="D199" s="111"/>
      <c r="E199" s="111"/>
      <c r="F199" s="111"/>
      <c r="G199" s="111"/>
      <c r="H199" s="111"/>
      <c r="I199" s="111"/>
      <c r="J199" s="111"/>
      <c r="K199" s="111"/>
      <c r="L199" s="111"/>
      <c r="M199" s="111"/>
      <c r="N199" s="111"/>
      <c r="O199" s="111"/>
      <c r="P199" s="74" t="str">
        <f t="shared" si="24"/>
        <v/>
      </c>
    </row>
    <row r="200" spans="1:16" x14ac:dyDescent="0.2">
      <c r="A200" s="433"/>
      <c r="B200" s="436" t="str">
        <f>IF(A200="","",IFERROR(VLOOKUP(A200,L!$M$11:$N$120,2,FALSE),"Eingabeart wurde geändert"))</f>
        <v/>
      </c>
      <c r="C200" s="58" t="s">
        <v>178</v>
      </c>
      <c r="D200" s="110"/>
      <c r="E200" s="110"/>
      <c r="F200" s="110"/>
      <c r="G200" s="110"/>
      <c r="H200" s="110"/>
      <c r="I200" s="110"/>
      <c r="J200" s="110"/>
      <c r="K200" s="110"/>
      <c r="L200" s="110"/>
      <c r="M200" s="110"/>
      <c r="N200" s="110"/>
      <c r="O200" s="110"/>
      <c r="P200" s="73" t="str">
        <f t="shared" si="24"/>
        <v/>
      </c>
    </row>
    <row r="201" spans="1:16" x14ac:dyDescent="0.2">
      <c r="A201" s="434"/>
      <c r="B201" s="437"/>
      <c r="C201" s="60" t="s">
        <v>179</v>
      </c>
      <c r="D201" s="140"/>
      <c r="E201" s="140"/>
      <c r="F201" s="140"/>
      <c r="G201" s="140"/>
      <c r="H201" s="140"/>
      <c r="I201" s="140"/>
      <c r="J201" s="140"/>
      <c r="K201" s="140"/>
      <c r="L201" s="140"/>
      <c r="M201" s="140"/>
      <c r="N201" s="140"/>
      <c r="O201" s="140"/>
      <c r="P201" s="115" t="str">
        <f t="shared" si="24"/>
        <v/>
      </c>
    </row>
    <row r="202" spans="1:16" x14ac:dyDescent="0.2">
      <c r="A202" s="435"/>
      <c r="B202" s="438"/>
      <c r="C202" s="59" t="s">
        <v>126</v>
      </c>
      <c r="D202" s="111"/>
      <c r="E202" s="111"/>
      <c r="F202" s="111"/>
      <c r="G202" s="111"/>
      <c r="H202" s="111"/>
      <c r="I202" s="111"/>
      <c r="J202" s="111"/>
      <c r="K202" s="111"/>
      <c r="L202" s="111"/>
      <c r="M202" s="111"/>
      <c r="N202" s="111"/>
      <c r="O202" s="111"/>
      <c r="P202" s="74" t="str">
        <f t="shared" si="24"/>
        <v/>
      </c>
    </row>
    <row r="203" spans="1:16" x14ac:dyDescent="0.2">
      <c r="A203" s="433"/>
      <c r="B203" s="436" t="str">
        <f>IF(A203="","",IFERROR(VLOOKUP(A203,L!$M$11:$N$120,2,FALSE),"Eingabeart wurde geändert"))</f>
        <v/>
      </c>
      <c r="C203" s="58" t="s">
        <v>178</v>
      </c>
      <c r="D203" s="110"/>
      <c r="E203" s="110"/>
      <c r="F203" s="110"/>
      <c r="G203" s="110"/>
      <c r="H203" s="110"/>
      <c r="I203" s="110"/>
      <c r="J203" s="110"/>
      <c r="K203" s="110"/>
      <c r="L203" s="110"/>
      <c r="M203" s="110"/>
      <c r="N203" s="110"/>
      <c r="O203" s="110"/>
      <c r="P203" s="73" t="str">
        <f t="shared" ref="P203:P223" si="25">IF(SUM(D203:O203)&gt;0,SUM(D203:O203),"")</f>
        <v/>
      </c>
    </row>
    <row r="204" spans="1:16" x14ac:dyDescent="0.2">
      <c r="A204" s="434"/>
      <c r="B204" s="437"/>
      <c r="C204" s="60" t="s">
        <v>179</v>
      </c>
      <c r="D204" s="140"/>
      <c r="E204" s="140"/>
      <c r="F204" s="140"/>
      <c r="G204" s="140"/>
      <c r="H204" s="140"/>
      <c r="I204" s="140"/>
      <c r="J204" s="140"/>
      <c r="K204" s="140"/>
      <c r="L204" s="140"/>
      <c r="M204" s="140"/>
      <c r="N204" s="140"/>
      <c r="O204" s="140"/>
      <c r="P204" s="115" t="str">
        <f t="shared" si="25"/>
        <v/>
      </c>
    </row>
    <row r="205" spans="1:16" x14ac:dyDescent="0.2">
      <c r="A205" s="435"/>
      <c r="B205" s="438"/>
      <c r="C205" s="59" t="s">
        <v>126</v>
      </c>
      <c r="D205" s="111"/>
      <c r="E205" s="111"/>
      <c r="F205" s="111"/>
      <c r="G205" s="111"/>
      <c r="H205" s="111"/>
      <c r="I205" s="111"/>
      <c r="J205" s="111"/>
      <c r="K205" s="111"/>
      <c r="L205" s="111"/>
      <c r="M205" s="111"/>
      <c r="N205" s="111"/>
      <c r="O205" s="111"/>
      <c r="P205" s="74" t="str">
        <f t="shared" si="25"/>
        <v/>
      </c>
    </row>
    <row r="206" spans="1:16" x14ac:dyDescent="0.2">
      <c r="A206" s="433"/>
      <c r="B206" s="436" t="str">
        <f>IF(A206="","",IFERROR(VLOOKUP(A206,L!$M$11:$N$120,2,FALSE),"Eingabeart wurde geändert"))</f>
        <v/>
      </c>
      <c r="C206" s="58" t="s">
        <v>178</v>
      </c>
      <c r="D206" s="110"/>
      <c r="E206" s="110"/>
      <c r="F206" s="110"/>
      <c r="G206" s="110"/>
      <c r="H206" s="110"/>
      <c r="I206" s="110"/>
      <c r="J206" s="110"/>
      <c r="K206" s="110"/>
      <c r="L206" s="110"/>
      <c r="M206" s="110"/>
      <c r="N206" s="110"/>
      <c r="O206" s="110"/>
      <c r="P206" s="73" t="str">
        <f t="shared" si="25"/>
        <v/>
      </c>
    </row>
    <row r="207" spans="1:16" x14ac:dyDescent="0.2">
      <c r="A207" s="434"/>
      <c r="B207" s="437"/>
      <c r="C207" s="60" t="s">
        <v>179</v>
      </c>
      <c r="D207" s="140"/>
      <c r="E207" s="140"/>
      <c r="F207" s="140"/>
      <c r="G207" s="140"/>
      <c r="H207" s="140"/>
      <c r="I207" s="140"/>
      <c r="J207" s="140"/>
      <c r="K207" s="140"/>
      <c r="L207" s="140"/>
      <c r="M207" s="140"/>
      <c r="N207" s="140"/>
      <c r="O207" s="140"/>
      <c r="P207" s="115" t="str">
        <f t="shared" si="25"/>
        <v/>
      </c>
    </row>
    <row r="208" spans="1:16" x14ac:dyDescent="0.2">
      <c r="A208" s="435"/>
      <c r="B208" s="438"/>
      <c r="C208" s="59" t="s">
        <v>126</v>
      </c>
      <c r="D208" s="111"/>
      <c r="E208" s="111"/>
      <c r="F208" s="111"/>
      <c r="G208" s="111"/>
      <c r="H208" s="111"/>
      <c r="I208" s="111"/>
      <c r="J208" s="111"/>
      <c r="K208" s="111"/>
      <c r="L208" s="111"/>
      <c r="M208" s="111"/>
      <c r="N208" s="111"/>
      <c r="O208" s="111"/>
      <c r="P208" s="74" t="str">
        <f t="shared" si="25"/>
        <v/>
      </c>
    </row>
    <row r="209" spans="1:16" x14ac:dyDescent="0.2">
      <c r="A209" s="433"/>
      <c r="B209" s="436" t="str">
        <f>IF(A209="","",IFERROR(VLOOKUP(A209,L!$M$11:$N$120,2,FALSE),"Eingabeart wurde geändert"))</f>
        <v/>
      </c>
      <c r="C209" s="58" t="s">
        <v>178</v>
      </c>
      <c r="D209" s="110"/>
      <c r="E209" s="110"/>
      <c r="F209" s="110"/>
      <c r="G209" s="110"/>
      <c r="H209" s="110"/>
      <c r="I209" s="110"/>
      <c r="J209" s="110"/>
      <c r="K209" s="110"/>
      <c r="L209" s="110"/>
      <c r="M209" s="110"/>
      <c r="N209" s="110"/>
      <c r="O209" s="110"/>
      <c r="P209" s="73" t="str">
        <f t="shared" si="25"/>
        <v/>
      </c>
    </row>
    <row r="210" spans="1:16" x14ac:dyDescent="0.2">
      <c r="A210" s="434"/>
      <c r="B210" s="437"/>
      <c r="C210" s="60" t="s">
        <v>179</v>
      </c>
      <c r="D210" s="140"/>
      <c r="E210" s="140"/>
      <c r="F210" s="140"/>
      <c r="G210" s="140"/>
      <c r="H210" s="140"/>
      <c r="I210" s="140"/>
      <c r="J210" s="140"/>
      <c r="K210" s="140"/>
      <c r="L210" s="140"/>
      <c r="M210" s="140"/>
      <c r="N210" s="140"/>
      <c r="O210" s="140"/>
      <c r="P210" s="115" t="str">
        <f t="shared" si="25"/>
        <v/>
      </c>
    </row>
    <row r="211" spans="1:16" x14ac:dyDescent="0.2">
      <c r="A211" s="435"/>
      <c r="B211" s="438"/>
      <c r="C211" s="59" t="s">
        <v>126</v>
      </c>
      <c r="D211" s="111"/>
      <c r="E211" s="111"/>
      <c r="F211" s="111"/>
      <c r="G211" s="111"/>
      <c r="H211" s="111"/>
      <c r="I211" s="111"/>
      <c r="J211" s="111"/>
      <c r="K211" s="111"/>
      <c r="L211" s="111"/>
      <c r="M211" s="111"/>
      <c r="N211" s="111"/>
      <c r="O211" s="111"/>
      <c r="P211" s="74" t="str">
        <f t="shared" si="25"/>
        <v/>
      </c>
    </row>
    <row r="212" spans="1:16" x14ac:dyDescent="0.2">
      <c r="A212" s="433"/>
      <c r="B212" s="436" t="str">
        <f>IF(A212="","",IFERROR(VLOOKUP(A212,L!$M$11:$N$120,2,FALSE),"Eingabeart wurde geändert"))</f>
        <v/>
      </c>
      <c r="C212" s="58" t="s">
        <v>178</v>
      </c>
      <c r="D212" s="110"/>
      <c r="E212" s="110"/>
      <c r="F212" s="110"/>
      <c r="G212" s="110"/>
      <c r="H212" s="110"/>
      <c r="I212" s="110"/>
      <c r="J212" s="110"/>
      <c r="K212" s="110"/>
      <c r="L212" s="110"/>
      <c r="M212" s="110"/>
      <c r="N212" s="110"/>
      <c r="O212" s="110"/>
      <c r="P212" s="73" t="str">
        <f t="shared" si="25"/>
        <v/>
      </c>
    </row>
    <row r="213" spans="1:16" x14ac:dyDescent="0.2">
      <c r="A213" s="434"/>
      <c r="B213" s="437"/>
      <c r="C213" s="60" t="s">
        <v>179</v>
      </c>
      <c r="D213" s="140"/>
      <c r="E213" s="140"/>
      <c r="F213" s="140"/>
      <c r="G213" s="140"/>
      <c r="H213" s="140"/>
      <c r="I213" s="140"/>
      <c r="J213" s="140"/>
      <c r="K213" s="140"/>
      <c r="L213" s="140"/>
      <c r="M213" s="140"/>
      <c r="N213" s="140"/>
      <c r="O213" s="140"/>
      <c r="P213" s="115" t="str">
        <f t="shared" si="25"/>
        <v/>
      </c>
    </row>
    <row r="214" spans="1:16" x14ac:dyDescent="0.2">
      <c r="A214" s="435"/>
      <c r="B214" s="438"/>
      <c r="C214" s="59" t="s">
        <v>126</v>
      </c>
      <c r="D214" s="111"/>
      <c r="E214" s="111"/>
      <c r="F214" s="111"/>
      <c r="G214" s="111"/>
      <c r="H214" s="111"/>
      <c r="I214" s="111"/>
      <c r="J214" s="111"/>
      <c r="K214" s="111"/>
      <c r="L214" s="111"/>
      <c r="M214" s="111"/>
      <c r="N214" s="111"/>
      <c r="O214" s="111"/>
      <c r="P214" s="74" t="str">
        <f t="shared" si="25"/>
        <v/>
      </c>
    </row>
    <row r="215" spans="1:16" x14ac:dyDescent="0.2">
      <c r="A215" s="433"/>
      <c r="B215" s="436" t="str">
        <f>IF(A215="","",IFERROR(VLOOKUP(A215,L!$M$11:$N$120,2,FALSE),"Eingabeart wurde geändert"))</f>
        <v/>
      </c>
      <c r="C215" s="58" t="s">
        <v>178</v>
      </c>
      <c r="D215" s="110"/>
      <c r="E215" s="110"/>
      <c r="F215" s="110"/>
      <c r="G215" s="110"/>
      <c r="H215" s="110"/>
      <c r="I215" s="110"/>
      <c r="J215" s="110"/>
      <c r="K215" s="110"/>
      <c r="L215" s="110"/>
      <c r="M215" s="110"/>
      <c r="N215" s="110"/>
      <c r="O215" s="110"/>
      <c r="P215" s="73" t="str">
        <f t="shared" si="25"/>
        <v/>
      </c>
    </row>
    <row r="216" spans="1:16" x14ac:dyDescent="0.2">
      <c r="A216" s="434"/>
      <c r="B216" s="437"/>
      <c r="C216" s="60" t="s">
        <v>179</v>
      </c>
      <c r="D216" s="140"/>
      <c r="E216" s="140"/>
      <c r="F216" s="140"/>
      <c r="G216" s="140"/>
      <c r="H216" s="140"/>
      <c r="I216" s="140"/>
      <c r="J216" s="140"/>
      <c r="K216" s="140"/>
      <c r="L216" s="140"/>
      <c r="M216" s="140"/>
      <c r="N216" s="140"/>
      <c r="O216" s="140"/>
      <c r="P216" s="115" t="str">
        <f t="shared" si="25"/>
        <v/>
      </c>
    </row>
    <row r="217" spans="1:16" x14ac:dyDescent="0.2">
      <c r="A217" s="435"/>
      <c r="B217" s="438"/>
      <c r="C217" s="59" t="s">
        <v>126</v>
      </c>
      <c r="D217" s="111"/>
      <c r="E217" s="111"/>
      <c r="F217" s="111"/>
      <c r="G217" s="111"/>
      <c r="H217" s="111"/>
      <c r="I217" s="111"/>
      <c r="J217" s="111"/>
      <c r="K217" s="111"/>
      <c r="L217" s="111"/>
      <c r="M217" s="111"/>
      <c r="N217" s="111"/>
      <c r="O217" s="111"/>
      <c r="P217" s="74" t="str">
        <f t="shared" si="25"/>
        <v/>
      </c>
    </row>
    <row r="218" spans="1:16" x14ac:dyDescent="0.2">
      <c r="A218" s="433"/>
      <c r="B218" s="436" t="str">
        <f>IF(A218="","",IFERROR(VLOOKUP(A218,L!$M$11:$N$120,2,FALSE),"Eingabeart wurde geändert"))</f>
        <v/>
      </c>
      <c r="C218" s="58" t="s">
        <v>178</v>
      </c>
      <c r="D218" s="110"/>
      <c r="E218" s="110"/>
      <c r="F218" s="110"/>
      <c r="G218" s="110"/>
      <c r="H218" s="110"/>
      <c r="I218" s="110"/>
      <c r="J218" s="110"/>
      <c r="K218" s="110"/>
      <c r="L218" s="110"/>
      <c r="M218" s="110"/>
      <c r="N218" s="110"/>
      <c r="O218" s="110"/>
      <c r="P218" s="73" t="str">
        <f t="shared" si="25"/>
        <v/>
      </c>
    </row>
    <row r="219" spans="1:16" x14ac:dyDescent="0.2">
      <c r="A219" s="434"/>
      <c r="B219" s="437"/>
      <c r="C219" s="60" t="s">
        <v>179</v>
      </c>
      <c r="D219" s="140"/>
      <c r="E219" s="140"/>
      <c r="F219" s="140"/>
      <c r="G219" s="140"/>
      <c r="H219" s="140"/>
      <c r="I219" s="140"/>
      <c r="J219" s="140"/>
      <c r="K219" s="140"/>
      <c r="L219" s="140"/>
      <c r="M219" s="140"/>
      <c r="N219" s="140"/>
      <c r="O219" s="140"/>
      <c r="P219" s="115" t="str">
        <f t="shared" si="25"/>
        <v/>
      </c>
    </row>
    <row r="220" spans="1:16" x14ac:dyDescent="0.2">
      <c r="A220" s="435"/>
      <c r="B220" s="438"/>
      <c r="C220" s="59" t="s">
        <v>126</v>
      </c>
      <c r="D220" s="111"/>
      <c r="E220" s="111"/>
      <c r="F220" s="111"/>
      <c r="G220" s="111"/>
      <c r="H220" s="111"/>
      <c r="I220" s="111"/>
      <c r="J220" s="111"/>
      <c r="K220" s="111"/>
      <c r="L220" s="111"/>
      <c r="M220" s="111"/>
      <c r="N220" s="111"/>
      <c r="O220" s="111"/>
      <c r="P220" s="74" t="str">
        <f t="shared" si="25"/>
        <v/>
      </c>
    </row>
    <row r="221" spans="1:16" x14ac:dyDescent="0.2">
      <c r="A221" s="433"/>
      <c r="B221" s="436" t="str">
        <f>IF(A221="","",IFERROR(VLOOKUP(A221,L!$M$11:$N$120,2,FALSE),"Eingabeart wurde geändert"))</f>
        <v/>
      </c>
      <c r="C221" s="58" t="s">
        <v>178</v>
      </c>
      <c r="D221" s="110"/>
      <c r="E221" s="110"/>
      <c r="F221" s="110"/>
      <c r="G221" s="110"/>
      <c r="H221" s="110"/>
      <c r="I221" s="110"/>
      <c r="J221" s="110"/>
      <c r="K221" s="110"/>
      <c r="L221" s="110"/>
      <c r="M221" s="110"/>
      <c r="N221" s="110"/>
      <c r="O221" s="110"/>
      <c r="P221" s="73" t="str">
        <f t="shared" si="25"/>
        <v/>
      </c>
    </row>
    <row r="222" spans="1:16" x14ac:dyDescent="0.2">
      <c r="A222" s="434"/>
      <c r="B222" s="437"/>
      <c r="C222" s="60" t="s">
        <v>179</v>
      </c>
      <c r="D222" s="140"/>
      <c r="E222" s="140"/>
      <c r="F222" s="140"/>
      <c r="G222" s="140"/>
      <c r="H222" s="140"/>
      <c r="I222" s="140"/>
      <c r="J222" s="140"/>
      <c r="K222" s="140"/>
      <c r="L222" s="140"/>
      <c r="M222" s="140"/>
      <c r="N222" s="140"/>
      <c r="O222" s="140"/>
      <c r="P222" s="115" t="str">
        <f t="shared" si="25"/>
        <v/>
      </c>
    </row>
    <row r="223" spans="1:16" x14ac:dyDescent="0.2">
      <c r="A223" s="435"/>
      <c r="B223" s="438"/>
      <c r="C223" s="59" t="s">
        <v>126</v>
      </c>
      <c r="D223" s="111"/>
      <c r="E223" s="111"/>
      <c r="F223" s="111"/>
      <c r="G223" s="111"/>
      <c r="H223" s="111"/>
      <c r="I223" s="111"/>
      <c r="J223" s="111"/>
      <c r="K223" s="111"/>
      <c r="L223" s="111"/>
      <c r="M223" s="111"/>
      <c r="N223" s="111"/>
      <c r="O223" s="111"/>
      <c r="P223" s="74" t="str">
        <f t="shared" si="25"/>
        <v/>
      </c>
    </row>
    <row r="224" spans="1:16" x14ac:dyDescent="0.2">
      <c r="A224" s="433"/>
      <c r="B224" s="436" t="str">
        <f>IF(A224="","",IFERROR(VLOOKUP(A224,L!$M$11:$N$120,2,FALSE),"Eingabeart wurde geändert"))</f>
        <v/>
      </c>
      <c r="C224" s="58" t="s">
        <v>178</v>
      </c>
      <c r="D224" s="110"/>
      <c r="E224" s="110"/>
      <c r="F224" s="110"/>
      <c r="G224" s="110"/>
      <c r="H224" s="110"/>
      <c r="I224" s="110"/>
      <c r="J224" s="110"/>
      <c r="K224" s="110"/>
      <c r="L224" s="110"/>
      <c r="M224" s="110"/>
      <c r="N224" s="110"/>
      <c r="O224" s="110"/>
      <c r="P224" s="73" t="str">
        <f t="shared" ref="P224:P244" si="26">IF(SUM(D224:O224)&gt;0,SUM(D224:O224),"")</f>
        <v/>
      </c>
    </row>
    <row r="225" spans="1:16" x14ac:dyDescent="0.2">
      <c r="A225" s="434"/>
      <c r="B225" s="437"/>
      <c r="C225" s="60" t="s">
        <v>179</v>
      </c>
      <c r="D225" s="140"/>
      <c r="E225" s="140"/>
      <c r="F225" s="140"/>
      <c r="G225" s="140"/>
      <c r="H225" s="140"/>
      <c r="I225" s="140"/>
      <c r="J225" s="140"/>
      <c r="K225" s="140"/>
      <c r="L225" s="140"/>
      <c r="M225" s="140"/>
      <c r="N225" s="140"/>
      <c r="O225" s="140"/>
      <c r="P225" s="115" t="str">
        <f t="shared" si="26"/>
        <v/>
      </c>
    </row>
    <row r="226" spans="1:16" x14ac:dyDescent="0.2">
      <c r="A226" s="435"/>
      <c r="B226" s="438"/>
      <c r="C226" s="59" t="s">
        <v>126</v>
      </c>
      <c r="D226" s="111"/>
      <c r="E226" s="111"/>
      <c r="F226" s="111"/>
      <c r="G226" s="111"/>
      <c r="H226" s="111"/>
      <c r="I226" s="111"/>
      <c r="J226" s="111"/>
      <c r="K226" s="111"/>
      <c r="L226" s="111"/>
      <c r="M226" s="111"/>
      <c r="N226" s="111"/>
      <c r="O226" s="111"/>
      <c r="P226" s="74" t="str">
        <f t="shared" si="26"/>
        <v/>
      </c>
    </row>
    <row r="227" spans="1:16" x14ac:dyDescent="0.2">
      <c r="A227" s="433"/>
      <c r="B227" s="436" t="str">
        <f>IF(A227="","",IFERROR(VLOOKUP(A227,L!$M$11:$N$120,2,FALSE),"Eingabeart wurde geändert"))</f>
        <v/>
      </c>
      <c r="C227" s="58" t="s">
        <v>178</v>
      </c>
      <c r="D227" s="110"/>
      <c r="E227" s="110"/>
      <c r="F227" s="110"/>
      <c r="G227" s="110"/>
      <c r="H227" s="110"/>
      <c r="I227" s="110"/>
      <c r="J227" s="110"/>
      <c r="K227" s="110"/>
      <c r="L227" s="110"/>
      <c r="M227" s="110"/>
      <c r="N227" s="110"/>
      <c r="O227" s="110"/>
      <c r="P227" s="73" t="str">
        <f t="shared" si="26"/>
        <v/>
      </c>
    </row>
    <row r="228" spans="1:16" x14ac:dyDescent="0.2">
      <c r="A228" s="434"/>
      <c r="B228" s="437"/>
      <c r="C228" s="60" t="s">
        <v>179</v>
      </c>
      <c r="D228" s="140"/>
      <c r="E228" s="140"/>
      <c r="F228" s="140"/>
      <c r="G228" s="140"/>
      <c r="H228" s="140"/>
      <c r="I228" s="140"/>
      <c r="J228" s="140"/>
      <c r="K228" s="140"/>
      <c r="L228" s="140"/>
      <c r="M228" s="140"/>
      <c r="N228" s="140"/>
      <c r="O228" s="140"/>
      <c r="P228" s="115" t="str">
        <f t="shared" si="26"/>
        <v/>
      </c>
    </row>
    <row r="229" spans="1:16" x14ac:dyDescent="0.2">
      <c r="A229" s="435"/>
      <c r="B229" s="438"/>
      <c r="C229" s="59" t="s">
        <v>126</v>
      </c>
      <c r="D229" s="111"/>
      <c r="E229" s="111"/>
      <c r="F229" s="111"/>
      <c r="G229" s="111"/>
      <c r="H229" s="111"/>
      <c r="I229" s="111"/>
      <c r="J229" s="111"/>
      <c r="K229" s="111"/>
      <c r="L229" s="111"/>
      <c r="M229" s="111"/>
      <c r="N229" s="111"/>
      <c r="O229" s="111"/>
      <c r="P229" s="74" t="str">
        <f t="shared" si="26"/>
        <v/>
      </c>
    </row>
    <row r="230" spans="1:16" x14ac:dyDescent="0.2">
      <c r="A230" s="433"/>
      <c r="B230" s="436" t="str">
        <f>IF(A230="","",IFERROR(VLOOKUP(A230,L!$M$11:$N$120,2,FALSE),"Eingabeart wurde geändert"))</f>
        <v/>
      </c>
      <c r="C230" s="58" t="s">
        <v>178</v>
      </c>
      <c r="D230" s="110"/>
      <c r="E230" s="110"/>
      <c r="F230" s="110"/>
      <c r="G230" s="110"/>
      <c r="H230" s="110"/>
      <c r="I230" s="110"/>
      <c r="J230" s="110"/>
      <c r="K230" s="110"/>
      <c r="L230" s="110"/>
      <c r="M230" s="110"/>
      <c r="N230" s="110"/>
      <c r="O230" s="110"/>
      <c r="P230" s="73" t="str">
        <f t="shared" si="26"/>
        <v/>
      </c>
    </row>
    <row r="231" spans="1:16" x14ac:dyDescent="0.2">
      <c r="A231" s="434"/>
      <c r="B231" s="437"/>
      <c r="C231" s="60" t="s">
        <v>179</v>
      </c>
      <c r="D231" s="140"/>
      <c r="E231" s="140"/>
      <c r="F231" s="140"/>
      <c r="G231" s="140"/>
      <c r="H231" s="140"/>
      <c r="I231" s="140"/>
      <c r="J231" s="140"/>
      <c r="K231" s="140"/>
      <c r="L231" s="140"/>
      <c r="M231" s="140"/>
      <c r="N231" s="140"/>
      <c r="O231" s="140"/>
      <c r="P231" s="115" t="str">
        <f t="shared" si="26"/>
        <v/>
      </c>
    </row>
    <row r="232" spans="1:16" x14ac:dyDescent="0.2">
      <c r="A232" s="435"/>
      <c r="B232" s="438"/>
      <c r="C232" s="59" t="s">
        <v>126</v>
      </c>
      <c r="D232" s="111"/>
      <c r="E232" s="111"/>
      <c r="F232" s="111"/>
      <c r="G232" s="111"/>
      <c r="H232" s="111"/>
      <c r="I232" s="111"/>
      <c r="J232" s="111"/>
      <c r="K232" s="111"/>
      <c r="L232" s="111"/>
      <c r="M232" s="111"/>
      <c r="N232" s="111"/>
      <c r="O232" s="111"/>
      <c r="P232" s="74" t="str">
        <f t="shared" si="26"/>
        <v/>
      </c>
    </row>
    <row r="233" spans="1:16" x14ac:dyDescent="0.2">
      <c r="A233" s="433"/>
      <c r="B233" s="436" t="str">
        <f>IF(A233="","",IFERROR(VLOOKUP(A233,L!$M$11:$N$120,2,FALSE),"Eingabeart wurde geändert"))</f>
        <v/>
      </c>
      <c r="C233" s="58" t="s">
        <v>178</v>
      </c>
      <c r="D233" s="110"/>
      <c r="E233" s="110"/>
      <c r="F233" s="110"/>
      <c r="G233" s="110"/>
      <c r="H233" s="110"/>
      <c r="I233" s="110"/>
      <c r="J233" s="110"/>
      <c r="K233" s="110"/>
      <c r="L233" s="110"/>
      <c r="M233" s="110"/>
      <c r="N233" s="110"/>
      <c r="O233" s="110"/>
      <c r="P233" s="73" t="str">
        <f t="shared" si="26"/>
        <v/>
      </c>
    </row>
    <row r="234" spans="1:16" x14ac:dyDescent="0.2">
      <c r="A234" s="434"/>
      <c r="B234" s="437"/>
      <c r="C234" s="60" t="s">
        <v>179</v>
      </c>
      <c r="D234" s="140"/>
      <c r="E234" s="140"/>
      <c r="F234" s="140"/>
      <c r="G234" s="140"/>
      <c r="H234" s="140"/>
      <c r="I234" s="140"/>
      <c r="J234" s="140"/>
      <c r="K234" s="140"/>
      <c r="L234" s="140"/>
      <c r="M234" s="140"/>
      <c r="N234" s="140"/>
      <c r="O234" s="140"/>
      <c r="P234" s="115" t="str">
        <f t="shared" si="26"/>
        <v/>
      </c>
    </row>
    <row r="235" spans="1:16" x14ac:dyDescent="0.2">
      <c r="A235" s="435"/>
      <c r="B235" s="438"/>
      <c r="C235" s="59" t="s">
        <v>126</v>
      </c>
      <c r="D235" s="111"/>
      <c r="E235" s="111"/>
      <c r="F235" s="111"/>
      <c r="G235" s="111"/>
      <c r="H235" s="111"/>
      <c r="I235" s="111"/>
      <c r="J235" s="111"/>
      <c r="K235" s="111"/>
      <c r="L235" s="111"/>
      <c r="M235" s="111"/>
      <c r="N235" s="111"/>
      <c r="O235" s="111"/>
      <c r="P235" s="74" t="str">
        <f t="shared" si="26"/>
        <v/>
      </c>
    </row>
    <row r="236" spans="1:16" x14ac:dyDescent="0.2">
      <c r="A236" s="433"/>
      <c r="B236" s="436" t="str">
        <f>IF(A236="","",IFERROR(VLOOKUP(A236,L!$M$11:$N$120,2,FALSE),"Eingabeart wurde geändert"))</f>
        <v/>
      </c>
      <c r="C236" s="58" t="s">
        <v>178</v>
      </c>
      <c r="D236" s="110"/>
      <c r="E236" s="110"/>
      <c r="F236" s="110"/>
      <c r="G236" s="110"/>
      <c r="H236" s="110"/>
      <c r="I236" s="110"/>
      <c r="J236" s="110"/>
      <c r="K236" s="110"/>
      <c r="L236" s="110"/>
      <c r="M236" s="110"/>
      <c r="N236" s="110"/>
      <c r="O236" s="110"/>
      <c r="P236" s="73" t="str">
        <f t="shared" si="26"/>
        <v/>
      </c>
    </row>
    <row r="237" spans="1:16" x14ac:dyDescent="0.2">
      <c r="A237" s="434"/>
      <c r="B237" s="437"/>
      <c r="C237" s="60" t="s">
        <v>179</v>
      </c>
      <c r="D237" s="140"/>
      <c r="E237" s="140"/>
      <c r="F237" s="140"/>
      <c r="G237" s="140"/>
      <c r="H237" s="140"/>
      <c r="I237" s="140"/>
      <c r="J237" s="140"/>
      <c r="K237" s="140"/>
      <c r="L237" s="140"/>
      <c r="M237" s="140"/>
      <c r="N237" s="140"/>
      <c r="O237" s="140"/>
      <c r="P237" s="115" t="str">
        <f t="shared" si="26"/>
        <v/>
      </c>
    </row>
    <row r="238" spans="1:16" x14ac:dyDescent="0.2">
      <c r="A238" s="435"/>
      <c r="B238" s="438"/>
      <c r="C238" s="59" t="s">
        <v>126</v>
      </c>
      <c r="D238" s="111"/>
      <c r="E238" s="111"/>
      <c r="F238" s="111"/>
      <c r="G238" s="111"/>
      <c r="H238" s="111"/>
      <c r="I238" s="111"/>
      <c r="J238" s="111"/>
      <c r="K238" s="111"/>
      <c r="L238" s="111"/>
      <c r="M238" s="111"/>
      <c r="N238" s="111"/>
      <c r="O238" s="111"/>
      <c r="P238" s="74" t="str">
        <f t="shared" si="26"/>
        <v/>
      </c>
    </row>
    <row r="239" spans="1:16" x14ac:dyDescent="0.2">
      <c r="A239" s="433"/>
      <c r="B239" s="436" t="str">
        <f>IF(A239="","",IFERROR(VLOOKUP(A239,L!$M$11:$N$120,2,FALSE),"Eingabeart wurde geändert"))</f>
        <v/>
      </c>
      <c r="C239" s="58" t="s">
        <v>178</v>
      </c>
      <c r="D239" s="110"/>
      <c r="E239" s="110"/>
      <c r="F239" s="110"/>
      <c r="G239" s="110"/>
      <c r="H239" s="110"/>
      <c r="I239" s="110"/>
      <c r="J239" s="110"/>
      <c r="K239" s="110"/>
      <c r="L239" s="110"/>
      <c r="M239" s="110"/>
      <c r="N239" s="110"/>
      <c r="O239" s="110"/>
      <c r="P239" s="73" t="str">
        <f t="shared" si="26"/>
        <v/>
      </c>
    </row>
    <row r="240" spans="1:16" x14ac:dyDescent="0.2">
      <c r="A240" s="434"/>
      <c r="B240" s="437"/>
      <c r="C240" s="60" t="s">
        <v>179</v>
      </c>
      <c r="D240" s="140"/>
      <c r="E240" s="140"/>
      <c r="F240" s="140"/>
      <c r="G240" s="140"/>
      <c r="H240" s="140"/>
      <c r="I240" s="140"/>
      <c r="J240" s="140"/>
      <c r="K240" s="140"/>
      <c r="L240" s="140"/>
      <c r="M240" s="140"/>
      <c r="N240" s="140"/>
      <c r="O240" s="140"/>
      <c r="P240" s="115" t="str">
        <f t="shared" si="26"/>
        <v/>
      </c>
    </row>
    <row r="241" spans="1:16" x14ac:dyDescent="0.2">
      <c r="A241" s="435"/>
      <c r="B241" s="438"/>
      <c r="C241" s="59" t="s">
        <v>126</v>
      </c>
      <c r="D241" s="111"/>
      <c r="E241" s="111"/>
      <c r="F241" s="111"/>
      <c r="G241" s="111"/>
      <c r="H241" s="111"/>
      <c r="I241" s="111"/>
      <c r="J241" s="111"/>
      <c r="K241" s="111"/>
      <c r="L241" s="111"/>
      <c r="M241" s="111"/>
      <c r="N241" s="111"/>
      <c r="O241" s="111"/>
      <c r="P241" s="74" t="str">
        <f t="shared" si="26"/>
        <v/>
      </c>
    </row>
    <row r="242" spans="1:16" x14ac:dyDescent="0.2">
      <c r="A242" s="433"/>
      <c r="B242" s="436" t="str">
        <f>IF(A242="","",IFERROR(VLOOKUP(A242,L!$M$11:$N$120,2,FALSE),"Eingabeart wurde geändert"))</f>
        <v/>
      </c>
      <c r="C242" s="58" t="s">
        <v>178</v>
      </c>
      <c r="D242" s="110"/>
      <c r="E242" s="110"/>
      <c r="F242" s="110"/>
      <c r="G242" s="110"/>
      <c r="H242" s="110"/>
      <c r="I242" s="110"/>
      <c r="J242" s="110"/>
      <c r="K242" s="110"/>
      <c r="L242" s="110"/>
      <c r="M242" s="110"/>
      <c r="N242" s="110"/>
      <c r="O242" s="110"/>
      <c r="P242" s="73" t="str">
        <f t="shared" si="26"/>
        <v/>
      </c>
    </row>
    <row r="243" spans="1:16" x14ac:dyDescent="0.2">
      <c r="A243" s="434"/>
      <c r="B243" s="437"/>
      <c r="C243" s="60" t="s">
        <v>179</v>
      </c>
      <c r="D243" s="140"/>
      <c r="E243" s="140"/>
      <c r="F243" s="140"/>
      <c r="G243" s="140"/>
      <c r="H243" s="140"/>
      <c r="I243" s="140"/>
      <c r="J243" s="140"/>
      <c r="K243" s="140"/>
      <c r="L243" s="140"/>
      <c r="M243" s="140"/>
      <c r="N243" s="140"/>
      <c r="O243" s="140"/>
      <c r="P243" s="115" t="str">
        <f t="shared" si="26"/>
        <v/>
      </c>
    </row>
    <row r="244" spans="1:16" x14ac:dyDescent="0.2">
      <c r="A244" s="435"/>
      <c r="B244" s="438"/>
      <c r="C244" s="59" t="s">
        <v>126</v>
      </c>
      <c r="D244" s="111"/>
      <c r="E244" s="111"/>
      <c r="F244" s="111"/>
      <c r="G244" s="111"/>
      <c r="H244" s="111"/>
      <c r="I244" s="111"/>
      <c r="J244" s="111"/>
      <c r="K244" s="111"/>
      <c r="L244" s="111"/>
      <c r="M244" s="111"/>
      <c r="N244" s="111"/>
      <c r="O244" s="111"/>
      <c r="P244" s="74" t="str">
        <f t="shared" si="26"/>
        <v/>
      </c>
    </row>
    <row r="245" spans="1:16" x14ac:dyDescent="0.2">
      <c r="A245" s="433"/>
      <c r="B245" s="436" t="str">
        <f>IF(A245="","",IFERROR(VLOOKUP(A245,L!$M$11:$N$120,2,FALSE),"Eingabeart wurde geändert"))</f>
        <v/>
      </c>
      <c r="C245" s="58" t="s">
        <v>178</v>
      </c>
      <c r="D245" s="110"/>
      <c r="E245" s="110"/>
      <c r="F245" s="110"/>
      <c r="G245" s="110"/>
      <c r="H245" s="110"/>
      <c r="I245" s="110"/>
      <c r="J245" s="110"/>
      <c r="K245" s="110"/>
      <c r="L245" s="110"/>
      <c r="M245" s="110"/>
      <c r="N245" s="110"/>
      <c r="O245" s="110"/>
      <c r="P245" s="73" t="str">
        <f t="shared" ref="P245:P265" si="27">IF(SUM(D245:O245)&gt;0,SUM(D245:O245),"")</f>
        <v/>
      </c>
    </row>
    <row r="246" spans="1:16" x14ac:dyDescent="0.2">
      <c r="A246" s="434"/>
      <c r="B246" s="437"/>
      <c r="C246" s="60" t="s">
        <v>179</v>
      </c>
      <c r="D246" s="140"/>
      <c r="E246" s="140"/>
      <c r="F246" s="140"/>
      <c r="G246" s="140"/>
      <c r="H246" s="140"/>
      <c r="I246" s="140"/>
      <c r="J246" s="140"/>
      <c r="K246" s="140"/>
      <c r="L246" s="140"/>
      <c r="M246" s="140"/>
      <c r="N246" s="140"/>
      <c r="O246" s="140"/>
      <c r="P246" s="115" t="str">
        <f t="shared" si="27"/>
        <v/>
      </c>
    </row>
    <row r="247" spans="1:16" x14ac:dyDescent="0.2">
      <c r="A247" s="435"/>
      <c r="B247" s="438"/>
      <c r="C247" s="59" t="s">
        <v>126</v>
      </c>
      <c r="D247" s="111"/>
      <c r="E247" s="111"/>
      <c r="F247" s="111"/>
      <c r="G247" s="111"/>
      <c r="H247" s="111"/>
      <c r="I247" s="111"/>
      <c r="J247" s="111"/>
      <c r="K247" s="111"/>
      <c r="L247" s="111"/>
      <c r="M247" s="111"/>
      <c r="N247" s="111"/>
      <c r="O247" s="111"/>
      <c r="P247" s="74" t="str">
        <f t="shared" si="27"/>
        <v/>
      </c>
    </row>
    <row r="248" spans="1:16" x14ac:dyDescent="0.2">
      <c r="A248" s="433"/>
      <c r="B248" s="436" t="str">
        <f>IF(A248="","",IFERROR(VLOOKUP(A248,L!$M$11:$N$120,2,FALSE),"Eingabeart wurde geändert"))</f>
        <v/>
      </c>
      <c r="C248" s="58" t="s">
        <v>178</v>
      </c>
      <c r="D248" s="110"/>
      <c r="E248" s="110"/>
      <c r="F248" s="110"/>
      <c r="G248" s="110"/>
      <c r="H248" s="110"/>
      <c r="I248" s="110"/>
      <c r="J248" s="110"/>
      <c r="K248" s="110"/>
      <c r="L248" s="110"/>
      <c r="M248" s="110"/>
      <c r="N248" s="110"/>
      <c r="O248" s="110"/>
      <c r="P248" s="73" t="str">
        <f t="shared" si="27"/>
        <v/>
      </c>
    </row>
    <row r="249" spans="1:16" x14ac:dyDescent="0.2">
      <c r="A249" s="434"/>
      <c r="B249" s="437"/>
      <c r="C249" s="60" t="s">
        <v>179</v>
      </c>
      <c r="D249" s="140"/>
      <c r="E249" s="140"/>
      <c r="F249" s="140"/>
      <c r="G249" s="140"/>
      <c r="H249" s="140"/>
      <c r="I249" s="140"/>
      <c r="J249" s="140"/>
      <c r="K249" s="140"/>
      <c r="L249" s="140"/>
      <c r="M249" s="140"/>
      <c r="N249" s="140"/>
      <c r="O249" s="140"/>
      <c r="P249" s="115" t="str">
        <f t="shared" si="27"/>
        <v/>
      </c>
    </row>
    <row r="250" spans="1:16" x14ac:dyDescent="0.2">
      <c r="A250" s="435"/>
      <c r="B250" s="438"/>
      <c r="C250" s="59" t="s">
        <v>126</v>
      </c>
      <c r="D250" s="111"/>
      <c r="E250" s="111"/>
      <c r="F250" s="111"/>
      <c r="G250" s="111"/>
      <c r="H250" s="111"/>
      <c r="I250" s="111"/>
      <c r="J250" s="111"/>
      <c r="K250" s="111"/>
      <c r="L250" s="111"/>
      <c r="M250" s="111"/>
      <c r="N250" s="111"/>
      <c r="O250" s="111"/>
      <c r="P250" s="74" t="str">
        <f t="shared" si="27"/>
        <v/>
      </c>
    </row>
    <row r="251" spans="1:16" x14ac:dyDescent="0.2">
      <c r="A251" s="433"/>
      <c r="B251" s="436" t="str">
        <f>IF(A251="","",IFERROR(VLOOKUP(A251,L!$M$11:$N$120,2,FALSE),"Eingabeart wurde geändert"))</f>
        <v/>
      </c>
      <c r="C251" s="58" t="s">
        <v>178</v>
      </c>
      <c r="D251" s="110"/>
      <c r="E251" s="110"/>
      <c r="F251" s="110"/>
      <c r="G251" s="110"/>
      <c r="H251" s="110"/>
      <c r="I251" s="110"/>
      <c r="J251" s="110"/>
      <c r="K251" s="110"/>
      <c r="L251" s="110"/>
      <c r="M251" s="110"/>
      <c r="N251" s="110"/>
      <c r="O251" s="110"/>
      <c r="P251" s="73" t="str">
        <f t="shared" si="27"/>
        <v/>
      </c>
    </row>
    <row r="252" spans="1:16" x14ac:dyDescent="0.2">
      <c r="A252" s="434"/>
      <c r="B252" s="437"/>
      <c r="C252" s="60" t="s">
        <v>179</v>
      </c>
      <c r="D252" s="140"/>
      <c r="E252" s="140"/>
      <c r="F252" s="140"/>
      <c r="G252" s="140"/>
      <c r="H252" s="140"/>
      <c r="I252" s="140"/>
      <c r="J252" s="140"/>
      <c r="K252" s="140"/>
      <c r="L252" s="140"/>
      <c r="M252" s="140"/>
      <c r="N252" s="140"/>
      <c r="O252" s="140"/>
      <c r="P252" s="115" t="str">
        <f t="shared" si="27"/>
        <v/>
      </c>
    </row>
    <row r="253" spans="1:16" x14ac:dyDescent="0.2">
      <c r="A253" s="435"/>
      <c r="B253" s="438"/>
      <c r="C253" s="59" t="s">
        <v>126</v>
      </c>
      <c r="D253" s="111"/>
      <c r="E253" s="111"/>
      <c r="F253" s="111"/>
      <c r="G253" s="111"/>
      <c r="H253" s="111"/>
      <c r="I253" s="111"/>
      <c r="J253" s="111"/>
      <c r="K253" s="111"/>
      <c r="L253" s="111"/>
      <c r="M253" s="111"/>
      <c r="N253" s="111"/>
      <c r="O253" s="111"/>
      <c r="P253" s="74" t="str">
        <f t="shared" si="27"/>
        <v/>
      </c>
    </row>
    <row r="254" spans="1:16" x14ac:dyDescent="0.2">
      <c r="A254" s="433"/>
      <c r="B254" s="436" t="str">
        <f>IF(A254="","",IFERROR(VLOOKUP(A254,L!$M$11:$N$120,2,FALSE),"Eingabeart wurde geändert"))</f>
        <v/>
      </c>
      <c r="C254" s="58" t="s">
        <v>178</v>
      </c>
      <c r="D254" s="110"/>
      <c r="E254" s="110"/>
      <c r="F254" s="110"/>
      <c r="G254" s="110"/>
      <c r="H254" s="110"/>
      <c r="I254" s="110"/>
      <c r="J254" s="110"/>
      <c r="K254" s="110"/>
      <c r="L254" s="110"/>
      <c r="M254" s="110"/>
      <c r="N254" s="110"/>
      <c r="O254" s="110"/>
      <c r="P254" s="73" t="str">
        <f t="shared" si="27"/>
        <v/>
      </c>
    </row>
    <row r="255" spans="1:16" x14ac:dyDescent="0.2">
      <c r="A255" s="434"/>
      <c r="B255" s="437"/>
      <c r="C255" s="60" t="s">
        <v>179</v>
      </c>
      <c r="D255" s="140"/>
      <c r="E255" s="140"/>
      <c r="F255" s="140"/>
      <c r="G255" s="140"/>
      <c r="H255" s="140"/>
      <c r="I255" s="140"/>
      <c r="J255" s="140"/>
      <c r="K255" s="140"/>
      <c r="L255" s="140"/>
      <c r="M255" s="140"/>
      <c r="N255" s="140"/>
      <c r="O255" s="140"/>
      <c r="P255" s="115" t="str">
        <f t="shared" si="27"/>
        <v/>
      </c>
    </row>
    <row r="256" spans="1:16" x14ac:dyDescent="0.2">
      <c r="A256" s="435"/>
      <c r="B256" s="438"/>
      <c r="C256" s="59" t="s">
        <v>126</v>
      </c>
      <c r="D256" s="111"/>
      <c r="E256" s="111"/>
      <c r="F256" s="111"/>
      <c r="G256" s="111"/>
      <c r="H256" s="111"/>
      <c r="I256" s="111"/>
      <c r="J256" s="111"/>
      <c r="K256" s="111"/>
      <c r="L256" s="111"/>
      <c r="M256" s="111"/>
      <c r="N256" s="111"/>
      <c r="O256" s="111"/>
      <c r="P256" s="74" t="str">
        <f t="shared" si="27"/>
        <v/>
      </c>
    </row>
    <row r="257" spans="1:16" x14ac:dyDescent="0.2">
      <c r="A257" s="433"/>
      <c r="B257" s="436" t="str">
        <f>IF(A257="","",IFERROR(VLOOKUP(A257,L!$M$11:$N$120,2,FALSE),"Eingabeart wurde geändert"))</f>
        <v/>
      </c>
      <c r="C257" s="58" t="s">
        <v>178</v>
      </c>
      <c r="D257" s="110"/>
      <c r="E257" s="110"/>
      <c r="F257" s="110"/>
      <c r="G257" s="110"/>
      <c r="H257" s="110"/>
      <c r="I257" s="110"/>
      <c r="J257" s="110"/>
      <c r="K257" s="110"/>
      <c r="L257" s="110"/>
      <c r="M257" s="110"/>
      <c r="N257" s="110"/>
      <c r="O257" s="110"/>
      <c r="P257" s="73" t="str">
        <f t="shared" si="27"/>
        <v/>
      </c>
    </row>
    <row r="258" spans="1:16" x14ac:dyDescent="0.2">
      <c r="A258" s="434"/>
      <c r="B258" s="437"/>
      <c r="C258" s="60" t="s">
        <v>179</v>
      </c>
      <c r="D258" s="140"/>
      <c r="E258" s="140"/>
      <c r="F258" s="140"/>
      <c r="G258" s="140"/>
      <c r="H258" s="140"/>
      <c r="I258" s="140"/>
      <c r="J258" s="140"/>
      <c r="K258" s="140"/>
      <c r="L258" s="140"/>
      <c r="M258" s="140"/>
      <c r="N258" s="140"/>
      <c r="O258" s="140"/>
      <c r="P258" s="115" t="str">
        <f t="shared" si="27"/>
        <v/>
      </c>
    </row>
    <row r="259" spans="1:16" x14ac:dyDescent="0.2">
      <c r="A259" s="435"/>
      <c r="B259" s="438"/>
      <c r="C259" s="59" t="s">
        <v>126</v>
      </c>
      <c r="D259" s="111"/>
      <c r="E259" s="111"/>
      <c r="F259" s="111"/>
      <c r="G259" s="111"/>
      <c r="H259" s="111"/>
      <c r="I259" s="111"/>
      <c r="J259" s="111"/>
      <c r="K259" s="111"/>
      <c r="L259" s="111"/>
      <c r="M259" s="111"/>
      <c r="N259" s="111"/>
      <c r="O259" s="111"/>
      <c r="P259" s="74" t="str">
        <f t="shared" si="27"/>
        <v/>
      </c>
    </row>
    <row r="260" spans="1:16" x14ac:dyDescent="0.2">
      <c r="A260" s="433"/>
      <c r="B260" s="436" t="str">
        <f>IF(A260="","",IFERROR(VLOOKUP(A260,L!$M$11:$N$120,2,FALSE),"Eingabeart wurde geändert"))</f>
        <v/>
      </c>
      <c r="C260" s="58" t="s">
        <v>178</v>
      </c>
      <c r="D260" s="110"/>
      <c r="E260" s="110"/>
      <c r="F260" s="110"/>
      <c r="G260" s="110"/>
      <c r="H260" s="110"/>
      <c r="I260" s="110"/>
      <c r="J260" s="110"/>
      <c r="K260" s="110"/>
      <c r="L260" s="110"/>
      <c r="M260" s="110"/>
      <c r="N260" s="110"/>
      <c r="O260" s="110"/>
      <c r="P260" s="73" t="str">
        <f t="shared" si="27"/>
        <v/>
      </c>
    </row>
    <row r="261" spans="1:16" x14ac:dyDescent="0.2">
      <c r="A261" s="434"/>
      <c r="B261" s="437"/>
      <c r="C261" s="60" t="s">
        <v>179</v>
      </c>
      <c r="D261" s="140"/>
      <c r="E261" s="140"/>
      <c r="F261" s="140"/>
      <c r="G261" s="140"/>
      <c r="H261" s="140"/>
      <c r="I261" s="140"/>
      <c r="J261" s="140"/>
      <c r="K261" s="140"/>
      <c r="L261" s="140"/>
      <c r="M261" s="140"/>
      <c r="N261" s="140"/>
      <c r="O261" s="140"/>
      <c r="P261" s="115" t="str">
        <f t="shared" si="27"/>
        <v/>
      </c>
    </row>
    <row r="262" spans="1:16" x14ac:dyDescent="0.2">
      <c r="A262" s="435"/>
      <c r="B262" s="438"/>
      <c r="C262" s="59" t="s">
        <v>126</v>
      </c>
      <c r="D262" s="111"/>
      <c r="E262" s="111"/>
      <c r="F262" s="111"/>
      <c r="G262" s="111"/>
      <c r="H262" s="111"/>
      <c r="I262" s="111"/>
      <c r="J262" s="111"/>
      <c r="K262" s="111"/>
      <c r="L262" s="111"/>
      <c r="M262" s="111"/>
      <c r="N262" s="111"/>
      <c r="O262" s="111"/>
      <c r="P262" s="74" t="str">
        <f t="shared" si="27"/>
        <v/>
      </c>
    </row>
    <row r="263" spans="1:16" x14ac:dyDescent="0.2">
      <c r="A263" s="433"/>
      <c r="B263" s="436" t="str">
        <f>IF(A263="","",IFERROR(VLOOKUP(A263,L!$M$11:$N$120,2,FALSE),"Eingabeart wurde geändert"))</f>
        <v/>
      </c>
      <c r="C263" s="58" t="s">
        <v>178</v>
      </c>
      <c r="D263" s="110"/>
      <c r="E263" s="110"/>
      <c r="F263" s="110"/>
      <c r="G263" s="110"/>
      <c r="H263" s="110"/>
      <c r="I263" s="110"/>
      <c r="J263" s="110"/>
      <c r="K263" s="110"/>
      <c r="L263" s="110"/>
      <c r="M263" s="110"/>
      <c r="N263" s="110"/>
      <c r="O263" s="110"/>
      <c r="P263" s="73" t="str">
        <f t="shared" si="27"/>
        <v/>
      </c>
    </row>
    <row r="264" spans="1:16" x14ac:dyDescent="0.2">
      <c r="A264" s="434"/>
      <c r="B264" s="437"/>
      <c r="C264" s="60" t="s">
        <v>179</v>
      </c>
      <c r="D264" s="140"/>
      <c r="E264" s="140"/>
      <c r="F264" s="140"/>
      <c r="G264" s="140"/>
      <c r="H264" s="140"/>
      <c r="I264" s="140"/>
      <c r="J264" s="140"/>
      <c r="K264" s="140"/>
      <c r="L264" s="140"/>
      <c r="M264" s="140"/>
      <c r="N264" s="140"/>
      <c r="O264" s="140"/>
      <c r="P264" s="115" t="str">
        <f t="shared" si="27"/>
        <v/>
      </c>
    </row>
    <row r="265" spans="1:16" x14ac:dyDescent="0.2">
      <c r="A265" s="435"/>
      <c r="B265" s="438"/>
      <c r="C265" s="59" t="s">
        <v>126</v>
      </c>
      <c r="D265" s="111"/>
      <c r="E265" s="111"/>
      <c r="F265" s="111"/>
      <c r="G265" s="111"/>
      <c r="H265" s="111"/>
      <c r="I265" s="111"/>
      <c r="J265" s="111"/>
      <c r="K265" s="111"/>
      <c r="L265" s="111"/>
      <c r="M265" s="111"/>
      <c r="N265" s="111"/>
      <c r="O265" s="111"/>
      <c r="P265" s="74" t="str">
        <f t="shared" si="27"/>
        <v/>
      </c>
    </row>
    <row r="266" spans="1:16" x14ac:dyDescent="0.2">
      <c r="A266" s="433"/>
      <c r="B266" s="436" t="str">
        <f>IF(A266="","",IFERROR(VLOOKUP(A266,L!$M$11:$N$120,2,FALSE),"Eingabeart wurde geändert"))</f>
        <v/>
      </c>
      <c r="C266" s="58" t="s">
        <v>178</v>
      </c>
      <c r="D266" s="110"/>
      <c r="E266" s="110"/>
      <c r="F266" s="110"/>
      <c r="G266" s="110"/>
      <c r="H266" s="110"/>
      <c r="I266" s="110"/>
      <c r="J266" s="110"/>
      <c r="K266" s="110"/>
      <c r="L266" s="110"/>
      <c r="M266" s="110"/>
      <c r="N266" s="110"/>
      <c r="O266" s="110"/>
      <c r="P266" s="73" t="str">
        <f t="shared" ref="P266:P286" si="28">IF(SUM(D266:O266)&gt;0,SUM(D266:O266),"")</f>
        <v/>
      </c>
    </row>
    <row r="267" spans="1:16" x14ac:dyDescent="0.2">
      <c r="A267" s="434"/>
      <c r="B267" s="437"/>
      <c r="C267" s="60" t="s">
        <v>179</v>
      </c>
      <c r="D267" s="140"/>
      <c r="E267" s="140"/>
      <c r="F267" s="140"/>
      <c r="G267" s="140"/>
      <c r="H267" s="140"/>
      <c r="I267" s="140"/>
      <c r="J267" s="140"/>
      <c r="K267" s="140"/>
      <c r="L267" s="140"/>
      <c r="M267" s="140"/>
      <c r="N267" s="140"/>
      <c r="O267" s="140"/>
      <c r="P267" s="115" t="str">
        <f t="shared" si="28"/>
        <v/>
      </c>
    </row>
    <row r="268" spans="1:16" x14ac:dyDescent="0.2">
      <c r="A268" s="435"/>
      <c r="B268" s="438"/>
      <c r="C268" s="59" t="s">
        <v>126</v>
      </c>
      <c r="D268" s="111"/>
      <c r="E268" s="111"/>
      <c r="F268" s="111"/>
      <c r="G268" s="111"/>
      <c r="H268" s="111"/>
      <c r="I268" s="111"/>
      <c r="J268" s="111"/>
      <c r="K268" s="111"/>
      <c r="L268" s="111"/>
      <c r="M268" s="111"/>
      <c r="N268" s="111"/>
      <c r="O268" s="111"/>
      <c r="P268" s="74" t="str">
        <f t="shared" si="28"/>
        <v/>
      </c>
    </row>
    <row r="269" spans="1:16" x14ac:dyDescent="0.2">
      <c r="A269" s="433"/>
      <c r="B269" s="436" t="str">
        <f>IF(A269="","",IFERROR(VLOOKUP(A269,L!$M$11:$N$120,2,FALSE),"Eingabeart wurde geändert"))</f>
        <v/>
      </c>
      <c r="C269" s="58" t="s">
        <v>178</v>
      </c>
      <c r="D269" s="110"/>
      <c r="E269" s="110"/>
      <c r="F269" s="110"/>
      <c r="G269" s="110"/>
      <c r="H269" s="110"/>
      <c r="I269" s="110"/>
      <c r="J269" s="110"/>
      <c r="K269" s="110"/>
      <c r="L269" s="110"/>
      <c r="M269" s="110"/>
      <c r="N269" s="110"/>
      <c r="O269" s="110"/>
      <c r="P269" s="73" t="str">
        <f t="shared" si="28"/>
        <v/>
      </c>
    </row>
    <row r="270" spans="1:16" x14ac:dyDescent="0.2">
      <c r="A270" s="434"/>
      <c r="B270" s="437"/>
      <c r="C270" s="60" t="s">
        <v>179</v>
      </c>
      <c r="D270" s="140"/>
      <c r="E270" s="140"/>
      <c r="F270" s="140"/>
      <c r="G270" s="140"/>
      <c r="H270" s="140"/>
      <c r="I270" s="140"/>
      <c r="J270" s="140"/>
      <c r="K270" s="140"/>
      <c r="L270" s="140"/>
      <c r="M270" s="140"/>
      <c r="N270" s="140"/>
      <c r="O270" s="140"/>
      <c r="P270" s="115" t="str">
        <f t="shared" si="28"/>
        <v/>
      </c>
    </row>
    <row r="271" spans="1:16" x14ac:dyDescent="0.2">
      <c r="A271" s="435"/>
      <c r="B271" s="438"/>
      <c r="C271" s="59" t="s">
        <v>126</v>
      </c>
      <c r="D271" s="111"/>
      <c r="E271" s="111"/>
      <c r="F271" s="111"/>
      <c r="G271" s="111"/>
      <c r="H271" s="111"/>
      <c r="I271" s="111"/>
      <c r="J271" s="111"/>
      <c r="K271" s="111"/>
      <c r="L271" s="111"/>
      <c r="M271" s="111"/>
      <c r="N271" s="111"/>
      <c r="O271" s="111"/>
      <c r="P271" s="74" t="str">
        <f t="shared" si="28"/>
        <v/>
      </c>
    </row>
    <row r="272" spans="1:16" x14ac:dyDescent="0.2">
      <c r="A272" s="433"/>
      <c r="B272" s="436" t="str">
        <f>IF(A272="","",IFERROR(VLOOKUP(A272,L!$M$11:$N$120,2,FALSE),"Eingabeart wurde geändert"))</f>
        <v/>
      </c>
      <c r="C272" s="58" t="s">
        <v>178</v>
      </c>
      <c r="D272" s="110"/>
      <c r="E272" s="110"/>
      <c r="F272" s="110"/>
      <c r="G272" s="110"/>
      <c r="H272" s="110"/>
      <c r="I272" s="110"/>
      <c r="J272" s="110"/>
      <c r="K272" s="110"/>
      <c r="L272" s="110"/>
      <c r="M272" s="110"/>
      <c r="N272" s="110"/>
      <c r="O272" s="110"/>
      <c r="P272" s="73" t="str">
        <f t="shared" si="28"/>
        <v/>
      </c>
    </row>
    <row r="273" spans="1:16" x14ac:dyDescent="0.2">
      <c r="A273" s="434"/>
      <c r="B273" s="437"/>
      <c r="C273" s="60" t="s">
        <v>179</v>
      </c>
      <c r="D273" s="140"/>
      <c r="E273" s="140"/>
      <c r="F273" s="140"/>
      <c r="G273" s="140"/>
      <c r="H273" s="140"/>
      <c r="I273" s="140"/>
      <c r="J273" s="140"/>
      <c r="K273" s="140"/>
      <c r="L273" s="140"/>
      <c r="M273" s="140"/>
      <c r="N273" s="140"/>
      <c r="O273" s="140"/>
      <c r="P273" s="115" t="str">
        <f t="shared" si="28"/>
        <v/>
      </c>
    </row>
    <row r="274" spans="1:16" x14ac:dyDescent="0.2">
      <c r="A274" s="435"/>
      <c r="B274" s="438"/>
      <c r="C274" s="59" t="s">
        <v>126</v>
      </c>
      <c r="D274" s="111"/>
      <c r="E274" s="111"/>
      <c r="F274" s="111"/>
      <c r="G274" s="111"/>
      <c r="H274" s="111"/>
      <c r="I274" s="111"/>
      <c r="J274" s="111"/>
      <c r="K274" s="111"/>
      <c r="L274" s="111"/>
      <c r="M274" s="111"/>
      <c r="N274" s="111"/>
      <c r="O274" s="111"/>
      <c r="P274" s="74" t="str">
        <f t="shared" si="28"/>
        <v/>
      </c>
    </row>
    <row r="275" spans="1:16" x14ac:dyDescent="0.2">
      <c r="A275" s="433"/>
      <c r="B275" s="436" t="str">
        <f>IF(A275="","",IFERROR(VLOOKUP(A275,L!$M$11:$N$120,2,FALSE),"Eingabeart wurde geändert"))</f>
        <v/>
      </c>
      <c r="C275" s="58" t="s">
        <v>178</v>
      </c>
      <c r="D275" s="110"/>
      <c r="E275" s="110"/>
      <c r="F275" s="110"/>
      <c r="G275" s="110"/>
      <c r="H275" s="110"/>
      <c r="I275" s="110"/>
      <c r="J275" s="110"/>
      <c r="K275" s="110"/>
      <c r="L275" s="110"/>
      <c r="M275" s="110"/>
      <c r="N275" s="110"/>
      <c r="O275" s="110"/>
      <c r="P275" s="73" t="str">
        <f t="shared" si="28"/>
        <v/>
      </c>
    </row>
    <row r="276" spans="1:16" x14ac:dyDescent="0.2">
      <c r="A276" s="434"/>
      <c r="B276" s="437"/>
      <c r="C276" s="60" t="s">
        <v>179</v>
      </c>
      <c r="D276" s="140"/>
      <c r="E276" s="140"/>
      <c r="F276" s="140"/>
      <c r="G276" s="140"/>
      <c r="H276" s="140"/>
      <c r="I276" s="140"/>
      <c r="J276" s="140"/>
      <c r="K276" s="140"/>
      <c r="L276" s="140"/>
      <c r="M276" s="140"/>
      <c r="N276" s="140"/>
      <c r="O276" s="140"/>
      <c r="P276" s="115" t="str">
        <f t="shared" si="28"/>
        <v/>
      </c>
    </row>
    <row r="277" spans="1:16" x14ac:dyDescent="0.2">
      <c r="A277" s="435"/>
      <c r="B277" s="438"/>
      <c r="C277" s="59" t="s">
        <v>126</v>
      </c>
      <c r="D277" s="111"/>
      <c r="E277" s="111"/>
      <c r="F277" s="111"/>
      <c r="G277" s="111"/>
      <c r="H277" s="111"/>
      <c r="I277" s="111"/>
      <c r="J277" s="111"/>
      <c r="K277" s="111"/>
      <c r="L277" s="111"/>
      <c r="M277" s="111"/>
      <c r="N277" s="111"/>
      <c r="O277" s="111"/>
      <c r="P277" s="74" t="str">
        <f t="shared" si="28"/>
        <v/>
      </c>
    </row>
    <row r="278" spans="1:16" x14ac:dyDescent="0.2">
      <c r="A278" s="433"/>
      <c r="B278" s="436" t="str">
        <f>IF(A278="","",IFERROR(VLOOKUP(A278,L!$M$11:$N$120,2,FALSE),"Eingabeart wurde geändert"))</f>
        <v/>
      </c>
      <c r="C278" s="58" t="s">
        <v>178</v>
      </c>
      <c r="D278" s="110"/>
      <c r="E278" s="110"/>
      <c r="F278" s="110"/>
      <c r="G278" s="110"/>
      <c r="H278" s="110"/>
      <c r="I278" s="110"/>
      <c r="J278" s="110"/>
      <c r="K278" s="110"/>
      <c r="L278" s="110"/>
      <c r="M278" s="110"/>
      <c r="N278" s="110"/>
      <c r="O278" s="110"/>
      <c r="P278" s="73" t="str">
        <f t="shared" si="28"/>
        <v/>
      </c>
    </row>
    <row r="279" spans="1:16" x14ac:dyDescent="0.2">
      <c r="A279" s="434"/>
      <c r="B279" s="437"/>
      <c r="C279" s="60" t="s">
        <v>179</v>
      </c>
      <c r="D279" s="140"/>
      <c r="E279" s="140"/>
      <c r="F279" s="140"/>
      <c r="G279" s="140"/>
      <c r="H279" s="140"/>
      <c r="I279" s="140"/>
      <c r="J279" s="140"/>
      <c r="K279" s="140"/>
      <c r="L279" s="140"/>
      <c r="M279" s="140"/>
      <c r="N279" s="140"/>
      <c r="O279" s="140"/>
      <c r="P279" s="115" t="str">
        <f t="shared" si="28"/>
        <v/>
      </c>
    </row>
    <row r="280" spans="1:16" x14ac:dyDescent="0.2">
      <c r="A280" s="435"/>
      <c r="B280" s="438"/>
      <c r="C280" s="59" t="s">
        <v>126</v>
      </c>
      <c r="D280" s="111"/>
      <c r="E280" s="111"/>
      <c r="F280" s="111"/>
      <c r="G280" s="111"/>
      <c r="H280" s="111"/>
      <c r="I280" s="111"/>
      <c r="J280" s="111"/>
      <c r="K280" s="111"/>
      <c r="L280" s="111"/>
      <c r="M280" s="111"/>
      <c r="N280" s="111"/>
      <c r="O280" s="111"/>
      <c r="P280" s="74" t="str">
        <f t="shared" si="28"/>
        <v/>
      </c>
    </row>
    <row r="281" spans="1:16" x14ac:dyDescent="0.2">
      <c r="A281" s="433"/>
      <c r="B281" s="436" t="str">
        <f>IF(A281="","",IFERROR(VLOOKUP(A281,L!$M$11:$N$120,2,FALSE),"Eingabeart wurde geändert"))</f>
        <v/>
      </c>
      <c r="C281" s="58" t="s">
        <v>178</v>
      </c>
      <c r="D281" s="110"/>
      <c r="E281" s="110"/>
      <c r="F281" s="110"/>
      <c r="G281" s="110"/>
      <c r="H281" s="110"/>
      <c r="I281" s="110"/>
      <c r="J281" s="110"/>
      <c r="K281" s="110"/>
      <c r="L281" s="110"/>
      <c r="M281" s="110"/>
      <c r="N281" s="110"/>
      <c r="O281" s="110"/>
      <c r="P281" s="73" t="str">
        <f t="shared" si="28"/>
        <v/>
      </c>
    </row>
    <row r="282" spans="1:16" x14ac:dyDescent="0.2">
      <c r="A282" s="434"/>
      <c r="B282" s="437"/>
      <c r="C282" s="60" t="s">
        <v>179</v>
      </c>
      <c r="D282" s="140"/>
      <c r="E282" s="140"/>
      <c r="F282" s="140"/>
      <c r="G282" s="140"/>
      <c r="H282" s="140"/>
      <c r="I282" s="140"/>
      <c r="J282" s="140"/>
      <c r="K282" s="140"/>
      <c r="L282" s="140"/>
      <c r="M282" s="140"/>
      <c r="N282" s="140"/>
      <c r="O282" s="140"/>
      <c r="P282" s="115" t="str">
        <f t="shared" si="28"/>
        <v/>
      </c>
    </row>
    <row r="283" spans="1:16" x14ac:dyDescent="0.2">
      <c r="A283" s="435"/>
      <c r="B283" s="438"/>
      <c r="C283" s="59" t="s">
        <v>126</v>
      </c>
      <c r="D283" s="111"/>
      <c r="E283" s="111"/>
      <c r="F283" s="111"/>
      <c r="G283" s="111"/>
      <c r="H283" s="111"/>
      <c r="I283" s="111"/>
      <c r="J283" s="111"/>
      <c r="K283" s="111"/>
      <c r="L283" s="111"/>
      <c r="M283" s="111"/>
      <c r="N283" s="111"/>
      <c r="O283" s="111"/>
      <c r="P283" s="74" t="str">
        <f t="shared" si="28"/>
        <v/>
      </c>
    </row>
    <row r="284" spans="1:16" x14ac:dyDescent="0.2">
      <c r="A284" s="433"/>
      <c r="B284" s="436" t="str">
        <f>IF(A284="","",IFERROR(VLOOKUP(A284,L!$M$11:$N$120,2,FALSE),"Eingabeart wurde geändert"))</f>
        <v/>
      </c>
      <c r="C284" s="58" t="s">
        <v>178</v>
      </c>
      <c r="D284" s="110"/>
      <c r="E284" s="110"/>
      <c r="F284" s="110"/>
      <c r="G284" s="110"/>
      <c r="H284" s="110"/>
      <c r="I284" s="110"/>
      <c r="J284" s="110"/>
      <c r="K284" s="110"/>
      <c r="L284" s="110"/>
      <c r="M284" s="110"/>
      <c r="N284" s="110"/>
      <c r="O284" s="110"/>
      <c r="P284" s="73" t="str">
        <f t="shared" si="28"/>
        <v/>
      </c>
    </row>
    <row r="285" spans="1:16" x14ac:dyDescent="0.2">
      <c r="A285" s="434"/>
      <c r="B285" s="437"/>
      <c r="C285" s="60" t="s">
        <v>179</v>
      </c>
      <c r="D285" s="140"/>
      <c r="E285" s="140"/>
      <c r="F285" s="140"/>
      <c r="G285" s="140"/>
      <c r="H285" s="140"/>
      <c r="I285" s="140"/>
      <c r="J285" s="140"/>
      <c r="K285" s="140"/>
      <c r="L285" s="140"/>
      <c r="M285" s="140"/>
      <c r="N285" s="140"/>
      <c r="O285" s="140"/>
      <c r="P285" s="115" t="str">
        <f t="shared" si="28"/>
        <v/>
      </c>
    </row>
    <row r="286" spans="1:16" x14ac:dyDescent="0.2">
      <c r="A286" s="435"/>
      <c r="B286" s="438"/>
      <c r="C286" s="59" t="s">
        <v>126</v>
      </c>
      <c r="D286" s="111"/>
      <c r="E286" s="111"/>
      <c r="F286" s="111"/>
      <c r="G286" s="111"/>
      <c r="H286" s="111"/>
      <c r="I286" s="111"/>
      <c r="J286" s="111"/>
      <c r="K286" s="111"/>
      <c r="L286" s="111"/>
      <c r="M286" s="111"/>
      <c r="N286" s="111"/>
      <c r="O286" s="111"/>
      <c r="P286" s="74" t="str">
        <f t="shared" si="28"/>
        <v/>
      </c>
    </row>
    <row r="287" spans="1:16" x14ac:dyDescent="0.2">
      <c r="A287" s="433"/>
      <c r="B287" s="436" t="str">
        <f>IF(A287="","",IFERROR(VLOOKUP(A287,L!$M$11:$N$120,2,FALSE),"Eingabeart wurde geändert"))</f>
        <v/>
      </c>
      <c r="C287" s="58" t="s">
        <v>178</v>
      </c>
      <c r="D287" s="110"/>
      <c r="E287" s="110"/>
      <c r="F287" s="110"/>
      <c r="G287" s="110"/>
      <c r="H287" s="110"/>
      <c r="I287" s="110"/>
      <c r="J287" s="110"/>
      <c r="K287" s="110"/>
      <c r="L287" s="110"/>
      <c r="M287" s="110"/>
      <c r="N287" s="110"/>
      <c r="O287" s="110"/>
      <c r="P287" s="73" t="str">
        <f t="shared" ref="P287:P295" si="29">IF(SUM(D287:O287)&gt;0,SUM(D287:O287),"")</f>
        <v/>
      </c>
    </row>
    <row r="288" spans="1:16" x14ac:dyDescent="0.2">
      <c r="A288" s="434"/>
      <c r="B288" s="437"/>
      <c r="C288" s="60" t="s">
        <v>179</v>
      </c>
      <c r="D288" s="140"/>
      <c r="E288" s="140"/>
      <c r="F288" s="140"/>
      <c r="G288" s="140"/>
      <c r="H288" s="140"/>
      <c r="I288" s="140"/>
      <c r="J288" s="140"/>
      <c r="K288" s="140"/>
      <c r="L288" s="140"/>
      <c r="M288" s="140"/>
      <c r="N288" s="140"/>
      <c r="O288" s="140"/>
      <c r="P288" s="115" t="str">
        <f t="shared" si="29"/>
        <v/>
      </c>
    </row>
    <row r="289" spans="1:16" x14ac:dyDescent="0.2">
      <c r="A289" s="435"/>
      <c r="B289" s="438"/>
      <c r="C289" s="59" t="s">
        <v>126</v>
      </c>
      <c r="D289" s="111"/>
      <c r="E289" s="111"/>
      <c r="F289" s="111"/>
      <c r="G289" s="111"/>
      <c r="H289" s="111"/>
      <c r="I289" s="111"/>
      <c r="J289" s="111"/>
      <c r="K289" s="111"/>
      <c r="L289" s="111"/>
      <c r="M289" s="111"/>
      <c r="N289" s="111"/>
      <c r="O289" s="111"/>
      <c r="P289" s="74" t="str">
        <f t="shared" si="29"/>
        <v/>
      </c>
    </row>
    <row r="290" spans="1:16" x14ac:dyDescent="0.2">
      <c r="A290" s="433"/>
      <c r="B290" s="436" t="str">
        <f>IF(A290="","",IFERROR(VLOOKUP(A290,L!$M$11:$N$120,2,FALSE),"Eingabeart wurde geändert"))</f>
        <v/>
      </c>
      <c r="C290" s="58" t="s">
        <v>178</v>
      </c>
      <c r="D290" s="110"/>
      <c r="E290" s="110"/>
      <c r="F290" s="110"/>
      <c r="G290" s="110"/>
      <c r="H290" s="110"/>
      <c r="I290" s="110"/>
      <c r="J290" s="110"/>
      <c r="K290" s="110"/>
      <c r="L290" s="110"/>
      <c r="M290" s="110"/>
      <c r="N290" s="110"/>
      <c r="O290" s="110"/>
      <c r="P290" s="73" t="str">
        <f t="shared" si="29"/>
        <v/>
      </c>
    </row>
    <row r="291" spans="1:16" x14ac:dyDescent="0.2">
      <c r="A291" s="434"/>
      <c r="B291" s="437"/>
      <c r="C291" s="60" t="s">
        <v>179</v>
      </c>
      <c r="D291" s="140"/>
      <c r="E291" s="140"/>
      <c r="F291" s="140"/>
      <c r="G291" s="140"/>
      <c r="H291" s="140"/>
      <c r="I291" s="140"/>
      <c r="J291" s="140"/>
      <c r="K291" s="140"/>
      <c r="L291" s="140"/>
      <c r="M291" s="140"/>
      <c r="N291" s="140"/>
      <c r="O291" s="140"/>
      <c r="P291" s="115" t="str">
        <f t="shared" si="29"/>
        <v/>
      </c>
    </row>
    <row r="292" spans="1:16" x14ac:dyDescent="0.2">
      <c r="A292" s="435"/>
      <c r="B292" s="438"/>
      <c r="C292" s="59" t="s">
        <v>126</v>
      </c>
      <c r="D292" s="111"/>
      <c r="E292" s="111"/>
      <c r="F292" s="111"/>
      <c r="G292" s="111"/>
      <c r="H292" s="111"/>
      <c r="I292" s="111"/>
      <c r="J292" s="111"/>
      <c r="K292" s="111"/>
      <c r="L292" s="111"/>
      <c r="M292" s="111"/>
      <c r="N292" s="111"/>
      <c r="O292" s="111"/>
      <c r="P292" s="74" t="str">
        <f t="shared" si="29"/>
        <v/>
      </c>
    </row>
    <row r="293" spans="1:16" x14ac:dyDescent="0.2">
      <c r="A293" s="433"/>
      <c r="B293" s="436" t="str">
        <f>IF(A293="","",IFERROR(VLOOKUP(A293,L!$M$11:$N$120,2,FALSE),"Eingabeart wurde geändert"))</f>
        <v/>
      </c>
      <c r="C293" s="58" t="s">
        <v>178</v>
      </c>
      <c r="D293" s="110"/>
      <c r="E293" s="110"/>
      <c r="F293" s="110"/>
      <c r="G293" s="110"/>
      <c r="H293" s="110"/>
      <c r="I293" s="110"/>
      <c r="J293" s="110"/>
      <c r="K293" s="110"/>
      <c r="L293" s="110"/>
      <c r="M293" s="110"/>
      <c r="N293" s="110"/>
      <c r="O293" s="110"/>
      <c r="P293" s="73" t="str">
        <f t="shared" si="29"/>
        <v/>
      </c>
    </row>
    <row r="294" spans="1:16" x14ac:dyDescent="0.2">
      <c r="A294" s="434"/>
      <c r="B294" s="437"/>
      <c r="C294" s="60" t="s">
        <v>179</v>
      </c>
      <c r="D294" s="140"/>
      <c r="E294" s="140"/>
      <c r="F294" s="140"/>
      <c r="G294" s="140"/>
      <c r="H294" s="140"/>
      <c r="I294" s="140"/>
      <c r="J294" s="140"/>
      <c r="K294" s="140"/>
      <c r="L294" s="140"/>
      <c r="M294" s="140"/>
      <c r="N294" s="140"/>
      <c r="O294" s="140"/>
      <c r="P294" s="115" t="str">
        <f t="shared" si="29"/>
        <v/>
      </c>
    </row>
    <row r="295" spans="1:16" x14ac:dyDescent="0.2">
      <c r="A295" s="435"/>
      <c r="B295" s="438"/>
      <c r="C295" s="59" t="s">
        <v>126</v>
      </c>
      <c r="D295" s="111"/>
      <c r="E295" s="111"/>
      <c r="F295" s="111"/>
      <c r="G295" s="111"/>
      <c r="H295" s="111"/>
      <c r="I295" s="111"/>
      <c r="J295" s="111"/>
      <c r="K295" s="111"/>
      <c r="L295" s="111"/>
      <c r="M295" s="111"/>
      <c r="N295" s="111"/>
      <c r="O295" s="111"/>
      <c r="P295" s="74" t="str">
        <f t="shared" si="29"/>
        <v/>
      </c>
    </row>
    <row r="296" spans="1:16" x14ac:dyDescent="0.2">
      <c r="A296" s="433"/>
      <c r="B296" s="436" t="str">
        <f>IF(A296="","",IFERROR(VLOOKUP(A296,L!$M$11:$N$120,2,FALSE),"Eingabeart wurde geändert"))</f>
        <v/>
      </c>
      <c r="C296" s="58" t="s">
        <v>178</v>
      </c>
      <c r="D296" s="110"/>
      <c r="E296" s="110"/>
      <c r="F296" s="110"/>
      <c r="G296" s="110"/>
      <c r="H296" s="110"/>
      <c r="I296" s="110"/>
      <c r="J296" s="110"/>
      <c r="K296" s="110"/>
      <c r="L296" s="110"/>
      <c r="M296" s="110"/>
      <c r="N296" s="110"/>
      <c r="O296" s="110"/>
      <c r="P296" s="73" t="str">
        <f t="shared" ref="P296:P298" si="30">IF(SUM(D296:O296)&gt;0,SUM(D296:O296),"")</f>
        <v/>
      </c>
    </row>
    <row r="297" spans="1:16" x14ac:dyDescent="0.2">
      <c r="A297" s="434"/>
      <c r="B297" s="437"/>
      <c r="C297" s="60" t="s">
        <v>179</v>
      </c>
      <c r="D297" s="140"/>
      <c r="E297" s="140"/>
      <c r="F297" s="140"/>
      <c r="G297" s="140"/>
      <c r="H297" s="140"/>
      <c r="I297" s="140"/>
      <c r="J297" s="140"/>
      <c r="K297" s="140"/>
      <c r="L297" s="140"/>
      <c r="M297" s="140"/>
      <c r="N297" s="140"/>
      <c r="O297" s="140"/>
      <c r="P297" s="115" t="str">
        <f t="shared" si="30"/>
        <v/>
      </c>
    </row>
    <row r="298" spans="1:16" x14ac:dyDescent="0.2">
      <c r="A298" s="435"/>
      <c r="B298" s="438"/>
      <c r="C298" s="59" t="s">
        <v>126</v>
      </c>
      <c r="D298" s="111"/>
      <c r="E298" s="111"/>
      <c r="F298" s="111"/>
      <c r="G298" s="111"/>
      <c r="H298" s="111"/>
      <c r="I298" s="111"/>
      <c r="J298" s="111"/>
      <c r="K298" s="111"/>
      <c r="L298" s="111"/>
      <c r="M298" s="111"/>
      <c r="N298" s="111"/>
      <c r="O298" s="111"/>
      <c r="P298" s="74" t="str">
        <f t="shared" si="30"/>
        <v/>
      </c>
    </row>
    <row r="299" spans="1:16" x14ac:dyDescent="0.2">
      <c r="A299" s="433"/>
      <c r="B299" s="436" t="str">
        <f>IF(A299="","",IFERROR(VLOOKUP(A299,L!$M$11:$N$120,2,FALSE),"Eingabeart wurde geändert"))</f>
        <v/>
      </c>
      <c r="C299" s="58" t="s">
        <v>178</v>
      </c>
      <c r="D299" s="110"/>
      <c r="E299" s="110"/>
      <c r="F299" s="110"/>
      <c r="G299" s="110"/>
      <c r="H299" s="110"/>
      <c r="I299" s="110"/>
      <c r="J299" s="110"/>
      <c r="K299" s="110"/>
      <c r="L299" s="110"/>
      <c r="M299" s="110"/>
      <c r="N299" s="110"/>
      <c r="O299" s="110"/>
      <c r="P299" s="73" t="str">
        <f t="shared" ref="P299:P301" si="31">IF(SUM(D299:O299)&gt;0,SUM(D299:O299),"")</f>
        <v/>
      </c>
    </row>
    <row r="300" spans="1:16" x14ac:dyDescent="0.2">
      <c r="A300" s="434"/>
      <c r="B300" s="437"/>
      <c r="C300" s="60" t="s">
        <v>179</v>
      </c>
      <c r="D300" s="140"/>
      <c r="E300" s="140"/>
      <c r="F300" s="140"/>
      <c r="G300" s="140"/>
      <c r="H300" s="140"/>
      <c r="I300" s="140"/>
      <c r="J300" s="140"/>
      <c r="K300" s="140"/>
      <c r="L300" s="140"/>
      <c r="M300" s="140"/>
      <c r="N300" s="140"/>
      <c r="O300" s="140"/>
      <c r="P300" s="115" t="str">
        <f t="shared" si="31"/>
        <v/>
      </c>
    </row>
    <row r="301" spans="1:16" x14ac:dyDescent="0.2">
      <c r="A301" s="435"/>
      <c r="B301" s="438"/>
      <c r="C301" s="59" t="s">
        <v>126</v>
      </c>
      <c r="D301" s="111"/>
      <c r="E301" s="111"/>
      <c r="F301" s="111"/>
      <c r="G301" s="111"/>
      <c r="H301" s="111"/>
      <c r="I301" s="111"/>
      <c r="J301" s="111"/>
      <c r="K301" s="111"/>
      <c r="L301" s="111"/>
      <c r="M301" s="111"/>
      <c r="N301" s="111"/>
      <c r="O301" s="111"/>
      <c r="P301" s="74" t="str">
        <f t="shared" si="31"/>
        <v/>
      </c>
    </row>
  </sheetData>
  <sheetProtection algorithmName="SHA-512" hashValue="r5sZqvAxdbw5/PkQyyDPcXqm/fPJcMRBZOlT7QnNbL8t2jBzYonwphUEYE85+Kyuu5cdsAJYpxNrUrjnCP3mYQ==" saltValue="HGD0U+ZG8qOpBlGDqT/SgA==" spinCount="100000" sheet="1" objects="1" scenarios="1" formatCells="0" formatColumns="0" formatRows="0"/>
  <mergeCells count="195">
    <mergeCell ref="A140:A142"/>
    <mergeCell ref="B140:B142"/>
    <mergeCell ref="A128:A130"/>
    <mergeCell ref="B128:B130"/>
    <mergeCell ref="A131:A133"/>
    <mergeCell ref="B131:B133"/>
    <mergeCell ref="A134:A136"/>
    <mergeCell ref="B134:B136"/>
    <mergeCell ref="A116:A118"/>
    <mergeCell ref="B116:B118"/>
    <mergeCell ref="A119:A121"/>
    <mergeCell ref="B119:B121"/>
    <mergeCell ref="A122:A124"/>
    <mergeCell ref="B122:B124"/>
    <mergeCell ref="A125:A127"/>
    <mergeCell ref="B125:B127"/>
    <mergeCell ref="A137:A139"/>
    <mergeCell ref="B137:B139"/>
    <mergeCell ref="A101:A103"/>
    <mergeCell ref="B101:B103"/>
    <mergeCell ref="A104:A106"/>
    <mergeCell ref="B104:B106"/>
    <mergeCell ref="A107:A109"/>
    <mergeCell ref="B107:B109"/>
    <mergeCell ref="A110:A112"/>
    <mergeCell ref="B110:B112"/>
    <mergeCell ref="A113:A115"/>
    <mergeCell ref="B113:B115"/>
    <mergeCell ref="A15:B16"/>
    <mergeCell ref="A17:B18"/>
    <mergeCell ref="A9:C10"/>
    <mergeCell ref="A24:C25"/>
    <mergeCell ref="A5:C5"/>
    <mergeCell ref="B6:C6"/>
    <mergeCell ref="A7:C7"/>
    <mergeCell ref="A11:A14"/>
    <mergeCell ref="B11:B12"/>
    <mergeCell ref="B13:B14"/>
    <mergeCell ref="A22:A23"/>
    <mergeCell ref="A26:A28"/>
    <mergeCell ref="B26:B28"/>
    <mergeCell ref="A29:A31"/>
    <mergeCell ref="B29:B31"/>
    <mergeCell ref="A56:A58"/>
    <mergeCell ref="B56:B58"/>
    <mergeCell ref="A47:A49"/>
    <mergeCell ref="B47:B49"/>
    <mergeCell ref="A50:A52"/>
    <mergeCell ref="B50:B52"/>
    <mergeCell ref="A53:A55"/>
    <mergeCell ref="B53:B55"/>
    <mergeCell ref="A32:A34"/>
    <mergeCell ref="B32:B34"/>
    <mergeCell ref="A35:A37"/>
    <mergeCell ref="B35:B37"/>
    <mergeCell ref="A44:A46"/>
    <mergeCell ref="B44:B46"/>
    <mergeCell ref="A38:A40"/>
    <mergeCell ref="B38:B40"/>
    <mergeCell ref="A41:A43"/>
    <mergeCell ref="B41:B43"/>
    <mergeCell ref="A77:A79"/>
    <mergeCell ref="B77:B79"/>
    <mergeCell ref="A68:A70"/>
    <mergeCell ref="B68:B70"/>
    <mergeCell ref="A71:A73"/>
    <mergeCell ref="B71:B73"/>
    <mergeCell ref="A74:A76"/>
    <mergeCell ref="B74:B76"/>
    <mergeCell ref="A59:A61"/>
    <mergeCell ref="B59:B61"/>
    <mergeCell ref="A62:A64"/>
    <mergeCell ref="B62:B64"/>
    <mergeCell ref="A65:A67"/>
    <mergeCell ref="B65:B67"/>
    <mergeCell ref="A98:A100"/>
    <mergeCell ref="B98:B100"/>
    <mergeCell ref="A89:A91"/>
    <mergeCell ref="B89:B91"/>
    <mergeCell ref="A92:A94"/>
    <mergeCell ref="B92:B94"/>
    <mergeCell ref="A95:A97"/>
    <mergeCell ref="B95:B97"/>
    <mergeCell ref="A80:A82"/>
    <mergeCell ref="B80:B82"/>
    <mergeCell ref="A83:A85"/>
    <mergeCell ref="B83:B85"/>
    <mergeCell ref="A86:A88"/>
    <mergeCell ref="B86:B88"/>
    <mergeCell ref="A152:A154"/>
    <mergeCell ref="B152:B154"/>
    <mergeCell ref="A155:A157"/>
    <mergeCell ref="B155:B157"/>
    <mergeCell ref="A158:A160"/>
    <mergeCell ref="B158:B160"/>
    <mergeCell ref="A143:A145"/>
    <mergeCell ref="B143:B145"/>
    <mergeCell ref="A146:A148"/>
    <mergeCell ref="B146:B148"/>
    <mergeCell ref="A149:A151"/>
    <mergeCell ref="B149:B151"/>
    <mergeCell ref="A170:A172"/>
    <mergeCell ref="B170:B172"/>
    <mergeCell ref="A173:A175"/>
    <mergeCell ref="B173:B175"/>
    <mergeCell ref="A176:A178"/>
    <mergeCell ref="B176:B178"/>
    <mergeCell ref="A161:A163"/>
    <mergeCell ref="B161:B163"/>
    <mergeCell ref="A164:A166"/>
    <mergeCell ref="B164:B166"/>
    <mergeCell ref="A167:A169"/>
    <mergeCell ref="B167:B169"/>
    <mergeCell ref="A188:A190"/>
    <mergeCell ref="B188:B190"/>
    <mergeCell ref="A191:A193"/>
    <mergeCell ref="B191:B193"/>
    <mergeCell ref="A194:A196"/>
    <mergeCell ref="B194:B196"/>
    <mergeCell ref="A179:A181"/>
    <mergeCell ref="B179:B181"/>
    <mergeCell ref="A182:A184"/>
    <mergeCell ref="B182:B184"/>
    <mergeCell ref="A185:A187"/>
    <mergeCell ref="B185:B187"/>
    <mergeCell ref="A206:A208"/>
    <mergeCell ref="B206:B208"/>
    <mergeCell ref="A209:A211"/>
    <mergeCell ref="B209:B211"/>
    <mergeCell ref="A212:A214"/>
    <mergeCell ref="B212:B214"/>
    <mergeCell ref="A197:A199"/>
    <mergeCell ref="B197:B199"/>
    <mergeCell ref="A200:A202"/>
    <mergeCell ref="B200:B202"/>
    <mergeCell ref="A203:A205"/>
    <mergeCell ref="B203:B205"/>
    <mergeCell ref="A224:A226"/>
    <mergeCell ref="B224:B226"/>
    <mergeCell ref="A227:A229"/>
    <mergeCell ref="B227:B229"/>
    <mergeCell ref="A230:A232"/>
    <mergeCell ref="B230:B232"/>
    <mergeCell ref="A215:A217"/>
    <mergeCell ref="B215:B217"/>
    <mergeCell ref="A218:A220"/>
    <mergeCell ref="B218:B220"/>
    <mergeCell ref="A221:A223"/>
    <mergeCell ref="B221:B223"/>
    <mergeCell ref="A242:A244"/>
    <mergeCell ref="B242:B244"/>
    <mergeCell ref="A245:A247"/>
    <mergeCell ref="B245:B247"/>
    <mergeCell ref="A248:A250"/>
    <mergeCell ref="B248:B250"/>
    <mergeCell ref="A233:A235"/>
    <mergeCell ref="B233:B235"/>
    <mergeCell ref="A236:A238"/>
    <mergeCell ref="B236:B238"/>
    <mergeCell ref="A239:A241"/>
    <mergeCell ref="B239:B241"/>
    <mergeCell ref="A260:A262"/>
    <mergeCell ref="B260:B262"/>
    <mergeCell ref="A263:A265"/>
    <mergeCell ref="B263:B265"/>
    <mergeCell ref="A266:A268"/>
    <mergeCell ref="B266:B268"/>
    <mergeCell ref="A251:A253"/>
    <mergeCell ref="B251:B253"/>
    <mergeCell ref="A254:A256"/>
    <mergeCell ref="B254:B256"/>
    <mergeCell ref="A257:A259"/>
    <mergeCell ref="B257:B259"/>
    <mergeCell ref="A278:A280"/>
    <mergeCell ref="B278:B280"/>
    <mergeCell ref="A281:A283"/>
    <mergeCell ref="B281:B283"/>
    <mergeCell ref="A284:A286"/>
    <mergeCell ref="B284:B286"/>
    <mergeCell ref="A269:A271"/>
    <mergeCell ref="B269:B271"/>
    <mergeCell ref="A272:A274"/>
    <mergeCell ref="B272:B274"/>
    <mergeCell ref="A275:A277"/>
    <mergeCell ref="B275:B277"/>
    <mergeCell ref="A296:A298"/>
    <mergeCell ref="B296:B298"/>
    <mergeCell ref="A299:A301"/>
    <mergeCell ref="B299:B301"/>
    <mergeCell ref="A287:A289"/>
    <mergeCell ref="B287:B289"/>
    <mergeCell ref="A290:A292"/>
    <mergeCell ref="B290:B292"/>
    <mergeCell ref="A293:A295"/>
    <mergeCell ref="B293:B295"/>
  </mergeCells>
  <conditionalFormatting sqref="A29:A58">
    <cfRule type="expression" dxfId="159" priority="224">
      <formula>AND(A29="",SUM(O29:O31)&gt;0)</formula>
    </cfRule>
  </conditionalFormatting>
  <conditionalFormatting sqref="A59:A67">
    <cfRule type="expression" dxfId="158" priority="138">
      <formula>AND(A59="",SUM(O59:O61)&gt;0)</formula>
    </cfRule>
  </conditionalFormatting>
  <conditionalFormatting sqref="A68:A76">
    <cfRule type="expression" dxfId="157" priority="137">
      <formula>AND(A68="",SUM(O68:O70)&gt;0)</formula>
    </cfRule>
  </conditionalFormatting>
  <conditionalFormatting sqref="A77:A100">
    <cfRule type="expression" dxfId="156" priority="136">
      <formula>AND(A77="",SUM(O77:O79)&gt;0)</formula>
    </cfRule>
  </conditionalFormatting>
  <conditionalFormatting sqref="A29:A100">
    <cfRule type="expression" dxfId="155" priority="135">
      <formula>AND($A29="",SUM($D29:$P31)&lt;&gt;0)</formula>
    </cfRule>
  </conditionalFormatting>
  <conditionalFormatting sqref="A101:A103">
    <cfRule type="expression" dxfId="154" priority="134">
      <formula>AND(A101="",SUM(O101:O103)&gt;0)</formula>
    </cfRule>
  </conditionalFormatting>
  <conditionalFormatting sqref="A101:A103">
    <cfRule type="expression" dxfId="153" priority="133">
      <formula>AND($A101="",SUM($D101:$P103)&lt;&gt;0)</formula>
    </cfRule>
  </conditionalFormatting>
  <conditionalFormatting sqref="A104:A106">
    <cfRule type="expression" dxfId="152" priority="132">
      <formula>AND(A104="",SUM(O104:O106)&gt;0)</formula>
    </cfRule>
  </conditionalFormatting>
  <conditionalFormatting sqref="A104:A106">
    <cfRule type="expression" dxfId="151" priority="131">
      <formula>AND($A104="",SUM($D104:$P106)&lt;&gt;0)</formula>
    </cfRule>
  </conditionalFormatting>
  <conditionalFormatting sqref="A107:A109">
    <cfRule type="expression" dxfId="150" priority="130">
      <formula>AND(A107="",SUM(O107:O109)&gt;0)</formula>
    </cfRule>
  </conditionalFormatting>
  <conditionalFormatting sqref="A107:A109">
    <cfRule type="expression" dxfId="149" priority="129">
      <formula>AND($A107="",SUM($D107:$P109)&lt;&gt;0)</formula>
    </cfRule>
  </conditionalFormatting>
  <conditionalFormatting sqref="A110:A112">
    <cfRule type="expression" dxfId="148" priority="128">
      <formula>AND(A110="",SUM(O110:O112)&gt;0)</formula>
    </cfRule>
  </conditionalFormatting>
  <conditionalFormatting sqref="A110:A112">
    <cfRule type="expression" dxfId="147" priority="127">
      <formula>AND($A110="",SUM($D110:$P112)&lt;&gt;0)</formula>
    </cfRule>
  </conditionalFormatting>
  <conditionalFormatting sqref="A113:A115">
    <cfRule type="expression" dxfId="146" priority="126">
      <formula>AND(A113="",SUM(O113:O115)&gt;0)</formula>
    </cfRule>
  </conditionalFormatting>
  <conditionalFormatting sqref="A113:A115">
    <cfRule type="expression" dxfId="145" priority="125">
      <formula>AND($A113="",SUM($D113:$P115)&lt;&gt;0)</formula>
    </cfRule>
  </conditionalFormatting>
  <conditionalFormatting sqref="A116:A118">
    <cfRule type="expression" dxfId="144" priority="124">
      <formula>AND(A116="",SUM(O116:O118)&gt;0)</formula>
    </cfRule>
  </conditionalFormatting>
  <conditionalFormatting sqref="A116:A118">
    <cfRule type="expression" dxfId="143" priority="123">
      <formula>AND($A116="",SUM($D116:$P118)&lt;&gt;0)</formula>
    </cfRule>
  </conditionalFormatting>
  <conditionalFormatting sqref="A119:A121">
    <cfRule type="expression" dxfId="142" priority="122">
      <formula>AND(A119="",SUM(O119:O121)&gt;0)</formula>
    </cfRule>
  </conditionalFormatting>
  <conditionalFormatting sqref="A119:A121">
    <cfRule type="expression" dxfId="141" priority="121">
      <formula>AND($A119="",SUM($D119:$P121)&lt;&gt;0)</formula>
    </cfRule>
  </conditionalFormatting>
  <conditionalFormatting sqref="A122:A124">
    <cfRule type="expression" dxfId="140" priority="120">
      <formula>AND(A122="",SUM(O122:O124)&gt;0)</formula>
    </cfRule>
  </conditionalFormatting>
  <conditionalFormatting sqref="A122:A124">
    <cfRule type="expression" dxfId="139" priority="119">
      <formula>AND($A122="",SUM($D122:$P124)&lt;&gt;0)</formula>
    </cfRule>
  </conditionalFormatting>
  <conditionalFormatting sqref="A125:A127">
    <cfRule type="expression" dxfId="138" priority="118">
      <formula>AND(A125="",SUM(O125:O127)&gt;0)</formula>
    </cfRule>
  </conditionalFormatting>
  <conditionalFormatting sqref="A125:A127">
    <cfRule type="expression" dxfId="137" priority="117">
      <formula>AND($A125="",SUM($D125:$P127)&lt;&gt;0)</formula>
    </cfRule>
  </conditionalFormatting>
  <conditionalFormatting sqref="A128:A130">
    <cfRule type="expression" dxfId="136" priority="116">
      <formula>AND(A128="",SUM(O128:O130)&gt;0)</formula>
    </cfRule>
  </conditionalFormatting>
  <conditionalFormatting sqref="A128:A130">
    <cfRule type="expression" dxfId="135" priority="115">
      <formula>AND($A128="",SUM($D128:$P130)&lt;&gt;0)</formula>
    </cfRule>
  </conditionalFormatting>
  <conditionalFormatting sqref="A131:A133">
    <cfRule type="expression" dxfId="134" priority="114">
      <formula>AND(A131="",SUM(O131:O133)&gt;0)</formula>
    </cfRule>
  </conditionalFormatting>
  <conditionalFormatting sqref="A131:A133">
    <cfRule type="expression" dxfId="133" priority="113">
      <formula>AND($A131="",SUM($D131:$P133)&lt;&gt;0)</formula>
    </cfRule>
  </conditionalFormatting>
  <conditionalFormatting sqref="A134:A136">
    <cfRule type="expression" dxfId="132" priority="112">
      <formula>AND(A134="",SUM(O134:O136)&gt;0)</formula>
    </cfRule>
  </conditionalFormatting>
  <conditionalFormatting sqref="A134:A136">
    <cfRule type="expression" dxfId="131" priority="111">
      <formula>AND($A134="",SUM($D134:$P136)&lt;&gt;0)</formula>
    </cfRule>
  </conditionalFormatting>
  <conditionalFormatting sqref="A137:A139">
    <cfRule type="expression" dxfId="130" priority="110">
      <formula>AND(A137="",SUM(O137:O139)&gt;0)</formula>
    </cfRule>
  </conditionalFormatting>
  <conditionalFormatting sqref="A137:A139">
    <cfRule type="expression" dxfId="129" priority="109">
      <formula>AND($A137="",SUM($D137:$P139)&lt;&gt;0)</formula>
    </cfRule>
  </conditionalFormatting>
  <conditionalFormatting sqref="A140:A142">
    <cfRule type="expression" dxfId="128" priority="108">
      <formula>AND(A140="",SUM(O140:O142)&gt;0)</formula>
    </cfRule>
  </conditionalFormatting>
  <conditionalFormatting sqref="A140:A142">
    <cfRule type="expression" dxfId="127" priority="107">
      <formula>AND($A140="",SUM($D140:$P142)&lt;&gt;0)</formula>
    </cfRule>
  </conditionalFormatting>
  <conditionalFormatting sqref="A143:A145">
    <cfRule type="expression" dxfId="126" priority="106">
      <formula>AND(A143="",SUM(O143:O145)&gt;0)</formula>
    </cfRule>
  </conditionalFormatting>
  <conditionalFormatting sqref="A143:A145">
    <cfRule type="expression" dxfId="125" priority="105">
      <formula>AND($A143="",SUM($D143:$P145)&lt;&gt;0)</formula>
    </cfRule>
  </conditionalFormatting>
  <conditionalFormatting sqref="A146:A148">
    <cfRule type="expression" dxfId="124" priority="104">
      <formula>AND(A146="",SUM(O146:O148)&gt;0)</formula>
    </cfRule>
  </conditionalFormatting>
  <conditionalFormatting sqref="A146:A148">
    <cfRule type="expression" dxfId="123" priority="103">
      <formula>AND($A146="",SUM($D146:$P148)&lt;&gt;0)</formula>
    </cfRule>
  </conditionalFormatting>
  <conditionalFormatting sqref="A149:A151">
    <cfRule type="expression" dxfId="122" priority="102">
      <formula>AND(A149="",SUM(O149:O151)&gt;0)</formula>
    </cfRule>
  </conditionalFormatting>
  <conditionalFormatting sqref="A149:A151">
    <cfRule type="expression" dxfId="121" priority="101">
      <formula>AND($A149="",SUM($D149:$P151)&lt;&gt;0)</formula>
    </cfRule>
  </conditionalFormatting>
  <conditionalFormatting sqref="A152:A154">
    <cfRule type="expression" dxfId="120" priority="100">
      <formula>AND(A152="",SUM(O152:O154)&gt;0)</formula>
    </cfRule>
  </conditionalFormatting>
  <conditionalFormatting sqref="A152:A154">
    <cfRule type="expression" dxfId="119" priority="99">
      <formula>AND($A152="",SUM($D152:$P154)&lt;&gt;0)</formula>
    </cfRule>
  </conditionalFormatting>
  <conditionalFormatting sqref="A155:A157">
    <cfRule type="expression" dxfId="118" priority="98">
      <formula>AND(A155="",SUM(O155:O157)&gt;0)</formula>
    </cfRule>
  </conditionalFormatting>
  <conditionalFormatting sqref="A155:A157">
    <cfRule type="expression" dxfId="117" priority="97">
      <formula>AND($A155="",SUM($D155:$P157)&lt;&gt;0)</formula>
    </cfRule>
  </conditionalFormatting>
  <conditionalFormatting sqref="A158:A160">
    <cfRule type="expression" dxfId="116" priority="96">
      <formula>AND(A158="",SUM(O158:O160)&gt;0)</formula>
    </cfRule>
  </conditionalFormatting>
  <conditionalFormatting sqref="A158:A160">
    <cfRule type="expression" dxfId="115" priority="95">
      <formula>AND($A158="",SUM($D158:$P160)&lt;&gt;0)</formula>
    </cfRule>
  </conditionalFormatting>
  <conditionalFormatting sqref="A161:A163">
    <cfRule type="expression" dxfId="114" priority="94">
      <formula>AND(A161="",SUM(O161:O163)&gt;0)</formula>
    </cfRule>
  </conditionalFormatting>
  <conditionalFormatting sqref="A161:A163">
    <cfRule type="expression" dxfId="113" priority="93">
      <formula>AND($A161="",SUM($D161:$P163)&lt;&gt;0)</formula>
    </cfRule>
  </conditionalFormatting>
  <conditionalFormatting sqref="A164:A166">
    <cfRule type="expression" dxfId="112" priority="92">
      <formula>AND(A164="",SUM(O164:O166)&gt;0)</formula>
    </cfRule>
  </conditionalFormatting>
  <conditionalFormatting sqref="A164:A166">
    <cfRule type="expression" dxfId="111" priority="91">
      <formula>AND($A164="",SUM($D164:$P166)&lt;&gt;0)</formula>
    </cfRule>
  </conditionalFormatting>
  <conditionalFormatting sqref="A167:A169">
    <cfRule type="expression" dxfId="110" priority="90">
      <formula>AND(A167="",SUM(O167:O169)&gt;0)</formula>
    </cfRule>
  </conditionalFormatting>
  <conditionalFormatting sqref="A167:A169">
    <cfRule type="expression" dxfId="109" priority="89">
      <formula>AND($A167="",SUM($D167:$P169)&lt;&gt;0)</formula>
    </cfRule>
  </conditionalFormatting>
  <conditionalFormatting sqref="A170:A172">
    <cfRule type="expression" dxfId="108" priority="88">
      <formula>AND(A170="",SUM(O170:O172)&gt;0)</formula>
    </cfRule>
  </conditionalFormatting>
  <conditionalFormatting sqref="A170:A172">
    <cfRule type="expression" dxfId="107" priority="87">
      <formula>AND($A170="",SUM($D170:$P172)&lt;&gt;0)</formula>
    </cfRule>
  </conditionalFormatting>
  <conditionalFormatting sqref="A173:A175">
    <cfRule type="expression" dxfId="106" priority="86">
      <formula>AND(A173="",SUM(O173:O175)&gt;0)</formula>
    </cfRule>
  </conditionalFormatting>
  <conditionalFormatting sqref="A173:A175">
    <cfRule type="expression" dxfId="105" priority="85">
      <formula>AND($A173="",SUM($D173:$P175)&lt;&gt;0)</formula>
    </cfRule>
  </conditionalFormatting>
  <conditionalFormatting sqref="A176:A178">
    <cfRule type="expression" dxfId="104" priority="84">
      <formula>AND(A176="",SUM(O176:O178)&gt;0)</formula>
    </cfRule>
  </conditionalFormatting>
  <conditionalFormatting sqref="A176:A178">
    <cfRule type="expression" dxfId="103" priority="83">
      <formula>AND($A176="",SUM($D176:$P178)&lt;&gt;0)</formula>
    </cfRule>
  </conditionalFormatting>
  <conditionalFormatting sqref="A179:A181">
    <cfRule type="expression" dxfId="102" priority="82">
      <formula>AND(A179="",SUM(O179:O181)&gt;0)</formula>
    </cfRule>
  </conditionalFormatting>
  <conditionalFormatting sqref="A179:A181">
    <cfRule type="expression" dxfId="101" priority="81">
      <formula>AND($A179="",SUM($D179:$P181)&lt;&gt;0)</formula>
    </cfRule>
  </conditionalFormatting>
  <conditionalFormatting sqref="A182:A184">
    <cfRule type="expression" dxfId="100" priority="80">
      <formula>AND(A182="",SUM(O182:O184)&gt;0)</formula>
    </cfRule>
  </conditionalFormatting>
  <conditionalFormatting sqref="A182:A184">
    <cfRule type="expression" dxfId="99" priority="79">
      <formula>AND($A182="",SUM($D182:$P184)&lt;&gt;0)</formula>
    </cfRule>
  </conditionalFormatting>
  <conditionalFormatting sqref="A185:A187">
    <cfRule type="expression" dxfId="98" priority="78">
      <formula>AND(A185="",SUM(O185:O187)&gt;0)</formula>
    </cfRule>
  </conditionalFormatting>
  <conditionalFormatting sqref="A185:A187">
    <cfRule type="expression" dxfId="97" priority="77">
      <formula>AND($A185="",SUM($D185:$P187)&lt;&gt;0)</formula>
    </cfRule>
  </conditionalFormatting>
  <conditionalFormatting sqref="A188:A190">
    <cfRule type="expression" dxfId="96" priority="76">
      <formula>AND(A188="",SUM(O188:O190)&gt;0)</formula>
    </cfRule>
  </conditionalFormatting>
  <conditionalFormatting sqref="A188:A190">
    <cfRule type="expression" dxfId="95" priority="75">
      <formula>AND($A188="",SUM($D188:$P190)&lt;&gt;0)</formula>
    </cfRule>
  </conditionalFormatting>
  <conditionalFormatting sqref="A191:A193">
    <cfRule type="expression" dxfId="94" priority="74">
      <formula>AND(A191="",SUM(O191:O193)&gt;0)</formula>
    </cfRule>
  </conditionalFormatting>
  <conditionalFormatting sqref="A191:A193">
    <cfRule type="expression" dxfId="93" priority="73">
      <formula>AND($A191="",SUM($D191:$P193)&lt;&gt;0)</formula>
    </cfRule>
  </conditionalFormatting>
  <conditionalFormatting sqref="A194:A196">
    <cfRule type="expression" dxfId="92" priority="72">
      <formula>AND(A194="",SUM(O194:O196)&gt;0)</formula>
    </cfRule>
  </conditionalFormatting>
  <conditionalFormatting sqref="A194:A196">
    <cfRule type="expression" dxfId="91" priority="71">
      <formula>AND($A194="",SUM($D194:$P196)&lt;&gt;0)</formula>
    </cfRule>
  </conditionalFormatting>
  <conditionalFormatting sqref="A197:A199">
    <cfRule type="expression" dxfId="90" priority="70">
      <formula>AND(A197="",SUM(O197:O199)&gt;0)</formula>
    </cfRule>
  </conditionalFormatting>
  <conditionalFormatting sqref="A197:A199">
    <cfRule type="expression" dxfId="89" priority="69">
      <formula>AND($A197="",SUM($D197:$P199)&lt;&gt;0)</formula>
    </cfRule>
  </conditionalFormatting>
  <conditionalFormatting sqref="A200:A202">
    <cfRule type="expression" dxfId="88" priority="68">
      <formula>AND(A200="",SUM(O200:O202)&gt;0)</formula>
    </cfRule>
  </conditionalFormatting>
  <conditionalFormatting sqref="A200:A202">
    <cfRule type="expression" dxfId="87" priority="67">
      <formula>AND($A200="",SUM($D200:$P202)&lt;&gt;0)</formula>
    </cfRule>
  </conditionalFormatting>
  <conditionalFormatting sqref="A203:A205">
    <cfRule type="expression" dxfId="86" priority="66">
      <formula>AND(A203="",SUM(O203:O205)&gt;0)</formula>
    </cfRule>
  </conditionalFormatting>
  <conditionalFormatting sqref="A203:A205">
    <cfRule type="expression" dxfId="85" priority="65">
      <formula>AND($A203="",SUM($D203:$P205)&lt;&gt;0)</formula>
    </cfRule>
  </conditionalFormatting>
  <conditionalFormatting sqref="A206:A208">
    <cfRule type="expression" dxfId="84" priority="64">
      <formula>AND(A206="",SUM(O206:O208)&gt;0)</formula>
    </cfRule>
  </conditionalFormatting>
  <conditionalFormatting sqref="A206:A208">
    <cfRule type="expression" dxfId="83" priority="63">
      <formula>AND($A206="",SUM($D206:$P208)&lt;&gt;0)</formula>
    </cfRule>
  </conditionalFormatting>
  <conditionalFormatting sqref="A209:A211">
    <cfRule type="expression" dxfId="82" priority="62">
      <formula>AND(A209="",SUM(O209:O211)&gt;0)</formula>
    </cfRule>
  </conditionalFormatting>
  <conditionalFormatting sqref="A209:A211">
    <cfRule type="expression" dxfId="81" priority="61">
      <formula>AND($A209="",SUM($D209:$P211)&lt;&gt;0)</formula>
    </cfRule>
  </conditionalFormatting>
  <conditionalFormatting sqref="A212:A214">
    <cfRule type="expression" dxfId="80" priority="60">
      <formula>AND(A212="",SUM(O212:O214)&gt;0)</formula>
    </cfRule>
  </conditionalFormatting>
  <conditionalFormatting sqref="A212:A214">
    <cfRule type="expression" dxfId="79" priority="59">
      <formula>AND($A212="",SUM($D212:$P214)&lt;&gt;0)</formula>
    </cfRule>
  </conditionalFormatting>
  <conditionalFormatting sqref="A215:A217">
    <cfRule type="expression" dxfId="78" priority="58">
      <formula>AND(A215="",SUM(O215:O217)&gt;0)</formula>
    </cfRule>
  </conditionalFormatting>
  <conditionalFormatting sqref="A215:A217">
    <cfRule type="expression" dxfId="77" priority="57">
      <formula>AND($A215="",SUM($D215:$P217)&lt;&gt;0)</formula>
    </cfRule>
  </conditionalFormatting>
  <conditionalFormatting sqref="A218:A220">
    <cfRule type="expression" dxfId="76" priority="56">
      <formula>AND(A218="",SUM(O218:O220)&gt;0)</formula>
    </cfRule>
  </conditionalFormatting>
  <conditionalFormatting sqref="A218:A220">
    <cfRule type="expression" dxfId="75" priority="55">
      <formula>AND($A218="",SUM($D218:$P220)&lt;&gt;0)</formula>
    </cfRule>
  </conditionalFormatting>
  <conditionalFormatting sqref="A221:A223">
    <cfRule type="expression" dxfId="74" priority="54">
      <formula>AND(A221="",SUM(O221:O223)&gt;0)</formula>
    </cfRule>
  </conditionalFormatting>
  <conditionalFormatting sqref="A221:A223">
    <cfRule type="expression" dxfId="73" priority="53">
      <formula>AND($A221="",SUM($D221:$P223)&lt;&gt;0)</formula>
    </cfRule>
  </conditionalFormatting>
  <conditionalFormatting sqref="A224:A226">
    <cfRule type="expression" dxfId="72" priority="52">
      <formula>AND(A224="",SUM(O224:O226)&gt;0)</formula>
    </cfRule>
  </conditionalFormatting>
  <conditionalFormatting sqref="A224:A226">
    <cfRule type="expression" dxfId="71" priority="51">
      <formula>AND($A224="",SUM($D224:$P226)&lt;&gt;0)</formula>
    </cfRule>
  </conditionalFormatting>
  <conditionalFormatting sqref="A227:A229">
    <cfRule type="expression" dxfId="70" priority="50">
      <formula>AND(A227="",SUM(O227:O229)&gt;0)</formula>
    </cfRule>
  </conditionalFormatting>
  <conditionalFormatting sqref="A227:A229">
    <cfRule type="expression" dxfId="69" priority="49">
      <formula>AND($A227="",SUM($D227:$P229)&lt;&gt;0)</formula>
    </cfRule>
  </conditionalFormatting>
  <conditionalFormatting sqref="A230:A232">
    <cfRule type="expression" dxfId="68" priority="48">
      <formula>AND(A230="",SUM(O230:O232)&gt;0)</formula>
    </cfRule>
  </conditionalFormatting>
  <conditionalFormatting sqref="A230:A232">
    <cfRule type="expression" dxfId="67" priority="47">
      <formula>AND($A230="",SUM($D230:$P232)&lt;&gt;0)</formula>
    </cfRule>
  </conditionalFormatting>
  <conditionalFormatting sqref="A233:A235">
    <cfRule type="expression" dxfId="66" priority="46">
      <formula>AND(A233="",SUM(O233:O235)&gt;0)</formula>
    </cfRule>
  </conditionalFormatting>
  <conditionalFormatting sqref="A233:A235">
    <cfRule type="expression" dxfId="65" priority="45">
      <formula>AND($A233="",SUM($D233:$P235)&lt;&gt;0)</formula>
    </cfRule>
  </conditionalFormatting>
  <conditionalFormatting sqref="A236:A238">
    <cfRule type="expression" dxfId="64" priority="44">
      <formula>AND(A236="",SUM(O236:O238)&gt;0)</formula>
    </cfRule>
  </conditionalFormatting>
  <conditionalFormatting sqref="A236:A238">
    <cfRule type="expression" dxfId="63" priority="43">
      <formula>AND($A236="",SUM($D236:$P238)&lt;&gt;0)</formula>
    </cfRule>
  </conditionalFormatting>
  <conditionalFormatting sqref="A239:A241">
    <cfRule type="expression" dxfId="62" priority="42">
      <formula>AND(A239="",SUM(O239:O241)&gt;0)</formula>
    </cfRule>
  </conditionalFormatting>
  <conditionalFormatting sqref="A239:A241">
    <cfRule type="expression" dxfId="61" priority="41">
      <formula>AND($A239="",SUM($D239:$P241)&lt;&gt;0)</formula>
    </cfRule>
  </conditionalFormatting>
  <conditionalFormatting sqref="A242:A244">
    <cfRule type="expression" dxfId="60" priority="40">
      <formula>AND(A242="",SUM(O242:O244)&gt;0)</formula>
    </cfRule>
  </conditionalFormatting>
  <conditionalFormatting sqref="A242:A244">
    <cfRule type="expression" dxfId="59" priority="39">
      <formula>AND($A242="",SUM($D242:$P244)&lt;&gt;0)</formula>
    </cfRule>
  </conditionalFormatting>
  <conditionalFormatting sqref="A245:A247">
    <cfRule type="expression" dxfId="58" priority="38">
      <formula>AND(A245="",SUM(O245:O247)&gt;0)</formula>
    </cfRule>
  </conditionalFormatting>
  <conditionalFormatting sqref="A245:A247">
    <cfRule type="expression" dxfId="57" priority="37">
      <formula>AND($A245="",SUM($D245:$P247)&lt;&gt;0)</formula>
    </cfRule>
  </conditionalFormatting>
  <conditionalFormatting sqref="A248:A250">
    <cfRule type="expression" dxfId="56" priority="36">
      <formula>AND(A248="",SUM(O248:O250)&gt;0)</formula>
    </cfRule>
  </conditionalFormatting>
  <conditionalFormatting sqref="A248:A250">
    <cfRule type="expression" dxfId="55" priority="35">
      <formula>AND($A248="",SUM($D248:$P250)&lt;&gt;0)</formula>
    </cfRule>
  </conditionalFormatting>
  <conditionalFormatting sqref="A251:A253">
    <cfRule type="expression" dxfId="54" priority="34">
      <formula>AND(A251="",SUM(O251:O253)&gt;0)</formula>
    </cfRule>
  </conditionalFormatting>
  <conditionalFormatting sqref="A251:A253">
    <cfRule type="expression" dxfId="53" priority="33">
      <formula>AND($A251="",SUM($D251:$P253)&lt;&gt;0)</formula>
    </cfRule>
  </conditionalFormatting>
  <conditionalFormatting sqref="A254:A256">
    <cfRule type="expression" dxfId="52" priority="32">
      <formula>AND(A254="",SUM(O254:O256)&gt;0)</formula>
    </cfRule>
  </conditionalFormatting>
  <conditionalFormatting sqref="A254:A256">
    <cfRule type="expression" dxfId="51" priority="31">
      <formula>AND($A254="",SUM($D254:$P256)&lt;&gt;0)</formula>
    </cfRule>
  </conditionalFormatting>
  <conditionalFormatting sqref="A257:A259">
    <cfRule type="expression" dxfId="50" priority="30">
      <formula>AND(A257="",SUM(O257:O259)&gt;0)</formula>
    </cfRule>
  </conditionalFormatting>
  <conditionalFormatting sqref="A257:A259">
    <cfRule type="expression" dxfId="49" priority="29">
      <formula>AND($A257="",SUM($D257:$P259)&lt;&gt;0)</formula>
    </cfRule>
  </conditionalFormatting>
  <conditionalFormatting sqref="A260:A262">
    <cfRule type="expression" dxfId="48" priority="28">
      <formula>AND(A260="",SUM(O260:O262)&gt;0)</formula>
    </cfRule>
  </conditionalFormatting>
  <conditionalFormatting sqref="A260:A262">
    <cfRule type="expression" dxfId="47" priority="27">
      <formula>AND($A260="",SUM($D260:$P262)&lt;&gt;0)</formula>
    </cfRule>
  </conditionalFormatting>
  <conditionalFormatting sqref="A263:A265">
    <cfRule type="expression" dxfId="46" priority="26">
      <formula>AND(A263="",SUM(O263:O265)&gt;0)</formula>
    </cfRule>
  </conditionalFormatting>
  <conditionalFormatting sqref="A263:A265">
    <cfRule type="expression" dxfId="45" priority="25">
      <formula>AND($A263="",SUM($D263:$P265)&lt;&gt;0)</formula>
    </cfRule>
  </conditionalFormatting>
  <conditionalFormatting sqref="A266:A268">
    <cfRule type="expression" dxfId="44" priority="24">
      <formula>AND(A266="",SUM(O266:O268)&gt;0)</formula>
    </cfRule>
  </conditionalFormatting>
  <conditionalFormatting sqref="A266:A268">
    <cfRule type="expression" dxfId="43" priority="23">
      <formula>AND($A266="",SUM($D266:$P268)&lt;&gt;0)</formula>
    </cfRule>
  </conditionalFormatting>
  <conditionalFormatting sqref="A269:A271">
    <cfRule type="expression" dxfId="42" priority="22">
      <formula>AND(A269="",SUM(O269:O271)&gt;0)</formula>
    </cfRule>
  </conditionalFormatting>
  <conditionalFormatting sqref="A269:A271">
    <cfRule type="expression" dxfId="41" priority="21">
      <formula>AND($A269="",SUM($D269:$P271)&lt;&gt;0)</formula>
    </cfRule>
  </conditionalFormatting>
  <conditionalFormatting sqref="A272:A274">
    <cfRule type="expression" dxfId="40" priority="20">
      <formula>AND(A272="",SUM(O272:O274)&gt;0)</formula>
    </cfRule>
  </conditionalFormatting>
  <conditionalFormatting sqref="A272:A274">
    <cfRule type="expression" dxfId="39" priority="19">
      <formula>AND($A272="",SUM($D272:$P274)&lt;&gt;0)</formula>
    </cfRule>
  </conditionalFormatting>
  <conditionalFormatting sqref="A275:A277">
    <cfRule type="expression" dxfId="38" priority="18">
      <formula>AND(A275="",SUM(O275:O277)&gt;0)</formula>
    </cfRule>
  </conditionalFormatting>
  <conditionalFormatting sqref="A275:A277">
    <cfRule type="expression" dxfId="37" priority="17">
      <formula>AND($A275="",SUM($D275:$P277)&lt;&gt;0)</formula>
    </cfRule>
  </conditionalFormatting>
  <conditionalFormatting sqref="A278:A280">
    <cfRule type="expression" dxfId="36" priority="16">
      <formula>AND(A278="",SUM(O278:O280)&gt;0)</formula>
    </cfRule>
  </conditionalFormatting>
  <conditionalFormatting sqref="A278:A280">
    <cfRule type="expression" dxfId="35" priority="15">
      <formula>AND($A278="",SUM($D278:$P280)&lt;&gt;0)</formula>
    </cfRule>
  </conditionalFormatting>
  <conditionalFormatting sqref="A281:A283">
    <cfRule type="expression" dxfId="34" priority="14">
      <formula>AND(A281="",SUM(O281:O283)&gt;0)</formula>
    </cfRule>
  </conditionalFormatting>
  <conditionalFormatting sqref="A281:A283">
    <cfRule type="expression" dxfId="33" priority="13">
      <formula>AND($A281="",SUM($D281:$P283)&lt;&gt;0)</formula>
    </cfRule>
  </conditionalFormatting>
  <conditionalFormatting sqref="A284:A286">
    <cfRule type="expression" dxfId="32" priority="12">
      <formula>AND(A284="",SUM(O284:O286)&gt;0)</formula>
    </cfRule>
  </conditionalFormatting>
  <conditionalFormatting sqref="A284:A286">
    <cfRule type="expression" dxfId="31" priority="11">
      <formula>AND($A284="",SUM($D284:$P286)&lt;&gt;0)</formula>
    </cfRule>
  </conditionalFormatting>
  <conditionalFormatting sqref="A287:A289">
    <cfRule type="expression" dxfId="30" priority="10">
      <formula>AND(A287="",SUM(O287:O289)&gt;0)</formula>
    </cfRule>
  </conditionalFormatting>
  <conditionalFormatting sqref="A287:A289">
    <cfRule type="expression" dxfId="29" priority="9">
      <formula>AND($A287="",SUM($D287:$P289)&lt;&gt;0)</formula>
    </cfRule>
  </conditionalFormatting>
  <conditionalFormatting sqref="A290:A292">
    <cfRule type="expression" dxfId="28" priority="8">
      <formula>AND(A290="",SUM(O290:O292)&gt;0)</formula>
    </cfRule>
  </conditionalFormatting>
  <conditionalFormatting sqref="A290:A292">
    <cfRule type="expression" dxfId="27" priority="7">
      <formula>AND($A290="",SUM($D290:$P292)&lt;&gt;0)</formula>
    </cfRule>
  </conditionalFormatting>
  <conditionalFormatting sqref="A293:A295">
    <cfRule type="expression" dxfId="26" priority="6">
      <formula>AND(A293="",SUM(O293:O295)&gt;0)</formula>
    </cfRule>
  </conditionalFormatting>
  <conditionalFormatting sqref="A293:A295">
    <cfRule type="expression" dxfId="25" priority="5">
      <formula>AND($A293="",SUM($D293:$P295)&lt;&gt;0)</formula>
    </cfRule>
  </conditionalFormatting>
  <conditionalFormatting sqref="A296:A298">
    <cfRule type="expression" dxfId="24" priority="4">
      <formula>AND(A296="",SUM(O296:O298)&gt;0)</formula>
    </cfRule>
  </conditionalFormatting>
  <conditionalFormatting sqref="A296:A298">
    <cfRule type="expression" dxfId="23" priority="3">
      <formula>AND($A296="",SUM($D296:$P298)&lt;&gt;0)</formula>
    </cfRule>
  </conditionalFormatting>
  <conditionalFormatting sqref="A299:A301">
    <cfRule type="expression" dxfId="22" priority="2">
      <formula>AND(A299="",SUM(O299:O301)&gt;0)</formula>
    </cfRule>
  </conditionalFormatting>
  <conditionalFormatting sqref="A299:A301">
    <cfRule type="expression" dxfId="21" priority="1">
      <formula>AND($A299="",SUM($D299:$P301)&lt;&gt;0)</formula>
    </cfRule>
  </conditionalFormatting>
  <dataValidations count="1">
    <dataValidation allowBlank="1" showErrorMessage="1" sqref="B13 B11 C11:C18" xr:uid="{00000000-0002-0000-0400-000000000000}"/>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400-000001000000}">
          <x14:formula1>
            <xm:f>L!$M$10:$M$120</xm:f>
          </x14:formula1>
          <xm:sqref>A29:A301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I72"/>
  <sheetViews>
    <sheetView showGridLines="0" showOutlineSymbols="0" zoomScaleNormal="100" workbookViewId="0">
      <pane xSplit="3" ySplit="10" topLeftCell="D11" activePane="bottomRight" state="frozen"/>
      <selection activeCell="I62" sqref="I62"/>
      <selection pane="topRight" activeCell="I62" sqref="I62"/>
      <selection pane="bottomLeft" activeCell="I62" sqref="I62"/>
      <selection pane="bottomRight" activeCell="I62" sqref="I62"/>
    </sheetView>
  </sheetViews>
  <sheetFormatPr baseColWidth="10" defaultColWidth="10.7109375" defaultRowHeight="14.25" x14ac:dyDescent="0.2"/>
  <cols>
    <col min="1" max="1" width="25.7109375" style="33" customWidth="1"/>
    <col min="2" max="2" width="14.7109375" style="33" customWidth="1"/>
    <col min="3" max="3" width="38.7109375" style="33" customWidth="1"/>
    <col min="4" max="9" width="15.7109375" style="33" customWidth="1"/>
    <col min="10" max="16384" width="10.7109375" style="33"/>
  </cols>
  <sheetData>
    <row r="1" spans="1:9" s="31" customFormat="1" ht="15.75" customHeight="1" x14ac:dyDescent="0.2">
      <c r="A1" s="8"/>
      <c r="B1" s="9"/>
      <c r="C1" s="37"/>
      <c r="D1" s="30"/>
      <c r="E1" s="30"/>
      <c r="F1" s="30"/>
      <c r="G1" s="30"/>
      <c r="H1" s="30"/>
      <c r="I1" s="30"/>
    </row>
    <row r="2" spans="1:9" s="31" customFormat="1" ht="15.75" customHeight="1" x14ac:dyDescent="0.2">
      <c r="A2" s="11"/>
      <c r="B2" s="28"/>
      <c r="C2" s="30"/>
      <c r="D2" s="30"/>
      <c r="E2" s="30"/>
      <c r="F2" s="30"/>
      <c r="G2" s="30"/>
      <c r="H2" s="30"/>
      <c r="I2" s="30"/>
    </row>
    <row r="3" spans="1:9" s="31" customFormat="1" ht="15.75" customHeight="1" x14ac:dyDescent="0.2">
      <c r="A3" s="8"/>
      <c r="B3" s="28"/>
      <c r="C3" s="30"/>
      <c r="F3" s="30"/>
      <c r="G3" s="30"/>
      <c r="H3" s="30"/>
    </row>
    <row r="4" spans="1:9" s="31" customFormat="1" ht="15.75" customHeight="1" x14ac:dyDescent="0.2">
      <c r="A4" s="205" t="s">
        <v>0</v>
      </c>
      <c r="F4" s="38"/>
      <c r="G4" s="38"/>
      <c r="H4" s="32"/>
    </row>
    <row r="5" spans="1:9" s="31" customFormat="1" ht="15.75" customHeight="1" x14ac:dyDescent="0.2">
      <c r="A5" s="146" t="str">
        <f>"Monatserhebung "&amp;U!$A$11&amp;" "&amp;U!$B$12</f>
        <v>Monatserhebung Netzbetreiber Erdgas 2023</v>
      </c>
      <c r="B5" s="147"/>
      <c r="C5" s="147"/>
      <c r="D5" s="148"/>
      <c r="F5" s="38"/>
      <c r="G5" s="38"/>
    </row>
    <row r="6" spans="1:9" s="31" customFormat="1" ht="15.75" x14ac:dyDescent="0.2">
      <c r="A6" s="50" t="s">
        <v>8</v>
      </c>
      <c r="B6" s="133" t="str">
        <f>IF(U!$B$13&lt;&gt;"",U!$B$13,"")</f>
        <v/>
      </c>
      <c r="C6" s="147"/>
      <c r="D6" s="148"/>
      <c r="H6" s="38"/>
    </row>
    <row r="7" spans="1:9" s="37" customFormat="1" ht="24.75" customHeight="1" x14ac:dyDescent="0.2">
      <c r="A7" s="405" t="s">
        <v>154</v>
      </c>
      <c r="B7" s="431"/>
      <c r="C7" s="432"/>
      <c r="D7" s="469" t="s">
        <v>197</v>
      </c>
      <c r="E7" s="466" t="s">
        <v>188</v>
      </c>
      <c r="F7" s="467"/>
      <c r="G7" s="467"/>
      <c r="H7" s="467"/>
      <c r="I7" s="468"/>
    </row>
    <row r="8" spans="1:9" ht="14.25" customHeight="1" x14ac:dyDescent="0.2">
      <c r="A8" s="457" t="s">
        <v>119</v>
      </c>
      <c r="B8" s="460" t="s">
        <v>236</v>
      </c>
      <c r="C8" s="461"/>
      <c r="D8" s="470"/>
      <c r="E8" s="122" t="s">
        <v>191</v>
      </c>
      <c r="F8" s="466" t="s">
        <v>189</v>
      </c>
      <c r="G8" s="467"/>
      <c r="H8" s="468"/>
      <c r="I8" s="469" t="s">
        <v>153</v>
      </c>
    </row>
    <row r="9" spans="1:9" s="31" customFormat="1" ht="25.5" x14ac:dyDescent="0.2">
      <c r="A9" s="458"/>
      <c r="B9" s="462"/>
      <c r="C9" s="463"/>
      <c r="D9" s="471"/>
      <c r="E9" s="143" t="s">
        <v>192</v>
      </c>
      <c r="F9" s="121" t="s">
        <v>190</v>
      </c>
      <c r="G9" s="145" t="s">
        <v>235</v>
      </c>
      <c r="H9" s="145" t="s">
        <v>235</v>
      </c>
      <c r="I9" s="472"/>
    </row>
    <row r="10" spans="1:9" s="31" customFormat="1" ht="12.75" x14ac:dyDescent="0.2">
      <c r="A10" s="459"/>
      <c r="B10" s="464"/>
      <c r="C10" s="465"/>
      <c r="D10" s="55" t="s">
        <v>120</v>
      </c>
      <c r="E10" s="55" t="s">
        <v>120</v>
      </c>
      <c r="F10" s="55" t="s">
        <v>120</v>
      </c>
      <c r="G10" s="55" t="s">
        <v>120</v>
      </c>
      <c r="H10" s="55" t="s">
        <v>120</v>
      </c>
      <c r="I10" s="55" t="s">
        <v>120</v>
      </c>
    </row>
    <row r="11" spans="1:9" ht="14.25" customHeight="1" x14ac:dyDescent="0.2">
      <c r="A11" s="457" t="s">
        <v>121</v>
      </c>
      <c r="B11" s="474" t="s">
        <v>97</v>
      </c>
      <c r="C11" s="96" t="s">
        <v>57</v>
      </c>
      <c r="D11" s="105"/>
      <c r="E11" s="105"/>
      <c r="F11" s="105"/>
      <c r="G11" s="105"/>
      <c r="H11" s="105"/>
      <c r="I11" s="105"/>
    </row>
    <row r="12" spans="1:9" x14ac:dyDescent="0.2">
      <c r="A12" s="458"/>
      <c r="B12" s="475"/>
      <c r="C12" s="99" t="s">
        <v>101</v>
      </c>
      <c r="D12" s="106"/>
      <c r="E12" s="106"/>
      <c r="F12" s="106"/>
      <c r="G12" s="106"/>
      <c r="H12" s="106"/>
      <c r="I12" s="106"/>
    </row>
    <row r="13" spans="1:9" x14ac:dyDescent="0.2">
      <c r="A13" s="458"/>
      <c r="B13" s="475"/>
      <c r="C13" s="102" t="s">
        <v>58</v>
      </c>
      <c r="D13" s="107"/>
      <c r="E13" s="107"/>
      <c r="F13" s="107"/>
      <c r="G13" s="107"/>
      <c r="H13" s="107"/>
      <c r="I13" s="107"/>
    </row>
    <row r="14" spans="1:9" x14ac:dyDescent="0.2">
      <c r="A14" s="458"/>
      <c r="B14" s="475"/>
      <c r="C14" s="52" t="s">
        <v>56</v>
      </c>
      <c r="D14" s="108"/>
      <c r="E14" s="108"/>
      <c r="F14" s="108"/>
      <c r="G14" s="108"/>
      <c r="H14" s="108"/>
      <c r="I14" s="108"/>
    </row>
    <row r="15" spans="1:9" ht="14.25" customHeight="1" x14ac:dyDescent="0.2">
      <c r="A15" s="458"/>
      <c r="B15" s="474" t="s">
        <v>98</v>
      </c>
      <c r="C15" s="96" t="s">
        <v>47</v>
      </c>
      <c r="D15" s="105"/>
      <c r="E15" s="105"/>
      <c r="F15" s="105"/>
      <c r="G15" s="105"/>
      <c r="H15" s="105"/>
      <c r="I15" s="105"/>
    </row>
    <row r="16" spans="1:9" x14ac:dyDescent="0.2">
      <c r="A16" s="458"/>
      <c r="B16" s="458"/>
      <c r="C16" s="99" t="s">
        <v>102</v>
      </c>
      <c r="D16" s="106"/>
      <c r="E16" s="106"/>
      <c r="F16" s="106"/>
      <c r="G16" s="106"/>
      <c r="H16" s="106"/>
      <c r="I16" s="106"/>
    </row>
    <row r="17" spans="1:9" x14ac:dyDescent="0.2">
      <c r="A17" s="458"/>
      <c r="B17" s="458"/>
      <c r="C17" s="99" t="s">
        <v>103</v>
      </c>
      <c r="D17" s="106"/>
      <c r="E17" s="106"/>
      <c r="F17" s="106"/>
      <c r="G17" s="106"/>
      <c r="H17" s="106"/>
      <c r="I17" s="106"/>
    </row>
    <row r="18" spans="1:9" x14ac:dyDescent="0.2">
      <c r="A18" s="458"/>
      <c r="B18" s="458"/>
      <c r="C18" s="99" t="s">
        <v>104</v>
      </c>
      <c r="D18" s="106"/>
      <c r="E18" s="106"/>
      <c r="F18" s="106"/>
      <c r="G18" s="106"/>
      <c r="H18" s="106"/>
      <c r="I18" s="106"/>
    </row>
    <row r="19" spans="1:9" x14ac:dyDescent="0.2">
      <c r="A19" s="458"/>
      <c r="B19" s="458"/>
      <c r="C19" s="99" t="s">
        <v>105</v>
      </c>
      <c r="D19" s="106"/>
      <c r="E19" s="106"/>
      <c r="F19" s="106"/>
      <c r="G19" s="106"/>
      <c r="H19" s="106"/>
      <c r="I19" s="106"/>
    </row>
    <row r="20" spans="1:9" x14ac:dyDescent="0.2">
      <c r="A20" s="458"/>
      <c r="B20" s="458"/>
      <c r="C20" s="99" t="s">
        <v>106</v>
      </c>
      <c r="D20" s="106"/>
      <c r="E20" s="106"/>
      <c r="F20" s="106"/>
      <c r="G20" s="106"/>
      <c r="H20" s="106"/>
      <c r="I20" s="106"/>
    </row>
    <row r="21" spans="1:9" x14ac:dyDescent="0.2">
      <c r="A21" s="458"/>
      <c r="B21" s="458"/>
      <c r="C21" s="52" t="s">
        <v>396</v>
      </c>
      <c r="D21" s="108"/>
      <c r="E21" s="108"/>
      <c r="F21" s="108"/>
      <c r="G21" s="108"/>
      <c r="H21" s="108"/>
      <c r="I21" s="108"/>
    </row>
    <row r="22" spans="1:9" x14ac:dyDescent="0.2">
      <c r="A22" s="458"/>
      <c r="B22" s="458"/>
      <c r="C22" s="102" t="s">
        <v>397</v>
      </c>
      <c r="D22" s="107"/>
      <c r="E22" s="107"/>
      <c r="F22" s="107"/>
      <c r="G22" s="107"/>
      <c r="H22" s="107"/>
      <c r="I22" s="107"/>
    </row>
    <row r="23" spans="1:9" x14ac:dyDescent="0.2">
      <c r="A23" s="458"/>
      <c r="B23" s="459"/>
      <c r="C23" s="53" t="s">
        <v>56</v>
      </c>
      <c r="D23" s="108"/>
      <c r="E23" s="108"/>
      <c r="F23" s="108"/>
      <c r="G23" s="108"/>
      <c r="H23" s="108"/>
      <c r="I23" s="108"/>
    </row>
    <row r="24" spans="1:9" ht="14.25" customHeight="1" x14ac:dyDescent="0.2">
      <c r="A24" s="458"/>
      <c r="B24" s="474" t="s">
        <v>234</v>
      </c>
      <c r="C24" s="96" t="s">
        <v>103</v>
      </c>
      <c r="D24" s="105"/>
      <c r="E24" s="105"/>
      <c r="F24" s="105"/>
      <c r="G24" s="105"/>
      <c r="H24" s="105"/>
      <c r="I24" s="105"/>
    </row>
    <row r="25" spans="1:9" x14ac:dyDescent="0.2">
      <c r="A25" s="458"/>
      <c r="B25" s="458"/>
      <c r="C25" s="99" t="s">
        <v>104</v>
      </c>
      <c r="D25" s="106"/>
      <c r="E25" s="106"/>
      <c r="F25" s="106"/>
      <c r="G25" s="106"/>
      <c r="H25" s="106"/>
      <c r="I25" s="106"/>
    </row>
    <row r="26" spans="1:9" x14ac:dyDescent="0.2">
      <c r="A26" s="458"/>
      <c r="B26" s="458"/>
      <c r="C26" s="99" t="s">
        <v>105</v>
      </c>
      <c r="D26" s="106"/>
      <c r="E26" s="106"/>
      <c r="F26" s="106"/>
      <c r="G26" s="106"/>
      <c r="H26" s="106"/>
      <c r="I26" s="106"/>
    </row>
    <row r="27" spans="1:9" x14ac:dyDescent="0.2">
      <c r="A27" s="458"/>
      <c r="B27" s="458"/>
      <c r="C27" s="99" t="s">
        <v>106</v>
      </c>
      <c r="D27" s="106"/>
      <c r="E27" s="106"/>
      <c r="F27" s="106"/>
      <c r="G27" s="106"/>
      <c r="H27" s="106"/>
      <c r="I27" s="106"/>
    </row>
    <row r="28" spans="1:9" x14ac:dyDescent="0.2">
      <c r="A28" s="458"/>
      <c r="B28" s="458"/>
      <c r="C28" s="52" t="s">
        <v>396</v>
      </c>
      <c r="D28" s="108"/>
      <c r="E28" s="108"/>
      <c r="F28" s="108"/>
      <c r="G28" s="108"/>
      <c r="H28" s="108"/>
      <c r="I28" s="108"/>
    </row>
    <row r="29" spans="1:9" ht="14.25" customHeight="1" x14ac:dyDescent="0.2">
      <c r="A29" s="458"/>
      <c r="B29" s="458"/>
      <c r="C29" s="102" t="s">
        <v>397</v>
      </c>
      <c r="D29" s="107"/>
      <c r="E29" s="107"/>
      <c r="F29" s="107"/>
      <c r="G29" s="107"/>
      <c r="H29" s="107"/>
      <c r="I29" s="107"/>
    </row>
    <row r="30" spans="1:9" x14ac:dyDescent="0.2">
      <c r="A30" s="459"/>
      <c r="B30" s="459"/>
      <c r="C30" s="52" t="s">
        <v>56</v>
      </c>
      <c r="D30" s="108"/>
      <c r="E30" s="108"/>
      <c r="F30" s="108"/>
      <c r="G30" s="108"/>
      <c r="H30" s="108"/>
      <c r="I30" s="108"/>
    </row>
    <row r="31" spans="1:9" x14ac:dyDescent="0.2">
      <c r="A31" s="457" t="s">
        <v>122</v>
      </c>
      <c r="B31" s="474" t="s">
        <v>97</v>
      </c>
      <c r="C31" s="96" t="s">
        <v>57</v>
      </c>
      <c r="D31" s="105"/>
      <c r="E31" s="105"/>
      <c r="F31" s="105"/>
      <c r="G31" s="105"/>
      <c r="H31" s="105"/>
      <c r="I31" s="105"/>
    </row>
    <row r="32" spans="1:9" x14ac:dyDescent="0.2">
      <c r="A32" s="478"/>
      <c r="B32" s="475"/>
      <c r="C32" s="99" t="s">
        <v>101</v>
      </c>
      <c r="D32" s="106"/>
      <c r="E32" s="106"/>
      <c r="F32" s="106"/>
      <c r="G32" s="106"/>
      <c r="H32" s="106"/>
      <c r="I32" s="106"/>
    </row>
    <row r="33" spans="1:9" x14ac:dyDescent="0.2">
      <c r="A33" s="478"/>
      <c r="B33" s="475"/>
      <c r="C33" s="102" t="s">
        <v>58</v>
      </c>
      <c r="D33" s="107"/>
      <c r="E33" s="107"/>
      <c r="F33" s="107"/>
      <c r="G33" s="107"/>
      <c r="H33" s="107"/>
      <c r="I33" s="107"/>
    </row>
    <row r="34" spans="1:9" x14ac:dyDescent="0.2">
      <c r="A34" s="478"/>
      <c r="B34" s="475"/>
      <c r="C34" s="52" t="s">
        <v>56</v>
      </c>
      <c r="D34" s="108"/>
      <c r="E34" s="108"/>
      <c r="F34" s="108"/>
      <c r="G34" s="108"/>
      <c r="H34" s="108"/>
      <c r="I34" s="108"/>
    </row>
    <row r="35" spans="1:9" x14ac:dyDescent="0.2">
      <c r="A35" s="478"/>
      <c r="B35" s="474" t="s">
        <v>98</v>
      </c>
      <c r="C35" s="96" t="s">
        <v>47</v>
      </c>
      <c r="D35" s="105"/>
      <c r="E35" s="105"/>
      <c r="F35" s="105"/>
      <c r="G35" s="105"/>
      <c r="H35" s="105"/>
      <c r="I35" s="105"/>
    </row>
    <row r="36" spans="1:9" x14ac:dyDescent="0.2">
      <c r="A36" s="478"/>
      <c r="B36" s="458"/>
      <c r="C36" s="99" t="s">
        <v>102</v>
      </c>
      <c r="D36" s="106"/>
      <c r="E36" s="106"/>
      <c r="F36" s="106"/>
      <c r="G36" s="106"/>
      <c r="H36" s="106"/>
      <c r="I36" s="106"/>
    </row>
    <row r="37" spans="1:9" x14ac:dyDescent="0.2">
      <c r="A37" s="478"/>
      <c r="B37" s="458"/>
      <c r="C37" s="99" t="s">
        <v>103</v>
      </c>
      <c r="D37" s="106"/>
      <c r="E37" s="106"/>
      <c r="F37" s="106"/>
      <c r="G37" s="106"/>
      <c r="H37" s="106"/>
      <c r="I37" s="106"/>
    </row>
    <row r="38" spans="1:9" x14ac:dyDescent="0.2">
      <c r="A38" s="478"/>
      <c r="B38" s="458"/>
      <c r="C38" s="99" t="s">
        <v>104</v>
      </c>
      <c r="D38" s="106"/>
      <c r="E38" s="106"/>
      <c r="F38" s="106"/>
      <c r="G38" s="106"/>
      <c r="H38" s="106"/>
      <c r="I38" s="106"/>
    </row>
    <row r="39" spans="1:9" x14ac:dyDescent="0.2">
      <c r="A39" s="478"/>
      <c r="B39" s="458"/>
      <c r="C39" s="99" t="s">
        <v>105</v>
      </c>
      <c r="D39" s="106"/>
      <c r="E39" s="106"/>
      <c r="F39" s="106"/>
      <c r="G39" s="106"/>
      <c r="H39" s="106"/>
      <c r="I39" s="106"/>
    </row>
    <row r="40" spans="1:9" x14ac:dyDescent="0.2">
      <c r="A40" s="478"/>
      <c r="B40" s="458"/>
      <c r="C40" s="99" t="s">
        <v>106</v>
      </c>
      <c r="D40" s="106"/>
      <c r="E40" s="106"/>
      <c r="F40" s="106"/>
      <c r="G40" s="106"/>
      <c r="H40" s="106"/>
      <c r="I40" s="106"/>
    </row>
    <row r="41" spans="1:9" x14ac:dyDescent="0.2">
      <c r="A41" s="478"/>
      <c r="B41" s="458"/>
      <c r="C41" s="52" t="s">
        <v>396</v>
      </c>
      <c r="D41" s="108"/>
      <c r="E41" s="108"/>
      <c r="F41" s="108"/>
      <c r="G41" s="108"/>
      <c r="H41" s="108"/>
      <c r="I41" s="108"/>
    </row>
    <row r="42" spans="1:9" x14ac:dyDescent="0.2">
      <c r="A42" s="478"/>
      <c r="B42" s="458"/>
      <c r="C42" s="102" t="s">
        <v>397</v>
      </c>
      <c r="D42" s="107"/>
      <c r="E42" s="107"/>
      <c r="F42" s="107"/>
      <c r="G42" s="107"/>
      <c r="H42" s="107"/>
      <c r="I42" s="107"/>
    </row>
    <row r="43" spans="1:9" x14ac:dyDescent="0.2">
      <c r="A43" s="478"/>
      <c r="B43" s="459"/>
      <c r="C43" s="53" t="s">
        <v>56</v>
      </c>
      <c r="D43" s="108"/>
      <c r="E43" s="108"/>
      <c r="F43" s="108"/>
      <c r="G43" s="108"/>
      <c r="H43" s="108"/>
      <c r="I43" s="108"/>
    </row>
    <row r="44" spans="1:9" x14ac:dyDescent="0.2">
      <c r="A44" s="478"/>
      <c r="B44" s="474" t="s">
        <v>234</v>
      </c>
      <c r="C44" s="96" t="s">
        <v>103</v>
      </c>
      <c r="D44" s="105"/>
      <c r="E44" s="105"/>
      <c r="F44" s="105"/>
      <c r="G44" s="105"/>
      <c r="H44" s="105"/>
      <c r="I44" s="105"/>
    </row>
    <row r="45" spans="1:9" x14ac:dyDescent="0.2">
      <c r="A45" s="478"/>
      <c r="B45" s="458"/>
      <c r="C45" s="99" t="s">
        <v>104</v>
      </c>
      <c r="D45" s="106"/>
      <c r="E45" s="106"/>
      <c r="F45" s="106"/>
      <c r="G45" s="106"/>
      <c r="H45" s="106"/>
      <c r="I45" s="106"/>
    </row>
    <row r="46" spans="1:9" x14ac:dyDescent="0.2">
      <c r="A46" s="478"/>
      <c r="B46" s="458"/>
      <c r="C46" s="99" t="s">
        <v>105</v>
      </c>
      <c r="D46" s="106"/>
      <c r="E46" s="106"/>
      <c r="F46" s="106"/>
      <c r="G46" s="106"/>
      <c r="H46" s="106"/>
      <c r="I46" s="106"/>
    </row>
    <row r="47" spans="1:9" x14ac:dyDescent="0.2">
      <c r="A47" s="478"/>
      <c r="B47" s="458"/>
      <c r="C47" s="99" t="s">
        <v>106</v>
      </c>
      <c r="D47" s="106"/>
      <c r="E47" s="106"/>
      <c r="F47" s="106"/>
      <c r="G47" s="106"/>
      <c r="H47" s="106"/>
      <c r="I47" s="106"/>
    </row>
    <row r="48" spans="1:9" x14ac:dyDescent="0.2">
      <c r="A48" s="478"/>
      <c r="B48" s="458"/>
      <c r="C48" s="52" t="s">
        <v>396</v>
      </c>
      <c r="D48" s="108"/>
      <c r="E48" s="108"/>
      <c r="F48" s="108"/>
      <c r="G48" s="108"/>
      <c r="H48" s="108"/>
      <c r="I48" s="108"/>
    </row>
    <row r="49" spans="1:9" x14ac:dyDescent="0.2">
      <c r="A49" s="478"/>
      <c r="B49" s="458"/>
      <c r="C49" s="102" t="s">
        <v>397</v>
      </c>
      <c r="D49" s="107"/>
      <c r="E49" s="107"/>
      <c r="F49" s="107"/>
      <c r="G49" s="107"/>
      <c r="H49" s="107"/>
      <c r="I49" s="107"/>
    </row>
    <row r="50" spans="1:9" x14ac:dyDescent="0.2">
      <c r="A50" s="415"/>
      <c r="B50" s="459"/>
      <c r="C50" s="53" t="s">
        <v>56</v>
      </c>
      <c r="D50" s="109"/>
      <c r="E50" s="109"/>
      <c r="F50" s="109"/>
      <c r="G50" s="109"/>
      <c r="H50" s="109"/>
      <c r="I50" s="109"/>
    </row>
    <row r="52" spans="1:9" x14ac:dyDescent="0.2">
      <c r="A52" s="476" t="s">
        <v>226</v>
      </c>
      <c r="B52" s="477"/>
      <c r="C52" s="477"/>
      <c r="D52" s="144"/>
      <c r="E52" s="144"/>
    </row>
    <row r="53" spans="1:9" x14ac:dyDescent="0.2">
      <c r="A53" s="477"/>
      <c r="B53" s="477"/>
      <c r="C53" s="477"/>
      <c r="D53" s="144"/>
      <c r="E53" s="144"/>
    </row>
    <row r="54" spans="1:9" x14ac:dyDescent="0.2">
      <c r="A54" s="477"/>
      <c r="B54" s="477"/>
      <c r="C54" s="477"/>
      <c r="D54" s="144"/>
      <c r="E54" s="144"/>
    </row>
    <row r="55" spans="1:9" x14ac:dyDescent="0.2">
      <c r="A55" s="477"/>
      <c r="B55" s="477"/>
      <c r="C55" s="477"/>
      <c r="D55" s="144"/>
      <c r="E55" s="144"/>
    </row>
    <row r="56" spans="1:9" x14ac:dyDescent="0.2">
      <c r="A56" s="477"/>
      <c r="B56" s="477"/>
      <c r="C56" s="477"/>
      <c r="D56" s="144"/>
      <c r="E56" s="144"/>
    </row>
    <row r="57" spans="1:9" x14ac:dyDescent="0.2">
      <c r="A57" s="477"/>
      <c r="B57" s="477"/>
      <c r="C57" s="477"/>
      <c r="D57" s="144"/>
      <c r="E57" s="144"/>
    </row>
    <row r="58" spans="1:9" x14ac:dyDescent="0.2">
      <c r="A58" s="477"/>
      <c r="B58" s="477"/>
      <c r="C58" s="477"/>
      <c r="D58" s="144"/>
      <c r="E58" s="144"/>
    </row>
    <row r="59" spans="1:9" x14ac:dyDescent="0.2">
      <c r="A59" s="476" t="s">
        <v>237</v>
      </c>
      <c r="B59" s="477"/>
      <c r="C59" s="477"/>
    </row>
    <row r="60" spans="1:9" ht="14.25" customHeight="1" x14ac:dyDescent="0.2">
      <c r="A60" s="476" t="s">
        <v>238</v>
      </c>
      <c r="B60" s="476"/>
      <c r="C60" s="476"/>
      <c r="D60" s="144"/>
      <c r="E60" s="144"/>
    </row>
    <row r="61" spans="1:9" x14ac:dyDescent="0.2">
      <c r="A61" s="476"/>
      <c r="B61" s="476"/>
      <c r="C61" s="476"/>
      <c r="D61" s="144"/>
      <c r="E61" s="144"/>
    </row>
    <row r="62" spans="1:9" x14ac:dyDescent="0.2">
      <c r="A62" s="476"/>
      <c r="B62" s="476"/>
      <c r="C62" s="476"/>
      <c r="D62" s="144"/>
      <c r="E62" s="144"/>
    </row>
    <row r="63" spans="1:9" x14ac:dyDescent="0.2">
      <c r="A63" s="476"/>
      <c r="B63" s="476"/>
      <c r="C63" s="476"/>
      <c r="D63" s="144"/>
      <c r="E63" s="144"/>
    </row>
    <row r="64" spans="1:9" x14ac:dyDescent="0.2">
      <c r="A64" s="476"/>
      <c r="B64" s="476"/>
      <c r="C64" s="476"/>
      <c r="D64" s="144"/>
      <c r="E64" s="144"/>
    </row>
    <row r="65" spans="1:5" x14ac:dyDescent="0.2">
      <c r="A65" s="476"/>
      <c r="B65" s="476"/>
      <c r="C65" s="476"/>
      <c r="D65" s="144"/>
      <c r="E65" s="144"/>
    </row>
    <row r="66" spans="1:5" x14ac:dyDescent="0.2">
      <c r="A66" s="476"/>
      <c r="B66" s="476"/>
      <c r="C66" s="476"/>
      <c r="D66" s="144"/>
      <c r="E66" s="144"/>
    </row>
    <row r="67" spans="1:5" x14ac:dyDescent="0.2">
      <c r="A67" s="476"/>
      <c r="B67" s="476"/>
      <c r="C67" s="476"/>
      <c r="D67" s="144"/>
      <c r="E67" s="144"/>
    </row>
    <row r="68" spans="1:5" x14ac:dyDescent="0.2">
      <c r="A68" s="476"/>
      <c r="B68" s="476"/>
      <c r="C68" s="476"/>
      <c r="D68" s="144"/>
      <c r="E68" s="144"/>
    </row>
    <row r="69" spans="1:5" x14ac:dyDescent="0.2">
      <c r="A69" s="476"/>
      <c r="B69" s="476"/>
      <c r="C69" s="476"/>
    </row>
    <row r="70" spans="1:5" x14ac:dyDescent="0.2">
      <c r="A70" s="476"/>
      <c r="B70" s="476"/>
      <c r="C70" s="476"/>
    </row>
    <row r="71" spans="1:5" x14ac:dyDescent="0.2">
      <c r="A71" s="455" t="s">
        <v>239</v>
      </c>
      <c r="B71" s="473"/>
      <c r="C71" s="473"/>
    </row>
    <row r="72" spans="1:5" x14ac:dyDescent="0.2">
      <c r="A72" s="473"/>
      <c r="B72" s="473"/>
      <c r="C72" s="473"/>
    </row>
  </sheetData>
  <sheetProtection algorithmName="SHA-512" hashValue="yJbYKV7d5wq4oiaQmTaEyNyNXZsUXqTmxcATNH8ZV+rGx6ZvBOlyj/0YuTgkq2RdIJxi6kptMPy8W7EEGbW71w==" saltValue="K6OEldOQaykasQKvBlYVWg==" spinCount="100000" sheet="1" objects="1" scenarios="1" formatCells="0" formatColumns="0" formatRows="0"/>
  <mergeCells count="19">
    <mergeCell ref="A71:C72"/>
    <mergeCell ref="A11:A30"/>
    <mergeCell ref="B24:B30"/>
    <mergeCell ref="B11:B14"/>
    <mergeCell ref="B15:B23"/>
    <mergeCell ref="A60:C70"/>
    <mergeCell ref="A52:C58"/>
    <mergeCell ref="A59:C59"/>
    <mergeCell ref="A31:A50"/>
    <mergeCell ref="B31:B34"/>
    <mergeCell ref="B35:B43"/>
    <mergeCell ref="B44:B50"/>
    <mergeCell ref="A7:C7"/>
    <mergeCell ref="A8:A10"/>
    <mergeCell ref="B8:C10"/>
    <mergeCell ref="E7:I7"/>
    <mergeCell ref="D7:D9"/>
    <mergeCell ref="F8:H8"/>
    <mergeCell ref="I8:I9"/>
  </mergeCells>
  <conditionalFormatting sqref="D14">
    <cfRule type="expression" dxfId="20" priority="82">
      <formula>AND(SUM(D$11:D$13)&gt;0,D$14="")</formula>
    </cfRule>
  </conditionalFormatting>
  <conditionalFormatting sqref="D23:I23">
    <cfRule type="expression" dxfId="19" priority="70">
      <formula>AND(SUM(D$15:D$22)&gt;0,D$23="")</formula>
    </cfRule>
  </conditionalFormatting>
  <conditionalFormatting sqref="D30:I30">
    <cfRule type="expression" dxfId="18" priority="58">
      <formula>AND(SUM(D$24:D$29)&gt;0,D$30="")</formula>
    </cfRule>
  </conditionalFormatting>
  <conditionalFormatting sqref="D34:I34">
    <cfRule type="expression" dxfId="17" priority="46">
      <formula>AND(SUM(D$31:D$33)&gt;0,D$34="")</formula>
    </cfRule>
  </conditionalFormatting>
  <conditionalFormatting sqref="D43:I43">
    <cfRule type="expression" dxfId="16" priority="34">
      <formula>AND(SUM($D$35:$D$42)&gt;0,$D$43="")</formula>
    </cfRule>
  </conditionalFormatting>
  <conditionalFormatting sqref="D50:I50">
    <cfRule type="expression" dxfId="15" priority="22">
      <formula>AND(SUM(D$44:D$49)&gt;0,D$50="")</formula>
    </cfRule>
  </conditionalFormatting>
  <conditionalFormatting sqref="D11:I13">
    <cfRule type="expression" dxfId="14" priority="10">
      <formula>AND(SUM(D$11:D$13)=0,D$14&gt;0)</formula>
    </cfRule>
  </conditionalFormatting>
  <conditionalFormatting sqref="E14:I14">
    <cfRule type="expression" dxfId="13" priority="7">
      <formula>AND(SUM(E$11:E$13)&gt;0,E$14="")</formula>
    </cfRule>
  </conditionalFormatting>
  <conditionalFormatting sqref="D15:I22">
    <cfRule type="expression" dxfId="12" priority="69">
      <formula>AND(SUM(D$15:D$22)=0,D$23&gt;0)</formula>
    </cfRule>
  </conditionalFormatting>
  <conditionalFormatting sqref="D24:I29">
    <cfRule type="expression" dxfId="11" priority="57">
      <formula>AND(SUM(D$24:D$29)=0,D$30&gt;0)</formula>
    </cfRule>
  </conditionalFormatting>
  <conditionalFormatting sqref="D31:I33">
    <cfRule type="expression" dxfId="10" priority="45">
      <formula>AND(SUM(D$31:D$33)=0,D$34&gt;0)</formula>
    </cfRule>
  </conditionalFormatting>
  <conditionalFormatting sqref="D35:I42">
    <cfRule type="expression" dxfId="9" priority="33">
      <formula>AND(SUM(D$35:D$42)=0,D$43&gt;0)</formula>
    </cfRule>
  </conditionalFormatting>
  <conditionalFormatting sqref="D44:I49">
    <cfRule type="expression" dxfId="8" priority="21">
      <formula>AND(SUM(D$44:D$49)=0,D$50&gt;0)</formula>
    </cfRule>
  </conditionalFormatting>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50"/>
  <sheetViews>
    <sheetView showGridLines="0" showOutlineSymbols="0" zoomScaleNormal="100" workbookViewId="0">
      <pane xSplit="2" ySplit="10" topLeftCell="C11" activePane="bottomRight" state="frozen"/>
      <selection activeCell="I62" sqref="I62"/>
      <selection pane="topRight" activeCell="I62" sqref="I62"/>
      <selection pane="bottomLeft" activeCell="I62" sqref="I62"/>
      <selection pane="bottomRight" activeCell="I62" sqref="I62"/>
    </sheetView>
  </sheetViews>
  <sheetFormatPr baseColWidth="10" defaultColWidth="10.7109375" defaultRowHeight="12.75" x14ac:dyDescent="0.2"/>
  <cols>
    <col min="1" max="1" width="30.7109375" style="9" customWidth="1"/>
    <col min="2" max="2" width="40.7109375" style="9" customWidth="1"/>
    <col min="3" max="3" width="14.7109375" style="9" customWidth="1"/>
    <col min="4" max="4" width="10.7109375" style="9" customWidth="1"/>
    <col min="5" max="5" width="14.7109375" style="9" customWidth="1"/>
    <col min="6" max="17" width="10.7109375" style="9" customWidth="1"/>
    <col min="18" max="19" width="10.7109375" style="113"/>
    <col min="20" max="20" width="11.140625" style="201" bestFit="1" customWidth="1"/>
    <col min="21" max="21" width="14.7109375" style="201" bestFit="1" customWidth="1"/>
    <col min="22" max="23" width="10.7109375" style="113"/>
    <col min="24" max="16384" width="10.7109375" style="9"/>
  </cols>
  <sheetData>
    <row r="1" spans="1:23" s="11" customFormat="1" ht="15.75" customHeight="1" x14ac:dyDescent="0.2">
      <c r="A1" s="8"/>
      <c r="B1" s="9"/>
      <c r="R1" s="130"/>
      <c r="S1" s="130"/>
      <c r="T1" s="79"/>
      <c r="U1" s="79"/>
      <c r="V1" s="130"/>
      <c r="W1" s="130"/>
    </row>
    <row r="2" spans="1:23" s="11" customFormat="1" ht="15.75" customHeight="1" x14ac:dyDescent="0.2">
      <c r="B2" s="28"/>
      <c r="J2" s="131"/>
      <c r="K2" s="131"/>
      <c r="L2" s="131"/>
      <c r="R2" s="130"/>
      <c r="S2" s="130"/>
      <c r="T2" s="79"/>
      <c r="U2" s="79"/>
      <c r="V2" s="130"/>
      <c r="W2" s="130"/>
    </row>
    <row r="3" spans="1:23" s="11" customFormat="1" ht="15.75" customHeight="1" x14ac:dyDescent="0.2">
      <c r="A3" s="8"/>
      <c r="B3" s="28"/>
      <c r="C3" s="131"/>
      <c r="D3" s="131"/>
      <c r="E3" s="131"/>
      <c r="F3" s="131"/>
      <c r="G3" s="131"/>
      <c r="H3" s="131"/>
      <c r="I3" s="131"/>
      <c r="J3" s="131"/>
      <c r="K3" s="131"/>
      <c r="L3" s="131"/>
      <c r="M3" s="131"/>
      <c r="N3" s="131"/>
      <c r="O3" s="131"/>
      <c r="P3" s="131"/>
      <c r="Q3" s="131"/>
      <c r="R3" s="130"/>
      <c r="S3" s="130"/>
      <c r="T3" s="79"/>
      <c r="U3" s="79"/>
      <c r="V3" s="130"/>
      <c r="W3" s="130"/>
    </row>
    <row r="4" spans="1:23" s="11" customFormat="1" ht="15.75" customHeight="1" x14ac:dyDescent="0.2">
      <c r="A4" s="203" t="s">
        <v>0</v>
      </c>
      <c r="C4" s="131"/>
      <c r="D4" s="131"/>
      <c r="E4" s="131"/>
      <c r="F4" s="131"/>
      <c r="G4" s="131"/>
      <c r="H4" s="131"/>
      <c r="I4" s="131"/>
      <c r="J4" s="131"/>
      <c r="K4" s="131"/>
      <c r="L4" s="131"/>
      <c r="M4" s="131"/>
      <c r="N4" s="131"/>
      <c r="O4" s="131"/>
      <c r="P4" s="131"/>
      <c r="Q4" s="131"/>
      <c r="R4" s="130"/>
      <c r="S4" s="130"/>
      <c r="T4" s="79"/>
      <c r="U4" s="79"/>
      <c r="V4" s="130"/>
      <c r="W4" s="130"/>
    </row>
    <row r="5" spans="1:23" s="11" customFormat="1" ht="15.75" customHeight="1" x14ac:dyDescent="0.2">
      <c r="A5" s="133" t="str">
        <f>"Jahreserhebung "&amp;U!A11&amp;" "&amp;U!B12</f>
        <v>Jahreserhebung Netzbetreiber Erdgas 2023</v>
      </c>
      <c r="B5" s="135"/>
      <c r="C5" s="135"/>
      <c r="D5" s="134"/>
      <c r="E5" s="131"/>
      <c r="F5" s="131"/>
      <c r="G5" s="131"/>
      <c r="H5" s="131"/>
      <c r="I5" s="131"/>
      <c r="J5" s="131"/>
      <c r="K5" s="131"/>
      <c r="L5" s="131"/>
      <c r="M5" s="131"/>
      <c r="N5" s="131"/>
      <c r="O5" s="131"/>
      <c r="P5" s="131"/>
      <c r="Q5" s="131"/>
      <c r="R5" s="130"/>
      <c r="S5" s="130"/>
      <c r="T5" s="79"/>
      <c r="U5" s="79"/>
      <c r="V5" s="130"/>
      <c r="W5" s="130"/>
    </row>
    <row r="6" spans="1:23" s="11" customFormat="1" ht="15.75" x14ac:dyDescent="0.2">
      <c r="A6" s="50" t="s">
        <v>8</v>
      </c>
      <c r="B6" s="133" t="str">
        <f>IF(U!$B$13&lt;&gt;"",U!$B$13,"")</f>
        <v/>
      </c>
      <c r="C6" s="135"/>
      <c r="D6" s="134"/>
      <c r="E6" s="117"/>
      <c r="F6" s="117"/>
      <c r="G6" s="117"/>
      <c r="H6" s="117"/>
      <c r="I6" s="117"/>
      <c r="J6" s="117"/>
      <c r="K6" s="117"/>
      <c r="L6" s="117"/>
      <c r="M6" s="117"/>
      <c r="N6" s="117"/>
      <c r="O6" s="117"/>
      <c r="P6" s="117"/>
      <c r="Q6" s="117"/>
      <c r="R6" s="130"/>
      <c r="S6" s="130"/>
      <c r="T6" s="79"/>
      <c r="U6" s="79"/>
      <c r="V6" s="130"/>
      <c r="W6" s="130"/>
    </row>
    <row r="7" spans="1:23" ht="15.75" x14ac:dyDescent="0.2">
      <c r="A7" s="392" t="s">
        <v>89</v>
      </c>
      <c r="B7" s="394"/>
      <c r="C7" s="491" t="s">
        <v>395</v>
      </c>
      <c r="D7" s="491" t="s">
        <v>185</v>
      </c>
      <c r="E7" s="491" t="s">
        <v>160</v>
      </c>
      <c r="F7" s="495" t="s">
        <v>158</v>
      </c>
      <c r="G7" s="496"/>
      <c r="H7" s="496"/>
      <c r="I7" s="496"/>
      <c r="J7" s="496"/>
      <c r="K7" s="496"/>
      <c r="L7" s="496"/>
      <c r="M7" s="496"/>
      <c r="N7" s="496"/>
      <c r="O7" s="496"/>
      <c r="P7" s="496"/>
      <c r="Q7" s="497"/>
      <c r="T7" s="79"/>
      <c r="U7" s="79"/>
    </row>
    <row r="8" spans="1:23" ht="25.5" customHeight="1" x14ac:dyDescent="0.2">
      <c r="A8" s="493" t="s">
        <v>155</v>
      </c>
      <c r="B8" s="493" t="s">
        <v>156</v>
      </c>
      <c r="C8" s="500"/>
      <c r="D8" s="500"/>
      <c r="E8" s="500"/>
      <c r="F8" s="491" t="s">
        <v>186</v>
      </c>
      <c r="G8" s="491" t="s">
        <v>125</v>
      </c>
      <c r="H8" s="491" t="s">
        <v>123</v>
      </c>
      <c r="I8" s="491" t="s">
        <v>124</v>
      </c>
      <c r="J8" s="491" t="s">
        <v>118</v>
      </c>
      <c r="K8" s="491" t="s">
        <v>157</v>
      </c>
      <c r="L8" s="495" t="s">
        <v>216</v>
      </c>
      <c r="M8" s="498"/>
      <c r="N8" s="499"/>
      <c r="O8" s="491" t="s">
        <v>165</v>
      </c>
      <c r="P8" s="491" t="s">
        <v>214</v>
      </c>
      <c r="Q8" s="491" t="s">
        <v>215</v>
      </c>
      <c r="T8" s="79"/>
      <c r="U8" s="79"/>
    </row>
    <row r="9" spans="1:23" ht="76.5" customHeight="1" x14ac:dyDescent="0.2">
      <c r="A9" s="494"/>
      <c r="B9" s="494"/>
      <c r="C9" s="501"/>
      <c r="D9" s="501"/>
      <c r="E9" s="501"/>
      <c r="F9" s="492"/>
      <c r="G9" s="492"/>
      <c r="H9" s="492"/>
      <c r="I9" s="492"/>
      <c r="J9" s="492"/>
      <c r="K9" s="492"/>
      <c r="L9" s="54" t="s">
        <v>132</v>
      </c>
      <c r="M9" s="54" t="s">
        <v>162</v>
      </c>
      <c r="N9" s="54" t="s">
        <v>131</v>
      </c>
      <c r="O9" s="492"/>
      <c r="P9" s="492"/>
      <c r="Q9" s="492"/>
      <c r="T9" s="79" t="s">
        <v>207</v>
      </c>
      <c r="U9" s="79" t="s">
        <v>207</v>
      </c>
    </row>
    <row r="10" spans="1:23" x14ac:dyDescent="0.2">
      <c r="A10" s="410"/>
      <c r="B10" s="410"/>
      <c r="C10" s="112" t="s">
        <v>5</v>
      </c>
      <c r="D10" s="112" t="s">
        <v>140</v>
      </c>
      <c r="E10" s="112" t="s">
        <v>161</v>
      </c>
      <c r="F10" s="54" t="s">
        <v>140</v>
      </c>
      <c r="G10" s="54" t="s">
        <v>140</v>
      </c>
      <c r="H10" s="54" t="s">
        <v>140</v>
      </c>
      <c r="I10" s="54" t="s">
        <v>140</v>
      </c>
      <c r="J10" s="54" t="s">
        <v>140</v>
      </c>
      <c r="K10" s="54" t="s">
        <v>140</v>
      </c>
      <c r="L10" s="54" t="s">
        <v>140</v>
      </c>
      <c r="M10" s="54" t="s">
        <v>140</v>
      </c>
      <c r="N10" s="54" t="s">
        <v>140</v>
      </c>
      <c r="O10" s="54" t="s">
        <v>140</v>
      </c>
      <c r="P10" s="54" t="s">
        <v>140</v>
      </c>
      <c r="Q10" s="54" t="s">
        <v>140</v>
      </c>
      <c r="T10" s="149"/>
      <c r="U10" s="149"/>
    </row>
    <row r="11" spans="1:23" ht="12.75" customHeight="1" x14ac:dyDescent="0.2">
      <c r="A11" s="474" t="s">
        <v>97</v>
      </c>
      <c r="B11" s="64" t="s">
        <v>57</v>
      </c>
      <c r="C11" s="186"/>
      <c r="D11" s="61"/>
      <c r="E11" s="193" t="str">
        <f>IF(OR(SUM(C11)=0,SUM(D11)=0),"",C11/D11)</f>
        <v/>
      </c>
      <c r="F11" s="61"/>
      <c r="G11" s="61"/>
      <c r="H11" s="61"/>
      <c r="I11" s="61"/>
      <c r="J11" s="61"/>
      <c r="K11" s="73" t="str">
        <f>MM_Wechsel!P11</f>
        <v/>
      </c>
      <c r="L11" s="488"/>
      <c r="M11" s="488"/>
      <c r="N11" s="488"/>
      <c r="O11" s="488"/>
      <c r="P11" s="488"/>
      <c r="Q11" s="485"/>
      <c r="T11" s="150">
        <v>0</v>
      </c>
      <c r="U11" s="150">
        <v>5.6</v>
      </c>
    </row>
    <row r="12" spans="1:23" ht="12.75" customHeight="1" x14ac:dyDescent="0.2">
      <c r="A12" s="458"/>
      <c r="B12" s="65" t="s">
        <v>101</v>
      </c>
      <c r="C12" s="187"/>
      <c r="D12" s="62"/>
      <c r="E12" s="194" t="str">
        <f t="shared" ref="E12:E39" si="0">IF(OR(SUM(C12)=0,SUM(D12)=0),"",C12/D12)</f>
        <v/>
      </c>
      <c r="F12" s="62"/>
      <c r="G12" s="62"/>
      <c r="H12" s="62"/>
      <c r="I12" s="62"/>
      <c r="J12" s="62"/>
      <c r="K12" s="115" t="str">
        <f>MM_Wechsel!P12</f>
        <v/>
      </c>
      <c r="L12" s="489"/>
      <c r="M12" s="489"/>
      <c r="N12" s="489"/>
      <c r="O12" s="489"/>
      <c r="P12" s="489"/>
      <c r="Q12" s="486"/>
      <c r="T12" s="150">
        <v>5.6</v>
      </c>
      <c r="U12" s="150">
        <v>55.6</v>
      </c>
    </row>
    <row r="13" spans="1:23" ht="12.75" customHeight="1" x14ac:dyDescent="0.2">
      <c r="A13" s="458"/>
      <c r="B13" s="66" t="s">
        <v>58</v>
      </c>
      <c r="C13" s="188"/>
      <c r="D13" s="63"/>
      <c r="E13" s="195" t="str">
        <f t="shared" si="0"/>
        <v/>
      </c>
      <c r="F13" s="63"/>
      <c r="G13" s="63"/>
      <c r="H13" s="63"/>
      <c r="I13" s="63"/>
      <c r="J13" s="63"/>
      <c r="K13" s="74" t="str">
        <f>MM_Wechsel!P13</f>
        <v/>
      </c>
      <c r="L13" s="490"/>
      <c r="M13" s="490"/>
      <c r="N13" s="490"/>
      <c r="O13" s="490"/>
      <c r="P13" s="490"/>
      <c r="Q13" s="487"/>
      <c r="T13" s="150">
        <v>55.6</v>
      </c>
      <c r="U13" s="149">
        <v>111111111</v>
      </c>
    </row>
    <row r="14" spans="1:23" x14ac:dyDescent="0.2">
      <c r="A14" s="459"/>
      <c r="B14" s="52" t="s">
        <v>56</v>
      </c>
      <c r="C14" s="189" t="str">
        <f>IF(SUM(C11:C13)&gt;0,SUM(C11:C13),"")</f>
        <v/>
      </c>
      <c r="D14" s="114" t="str">
        <f t="shared" ref="D14:Q14" si="1">IF(SUM(D11:D13)&gt;0,SUM(D11:D13),"")</f>
        <v/>
      </c>
      <c r="E14" s="189" t="str">
        <f t="shared" si="0"/>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T14" s="149"/>
      <c r="U14" s="149"/>
    </row>
    <row r="15" spans="1:23" ht="12.75" customHeight="1" x14ac:dyDescent="0.2">
      <c r="A15" s="474" t="s">
        <v>98</v>
      </c>
      <c r="B15" s="64" t="s">
        <v>47</v>
      </c>
      <c r="C15" s="186"/>
      <c r="D15" s="61"/>
      <c r="E15" s="193" t="str">
        <f t="shared" si="0"/>
        <v/>
      </c>
      <c r="F15" s="61"/>
      <c r="G15" s="61"/>
      <c r="H15" s="61"/>
      <c r="I15" s="61"/>
      <c r="J15" s="61"/>
      <c r="K15" s="73" t="str">
        <f>MM_Wechsel!P15</f>
        <v/>
      </c>
      <c r="L15" s="488"/>
      <c r="M15" s="488"/>
      <c r="N15" s="488"/>
      <c r="O15" s="488"/>
      <c r="P15" s="488"/>
      <c r="Q15" s="485"/>
      <c r="T15" s="149">
        <v>0</v>
      </c>
      <c r="U15" s="149">
        <v>278</v>
      </c>
    </row>
    <row r="16" spans="1:23" x14ac:dyDescent="0.2">
      <c r="A16" s="458"/>
      <c r="B16" s="65" t="s">
        <v>102</v>
      </c>
      <c r="C16" s="187"/>
      <c r="D16" s="62"/>
      <c r="E16" s="194" t="str">
        <f t="shared" si="0"/>
        <v/>
      </c>
      <c r="F16" s="62"/>
      <c r="G16" s="62"/>
      <c r="H16" s="62"/>
      <c r="I16" s="62"/>
      <c r="J16" s="62"/>
      <c r="K16" s="115" t="str">
        <f>MM_Wechsel!P16</f>
        <v/>
      </c>
      <c r="L16" s="489"/>
      <c r="M16" s="489"/>
      <c r="N16" s="489"/>
      <c r="O16" s="489"/>
      <c r="P16" s="489"/>
      <c r="Q16" s="486"/>
      <c r="T16" s="149">
        <v>278</v>
      </c>
      <c r="U16" s="149">
        <v>400</v>
      </c>
    </row>
    <row r="17" spans="1:21" x14ac:dyDescent="0.2">
      <c r="A17" s="458"/>
      <c r="B17" s="65" t="s">
        <v>103</v>
      </c>
      <c r="C17" s="187"/>
      <c r="D17" s="62"/>
      <c r="E17" s="194" t="str">
        <f t="shared" si="0"/>
        <v/>
      </c>
      <c r="F17" s="62"/>
      <c r="G17" s="62"/>
      <c r="H17" s="62"/>
      <c r="I17" s="62"/>
      <c r="J17" s="62"/>
      <c r="K17" s="115" t="str">
        <f>MM_Wechsel!P17</f>
        <v/>
      </c>
      <c r="L17" s="489"/>
      <c r="M17" s="489"/>
      <c r="N17" s="489"/>
      <c r="O17" s="489"/>
      <c r="P17" s="489"/>
      <c r="Q17" s="486"/>
      <c r="T17" s="149">
        <v>400</v>
      </c>
      <c r="U17" s="149">
        <v>2778</v>
      </c>
    </row>
    <row r="18" spans="1:21" ht="12.75" customHeight="1" x14ac:dyDescent="0.2">
      <c r="A18" s="458"/>
      <c r="B18" s="65" t="s">
        <v>104</v>
      </c>
      <c r="C18" s="187"/>
      <c r="D18" s="62"/>
      <c r="E18" s="194" t="str">
        <f t="shared" si="0"/>
        <v/>
      </c>
      <c r="F18" s="62"/>
      <c r="G18" s="62"/>
      <c r="H18" s="62"/>
      <c r="I18" s="62"/>
      <c r="J18" s="62"/>
      <c r="K18" s="115" t="str">
        <f>MM_Wechsel!P18</f>
        <v/>
      </c>
      <c r="L18" s="489"/>
      <c r="M18" s="489"/>
      <c r="N18" s="489"/>
      <c r="O18" s="489"/>
      <c r="P18" s="489"/>
      <c r="Q18" s="486"/>
      <c r="T18" s="149">
        <v>2778</v>
      </c>
      <c r="U18" s="149">
        <v>5595</v>
      </c>
    </row>
    <row r="19" spans="1:21" ht="12.75" customHeight="1" x14ac:dyDescent="0.2">
      <c r="A19" s="458"/>
      <c r="B19" s="65" t="s">
        <v>105</v>
      </c>
      <c r="C19" s="187"/>
      <c r="D19" s="62"/>
      <c r="E19" s="194" t="str">
        <f t="shared" si="0"/>
        <v/>
      </c>
      <c r="F19" s="62"/>
      <c r="G19" s="62"/>
      <c r="H19" s="62"/>
      <c r="I19" s="62"/>
      <c r="J19" s="62"/>
      <c r="K19" s="115" t="str">
        <f>MM_Wechsel!P19</f>
        <v/>
      </c>
      <c r="L19" s="489"/>
      <c r="M19" s="489"/>
      <c r="N19" s="489"/>
      <c r="O19" s="489"/>
      <c r="P19" s="489"/>
      <c r="Q19" s="486"/>
      <c r="T19" s="149">
        <v>5595</v>
      </c>
      <c r="U19" s="149">
        <v>27778</v>
      </c>
    </row>
    <row r="20" spans="1:21" x14ac:dyDescent="0.2">
      <c r="A20" s="458"/>
      <c r="B20" s="65" t="s">
        <v>106</v>
      </c>
      <c r="C20" s="187"/>
      <c r="D20" s="62"/>
      <c r="E20" s="194" t="str">
        <f t="shared" si="0"/>
        <v/>
      </c>
      <c r="F20" s="62"/>
      <c r="G20" s="62"/>
      <c r="H20" s="62"/>
      <c r="I20" s="62"/>
      <c r="J20" s="62"/>
      <c r="K20" s="115" t="str">
        <f>MM_Wechsel!P20</f>
        <v/>
      </c>
      <c r="L20" s="489"/>
      <c r="M20" s="489"/>
      <c r="N20" s="489"/>
      <c r="O20" s="489"/>
      <c r="P20" s="489"/>
      <c r="Q20" s="486"/>
      <c r="T20" s="149">
        <v>27778</v>
      </c>
      <c r="U20" s="149">
        <v>277778</v>
      </c>
    </row>
    <row r="21" spans="1:21" x14ac:dyDescent="0.2">
      <c r="A21" s="458"/>
      <c r="B21" s="197" t="s">
        <v>396</v>
      </c>
      <c r="C21" s="198"/>
      <c r="D21" s="199"/>
      <c r="E21" s="194" t="str">
        <f t="shared" si="0"/>
        <v/>
      </c>
      <c r="F21" s="199"/>
      <c r="G21" s="199"/>
      <c r="H21" s="199"/>
      <c r="I21" s="199"/>
      <c r="J21" s="199"/>
      <c r="K21" s="115" t="str">
        <f>MM_Wechsel!P21</f>
        <v/>
      </c>
      <c r="L21" s="489"/>
      <c r="M21" s="489"/>
      <c r="N21" s="489"/>
      <c r="O21" s="489"/>
      <c r="P21" s="489"/>
      <c r="Q21" s="486"/>
      <c r="T21" s="149">
        <v>277778</v>
      </c>
      <c r="U21" s="149">
        <v>1111111</v>
      </c>
    </row>
    <row r="22" spans="1:21" ht="12.75" customHeight="1" x14ac:dyDescent="0.2">
      <c r="A22" s="458"/>
      <c r="B22" s="66" t="s">
        <v>397</v>
      </c>
      <c r="C22" s="188"/>
      <c r="D22" s="63"/>
      <c r="E22" s="195" t="str">
        <f t="shared" si="0"/>
        <v/>
      </c>
      <c r="F22" s="63"/>
      <c r="G22" s="63"/>
      <c r="H22" s="63"/>
      <c r="I22" s="63"/>
      <c r="J22" s="63"/>
      <c r="K22" s="74" t="str">
        <f>MM_Wechsel!P22</f>
        <v/>
      </c>
      <c r="L22" s="490"/>
      <c r="M22" s="490"/>
      <c r="N22" s="490"/>
      <c r="O22" s="490"/>
      <c r="P22" s="490"/>
      <c r="Q22" s="487"/>
      <c r="T22" s="149">
        <v>1111111</v>
      </c>
      <c r="U22" s="149">
        <v>111111111</v>
      </c>
    </row>
    <row r="23" spans="1:21" ht="12.75" customHeight="1" x14ac:dyDescent="0.2">
      <c r="A23" s="459"/>
      <c r="B23" s="53" t="s">
        <v>56</v>
      </c>
      <c r="C23" s="189" t="str">
        <f>IF(SUM(C15:C22)&gt;0,SUM(C15:C22),"")</f>
        <v/>
      </c>
      <c r="D23" s="114" t="str">
        <f t="shared" ref="D23:Q23" si="2">IF(SUM(D15:D22)&gt;0,SUM(D15:D22),"")</f>
        <v/>
      </c>
      <c r="E23" s="189" t="str">
        <f t="shared" si="0"/>
        <v/>
      </c>
      <c r="F23" s="114" t="str">
        <f t="shared" si="2"/>
        <v/>
      </c>
      <c r="G23" s="114" t="str">
        <f t="shared" si="2"/>
        <v/>
      </c>
      <c r="H23" s="114" t="str">
        <f t="shared" si="2"/>
        <v/>
      </c>
      <c r="I23" s="114" t="str">
        <f t="shared" si="2"/>
        <v/>
      </c>
      <c r="J23" s="114" t="str">
        <f t="shared" si="2"/>
        <v/>
      </c>
      <c r="K23" s="114" t="str">
        <f t="shared" si="2"/>
        <v/>
      </c>
      <c r="L23" s="114" t="str">
        <f t="shared" si="2"/>
        <v/>
      </c>
      <c r="M23" s="114" t="str">
        <f t="shared" si="2"/>
        <v/>
      </c>
      <c r="N23" s="114" t="str">
        <f t="shared" si="2"/>
        <v/>
      </c>
      <c r="O23" s="114" t="str">
        <f t="shared" si="2"/>
        <v/>
      </c>
      <c r="P23" s="114" t="str">
        <f t="shared" si="2"/>
        <v/>
      </c>
      <c r="Q23" s="114" t="str">
        <f t="shared" si="2"/>
        <v/>
      </c>
      <c r="T23" s="149"/>
      <c r="U23" s="149"/>
    </row>
    <row r="24" spans="1:21" ht="12.75" customHeight="1" x14ac:dyDescent="0.2">
      <c r="A24" s="474" t="s">
        <v>172</v>
      </c>
      <c r="B24" s="64" t="s">
        <v>103</v>
      </c>
      <c r="C24" s="186"/>
      <c r="D24" s="61"/>
      <c r="E24" s="193" t="str">
        <f t="shared" si="0"/>
        <v/>
      </c>
      <c r="F24" s="61"/>
      <c r="G24" s="481"/>
      <c r="H24" s="482"/>
      <c r="I24" s="482"/>
      <c r="J24" s="482"/>
      <c r="K24" s="482"/>
      <c r="L24" s="482"/>
      <c r="M24" s="482"/>
      <c r="N24" s="482"/>
      <c r="O24" s="482"/>
      <c r="P24" s="482"/>
      <c r="Q24" s="482"/>
      <c r="T24" s="149"/>
      <c r="U24" s="149"/>
    </row>
    <row r="25" spans="1:21" ht="12.75" customHeight="1" x14ac:dyDescent="0.2">
      <c r="A25" s="458"/>
      <c r="B25" s="65" t="s">
        <v>104</v>
      </c>
      <c r="C25" s="187"/>
      <c r="D25" s="62"/>
      <c r="E25" s="194" t="str">
        <f t="shared" si="0"/>
        <v/>
      </c>
      <c r="F25" s="62"/>
      <c r="G25" s="483"/>
      <c r="H25" s="484"/>
      <c r="I25" s="484"/>
      <c r="J25" s="484"/>
      <c r="K25" s="484"/>
      <c r="L25" s="484"/>
      <c r="M25" s="484"/>
      <c r="N25" s="484"/>
      <c r="O25" s="484"/>
      <c r="P25" s="484"/>
      <c r="Q25" s="484"/>
      <c r="T25" s="79"/>
      <c r="U25" s="79"/>
    </row>
    <row r="26" spans="1:21" ht="12.75" customHeight="1" x14ac:dyDescent="0.2">
      <c r="A26" s="458"/>
      <c r="B26" s="65" t="s">
        <v>105</v>
      </c>
      <c r="C26" s="187"/>
      <c r="D26" s="62"/>
      <c r="E26" s="194" t="str">
        <f t="shared" si="0"/>
        <v/>
      </c>
      <c r="F26" s="62"/>
      <c r="G26" s="483"/>
      <c r="H26" s="484"/>
      <c r="I26" s="484"/>
      <c r="J26" s="484"/>
      <c r="K26" s="484"/>
      <c r="L26" s="484"/>
      <c r="M26" s="484"/>
      <c r="N26" s="484"/>
      <c r="O26" s="484"/>
      <c r="P26" s="484"/>
      <c r="Q26" s="484"/>
      <c r="T26" s="79"/>
      <c r="U26" s="79"/>
    </row>
    <row r="27" spans="1:21" ht="12.75" customHeight="1" x14ac:dyDescent="0.2">
      <c r="A27" s="458"/>
      <c r="B27" s="65" t="s">
        <v>106</v>
      </c>
      <c r="C27" s="187"/>
      <c r="D27" s="62"/>
      <c r="E27" s="194" t="str">
        <f t="shared" si="0"/>
        <v/>
      </c>
      <c r="F27" s="62"/>
      <c r="G27" s="483"/>
      <c r="H27" s="484"/>
      <c r="I27" s="484"/>
      <c r="J27" s="484"/>
      <c r="K27" s="484"/>
      <c r="L27" s="484"/>
      <c r="M27" s="484"/>
      <c r="N27" s="484"/>
      <c r="O27" s="484"/>
      <c r="P27" s="484"/>
      <c r="Q27" s="484"/>
      <c r="T27" s="79"/>
      <c r="U27" s="79"/>
    </row>
    <row r="28" spans="1:21" ht="12.75" customHeight="1" x14ac:dyDescent="0.2">
      <c r="A28" s="458"/>
      <c r="B28" s="197" t="s">
        <v>396</v>
      </c>
      <c r="C28" s="198"/>
      <c r="D28" s="199"/>
      <c r="E28" s="200"/>
      <c r="F28" s="199"/>
      <c r="G28" s="483"/>
      <c r="H28" s="484"/>
      <c r="I28" s="484"/>
      <c r="J28" s="484"/>
      <c r="K28" s="484"/>
      <c r="L28" s="484"/>
      <c r="M28" s="484"/>
      <c r="N28" s="484"/>
      <c r="O28" s="484"/>
      <c r="P28" s="484"/>
      <c r="Q28" s="484"/>
      <c r="T28" s="79"/>
      <c r="U28" s="79"/>
    </row>
    <row r="29" spans="1:21" ht="12.75" customHeight="1" x14ac:dyDescent="0.2">
      <c r="A29" s="458"/>
      <c r="B29" s="66" t="s">
        <v>397</v>
      </c>
      <c r="C29" s="188"/>
      <c r="D29" s="63"/>
      <c r="E29" s="195" t="str">
        <f t="shared" si="0"/>
        <v/>
      </c>
      <c r="F29" s="63"/>
      <c r="G29" s="483"/>
      <c r="H29" s="484"/>
      <c r="I29" s="484"/>
      <c r="J29" s="484"/>
      <c r="K29" s="484"/>
      <c r="L29" s="484"/>
      <c r="M29" s="484"/>
      <c r="N29" s="484"/>
      <c r="O29" s="484"/>
      <c r="P29" s="484"/>
      <c r="Q29" s="484"/>
      <c r="T29" s="79"/>
      <c r="U29" s="79"/>
    </row>
    <row r="30" spans="1:21" ht="12.75" customHeight="1" x14ac:dyDescent="0.2">
      <c r="A30" s="459"/>
      <c r="B30" s="52" t="s">
        <v>56</v>
      </c>
      <c r="C30" s="189" t="str">
        <f>IF(SUM(C24:C29)&gt;0,SUM(C24:C29),"")</f>
        <v/>
      </c>
      <c r="D30" s="114" t="str">
        <f>IF(SUM(D24:D29)&gt;0,SUM(D24:D29),"")</f>
        <v/>
      </c>
      <c r="E30" s="189" t="str">
        <f t="shared" si="0"/>
        <v/>
      </c>
      <c r="F30" s="114" t="str">
        <f>IF(SUM(F24:F29)&gt;0,SUM(F24:F29),"")</f>
        <v/>
      </c>
      <c r="G30" s="483"/>
      <c r="H30" s="484"/>
      <c r="I30" s="484"/>
      <c r="J30" s="484"/>
      <c r="K30" s="484"/>
      <c r="L30" s="484"/>
      <c r="M30" s="484"/>
      <c r="N30" s="484"/>
      <c r="O30" s="484"/>
      <c r="P30" s="484"/>
      <c r="Q30" s="484"/>
      <c r="T30" s="79"/>
      <c r="U30" s="79"/>
    </row>
    <row r="31" spans="1:21" x14ac:dyDescent="0.2">
      <c r="A31" s="414" t="s">
        <v>108</v>
      </c>
      <c r="B31" s="58" t="s">
        <v>109</v>
      </c>
      <c r="C31" s="186"/>
      <c r="D31" s="61"/>
      <c r="E31" s="193" t="str">
        <f t="shared" si="0"/>
        <v/>
      </c>
      <c r="F31" s="61"/>
      <c r="G31" s="483"/>
      <c r="H31" s="484"/>
      <c r="I31" s="484"/>
      <c r="J31" s="484"/>
      <c r="K31" s="484"/>
      <c r="L31" s="484"/>
      <c r="M31" s="484"/>
      <c r="N31" s="484"/>
      <c r="O31" s="484"/>
      <c r="P31" s="484"/>
      <c r="Q31" s="484"/>
      <c r="T31" s="79"/>
      <c r="U31" s="79"/>
    </row>
    <row r="32" spans="1:21" x14ac:dyDescent="0.2">
      <c r="A32" s="421"/>
      <c r="B32" s="60" t="s">
        <v>110</v>
      </c>
      <c r="C32" s="187"/>
      <c r="D32" s="62"/>
      <c r="E32" s="194" t="str">
        <f t="shared" si="0"/>
        <v/>
      </c>
      <c r="F32" s="62"/>
      <c r="G32" s="483"/>
      <c r="H32" s="484"/>
      <c r="I32" s="484"/>
      <c r="J32" s="484"/>
      <c r="K32" s="484"/>
      <c r="L32" s="484"/>
      <c r="M32" s="484"/>
      <c r="N32" s="484"/>
      <c r="O32" s="484"/>
      <c r="P32" s="484"/>
      <c r="Q32" s="484"/>
      <c r="T32" s="79"/>
      <c r="U32" s="79"/>
    </row>
    <row r="33" spans="1:21" x14ac:dyDescent="0.2">
      <c r="A33" s="421"/>
      <c r="B33" s="60" t="s">
        <v>111</v>
      </c>
      <c r="C33" s="187"/>
      <c r="D33" s="62"/>
      <c r="E33" s="194" t="str">
        <f t="shared" si="0"/>
        <v/>
      </c>
      <c r="F33" s="62"/>
      <c r="G33" s="483"/>
      <c r="H33" s="484"/>
      <c r="I33" s="484"/>
      <c r="J33" s="484"/>
      <c r="K33" s="484"/>
      <c r="L33" s="484"/>
      <c r="M33" s="484"/>
      <c r="N33" s="484"/>
      <c r="O33" s="484"/>
      <c r="P33" s="484"/>
      <c r="Q33" s="484"/>
      <c r="T33" s="79"/>
      <c r="U33" s="79"/>
    </row>
    <row r="34" spans="1:21" x14ac:dyDescent="0.2">
      <c r="A34" s="421"/>
      <c r="B34" s="60" t="s">
        <v>112</v>
      </c>
      <c r="C34" s="187"/>
      <c r="D34" s="62"/>
      <c r="E34" s="194" t="str">
        <f t="shared" si="0"/>
        <v/>
      </c>
      <c r="F34" s="62"/>
      <c r="G34" s="483"/>
      <c r="H34" s="484"/>
      <c r="I34" s="484"/>
      <c r="J34" s="484"/>
      <c r="K34" s="484"/>
      <c r="L34" s="484"/>
      <c r="M34" s="484"/>
      <c r="N34" s="484"/>
      <c r="O34" s="484"/>
      <c r="P34" s="484"/>
      <c r="Q34" s="484"/>
      <c r="T34" s="79"/>
      <c r="U34" s="79"/>
    </row>
    <row r="35" spans="1:21" x14ac:dyDescent="0.2">
      <c r="A35" s="421"/>
      <c r="B35" s="60" t="s">
        <v>113</v>
      </c>
      <c r="C35" s="187"/>
      <c r="D35" s="62"/>
      <c r="E35" s="194" t="str">
        <f t="shared" si="0"/>
        <v/>
      </c>
      <c r="F35" s="62"/>
      <c r="G35" s="483"/>
      <c r="H35" s="484"/>
      <c r="I35" s="484"/>
      <c r="J35" s="484"/>
      <c r="K35" s="484"/>
      <c r="L35" s="484"/>
      <c r="M35" s="484"/>
      <c r="N35" s="484"/>
      <c r="O35" s="484"/>
      <c r="P35" s="484"/>
      <c r="Q35" s="484"/>
    </row>
    <row r="36" spans="1:21" x14ac:dyDescent="0.2">
      <c r="A36" s="421"/>
      <c r="B36" s="60" t="s">
        <v>114</v>
      </c>
      <c r="C36" s="187"/>
      <c r="D36" s="62"/>
      <c r="E36" s="194" t="str">
        <f t="shared" si="0"/>
        <v/>
      </c>
      <c r="F36" s="62"/>
      <c r="G36" s="483"/>
      <c r="H36" s="484"/>
      <c r="I36" s="484"/>
      <c r="J36" s="484"/>
      <c r="K36" s="484"/>
      <c r="L36" s="484"/>
      <c r="M36" s="484"/>
      <c r="N36" s="484"/>
      <c r="O36" s="484"/>
      <c r="P36" s="484"/>
      <c r="Q36" s="484"/>
    </row>
    <row r="37" spans="1:21" x14ac:dyDescent="0.2">
      <c r="A37" s="421"/>
      <c r="B37" s="60" t="s">
        <v>115</v>
      </c>
      <c r="C37" s="187"/>
      <c r="D37" s="62"/>
      <c r="E37" s="194" t="str">
        <f t="shared" si="0"/>
        <v/>
      </c>
      <c r="F37" s="62"/>
      <c r="G37" s="483"/>
      <c r="H37" s="484"/>
      <c r="I37" s="484"/>
      <c r="J37" s="484"/>
      <c r="K37" s="484"/>
      <c r="L37" s="484"/>
      <c r="M37" s="484"/>
      <c r="N37" s="484"/>
      <c r="O37" s="484"/>
      <c r="P37" s="484"/>
      <c r="Q37" s="484"/>
    </row>
    <row r="38" spans="1:21" x14ac:dyDescent="0.2">
      <c r="A38" s="421"/>
      <c r="B38" s="60" t="s">
        <v>116</v>
      </c>
      <c r="C38" s="187"/>
      <c r="D38" s="62"/>
      <c r="E38" s="194" t="str">
        <f t="shared" si="0"/>
        <v/>
      </c>
      <c r="F38" s="62"/>
      <c r="G38" s="483"/>
      <c r="H38" s="484"/>
      <c r="I38" s="484"/>
      <c r="J38" s="484"/>
      <c r="K38" s="484"/>
      <c r="L38" s="484"/>
      <c r="M38" s="484"/>
      <c r="N38" s="484"/>
      <c r="O38" s="484"/>
      <c r="P38" s="484"/>
      <c r="Q38" s="484"/>
    </row>
    <row r="39" spans="1:21" x14ac:dyDescent="0.2">
      <c r="A39" s="422"/>
      <c r="B39" s="59" t="s">
        <v>117</v>
      </c>
      <c r="C39" s="188"/>
      <c r="D39" s="63"/>
      <c r="E39" s="195" t="str">
        <f t="shared" si="0"/>
        <v/>
      </c>
      <c r="F39" s="63"/>
      <c r="G39" s="483"/>
      <c r="H39" s="484"/>
      <c r="I39" s="484"/>
      <c r="J39" s="484"/>
      <c r="K39" s="484"/>
      <c r="L39" s="484"/>
      <c r="M39" s="484"/>
      <c r="N39" s="484"/>
      <c r="O39" s="484"/>
      <c r="P39" s="484"/>
      <c r="Q39" s="484"/>
    </row>
    <row r="40" spans="1:21" x14ac:dyDescent="0.2">
      <c r="A40" s="479" t="s">
        <v>187</v>
      </c>
      <c r="B40" s="53" t="s">
        <v>81</v>
      </c>
      <c r="C40" s="189" t="str">
        <f>IF(SUM(C14,C23)&gt;0,SUM(SUM(C14,C23)),"")</f>
        <v/>
      </c>
      <c r="D40" s="114" t="str">
        <f t="shared" ref="D40:Q40" si="3">IF(SUM(D14,D23)&gt;0,SUM(SUM(D14,D23)),"")</f>
        <v/>
      </c>
      <c r="E40" s="189" t="str">
        <f t="shared" si="3"/>
        <v/>
      </c>
      <c r="F40" s="114" t="str">
        <f t="shared" si="3"/>
        <v/>
      </c>
      <c r="G40" s="114" t="str">
        <f t="shared" si="3"/>
        <v/>
      </c>
      <c r="H40" s="114" t="str">
        <f t="shared" si="3"/>
        <v/>
      </c>
      <c r="I40" s="114" t="str">
        <f t="shared" si="3"/>
        <v/>
      </c>
      <c r="J40" s="114" t="str">
        <f>IF(SUM(J14,J23)&gt;0,SUM(SUM(J14,J23)),"")</f>
        <v/>
      </c>
      <c r="K40" s="114" t="str">
        <f t="shared" si="3"/>
        <v/>
      </c>
      <c r="L40" s="114" t="str">
        <f t="shared" si="3"/>
        <v/>
      </c>
      <c r="M40" s="114" t="str">
        <f t="shared" si="3"/>
        <v/>
      </c>
      <c r="N40" s="114" t="str">
        <f t="shared" si="3"/>
        <v/>
      </c>
      <c r="O40" s="114" t="str">
        <f t="shared" si="3"/>
        <v/>
      </c>
      <c r="P40" s="114" t="str">
        <f t="shared" si="3"/>
        <v/>
      </c>
      <c r="Q40" s="114" t="str">
        <f t="shared" si="3"/>
        <v/>
      </c>
    </row>
    <row r="41" spans="1:21" x14ac:dyDescent="0.2">
      <c r="A41" s="480"/>
      <c r="B41" s="53" t="s">
        <v>208</v>
      </c>
      <c r="C41" s="189" t="str">
        <f>MM_Bil!O11</f>
        <v/>
      </c>
      <c r="D41" s="124"/>
      <c r="E41" s="124"/>
      <c r="F41" s="124"/>
      <c r="G41" s="124"/>
      <c r="H41" s="124"/>
      <c r="I41" s="124"/>
      <c r="J41" s="124"/>
      <c r="K41" s="124"/>
      <c r="L41" s="124"/>
      <c r="M41" s="124"/>
      <c r="N41" s="124"/>
      <c r="O41" s="124"/>
      <c r="P41" s="124"/>
      <c r="Q41" s="124"/>
    </row>
    <row r="42" spans="1:21" x14ac:dyDescent="0.2">
      <c r="B42" s="132" t="str">
        <f>IF(C42&lt;&gt;"","Kontrolle: ","")</f>
        <v/>
      </c>
      <c r="C42" s="113" t="str">
        <f>IF(SUM(C40:D40,F40)&lt;&gt;SUM(C31:D39,F31:F39),"Summe Bundesland &lt;&gt; Summe Haushalt und Nicht-Haushalte","")</f>
        <v/>
      </c>
    </row>
    <row r="43" spans="1:21" x14ac:dyDescent="0.2">
      <c r="A43" s="47" t="s">
        <v>231</v>
      </c>
    </row>
    <row r="45" spans="1:21" x14ac:dyDescent="0.2">
      <c r="T45" s="79"/>
      <c r="U45" s="79"/>
    </row>
    <row r="46" spans="1:21" x14ac:dyDescent="0.2">
      <c r="T46" s="79"/>
      <c r="U46" s="79"/>
    </row>
    <row r="47" spans="1:21" x14ac:dyDescent="0.2">
      <c r="T47" s="79"/>
      <c r="U47" s="79"/>
    </row>
    <row r="48" spans="1:21" x14ac:dyDescent="0.2">
      <c r="T48" s="79"/>
      <c r="U48" s="79"/>
    </row>
    <row r="49" spans="20:21" x14ac:dyDescent="0.2">
      <c r="T49" s="79"/>
      <c r="U49" s="79"/>
    </row>
    <row r="50" spans="20:21" x14ac:dyDescent="0.2">
      <c r="T50" s="79"/>
      <c r="U50" s="79"/>
    </row>
  </sheetData>
  <sheetProtection password="CF0F" sheet="1" objects="1" scenarios="1" formatCells="0" formatColumns="0" formatRows="0"/>
  <mergeCells count="35">
    <mergeCell ref="H8:H9"/>
    <mergeCell ref="A8:A10"/>
    <mergeCell ref="F7:Q7"/>
    <mergeCell ref="Q8:Q9"/>
    <mergeCell ref="O8:O9"/>
    <mergeCell ref="L8:N8"/>
    <mergeCell ref="C7:C9"/>
    <mergeCell ref="D7:D9"/>
    <mergeCell ref="E7:E9"/>
    <mergeCell ref="I8:I9"/>
    <mergeCell ref="J8:J9"/>
    <mergeCell ref="B8:B10"/>
    <mergeCell ref="K8:K9"/>
    <mergeCell ref="P8:P9"/>
    <mergeCell ref="A15:A23"/>
    <mergeCell ref="A24:A30"/>
    <mergeCell ref="A7:B7"/>
    <mergeCell ref="F8:F9"/>
    <mergeCell ref="G8:G9"/>
    <mergeCell ref="A31:A39"/>
    <mergeCell ref="A40:A41"/>
    <mergeCell ref="G24:Q39"/>
    <mergeCell ref="Q11:Q13"/>
    <mergeCell ref="L15:L22"/>
    <mergeCell ref="M15:M22"/>
    <mergeCell ref="N15:N22"/>
    <mergeCell ref="O15:O22"/>
    <mergeCell ref="P15:P22"/>
    <mergeCell ref="Q15:Q22"/>
    <mergeCell ref="L11:L13"/>
    <mergeCell ref="M11:M13"/>
    <mergeCell ref="N11:N13"/>
    <mergeCell ref="O11:O13"/>
    <mergeCell ref="P11:P13"/>
    <mergeCell ref="A11:A14"/>
  </mergeCells>
  <conditionalFormatting sqref="E11:E13 E15:E22">
    <cfRule type="expression" dxfId="7" priority="4">
      <formula>AND(SUM(E11)&lt;&gt;0,OR(E11&lt;T11,E11&gt;=U11))</formula>
    </cfRule>
  </conditionalFormatting>
  <conditionalFormatting sqref="C11:D13 F11:F13 F24:F39 C24:D39 F15:F22 C15:D22">
    <cfRule type="expression" dxfId="6" priority="3">
      <formula>AND(SUM(C11)=0,SUM($C11:$F11)&lt;&gt;0)</formula>
    </cfRule>
  </conditionalFormatting>
  <pageMargins left="0.46" right="0.49" top="0.984251969" bottom="0.76" header="0.4921259845" footer="0.4921259845"/>
  <pageSetup paperSize="9" scale="7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fitToPage="1"/>
  </sheetPr>
  <dimension ref="A1:V145"/>
  <sheetViews>
    <sheetView showGridLines="0" showOutlineSymbols="0" zoomScaleNormal="100" workbookViewId="0">
      <pane xSplit="2" ySplit="11" topLeftCell="C12" activePane="bottomRight" state="frozen"/>
      <selection activeCell="I62" sqref="I62"/>
      <selection pane="topRight" activeCell="I62" sqref="I62"/>
      <selection pane="bottomLeft" activeCell="I62" sqref="I62"/>
      <selection pane="bottomRight" activeCell="I62" sqref="I62"/>
    </sheetView>
  </sheetViews>
  <sheetFormatPr baseColWidth="10" defaultColWidth="10.7109375" defaultRowHeight="12.75" x14ac:dyDescent="0.2"/>
  <cols>
    <col min="1" max="1" width="30.7109375" style="9" customWidth="1"/>
    <col min="2" max="2" width="35.7109375" style="9" customWidth="1"/>
    <col min="3" max="3" width="14.7109375" style="9" customWidth="1"/>
    <col min="4" max="14" width="10.7109375" style="9" customWidth="1"/>
    <col min="15" max="16384" width="10.7109375" style="9"/>
  </cols>
  <sheetData>
    <row r="1" spans="1:22" s="11" customFormat="1" ht="15.75" customHeight="1" x14ac:dyDescent="0.2">
      <c r="A1" s="8"/>
      <c r="B1" s="9"/>
    </row>
    <row r="2" spans="1:22" s="11" customFormat="1" ht="15.75" customHeight="1" x14ac:dyDescent="0.2">
      <c r="B2" s="28"/>
      <c r="E2" s="151" t="str">
        <f t="shared" ref="E2:E7" si="0">IF(F2&lt;&gt;"","Kontrolle: ","")</f>
        <v/>
      </c>
      <c r="F2" s="152" t="str">
        <f>IF(ROUND(SUM(C12),0)&lt;&gt;ROUND(SUM(JJ_MWhZP!C40),0),"Summe Spalte C ungleich Summe Spalte C im Blatt JJ_MWhZP (Abgabe an Endverbraucher)","")</f>
        <v/>
      </c>
      <c r="S2" s="28"/>
      <c r="T2" s="28"/>
      <c r="U2" s="28"/>
      <c r="V2" s="28"/>
    </row>
    <row r="3" spans="1:22" s="11" customFormat="1" ht="15.75" customHeight="1" x14ac:dyDescent="0.2">
      <c r="A3" s="8"/>
      <c r="B3" s="28"/>
      <c r="E3" s="151" t="str">
        <f t="shared" si="0"/>
        <v/>
      </c>
      <c r="F3" s="152" t="str">
        <f>IF(ROUND(SUM(D12),0)&lt;ROUND(SUM(JJ_MWhZP!D40),0),"Summe Spalte D kleiner Summe Spalte D im Blatt JJ_MWhZP (Anzahl Endverbraucher)","")</f>
        <v/>
      </c>
      <c r="S3" s="28"/>
      <c r="T3" s="28"/>
      <c r="U3" s="28"/>
      <c r="V3" s="28"/>
    </row>
    <row r="4" spans="1:22" s="11" customFormat="1" ht="15.75" customHeight="1" x14ac:dyDescent="0.2">
      <c r="A4" s="203" t="s">
        <v>0</v>
      </c>
      <c r="B4" s="28" t="s">
        <v>512</v>
      </c>
      <c r="E4" s="151" t="str">
        <f t="shared" si="0"/>
        <v/>
      </c>
      <c r="F4" s="152" t="str">
        <f>IF(SUM(E12)&lt;&gt;SUM(JJ_MWhZP!F40),"Summe Spalte E ungleich Summe Spalte F im Blatt JJ_MWhZP (Anzahl Zählpunkte)","")</f>
        <v/>
      </c>
      <c r="U4" s="131"/>
    </row>
    <row r="5" spans="1:22" s="11" customFormat="1" ht="15.75" customHeight="1" x14ac:dyDescent="0.2">
      <c r="A5" s="133" t="str">
        <f>"Jahreserhebung "&amp;U!A11&amp;" "&amp;U!B12</f>
        <v>Jahreserhebung Netzbetreiber Erdgas 2023</v>
      </c>
      <c r="B5" s="135"/>
      <c r="C5" s="135"/>
      <c r="D5" s="134"/>
      <c r="E5" s="151" t="str">
        <f t="shared" si="0"/>
        <v/>
      </c>
      <c r="F5" s="152" t="str">
        <f>IF(SUM(F12:J12)&lt;&gt;SUM(JJ_MWhZP!G40:K40),"Summe Spalten F bis J ungleich Summe Spalten G bis K im Blatt JJ_MWhZP (Bewegung Zählpunkte)","")</f>
        <v/>
      </c>
    </row>
    <row r="6" spans="1:22" s="11" customFormat="1" ht="15.75" x14ac:dyDescent="0.2">
      <c r="A6" s="50" t="s">
        <v>8</v>
      </c>
      <c r="B6" s="133" t="str">
        <f>IF(U!$B$13&lt;&gt;"",U!$B$13,"")</f>
        <v/>
      </c>
      <c r="C6" s="135"/>
      <c r="D6" s="134"/>
      <c r="E6" s="167" t="str">
        <f t="shared" si="0"/>
        <v/>
      </c>
      <c r="F6" s="113" t="str">
        <f>IF(J12&lt;&gt;K12,"Summe Spalte J ungleich Spalte K (Zugänge / Abgänge)","")</f>
        <v/>
      </c>
    </row>
    <row r="7" spans="1:22" ht="15.75" x14ac:dyDescent="0.2">
      <c r="A7" s="133" t="s">
        <v>89</v>
      </c>
      <c r="B7" s="135"/>
      <c r="C7" s="135"/>
      <c r="D7" s="134"/>
      <c r="E7" s="151" t="str">
        <f t="shared" si="0"/>
        <v/>
      </c>
      <c r="F7" s="152" t="str">
        <f>IF(SUM(L12:N12)&lt;&gt;SUM(JJ_MWhZP!L40:N40),"Summe Spalten L bis N ungleich Summe Spalten L bis N im Blatt JJ_MWhZP (nicht durchgeführte Wechsel)","")</f>
        <v/>
      </c>
    </row>
    <row r="8" spans="1:22" x14ac:dyDescent="0.2">
      <c r="A8" s="414" t="str">
        <f>MM_Wechsel!A31</f>
        <v>Versorger Firmenname (*)</v>
      </c>
      <c r="B8" s="414" t="str">
        <f>MM_Wechsel!B31</f>
        <v>EIC-Nummer</v>
      </c>
      <c r="C8" s="491" t="s">
        <v>395</v>
      </c>
      <c r="D8" s="491" t="s">
        <v>185</v>
      </c>
      <c r="E8" s="495" t="s">
        <v>158</v>
      </c>
      <c r="F8" s="496"/>
      <c r="G8" s="496"/>
      <c r="H8" s="496"/>
      <c r="I8" s="496"/>
      <c r="J8" s="496"/>
      <c r="K8" s="496"/>
      <c r="L8" s="496"/>
      <c r="M8" s="496"/>
      <c r="N8" s="505"/>
    </row>
    <row r="9" spans="1:22" ht="25.5" customHeight="1" x14ac:dyDescent="0.2">
      <c r="A9" s="421"/>
      <c r="B9" s="421"/>
      <c r="C9" s="502"/>
      <c r="D9" s="502"/>
      <c r="E9" s="491" t="s">
        <v>186</v>
      </c>
      <c r="F9" s="491" t="s">
        <v>125</v>
      </c>
      <c r="G9" s="491" t="s">
        <v>123</v>
      </c>
      <c r="H9" s="491" t="s">
        <v>124</v>
      </c>
      <c r="I9" s="491" t="s">
        <v>118</v>
      </c>
      <c r="J9" s="509" t="s">
        <v>159</v>
      </c>
      <c r="K9" s="510"/>
      <c r="L9" s="495" t="s">
        <v>216</v>
      </c>
      <c r="M9" s="504"/>
      <c r="N9" s="505"/>
    </row>
    <row r="10" spans="1:22" ht="52.5" customHeight="1" x14ac:dyDescent="0.2">
      <c r="A10" s="421"/>
      <c r="B10" s="421"/>
      <c r="C10" s="503"/>
      <c r="D10" s="503"/>
      <c r="E10" s="508"/>
      <c r="F10" s="508"/>
      <c r="G10" s="508"/>
      <c r="H10" s="508"/>
      <c r="I10" s="508"/>
      <c r="J10" s="54" t="s">
        <v>99</v>
      </c>
      <c r="K10" s="54" t="s">
        <v>100</v>
      </c>
      <c r="L10" s="123" t="s">
        <v>132</v>
      </c>
      <c r="M10" s="123" t="s">
        <v>162</v>
      </c>
      <c r="N10" s="123" t="s">
        <v>131</v>
      </c>
    </row>
    <row r="11" spans="1:22" x14ac:dyDescent="0.2">
      <c r="A11" s="409"/>
      <c r="B11" s="409"/>
      <c r="C11" s="112" t="s">
        <v>5</v>
      </c>
      <c r="D11" s="112" t="s">
        <v>140</v>
      </c>
      <c r="E11" s="54" t="s">
        <v>140</v>
      </c>
      <c r="F11" s="54" t="s">
        <v>140</v>
      </c>
      <c r="G11" s="54" t="s">
        <v>140</v>
      </c>
      <c r="H11" s="54" t="s">
        <v>140</v>
      </c>
      <c r="I11" s="54" t="s">
        <v>140</v>
      </c>
      <c r="J11" s="54" t="s">
        <v>140</v>
      </c>
      <c r="K11" s="54" t="s">
        <v>140</v>
      </c>
      <c r="L11" s="54" t="s">
        <v>140</v>
      </c>
      <c r="M11" s="54" t="s">
        <v>140</v>
      </c>
      <c r="N11" s="54" t="s">
        <v>140</v>
      </c>
    </row>
    <row r="12" spans="1:22" x14ac:dyDescent="0.2">
      <c r="A12" s="506" t="s">
        <v>62</v>
      </c>
      <c r="B12" s="507"/>
      <c r="C12" s="192" t="str">
        <f>IF(SUM(C13:C145)&gt;0,SUM(C13:C145),"")</f>
        <v/>
      </c>
      <c r="D12" s="153" t="str">
        <f t="shared" ref="D12:N12" si="1">IF(SUM(D13:D145)&gt;0,SUM(D13:D145),"")</f>
        <v/>
      </c>
      <c r="E12" s="153" t="str">
        <f t="shared" si="1"/>
        <v/>
      </c>
      <c r="F12" s="153" t="str">
        <f t="shared" si="1"/>
        <v/>
      </c>
      <c r="G12" s="153" t="str">
        <f t="shared" si="1"/>
        <v/>
      </c>
      <c r="H12" s="153" t="str">
        <f t="shared" si="1"/>
        <v/>
      </c>
      <c r="I12" s="153" t="str">
        <f t="shared" si="1"/>
        <v/>
      </c>
      <c r="J12" s="116" t="str">
        <f t="shared" si="1"/>
        <v/>
      </c>
      <c r="K12" s="116" t="str">
        <f t="shared" si="1"/>
        <v/>
      </c>
      <c r="L12" s="153" t="str">
        <f t="shared" si="1"/>
        <v/>
      </c>
      <c r="M12" s="153" t="str">
        <f t="shared" si="1"/>
        <v/>
      </c>
      <c r="N12" s="153" t="str">
        <f t="shared" si="1"/>
        <v/>
      </c>
    </row>
    <row r="13" spans="1:22" x14ac:dyDescent="0.2">
      <c r="A13" s="68" t="str">
        <f>MM_Wechsel!R33</f>
        <v/>
      </c>
      <c r="B13" s="67" t="str">
        <f>IF(A13="","",IFERROR(VLOOKUP(A13,L!$M$11:$N$120,2,FALSE),"Eingabeart wurde geändert"))</f>
        <v/>
      </c>
      <c r="C13" s="191"/>
      <c r="D13" s="110"/>
      <c r="E13" s="110"/>
      <c r="F13" s="110"/>
      <c r="G13" s="110"/>
      <c r="H13" s="110"/>
      <c r="I13" s="110"/>
      <c r="J13" s="118" t="str">
        <f>IF(A13="","",SUMIF(MM_Wechsel!$S$33:$S$300,JJ_ZPLf!$A13&amp;JJ_ZPLf!$J$10,MM_Wechsel!$P$33:$P$300))</f>
        <v/>
      </c>
      <c r="K13" s="118" t="str">
        <f>IF(A13="","",SUMIF(MM_Wechsel!$S$33:$S$300,JJ_ZPLf!$A13&amp;JJ_ZPLf!$K$10,MM_Wechsel!$P$33:$P$300))</f>
        <v/>
      </c>
      <c r="L13" s="110"/>
      <c r="M13" s="110"/>
      <c r="N13" s="110"/>
      <c r="O13" s="167"/>
    </row>
    <row r="14" spans="1:22" x14ac:dyDescent="0.2">
      <c r="A14" s="68" t="str">
        <f>MM_Wechsel!R35</f>
        <v/>
      </c>
      <c r="B14" s="233" t="str">
        <f>IF(A14="","",IFERROR(VLOOKUP(A14,L!$M$11:$N$120,2,FALSE),"Eingabeart wurde geändert"))</f>
        <v/>
      </c>
      <c r="C14" s="190"/>
      <c r="D14" s="140"/>
      <c r="E14" s="140"/>
      <c r="F14" s="140"/>
      <c r="G14" s="140"/>
      <c r="H14" s="140"/>
      <c r="I14" s="140"/>
      <c r="J14" s="234" t="str">
        <f>IF(A14="","",SUMIF(MM_Wechsel!$S$33:$S$300,JJ_ZPLf!$A14&amp;JJ_ZPLf!$J$10,MM_Wechsel!$P$33:$P$300))</f>
        <v/>
      </c>
      <c r="K14" s="234" t="str">
        <f>IF(A14="","",SUMIF(MM_Wechsel!$S$33:$S$300,JJ_ZPLf!$A14&amp;JJ_ZPLf!$K$10,MM_Wechsel!$P$33:$P$300))</f>
        <v/>
      </c>
      <c r="L14" s="140"/>
      <c r="M14" s="140"/>
      <c r="N14" s="140"/>
      <c r="O14" s="167"/>
    </row>
    <row r="15" spans="1:22" x14ac:dyDescent="0.2">
      <c r="A15" s="68" t="str">
        <f>MM_Wechsel!R37</f>
        <v/>
      </c>
      <c r="B15" s="233" t="str">
        <f>IF(A15="","",IFERROR(VLOOKUP(A15,L!$M$11:$N$120,2,FALSE),"Eingabeart wurde geändert"))</f>
        <v/>
      </c>
      <c r="C15" s="190"/>
      <c r="D15" s="140"/>
      <c r="E15" s="140"/>
      <c r="F15" s="140"/>
      <c r="G15" s="140"/>
      <c r="H15" s="140"/>
      <c r="I15" s="140"/>
      <c r="J15" s="234" t="str">
        <f>IF(A15="","",SUMIF(MM_Wechsel!$S$33:$S$300,JJ_ZPLf!$A15&amp;JJ_ZPLf!$J$10,MM_Wechsel!$P$33:$P$300))</f>
        <v/>
      </c>
      <c r="K15" s="234" t="str">
        <f>IF(A15="","",SUMIF(MM_Wechsel!$S$33:$S$300,JJ_ZPLf!$A15&amp;JJ_ZPLf!$K$10,MM_Wechsel!$P$33:$P$300))</f>
        <v/>
      </c>
      <c r="L15" s="140"/>
      <c r="M15" s="140"/>
      <c r="N15" s="140"/>
      <c r="O15" s="167"/>
    </row>
    <row r="16" spans="1:22" x14ac:dyDescent="0.2">
      <c r="A16" s="68" t="str">
        <f>MM_Wechsel!R39</f>
        <v/>
      </c>
      <c r="B16" s="233" t="str">
        <f>IF(A16="","",IFERROR(VLOOKUP(A16,L!$M$11:$N$120,2,FALSE),"Eingabeart wurde geändert"))</f>
        <v/>
      </c>
      <c r="C16" s="190"/>
      <c r="D16" s="140"/>
      <c r="E16" s="140"/>
      <c r="F16" s="140"/>
      <c r="G16" s="140"/>
      <c r="H16" s="140"/>
      <c r="I16" s="140"/>
      <c r="J16" s="234" t="str">
        <f>IF(A16="","",SUMIF(MM_Wechsel!$S$33:$S$300,JJ_ZPLf!$A16&amp;JJ_ZPLf!$J$10,MM_Wechsel!$P$33:$P$300))</f>
        <v/>
      </c>
      <c r="K16" s="234" t="str">
        <f>IF(A16="","",SUMIF(MM_Wechsel!$S$33:$S$300,JJ_ZPLf!$A16&amp;JJ_ZPLf!$K$10,MM_Wechsel!$P$33:$P$300))</f>
        <v/>
      </c>
      <c r="L16" s="140"/>
      <c r="M16" s="140"/>
      <c r="N16" s="140"/>
      <c r="O16" s="167"/>
    </row>
    <row r="17" spans="1:15" x14ac:dyDescent="0.2">
      <c r="A17" s="68" t="str">
        <f>MM_Wechsel!R41</f>
        <v/>
      </c>
      <c r="B17" s="233" t="str">
        <f>IF(A17="","",IFERROR(VLOOKUP(A17,L!$M$11:$N$120,2,FALSE),"Eingabeart wurde geändert"))</f>
        <v/>
      </c>
      <c r="C17" s="190"/>
      <c r="D17" s="140"/>
      <c r="E17" s="140"/>
      <c r="F17" s="140"/>
      <c r="G17" s="140"/>
      <c r="H17" s="140"/>
      <c r="I17" s="140"/>
      <c r="J17" s="234" t="str">
        <f>IF(A17="","",SUMIF(MM_Wechsel!$S$33:$S$300,JJ_ZPLf!$A17&amp;JJ_ZPLf!$J$10,MM_Wechsel!$P$33:$P$300))</f>
        <v/>
      </c>
      <c r="K17" s="234" t="str">
        <f>IF(A17="","",SUMIF(MM_Wechsel!$S$33:$S$300,JJ_ZPLf!$A17&amp;JJ_ZPLf!$K$10,MM_Wechsel!$P$33:$P$300))</f>
        <v/>
      </c>
      <c r="L17" s="140"/>
      <c r="M17" s="140"/>
      <c r="N17" s="140"/>
      <c r="O17" s="167"/>
    </row>
    <row r="18" spans="1:15" x14ac:dyDescent="0.2">
      <c r="A18" s="68" t="str">
        <f>MM_Wechsel!R43</f>
        <v/>
      </c>
      <c r="B18" s="233" t="str">
        <f>IF(A18="","",IFERROR(VLOOKUP(A18,L!$M$11:$N$120,2,FALSE),"Eingabeart wurde geändert"))</f>
        <v/>
      </c>
      <c r="C18" s="190"/>
      <c r="D18" s="140"/>
      <c r="E18" s="140"/>
      <c r="F18" s="140"/>
      <c r="G18" s="140"/>
      <c r="H18" s="140"/>
      <c r="I18" s="140"/>
      <c r="J18" s="234" t="str">
        <f>IF(A18="","",SUMIF(MM_Wechsel!$S$33:$S$300,JJ_ZPLf!$A18&amp;JJ_ZPLf!$J$10,MM_Wechsel!$P$33:$P$300))</f>
        <v/>
      </c>
      <c r="K18" s="234" t="str">
        <f>IF(A18="","",SUMIF(MM_Wechsel!$S$33:$S$300,JJ_ZPLf!$A18&amp;JJ_ZPLf!$K$10,MM_Wechsel!$P$33:$P$300))</f>
        <v/>
      </c>
      <c r="L18" s="140"/>
      <c r="M18" s="140"/>
      <c r="N18" s="140"/>
      <c r="O18" s="167"/>
    </row>
    <row r="19" spans="1:15" x14ac:dyDescent="0.2">
      <c r="A19" s="68" t="str">
        <f>MM_Wechsel!R45</f>
        <v/>
      </c>
      <c r="B19" s="233" t="str">
        <f>IF(A19="","",IFERROR(VLOOKUP(A19,L!$M$11:$N$120,2,FALSE),"Eingabeart wurde geändert"))</f>
        <v/>
      </c>
      <c r="C19" s="190"/>
      <c r="D19" s="140"/>
      <c r="E19" s="140"/>
      <c r="F19" s="140"/>
      <c r="G19" s="140"/>
      <c r="H19" s="140"/>
      <c r="I19" s="140"/>
      <c r="J19" s="234" t="str">
        <f>IF(A19="","",SUMIF(MM_Wechsel!$S$33:$S$300,JJ_ZPLf!$A19&amp;JJ_ZPLf!$J$10,MM_Wechsel!$P$33:$P$300))</f>
        <v/>
      </c>
      <c r="K19" s="234" t="str">
        <f>IF(A19="","",SUMIF(MM_Wechsel!$S$33:$S$300,JJ_ZPLf!$A19&amp;JJ_ZPLf!$K$10,MM_Wechsel!$P$33:$P$300))</f>
        <v/>
      </c>
      <c r="L19" s="140"/>
      <c r="M19" s="140"/>
      <c r="N19" s="140"/>
      <c r="O19" s="167"/>
    </row>
    <row r="20" spans="1:15" x14ac:dyDescent="0.2">
      <c r="A20" s="68" t="str">
        <f>MM_Wechsel!R47</f>
        <v/>
      </c>
      <c r="B20" s="233" t="str">
        <f>IF(A20="","",IFERROR(VLOOKUP(A20,L!$M$11:$N$120,2,FALSE),"Eingabeart wurde geändert"))</f>
        <v/>
      </c>
      <c r="C20" s="190"/>
      <c r="D20" s="140"/>
      <c r="E20" s="140"/>
      <c r="F20" s="140"/>
      <c r="G20" s="140"/>
      <c r="H20" s="140"/>
      <c r="I20" s="140"/>
      <c r="J20" s="234" t="str">
        <f>IF(A20="","",SUMIF(MM_Wechsel!$S$33:$S$300,JJ_ZPLf!$A20&amp;JJ_ZPLf!$J$10,MM_Wechsel!$P$33:$P$300))</f>
        <v/>
      </c>
      <c r="K20" s="234" t="str">
        <f>IF(A20="","",SUMIF(MM_Wechsel!$S$33:$S$300,JJ_ZPLf!$A20&amp;JJ_ZPLf!$K$10,MM_Wechsel!$P$33:$P$300))</f>
        <v/>
      </c>
      <c r="L20" s="140"/>
      <c r="M20" s="140"/>
      <c r="N20" s="140"/>
      <c r="O20" s="167"/>
    </row>
    <row r="21" spans="1:15" x14ac:dyDescent="0.2">
      <c r="A21" s="68" t="str">
        <f>MM_Wechsel!R49</f>
        <v/>
      </c>
      <c r="B21" s="233" t="str">
        <f>IF(A21="","",IFERROR(VLOOKUP(A21,L!$M$11:$N$120,2,FALSE),"Eingabeart wurde geändert"))</f>
        <v/>
      </c>
      <c r="C21" s="190"/>
      <c r="D21" s="140"/>
      <c r="E21" s="140"/>
      <c r="F21" s="140"/>
      <c r="G21" s="140"/>
      <c r="H21" s="140"/>
      <c r="I21" s="140"/>
      <c r="J21" s="234" t="str">
        <f>IF(A21="","",SUMIF(MM_Wechsel!$S$33:$S$300,JJ_ZPLf!$A21&amp;JJ_ZPLf!$J$10,MM_Wechsel!$P$33:$P$300))</f>
        <v/>
      </c>
      <c r="K21" s="234" t="str">
        <f>IF(A21="","",SUMIF(MM_Wechsel!$S$33:$S$300,JJ_ZPLf!$A21&amp;JJ_ZPLf!$K$10,MM_Wechsel!$P$33:$P$300))</f>
        <v/>
      </c>
      <c r="L21" s="140"/>
      <c r="M21" s="140"/>
      <c r="N21" s="140"/>
      <c r="O21" s="167"/>
    </row>
    <row r="22" spans="1:15" x14ac:dyDescent="0.2">
      <c r="A22" s="68" t="str">
        <f>MM_Wechsel!R51</f>
        <v/>
      </c>
      <c r="B22" s="233" t="str">
        <f>IF(A22="","",IFERROR(VLOOKUP(A22,L!$M$11:$N$120,2,FALSE),"Eingabeart wurde geändert"))</f>
        <v/>
      </c>
      <c r="C22" s="190"/>
      <c r="D22" s="140"/>
      <c r="E22" s="140"/>
      <c r="F22" s="140"/>
      <c r="G22" s="140"/>
      <c r="H22" s="140"/>
      <c r="I22" s="140"/>
      <c r="J22" s="234" t="str">
        <f>IF(A22="","",SUMIF(MM_Wechsel!$S$33:$S$300,JJ_ZPLf!$A22&amp;JJ_ZPLf!$J$10,MM_Wechsel!$P$33:$P$300))</f>
        <v/>
      </c>
      <c r="K22" s="234" t="str">
        <f>IF(A22="","",SUMIF(MM_Wechsel!$S$33:$S$300,JJ_ZPLf!$A22&amp;JJ_ZPLf!$K$10,MM_Wechsel!$P$33:$P$300))</f>
        <v/>
      </c>
      <c r="L22" s="140"/>
      <c r="M22" s="140"/>
      <c r="N22" s="140"/>
      <c r="O22" s="167"/>
    </row>
    <row r="23" spans="1:15" x14ac:dyDescent="0.2">
      <c r="A23" s="68" t="str">
        <f>MM_Wechsel!R53</f>
        <v/>
      </c>
      <c r="B23" s="233" t="str">
        <f>IF(A23="","",IFERROR(VLOOKUP(A23,L!$M$11:$N$120,2,FALSE),"Eingabeart wurde geändert"))</f>
        <v/>
      </c>
      <c r="C23" s="190"/>
      <c r="D23" s="140"/>
      <c r="E23" s="140"/>
      <c r="F23" s="140"/>
      <c r="G23" s="140"/>
      <c r="H23" s="140"/>
      <c r="I23" s="140"/>
      <c r="J23" s="234" t="str">
        <f>IF(A23="","",SUMIF(MM_Wechsel!$S$33:$S$300,JJ_ZPLf!$A23&amp;JJ_ZPLf!$J$10,MM_Wechsel!$P$33:$P$300))</f>
        <v/>
      </c>
      <c r="K23" s="234" t="str">
        <f>IF(A23="","",SUMIF(MM_Wechsel!$S$33:$S$300,JJ_ZPLf!$A23&amp;JJ_ZPLf!$K$10,MM_Wechsel!$P$33:$P$300))</f>
        <v/>
      </c>
      <c r="L23" s="140"/>
      <c r="M23" s="140"/>
      <c r="N23" s="140"/>
      <c r="O23" s="167"/>
    </row>
    <row r="24" spans="1:15" x14ac:dyDescent="0.2">
      <c r="A24" s="68" t="str">
        <f>MM_Wechsel!R55</f>
        <v/>
      </c>
      <c r="B24" s="233" t="str">
        <f>IF(A24="","",IFERROR(VLOOKUP(A24,L!$M$11:$N$120,2,FALSE),"Eingabeart wurde geändert"))</f>
        <v/>
      </c>
      <c r="C24" s="190"/>
      <c r="D24" s="140"/>
      <c r="E24" s="140"/>
      <c r="F24" s="140"/>
      <c r="G24" s="140"/>
      <c r="H24" s="140"/>
      <c r="I24" s="140"/>
      <c r="J24" s="234" t="str">
        <f>IF(A24="","",SUMIF(MM_Wechsel!$S$33:$S$300,JJ_ZPLf!$A24&amp;JJ_ZPLf!$J$10,MM_Wechsel!$P$33:$P$300))</f>
        <v/>
      </c>
      <c r="K24" s="234" t="str">
        <f>IF(A24="","",SUMIF(MM_Wechsel!$S$33:$S$300,JJ_ZPLf!$A24&amp;JJ_ZPLf!$K$10,MM_Wechsel!$P$33:$P$300))</f>
        <v/>
      </c>
      <c r="L24" s="140"/>
      <c r="M24" s="140"/>
      <c r="N24" s="140"/>
      <c r="O24" s="167"/>
    </row>
    <row r="25" spans="1:15" x14ac:dyDescent="0.2">
      <c r="A25" s="68" t="str">
        <f>MM_Wechsel!R57</f>
        <v/>
      </c>
      <c r="B25" s="233" t="str">
        <f>IF(A25="","",IFERROR(VLOOKUP(A25,L!$M$11:$N$120,2,FALSE),"Eingabeart wurde geändert"))</f>
        <v/>
      </c>
      <c r="C25" s="190"/>
      <c r="D25" s="140"/>
      <c r="E25" s="140"/>
      <c r="F25" s="140"/>
      <c r="G25" s="140"/>
      <c r="H25" s="140"/>
      <c r="I25" s="140"/>
      <c r="J25" s="234" t="str">
        <f>IF(A25="","",SUMIF(MM_Wechsel!$S$33:$S$300,JJ_ZPLf!$A25&amp;JJ_ZPLf!$J$10,MM_Wechsel!$P$33:$P$300))</f>
        <v/>
      </c>
      <c r="K25" s="234" t="str">
        <f>IF(A25="","",SUMIF(MM_Wechsel!$S$33:$S$300,JJ_ZPLf!$A25&amp;JJ_ZPLf!$K$10,MM_Wechsel!$P$33:$P$300))</f>
        <v/>
      </c>
      <c r="L25" s="140"/>
      <c r="M25" s="140"/>
      <c r="N25" s="140"/>
      <c r="O25" s="167"/>
    </row>
    <row r="26" spans="1:15" x14ac:dyDescent="0.2">
      <c r="A26" s="68" t="str">
        <f>MM_Wechsel!R59</f>
        <v/>
      </c>
      <c r="B26" s="233" t="str">
        <f>IF(A26="","",IFERROR(VLOOKUP(A26,L!$M$11:$N$120,2,FALSE),"Eingabeart wurde geändert"))</f>
        <v/>
      </c>
      <c r="C26" s="190"/>
      <c r="D26" s="140"/>
      <c r="E26" s="140"/>
      <c r="F26" s="140"/>
      <c r="G26" s="140"/>
      <c r="H26" s="140"/>
      <c r="I26" s="140"/>
      <c r="J26" s="234" t="str">
        <f>IF(A26="","",SUMIF(MM_Wechsel!$S$33:$S$300,JJ_ZPLf!$A26&amp;JJ_ZPLf!$J$10,MM_Wechsel!$P$33:$P$300))</f>
        <v/>
      </c>
      <c r="K26" s="234" t="str">
        <f>IF(A26="","",SUMIF(MM_Wechsel!$S$33:$S$300,JJ_ZPLf!$A26&amp;JJ_ZPLf!$K$10,MM_Wechsel!$P$33:$P$300))</f>
        <v/>
      </c>
      <c r="L26" s="140"/>
      <c r="M26" s="140"/>
      <c r="N26" s="140"/>
      <c r="O26" s="167"/>
    </row>
    <row r="27" spans="1:15" x14ac:dyDescent="0.2">
      <c r="A27" s="68" t="str">
        <f>MM_Wechsel!R61</f>
        <v/>
      </c>
      <c r="B27" s="233" t="str">
        <f>IF(A27="","",IFERROR(VLOOKUP(A27,L!$M$11:$N$120,2,FALSE),"Eingabeart wurde geändert"))</f>
        <v/>
      </c>
      <c r="C27" s="190"/>
      <c r="D27" s="140"/>
      <c r="E27" s="140"/>
      <c r="F27" s="140"/>
      <c r="G27" s="140"/>
      <c r="H27" s="140"/>
      <c r="I27" s="140"/>
      <c r="J27" s="234" t="str">
        <f>IF(A27="","",SUMIF(MM_Wechsel!$S$33:$S$300,JJ_ZPLf!$A27&amp;JJ_ZPLf!$J$10,MM_Wechsel!$P$33:$P$300))</f>
        <v/>
      </c>
      <c r="K27" s="234" t="str">
        <f>IF(A27="","",SUMIF(MM_Wechsel!$S$33:$S$300,JJ_ZPLf!$A27&amp;JJ_ZPLf!$K$10,MM_Wechsel!$P$33:$P$300))</f>
        <v/>
      </c>
      <c r="L27" s="140"/>
      <c r="M27" s="140"/>
      <c r="N27" s="140"/>
      <c r="O27" s="167"/>
    </row>
    <row r="28" spans="1:15" x14ac:dyDescent="0.2">
      <c r="A28" s="68" t="str">
        <f>MM_Wechsel!R63</f>
        <v/>
      </c>
      <c r="B28" s="233" t="str">
        <f>IF(A28="","",IFERROR(VLOOKUP(A28,L!$M$11:$N$120,2,FALSE),"Eingabeart wurde geändert"))</f>
        <v/>
      </c>
      <c r="C28" s="190"/>
      <c r="D28" s="140"/>
      <c r="E28" s="140"/>
      <c r="F28" s="140"/>
      <c r="G28" s="140"/>
      <c r="H28" s="140"/>
      <c r="I28" s="140"/>
      <c r="J28" s="234" t="str">
        <f>IF(A28="","",SUMIF(MM_Wechsel!$S$33:$S$300,JJ_ZPLf!$A28&amp;JJ_ZPLf!$J$10,MM_Wechsel!$P$33:$P$300))</f>
        <v/>
      </c>
      <c r="K28" s="234" t="str">
        <f>IF(A28="","",SUMIF(MM_Wechsel!$S$33:$S$300,JJ_ZPLf!$A28&amp;JJ_ZPLf!$K$10,MM_Wechsel!$P$33:$P$300))</f>
        <v/>
      </c>
      <c r="L28" s="140"/>
      <c r="M28" s="140"/>
      <c r="N28" s="140"/>
      <c r="O28" s="167"/>
    </row>
    <row r="29" spans="1:15" x14ac:dyDescent="0.2">
      <c r="A29" s="68" t="str">
        <f>MM_Wechsel!R65</f>
        <v/>
      </c>
      <c r="B29" s="233" t="str">
        <f>IF(A29="","",IFERROR(VLOOKUP(A29,L!$M$11:$N$120,2,FALSE),"Eingabeart wurde geändert"))</f>
        <v/>
      </c>
      <c r="C29" s="190"/>
      <c r="D29" s="140"/>
      <c r="E29" s="140"/>
      <c r="F29" s="140"/>
      <c r="G29" s="140"/>
      <c r="H29" s="140"/>
      <c r="I29" s="140"/>
      <c r="J29" s="234" t="str">
        <f>IF(A29="","",SUMIF(MM_Wechsel!$S$33:$S$300,JJ_ZPLf!$A29&amp;JJ_ZPLf!$J$10,MM_Wechsel!$P$33:$P$300))</f>
        <v/>
      </c>
      <c r="K29" s="234" t="str">
        <f>IF(A29="","",SUMIF(MM_Wechsel!$S$33:$S$300,JJ_ZPLf!$A29&amp;JJ_ZPLf!$K$10,MM_Wechsel!$P$33:$P$300))</f>
        <v/>
      </c>
      <c r="L29" s="140"/>
      <c r="M29" s="140"/>
      <c r="N29" s="140"/>
      <c r="O29" s="167"/>
    </row>
    <row r="30" spans="1:15" x14ac:dyDescent="0.2">
      <c r="A30" s="68" t="str">
        <f>MM_Wechsel!R67</f>
        <v/>
      </c>
      <c r="B30" s="233" t="str">
        <f>IF(A30="","",IFERROR(VLOOKUP(A30,L!$M$11:$N$120,2,FALSE),"Eingabeart wurde geändert"))</f>
        <v/>
      </c>
      <c r="C30" s="190"/>
      <c r="D30" s="140"/>
      <c r="E30" s="140"/>
      <c r="F30" s="140"/>
      <c r="G30" s="140"/>
      <c r="H30" s="140"/>
      <c r="I30" s="140"/>
      <c r="J30" s="234" t="str">
        <f>IF(A30="","",SUMIF(MM_Wechsel!$S$33:$S$300,JJ_ZPLf!$A30&amp;JJ_ZPLf!$J$10,MM_Wechsel!$P$33:$P$300))</f>
        <v/>
      </c>
      <c r="K30" s="234" t="str">
        <f>IF(A30="","",SUMIF(MM_Wechsel!$S$33:$S$300,JJ_ZPLf!$A30&amp;JJ_ZPLf!$K$10,MM_Wechsel!$P$33:$P$300))</f>
        <v/>
      </c>
      <c r="L30" s="140"/>
      <c r="M30" s="140"/>
      <c r="N30" s="140"/>
      <c r="O30" s="167"/>
    </row>
    <row r="31" spans="1:15" x14ac:dyDescent="0.2">
      <c r="A31" s="68" t="str">
        <f>MM_Wechsel!R69</f>
        <v/>
      </c>
      <c r="B31" s="233" t="str">
        <f>IF(A31="","",IFERROR(VLOOKUP(A31,L!$M$11:$N$120,2,FALSE),"Eingabeart wurde geändert"))</f>
        <v/>
      </c>
      <c r="C31" s="190"/>
      <c r="D31" s="140"/>
      <c r="E31" s="140"/>
      <c r="F31" s="140"/>
      <c r="G31" s="140"/>
      <c r="H31" s="140"/>
      <c r="I31" s="140"/>
      <c r="J31" s="234" t="str">
        <f>IF(A31="","",SUMIF(MM_Wechsel!$S$33:$S$300,JJ_ZPLf!$A31&amp;JJ_ZPLf!$J$10,MM_Wechsel!$P$33:$P$300))</f>
        <v/>
      </c>
      <c r="K31" s="234" t="str">
        <f>IF(A31="","",SUMIF(MM_Wechsel!$S$33:$S$300,JJ_ZPLf!$A31&amp;JJ_ZPLf!$K$10,MM_Wechsel!$P$33:$P$300))</f>
        <v/>
      </c>
      <c r="L31" s="140"/>
      <c r="M31" s="140"/>
      <c r="N31" s="140"/>
      <c r="O31" s="167"/>
    </row>
    <row r="32" spans="1:15" x14ac:dyDescent="0.2">
      <c r="A32" s="68" t="str">
        <f>MM_Wechsel!R71</f>
        <v/>
      </c>
      <c r="B32" s="233" t="str">
        <f>IF(A32="","",IFERROR(VLOOKUP(A32,L!$M$11:$N$120,2,FALSE),"Eingabeart wurde geändert"))</f>
        <v/>
      </c>
      <c r="C32" s="190"/>
      <c r="D32" s="140"/>
      <c r="E32" s="140"/>
      <c r="F32" s="140"/>
      <c r="G32" s="140"/>
      <c r="H32" s="140"/>
      <c r="I32" s="140"/>
      <c r="J32" s="234" t="str">
        <f>IF(A32="","",SUMIF(MM_Wechsel!$S$33:$S$300,JJ_ZPLf!$A32&amp;JJ_ZPLf!$J$10,MM_Wechsel!$P$33:$P$300))</f>
        <v/>
      </c>
      <c r="K32" s="234" t="str">
        <f>IF(A32="","",SUMIF(MM_Wechsel!$S$33:$S$300,JJ_ZPLf!$A32&amp;JJ_ZPLf!$K$10,MM_Wechsel!$P$33:$P$300))</f>
        <v/>
      </c>
      <c r="L32" s="140"/>
      <c r="M32" s="140"/>
      <c r="N32" s="140"/>
      <c r="O32" s="167"/>
    </row>
    <row r="33" spans="1:15" x14ac:dyDescent="0.2">
      <c r="A33" s="68" t="str">
        <f>MM_Wechsel!R73</f>
        <v/>
      </c>
      <c r="B33" s="233" t="str">
        <f>IF(A33="","",IFERROR(VLOOKUP(A33,L!$M$11:$N$120,2,FALSE),"Eingabeart wurde geändert"))</f>
        <v/>
      </c>
      <c r="C33" s="190"/>
      <c r="D33" s="140"/>
      <c r="E33" s="140"/>
      <c r="F33" s="140"/>
      <c r="G33" s="140"/>
      <c r="H33" s="140"/>
      <c r="I33" s="140"/>
      <c r="J33" s="234" t="str">
        <f>IF(A33="","",SUMIF(MM_Wechsel!$S$33:$S$300,JJ_ZPLf!$A33&amp;JJ_ZPLf!$J$10,MM_Wechsel!$P$33:$P$300))</f>
        <v/>
      </c>
      <c r="K33" s="234" t="str">
        <f>IF(A33="","",SUMIF(MM_Wechsel!$S$33:$S$300,JJ_ZPLf!$A33&amp;JJ_ZPLf!$K$10,MM_Wechsel!$P$33:$P$300))</f>
        <v/>
      </c>
      <c r="L33" s="140"/>
      <c r="M33" s="140"/>
      <c r="N33" s="140"/>
      <c r="O33" s="167"/>
    </row>
    <row r="34" spans="1:15" x14ac:dyDescent="0.2">
      <c r="A34" s="68" t="str">
        <f>MM_Wechsel!R75</f>
        <v/>
      </c>
      <c r="B34" s="233" t="str">
        <f>IF(A34="","",IFERROR(VLOOKUP(A34,L!$M$11:$N$120,2,FALSE),"Eingabeart wurde geändert"))</f>
        <v/>
      </c>
      <c r="C34" s="190"/>
      <c r="D34" s="140"/>
      <c r="E34" s="140"/>
      <c r="F34" s="140"/>
      <c r="G34" s="140"/>
      <c r="H34" s="140"/>
      <c r="I34" s="140"/>
      <c r="J34" s="234" t="str">
        <f>IF(A34="","",SUMIF(MM_Wechsel!$S$33:$S$300,JJ_ZPLf!$A34&amp;JJ_ZPLf!$J$10,MM_Wechsel!$P$33:$P$300))</f>
        <v/>
      </c>
      <c r="K34" s="234" t="str">
        <f>IF(A34="","",SUMIF(MM_Wechsel!$S$33:$S$300,JJ_ZPLf!$A34&amp;JJ_ZPLf!$K$10,MM_Wechsel!$P$33:$P$300))</f>
        <v/>
      </c>
      <c r="L34" s="140"/>
      <c r="M34" s="140"/>
      <c r="N34" s="140"/>
      <c r="O34" s="167"/>
    </row>
    <row r="35" spans="1:15" x14ac:dyDescent="0.2">
      <c r="A35" s="68" t="str">
        <f>MM_Wechsel!R77</f>
        <v/>
      </c>
      <c r="B35" s="233" t="str">
        <f>IF(A35="","",IFERROR(VLOOKUP(A35,L!$M$11:$N$120,2,FALSE),"Eingabeart wurde geändert"))</f>
        <v/>
      </c>
      <c r="C35" s="190"/>
      <c r="D35" s="140"/>
      <c r="E35" s="140"/>
      <c r="F35" s="140"/>
      <c r="G35" s="140"/>
      <c r="H35" s="140"/>
      <c r="I35" s="140"/>
      <c r="J35" s="234" t="str">
        <f>IF(A35="","",SUMIF(MM_Wechsel!$S$33:$S$300,JJ_ZPLf!$A35&amp;JJ_ZPLf!$J$10,MM_Wechsel!$P$33:$P$300))</f>
        <v/>
      </c>
      <c r="K35" s="234" t="str">
        <f>IF(A35="","",SUMIF(MM_Wechsel!$S$33:$S$300,JJ_ZPLf!$A35&amp;JJ_ZPLf!$K$10,MM_Wechsel!$P$33:$P$300))</f>
        <v/>
      </c>
      <c r="L35" s="140"/>
      <c r="M35" s="140"/>
      <c r="N35" s="140"/>
      <c r="O35" s="167"/>
    </row>
    <row r="36" spans="1:15" x14ac:dyDescent="0.2">
      <c r="A36" s="68" t="str">
        <f>MM_Wechsel!R79</f>
        <v/>
      </c>
      <c r="B36" s="233" t="str">
        <f>IF(A36="","",IFERROR(VLOOKUP(A36,L!$M$11:$N$120,2,FALSE),"Eingabeart wurde geändert"))</f>
        <v/>
      </c>
      <c r="C36" s="190"/>
      <c r="D36" s="140"/>
      <c r="E36" s="140"/>
      <c r="F36" s="140"/>
      <c r="G36" s="140"/>
      <c r="H36" s="140"/>
      <c r="I36" s="140"/>
      <c r="J36" s="234" t="str">
        <f>IF(A36="","",SUMIF(MM_Wechsel!$S$33:$S$300,JJ_ZPLf!$A36&amp;JJ_ZPLf!$J$10,MM_Wechsel!$P$33:$P$300))</f>
        <v/>
      </c>
      <c r="K36" s="234" t="str">
        <f>IF(A36="","",SUMIF(MM_Wechsel!$S$33:$S$300,JJ_ZPLf!$A36&amp;JJ_ZPLf!$K$10,MM_Wechsel!$P$33:$P$300))</f>
        <v/>
      </c>
      <c r="L36" s="140"/>
      <c r="M36" s="140"/>
      <c r="N36" s="140"/>
      <c r="O36" s="167"/>
    </row>
    <row r="37" spans="1:15" x14ac:dyDescent="0.2">
      <c r="A37" s="68" t="str">
        <f>MM_Wechsel!R81</f>
        <v/>
      </c>
      <c r="B37" s="233" t="str">
        <f>IF(A37="","",IFERROR(VLOOKUP(A37,L!$M$11:$N$120,2,FALSE),"Eingabeart wurde geändert"))</f>
        <v/>
      </c>
      <c r="C37" s="190"/>
      <c r="D37" s="140"/>
      <c r="E37" s="140"/>
      <c r="F37" s="140"/>
      <c r="G37" s="140"/>
      <c r="H37" s="140"/>
      <c r="I37" s="140"/>
      <c r="J37" s="234" t="str">
        <f>IF(A37="","",SUMIF(MM_Wechsel!$S$33:$S$300,JJ_ZPLf!$A37&amp;JJ_ZPLf!$J$10,MM_Wechsel!$P$33:$P$300))</f>
        <v/>
      </c>
      <c r="K37" s="234" t="str">
        <f>IF(A37="","",SUMIF(MM_Wechsel!$S$33:$S$300,JJ_ZPLf!$A37&amp;JJ_ZPLf!$K$10,MM_Wechsel!$P$33:$P$300))</f>
        <v/>
      </c>
      <c r="L37" s="140"/>
      <c r="M37" s="140"/>
      <c r="N37" s="140"/>
      <c r="O37" s="167"/>
    </row>
    <row r="38" spans="1:15" x14ac:dyDescent="0.2">
      <c r="A38" s="68" t="str">
        <f>MM_Wechsel!R83</f>
        <v/>
      </c>
      <c r="B38" s="233" t="str">
        <f>IF(A38="","",IFERROR(VLOOKUP(A38,L!$M$11:$N$120,2,FALSE),"Eingabeart wurde geändert"))</f>
        <v/>
      </c>
      <c r="C38" s="190"/>
      <c r="D38" s="140"/>
      <c r="E38" s="140"/>
      <c r="F38" s="140"/>
      <c r="G38" s="140"/>
      <c r="H38" s="140"/>
      <c r="I38" s="140"/>
      <c r="J38" s="234" t="str">
        <f>IF(A38="","",SUMIF(MM_Wechsel!$S$33:$S$300,JJ_ZPLf!$A38&amp;JJ_ZPLf!$J$10,MM_Wechsel!$P$33:$P$300))</f>
        <v/>
      </c>
      <c r="K38" s="234" t="str">
        <f>IF(A38="","",SUMIF(MM_Wechsel!$S$33:$S$300,JJ_ZPLf!$A38&amp;JJ_ZPLf!$K$10,MM_Wechsel!$P$33:$P$300))</f>
        <v/>
      </c>
      <c r="L38" s="140"/>
      <c r="M38" s="140"/>
      <c r="N38" s="140"/>
      <c r="O38" s="167"/>
    </row>
    <row r="39" spans="1:15" x14ac:dyDescent="0.2">
      <c r="A39" s="68" t="str">
        <f>MM_Wechsel!R85</f>
        <v/>
      </c>
      <c r="B39" s="233" t="str">
        <f>IF(A39="","",IFERROR(VLOOKUP(A39,L!$M$11:$N$120,2,FALSE),"Eingabeart wurde geändert"))</f>
        <v/>
      </c>
      <c r="C39" s="190"/>
      <c r="D39" s="140"/>
      <c r="E39" s="140"/>
      <c r="F39" s="140"/>
      <c r="G39" s="140"/>
      <c r="H39" s="140"/>
      <c r="I39" s="140"/>
      <c r="J39" s="234" t="str">
        <f>IF(A39="","",SUMIF(MM_Wechsel!$S$33:$S$300,JJ_ZPLf!$A39&amp;JJ_ZPLf!$J$10,MM_Wechsel!$P$33:$P$300))</f>
        <v/>
      </c>
      <c r="K39" s="234" t="str">
        <f>IF(A39="","",SUMIF(MM_Wechsel!$S$33:$S$300,JJ_ZPLf!$A39&amp;JJ_ZPLf!$K$10,MM_Wechsel!$P$33:$P$300))</f>
        <v/>
      </c>
      <c r="L39" s="140"/>
      <c r="M39" s="140"/>
      <c r="N39" s="140"/>
      <c r="O39" s="167"/>
    </row>
    <row r="40" spans="1:15" x14ac:dyDescent="0.2">
      <c r="A40" s="68" t="str">
        <f>MM_Wechsel!R87</f>
        <v/>
      </c>
      <c r="B40" s="233" t="str">
        <f>IF(A40="","",IFERROR(VLOOKUP(A40,L!$M$11:$N$120,2,FALSE),"Eingabeart wurde geändert"))</f>
        <v/>
      </c>
      <c r="C40" s="190"/>
      <c r="D40" s="140"/>
      <c r="E40" s="140"/>
      <c r="F40" s="140"/>
      <c r="G40" s="140"/>
      <c r="H40" s="140"/>
      <c r="I40" s="140"/>
      <c r="J40" s="234" t="str">
        <f>IF(A40="","",SUMIF(MM_Wechsel!$S$33:$S$300,JJ_ZPLf!$A40&amp;JJ_ZPLf!$J$10,MM_Wechsel!$P$33:$P$300))</f>
        <v/>
      </c>
      <c r="K40" s="234" t="str">
        <f>IF(A40="","",SUMIF(MM_Wechsel!$S$33:$S$300,JJ_ZPLf!$A40&amp;JJ_ZPLf!$K$10,MM_Wechsel!$P$33:$P$300))</f>
        <v/>
      </c>
      <c r="L40" s="140"/>
      <c r="M40" s="140"/>
      <c r="N40" s="140"/>
      <c r="O40" s="167"/>
    </row>
    <row r="41" spans="1:15" x14ac:dyDescent="0.2">
      <c r="A41" s="68" t="str">
        <f>MM_Wechsel!R89</f>
        <v/>
      </c>
      <c r="B41" s="233" t="str">
        <f>IF(A41="","",IFERROR(VLOOKUP(A41,L!$M$11:$N$120,2,FALSE),"Eingabeart wurde geändert"))</f>
        <v/>
      </c>
      <c r="C41" s="190"/>
      <c r="D41" s="140"/>
      <c r="E41" s="140"/>
      <c r="F41" s="140"/>
      <c r="G41" s="140"/>
      <c r="H41" s="140"/>
      <c r="I41" s="140"/>
      <c r="J41" s="234" t="str">
        <f>IF(A41="","",SUMIF(MM_Wechsel!$S$33:$S$300,JJ_ZPLf!$A41&amp;JJ_ZPLf!$J$10,MM_Wechsel!$P$33:$P$300))</f>
        <v/>
      </c>
      <c r="K41" s="234" t="str">
        <f>IF(A41="","",SUMIF(MM_Wechsel!$S$33:$S$300,JJ_ZPLf!$A41&amp;JJ_ZPLf!$K$10,MM_Wechsel!$P$33:$P$300))</f>
        <v/>
      </c>
      <c r="L41" s="140"/>
      <c r="M41" s="140"/>
      <c r="N41" s="140"/>
      <c r="O41" s="167"/>
    </row>
    <row r="42" spans="1:15" x14ac:dyDescent="0.2">
      <c r="A42" s="68" t="str">
        <f>MM_Wechsel!R91</f>
        <v/>
      </c>
      <c r="B42" s="233" t="str">
        <f>IF(A42="","",IFERROR(VLOOKUP(A42,L!$M$11:$N$120,2,FALSE),"Eingabeart wurde geändert"))</f>
        <v/>
      </c>
      <c r="C42" s="190"/>
      <c r="D42" s="140"/>
      <c r="E42" s="140"/>
      <c r="F42" s="140"/>
      <c r="G42" s="140"/>
      <c r="H42" s="140"/>
      <c r="I42" s="140"/>
      <c r="J42" s="234" t="str">
        <f>IF(A42="","",SUMIF(MM_Wechsel!$S$33:$S$300,JJ_ZPLf!$A42&amp;JJ_ZPLf!$J$10,MM_Wechsel!$P$33:$P$300))</f>
        <v/>
      </c>
      <c r="K42" s="234" t="str">
        <f>IF(A42="","",SUMIF(MM_Wechsel!$S$33:$S$300,JJ_ZPLf!$A42&amp;JJ_ZPLf!$K$10,MM_Wechsel!$P$33:$P$300))</f>
        <v/>
      </c>
      <c r="L42" s="140"/>
      <c r="M42" s="140"/>
      <c r="N42" s="140"/>
      <c r="O42" s="167"/>
    </row>
    <row r="43" spans="1:15" x14ac:dyDescent="0.2">
      <c r="A43" s="68" t="str">
        <f>MM_Wechsel!R93</f>
        <v/>
      </c>
      <c r="B43" s="233" t="str">
        <f>IF(A43="","",IFERROR(VLOOKUP(A43,L!$M$11:$N$120,2,FALSE),"Eingabeart wurde geändert"))</f>
        <v/>
      </c>
      <c r="C43" s="190"/>
      <c r="D43" s="140"/>
      <c r="E43" s="140"/>
      <c r="F43" s="140"/>
      <c r="G43" s="140"/>
      <c r="H43" s="140"/>
      <c r="I43" s="140"/>
      <c r="J43" s="234" t="str">
        <f>IF(A43="","",SUMIF(MM_Wechsel!$S$33:$S$300,JJ_ZPLf!$A43&amp;JJ_ZPLf!$J$10,MM_Wechsel!$P$33:$P$300))</f>
        <v/>
      </c>
      <c r="K43" s="234" t="str">
        <f>IF(A43="","",SUMIF(MM_Wechsel!$S$33:$S$300,JJ_ZPLf!$A43&amp;JJ_ZPLf!$K$10,MM_Wechsel!$P$33:$P$300))</f>
        <v/>
      </c>
      <c r="L43" s="140"/>
      <c r="M43" s="140"/>
      <c r="N43" s="140"/>
      <c r="O43" s="167"/>
    </row>
    <row r="44" spans="1:15" x14ac:dyDescent="0.2">
      <c r="A44" s="68" t="str">
        <f>MM_Wechsel!R95</f>
        <v/>
      </c>
      <c r="B44" s="233" t="str">
        <f>IF(A44="","",IFERROR(VLOOKUP(A44,L!$M$11:$N$120,2,FALSE),"Eingabeart wurde geändert"))</f>
        <v/>
      </c>
      <c r="C44" s="190"/>
      <c r="D44" s="140"/>
      <c r="E44" s="140"/>
      <c r="F44" s="140"/>
      <c r="G44" s="140"/>
      <c r="H44" s="140"/>
      <c r="I44" s="140"/>
      <c r="J44" s="234" t="str">
        <f>IF(A44="","",SUMIF(MM_Wechsel!$S$33:$S$300,JJ_ZPLf!$A44&amp;JJ_ZPLf!$J$10,MM_Wechsel!$P$33:$P$300))</f>
        <v/>
      </c>
      <c r="K44" s="234" t="str">
        <f>IF(A44="","",SUMIF(MM_Wechsel!$S$33:$S$300,JJ_ZPLf!$A44&amp;JJ_ZPLf!$K$10,MM_Wechsel!$P$33:$P$300))</f>
        <v/>
      </c>
      <c r="L44" s="140"/>
      <c r="M44" s="140"/>
      <c r="N44" s="140"/>
      <c r="O44" s="167"/>
    </row>
    <row r="45" spans="1:15" x14ac:dyDescent="0.2">
      <c r="A45" s="68" t="str">
        <f>MM_Wechsel!R97</f>
        <v/>
      </c>
      <c r="B45" s="233" t="str">
        <f>IF(A45="","",IFERROR(VLOOKUP(A45,L!$M$11:$N$120,2,FALSE),"Eingabeart wurde geändert"))</f>
        <v/>
      </c>
      <c r="C45" s="190"/>
      <c r="D45" s="140"/>
      <c r="E45" s="140"/>
      <c r="F45" s="140"/>
      <c r="G45" s="140"/>
      <c r="H45" s="140"/>
      <c r="I45" s="140"/>
      <c r="J45" s="234" t="str">
        <f>IF(A45="","",SUMIF(MM_Wechsel!$S$33:$S$300,JJ_ZPLf!$A45&amp;JJ_ZPLf!$J$10,MM_Wechsel!$P$33:$P$300))</f>
        <v/>
      </c>
      <c r="K45" s="234" t="str">
        <f>IF(A45="","",SUMIF(MM_Wechsel!$S$33:$S$300,JJ_ZPLf!$A45&amp;JJ_ZPLf!$K$10,MM_Wechsel!$P$33:$P$300))</f>
        <v/>
      </c>
      <c r="L45" s="140"/>
      <c r="M45" s="140"/>
      <c r="N45" s="140"/>
      <c r="O45" s="167"/>
    </row>
    <row r="46" spans="1:15" x14ac:dyDescent="0.2">
      <c r="A46" s="68" t="str">
        <f>MM_Wechsel!R99</f>
        <v/>
      </c>
      <c r="B46" s="233" t="str">
        <f>IF(A46="","",IFERROR(VLOOKUP(A46,L!$M$11:$N$120,2,FALSE),"Eingabeart wurde geändert"))</f>
        <v/>
      </c>
      <c r="C46" s="190"/>
      <c r="D46" s="140"/>
      <c r="E46" s="140"/>
      <c r="F46" s="140"/>
      <c r="G46" s="140"/>
      <c r="H46" s="140"/>
      <c r="I46" s="140"/>
      <c r="J46" s="234" t="str">
        <f>IF(A46="","",SUMIF(MM_Wechsel!$S$33:$S$300,JJ_ZPLf!$A46&amp;JJ_ZPLf!$J$10,MM_Wechsel!$P$33:$P$300))</f>
        <v/>
      </c>
      <c r="K46" s="234" t="str">
        <f>IF(A46="","",SUMIF(MM_Wechsel!$S$33:$S$300,JJ_ZPLf!$A46&amp;JJ_ZPLf!$K$10,MM_Wechsel!$P$33:$P$300))</f>
        <v/>
      </c>
      <c r="L46" s="140"/>
      <c r="M46" s="140"/>
      <c r="N46" s="140"/>
      <c r="O46" s="167"/>
    </row>
    <row r="47" spans="1:15" x14ac:dyDescent="0.2">
      <c r="A47" s="68" t="str">
        <f>MM_Wechsel!R101</f>
        <v/>
      </c>
      <c r="B47" s="233" t="str">
        <f>IF(A47="","",IFERROR(VLOOKUP(A47,L!$M$11:$N$120,2,FALSE),"Eingabeart wurde geändert"))</f>
        <v/>
      </c>
      <c r="C47" s="190"/>
      <c r="D47" s="140"/>
      <c r="E47" s="140"/>
      <c r="F47" s="140"/>
      <c r="G47" s="140"/>
      <c r="H47" s="140"/>
      <c r="I47" s="140"/>
      <c r="J47" s="234" t="str">
        <f>IF(A47="","",SUMIF(MM_Wechsel!$S$33:$S$300,JJ_ZPLf!$A47&amp;JJ_ZPLf!$J$10,MM_Wechsel!$P$33:$P$300))</f>
        <v/>
      </c>
      <c r="K47" s="234" t="str">
        <f>IF(A47="","",SUMIF(MM_Wechsel!$S$33:$S$300,JJ_ZPLf!$A47&amp;JJ_ZPLf!$K$10,MM_Wechsel!$P$33:$P$300))</f>
        <v/>
      </c>
      <c r="L47" s="140"/>
      <c r="M47" s="140"/>
      <c r="N47" s="140"/>
      <c r="O47" s="167"/>
    </row>
    <row r="48" spans="1:15" x14ac:dyDescent="0.2">
      <c r="A48" s="68" t="str">
        <f>MM_Wechsel!R103</f>
        <v/>
      </c>
      <c r="B48" s="233" t="str">
        <f>IF(A48="","",IFERROR(VLOOKUP(A48,L!$M$11:$N$120,2,FALSE),"Eingabeart wurde geändert"))</f>
        <v/>
      </c>
      <c r="C48" s="190"/>
      <c r="D48" s="140"/>
      <c r="E48" s="140"/>
      <c r="F48" s="140"/>
      <c r="G48" s="140"/>
      <c r="H48" s="140"/>
      <c r="I48" s="140"/>
      <c r="J48" s="234" t="str">
        <f>IF(A48="","",SUMIF(MM_Wechsel!$S$33:$S$300,JJ_ZPLf!$A48&amp;JJ_ZPLf!$J$10,MM_Wechsel!$P$33:$P$300))</f>
        <v/>
      </c>
      <c r="K48" s="234" t="str">
        <f>IF(A48="","",SUMIF(MM_Wechsel!$S$33:$S$300,JJ_ZPLf!$A48&amp;JJ_ZPLf!$K$10,MM_Wechsel!$P$33:$P$300))</f>
        <v/>
      </c>
      <c r="L48" s="140"/>
      <c r="M48" s="140"/>
      <c r="N48" s="140"/>
      <c r="O48" s="167"/>
    </row>
    <row r="49" spans="1:15" x14ac:dyDescent="0.2">
      <c r="A49" s="68" t="str">
        <f>MM_Wechsel!R105</f>
        <v/>
      </c>
      <c r="B49" s="233" t="str">
        <f>IF(A49="","",IFERROR(VLOOKUP(A49,L!$M$11:$N$120,2,FALSE),"Eingabeart wurde geändert"))</f>
        <v/>
      </c>
      <c r="C49" s="190"/>
      <c r="D49" s="140"/>
      <c r="E49" s="140"/>
      <c r="F49" s="140"/>
      <c r="G49" s="140"/>
      <c r="H49" s="140"/>
      <c r="I49" s="140"/>
      <c r="J49" s="234" t="str">
        <f>IF(A49="","",SUMIF(MM_Wechsel!$S$33:$S$300,JJ_ZPLf!$A49&amp;JJ_ZPLf!$J$10,MM_Wechsel!$P$33:$P$300))</f>
        <v/>
      </c>
      <c r="K49" s="234" t="str">
        <f>IF(A49="","",SUMIF(MM_Wechsel!$S$33:$S$300,JJ_ZPLf!$A49&amp;JJ_ZPLf!$K$10,MM_Wechsel!$P$33:$P$300))</f>
        <v/>
      </c>
      <c r="L49" s="140"/>
      <c r="M49" s="140"/>
      <c r="N49" s="140"/>
      <c r="O49" s="167"/>
    </row>
    <row r="50" spans="1:15" x14ac:dyDescent="0.2">
      <c r="A50" s="68" t="str">
        <f>MM_Wechsel!R107</f>
        <v/>
      </c>
      <c r="B50" s="233" t="str">
        <f>IF(A50="","",IFERROR(VLOOKUP(A50,L!$M$11:$N$120,2,FALSE),"Eingabeart wurde geändert"))</f>
        <v/>
      </c>
      <c r="C50" s="190"/>
      <c r="D50" s="140"/>
      <c r="E50" s="140"/>
      <c r="F50" s="140"/>
      <c r="G50" s="140"/>
      <c r="H50" s="140"/>
      <c r="I50" s="140"/>
      <c r="J50" s="234" t="str">
        <f>IF(A50="","",SUMIF(MM_Wechsel!$S$33:$S$300,JJ_ZPLf!$A50&amp;JJ_ZPLf!$J$10,MM_Wechsel!$P$33:$P$300))</f>
        <v/>
      </c>
      <c r="K50" s="234" t="str">
        <f>IF(A50="","",SUMIF(MM_Wechsel!$S$33:$S$300,JJ_ZPLf!$A50&amp;JJ_ZPLf!$K$10,MM_Wechsel!$P$33:$P$300))</f>
        <v/>
      </c>
      <c r="L50" s="140"/>
      <c r="M50" s="140"/>
      <c r="N50" s="140"/>
      <c r="O50" s="167"/>
    </row>
    <row r="51" spans="1:15" x14ac:dyDescent="0.2">
      <c r="A51" s="68" t="str">
        <f>MM_Wechsel!R109</f>
        <v/>
      </c>
      <c r="B51" s="233" t="str">
        <f>IF(A51="","",IFERROR(VLOOKUP(A51,L!$M$11:$N$120,2,FALSE),"Eingabeart wurde geändert"))</f>
        <v/>
      </c>
      <c r="C51" s="190"/>
      <c r="D51" s="140"/>
      <c r="E51" s="140"/>
      <c r="F51" s="140"/>
      <c r="G51" s="140"/>
      <c r="H51" s="140"/>
      <c r="I51" s="140"/>
      <c r="J51" s="234" t="str">
        <f>IF(A51="","",SUMIF(MM_Wechsel!$S$33:$S$300,JJ_ZPLf!$A51&amp;JJ_ZPLf!$J$10,MM_Wechsel!$P$33:$P$300))</f>
        <v/>
      </c>
      <c r="K51" s="234" t="str">
        <f>IF(A51="","",SUMIF(MM_Wechsel!$S$33:$S$300,JJ_ZPLf!$A51&amp;JJ_ZPLf!$K$10,MM_Wechsel!$P$33:$P$300))</f>
        <v/>
      </c>
      <c r="L51" s="140"/>
      <c r="M51" s="140"/>
      <c r="N51" s="140"/>
      <c r="O51" s="167"/>
    </row>
    <row r="52" spans="1:15" x14ac:dyDescent="0.2">
      <c r="A52" s="68" t="str">
        <f>MM_Wechsel!R111</f>
        <v/>
      </c>
      <c r="B52" s="233" t="str">
        <f>IF(A52="","",IFERROR(VLOOKUP(A52,L!$M$11:$N$120,2,FALSE),"Eingabeart wurde geändert"))</f>
        <v/>
      </c>
      <c r="C52" s="190"/>
      <c r="D52" s="140"/>
      <c r="E52" s="140"/>
      <c r="F52" s="140"/>
      <c r="G52" s="140"/>
      <c r="H52" s="140"/>
      <c r="I52" s="140"/>
      <c r="J52" s="234" t="str">
        <f>IF(A52="","",SUMIF(MM_Wechsel!$S$33:$S$300,JJ_ZPLf!$A52&amp;JJ_ZPLf!$J$10,MM_Wechsel!$P$33:$P$300))</f>
        <v/>
      </c>
      <c r="K52" s="234" t="str">
        <f>IF(A52="","",SUMIF(MM_Wechsel!$S$33:$S$300,JJ_ZPLf!$A52&amp;JJ_ZPLf!$K$10,MM_Wechsel!$P$33:$P$300))</f>
        <v/>
      </c>
      <c r="L52" s="140"/>
      <c r="M52" s="140"/>
      <c r="N52" s="140"/>
      <c r="O52" s="167"/>
    </row>
    <row r="53" spans="1:15" x14ac:dyDescent="0.2">
      <c r="A53" s="68" t="str">
        <f>MM_Wechsel!R113</f>
        <v/>
      </c>
      <c r="B53" s="233" t="str">
        <f>IF(A53="","",IFERROR(VLOOKUP(A53,L!$M$11:$N$120,2,FALSE),"Eingabeart wurde geändert"))</f>
        <v/>
      </c>
      <c r="C53" s="190"/>
      <c r="D53" s="140"/>
      <c r="E53" s="140"/>
      <c r="F53" s="140"/>
      <c r="G53" s="140"/>
      <c r="H53" s="140"/>
      <c r="I53" s="140"/>
      <c r="J53" s="234" t="str">
        <f>IF(A53="","",SUMIF(MM_Wechsel!$S$33:$S$300,JJ_ZPLf!$A53&amp;JJ_ZPLf!$J$10,MM_Wechsel!$P$33:$P$300))</f>
        <v/>
      </c>
      <c r="K53" s="234" t="str">
        <f>IF(A53="","",SUMIF(MM_Wechsel!$S$33:$S$300,JJ_ZPLf!$A53&amp;JJ_ZPLf!$K$10,MM_Wechsel!$P$33:$P$300))</f>
        <v/>
      </c>
      <c r="L53" s="140"/>
      <c r="M53" s="140"/>
      <c r="N53" s="140"/>
      <c r="O53" s="167"/>
    </row>
    <row r="54" spans="1:15" x14ac:dyDescent="0.2">
      <c r="A54" s="68" t="str">
        <f>MM_Wechsel!R115</f>
        <v/>
      </c>
      <c r="B54" s="233" t="str">
        <f>IF(A54="","",IFERROR(VLOOKUP(A54,L!$M$11:$N$120,2,FALSE),"Eingabeart wurde geändert"))</f>
        <v/>
      </c>
      <c r="C54" s="190"/>
      <c r="D54" s="140"/>
      <c r="E54" s="140"/>
      <c r="F54" s="140"/>
      <c r="G54" s="140"/>
      <c r="H54" s="140"/>
      <c r="I54" s="140"/>
      <c r="J54" s="234" t="str">
        <f>IF(A54="","",SUMIF(MM_Wechsel!$S$33:$S$300,JJ_ZPLf!$A54&amp;JJ_ZPLf!$J$10,MM_Wechsel!$P$33:$P$300))</f>
        <v/>
      </c>
      <c r="K54" s="234" t="str">
        <f>IF(A54="","",SUMIF(MM_Wechsel!$S$33:$S$300,JJ_ZPLf!$A54&amp;JJ_ZPLf!$K$10,MM_Wechsel!$P$33:$P$300))</f>
        <v/>
      </c>
      <c r="L54" s="140"/>
      <c r="M54" s="140"/>
      <c r="N54" s="140"/>
      <c r="O54" s="167"/>
    </row>
    <row r="55" spans="1:15" x14ac:dyDescent="0.2">
      <c r="A55" s="68" t="str">
        <f>MM_Wechsel!R117</f>
        <v/>
      </c>
      <c r="B55" s="233" t="str">
        <f>IF(A55="","",IFERROR(VLOOKUP(A55,L!$M$11:$N$120,2,FALSE),"Eingabeart wurde geändert"))</f>
        <v/>
      </c>
      <c r="C55" s="190"/>
      <c r="D55" s="140"/>
      <c r="E55" s="140"/>
      <c r="F55" s="140"/>
      <c r="G55" s="140"/>
      <c r="H55" s="140"/>
      <c r="I55" s="140"/>
      <c r="J55" s="234" t="str">
        <f>IF(A55="","",SUMIF(MM_Wechsel!$S$33:$S$300,JJ_ZPLf!$A55&amp;JJ_ZPLf!$J$10,MM_Wechsel!$P$33:$P$300))</f>
        <v/>
      </c>
      <c r="K55" s="234" t="str">
        <f>IF(A55="","",SUMIF(MM_Wechsel!$S$33:$S$300,JJ_ZPLf!$A55&amp;JJ_ZPLf!$K$10,MM_Wechsel!$P$33:$P$300))</f>
        <v/>
      </c>
      <c r="L55" s="140"/>
      <c r="M55" s="140"/>
      <c r="N55" s="140"/>
      <c r="O55" s="167"/>
    </row>
    <row r="56" spans="1:15" x14ac:dyDescent="0.2">
      <c r="A56" s="68" t="str">
        <f>MM_Wechsel!R119</f>
        <v/>
      </c>
      <c r="B56" s="233" t="str">
        <f>IF(A56="","",IFERROR(VLOOKUP(A56,L!$M$11:$N$120,2,FALSE),"Eingabeart wurde geändert"))</f>
        <v/>
      </c>
      <c r="C56" s="190"/>
      <c r="D56" s="140"/>
      <c r="E56" s="140"/>
      <c r="F56" s="140"/>
      <c r="G56" s="140"/>
      <c r="H56" s="140"/>
      <c r="I56" s="140"/>
      <c r="J56" s="234" t="str">
        <f>IF(A56="","",SUMIF(MM_Wechsel!$S$33:$S$300,JJ_ZPLf!$A56&amp;JJ_ZPLf!$J$10,MM_Wechsel!$P$33:$P$300))</f>
        <v/>
      </c>
      <c r="K56" s="234" t="str">
        <f>IF(A56="","",SUMIF(MM_Wechsel!$S$33:$S$300,JJ_ZPLf!$A56&amp;JJ_ZPLf!$K$10,MM_Wechsel!$P$33:$P$300))</f>
        <v/>
      </c>
      <c r="L56" s="140"/>
      <c r="M56" s="140"/>
      <c r="N56" s="140"/>
      <c r="O56" s="167"/>
    </row>
    <row r="57" spans="1:15" x14ac:dyDescent="0.2">
      <c r="A57" s="68" t="str">
        <f>MM_Wechsel!R121</f>
        <v/>
      </c>
      <c r="B57" s="233" t="str">
        <f>IF(A57="","",IFERROR(VLOOKUP(A57,L!$M$11:$N$120,2,FALSE),"Eingabeart wurde geändert"))</f>
        <v/>
      </c>
      <c r="C57" s="190"/>
      <c r="D57" s="140"/>
      <c r="E57" s="140"/>
      <c r="F57" s="140"/>
      <c r="G57" s="140"/>
      <c r="H57" s="140"/>
      <c r="I57" s="140"/>
      <c r="J57" s="234" t="str">
        <f>IF(A57="","",SUMIF(MM_Wechsel!$S$33:$S$300,JJ_ZPLf!$A57&amp;JJ_ZPLf!$J$10,MM_Wechsel!$P$33:$P$300))</f>
        <v/>
      </c>
      <c r="K57" s="234" t="str">
        <f>IF(A57="","",SUMIF(MM_Wechsel!$S$33:$S$300,JJ_ZPLf!$A57&amp;JJ_ZPLf!$K$10,MM_Wechsel!$P$33:$P$300))</f>
        <v/>
      </c>
      <c r="L57" s="140"/>
      <c r="M57" s="140"/>
      <c r="N57" s="140"/>
      <c r="O57" s="167"/>
    </row>
    <row r="58" spans="1:15" x14ac:dyDescent="0.2">
      <c r="A58" s="68" t="str">
        <f>MM_Wechsel!R123</f>
        <v/>
      </c>
      <c r="B58" s="233" t="str">
        <f>IF(A58="","",IFERROR(VLOOKUP(A58,L!$M$11:$N$120,2,FALSE),"Eingabeart wurde geändert"))</f>
        <v/>
      </c>
      <c r="C58" s="190"/>
      <c r="D58" s="140"/>
      <c r="E58" s="140"/>
      <c r="F58" s="140"/>
      <c r="G58" s="140"/>
      <c r="H58" s="140"/>
      <c r="I58" s="140"/>
      <c r="J58" s="234" t="str">
        <f>IF(A58="","",SUMIF(MM_Wechsel!$S$33:$S$300,JJ_ZPLf!$A58&amp;JJ_ZPLf!$J$10,MM_Wechsel!$P$33:$P$300))</f>
        <v/>
      </c>
      <c r="K58" s="234" t="str">
        <f>IF(A58="","",SUMIF(MM_Wechsel!$S$33:$S$300,JJ_ZPLf!$A58&amp;JJ_ZPLf!$K$10,MM_Wechsel!$P$33:$P$300))</f>
        <v/>
      </c>
      <c r="L58" s="140"/>
      <c r="M58" s="140"/>
      <c r="N58" s="140"/>
      <c r="O58" s="167"/>
    </row>
    <row r="59" spans="1:15" x14ac:dyDescent="0.2">
      <c r="A59" s="68" t="str">
        <f>MM_Wechsel!R125</f>
        <v/>
      </c>
      <c r="B59" s="233" t="str">
        <f>IF(A59="","",IFERROR(VLOOKUP(A59,L!$M$11:$N$120,2,FALSE),"Eingabeart wurde geändert"))</f>
        <v/>
      </c>
      <c r="C59" s="190"/>
      <c r="D59" s="140"/>
      <c r="E59" s="140"/>
      <c r="F59" s="140"/>
      <c r="G59" s="140"/>
      <c r="H59" s="140"/>
      <c r="I59" s="140"/>
      <c r="J59" s="234" t="str">
        <f>IF(A59="","",SUMIF(MM_Wechsel!$S$33:$S$300,JJ_ZPLf!$A59&amp;JJ_ZPLf!$J$10,MM_Wechsel!$P$33:$P$300))</f>
        <v/>
      </c>
      <c r="K59" s="234" t="str">
        <f>IF(A59="","",SUMIF(MM_Wechsel!$S$33:$S$300,JJ_ZPLf!$A59&amp;JJ_ZPLf!$K$10,MM_Wechsel!$P$33:$P$300))</f>
        <v/>
      </c>
      <c r="L59" s="140"/>
      <c r="M59" s="140"/>
      <c r="N59" s="140"/>
      <c r="O59" s="167"/>
    </row>
    <row r="60" spans="1:15" x14ac:dyDescent="0.2">
      <c r="A60" s="68" t="str">
        <f>MM_Wechsel!R127</f>
        <v/>
      </c>
      <c r="B60" s="233" t="str">
        <f>IF(A60="","",IFERROR(VLOOKUP(A60,L!$M$11:$N$120,2,FALSE),"Eingabeart wurde geändert"))</f>
        <v/>
      </c>
      <c r="C60" s="190"/>
      <c r="D60" s="140"/>
      <c r="E60" s="140"/>
      <c r="F60" s="140"/>
      <c r="G60" s="140"/>
      <c r="H60" s="140"/>
      <c r="I60" s="140"/>
      <c r="J60" s="234" t="str">
        <f>IF(A60="","",SUMIF(MM_Wechsel!$S$33:$S$300,JJ_ZPLf!$A60&amp;JJ_ZPLf!$J$10,MM_Wechsel!$P$33:$P$300))</f>
        <v/>
      </c>
      <c r="K60" s="234" t="str">
        <f>IF(A60="","",SUMIF(MM_Wechsel!$S$33:$S$300,JJ_ZPLf!$A60&amp;JJ_ZPLf!$K$10,MM_Wechsel!$P$33:$P$300))</f>
        <v/>
      </c>
      <c r="L60" s="140"/>
      <c r="M60" s="140"/>
      <c r="N60" s="140"/>
      <c r="O60" s="167"/>
    </row>
    <row r="61" spans="1:15" x14ac:dyDescent="0.2">
      <c r="A61" s="68" t="str">
        <f>MM_Wechsel!R129</f>
        <v/>
      </c>
      <c r="B61" s="233" t="str">
        <f>IF(A61="","",IFERROR(VLOOKUP(A61,L!$M$11:$N$120,2,FALSE),"Eingabeart wurde geändert"))</f>
        <v/>
      </c>
      <c r="C61" s="190"/>
      <c r="D61" s="140"/>
      <c r="E61" s="140"/>
      <c r="F61" s="140"/>
      <c r="G61" s="140"/>
      <c r="H61" s="140"/>
      <c r="I61" s="140"/>
      <c r="J61" s="234" t="str">
        <f>IF(A61="","",SUMIF(MM_Wechsel!$S$33:$S$300,JJ_ZPLf!$A61&amp;JJ_ZPLf!$J$10,MM_Wechsel!$P$33:$P$300))</f>
        <v/>
      </c>
      <c r="K61" s="234" t="str">
        <f>IF(A61="","",SUMIF(MM_Wechsel!$S$33:$S$300,JJ_ZPLf!$A61&amp;JJ_ZPLf!$K$10,MM_Wechsel!$P$33:$P$300))</f>
        <v/>
      </c>
      <c r="L61" s="140"/>
      <c r="M61" s="140"/>
      <c r="N61" s="140"/>
      <c r="O61" s="167"/>
    </row>
    <row r="62" spans="1:15" x14ac:dyDescent="0.2">
      <c r="A62" s="68" t="str">
        <f>MM_Wechsel!R131</f>
        <v/>
      </c>
      <c r="B62" s="233" t="str">
        <f>IF(A62="","",IFERROR(VLOOKUP(A62,L!$M$11:$N$120,2,FALSE),"Eingabeart wurde geändert"))</f>
        <v/>
      </c>
      <c r="C62" s="190"/>
      <c r="D62" s="140"/>
      <c r="E62" s="140"/>
      <c r="F62" s="140"/>
      <c r="G62" s="140"/>
      <c r="H62" s="140"/>
      <c r="I62" s="140"/>
      <c r="J62" s="234" t="str">
        <f>IF(A62="","",SUMIF(MM_Wechsel!$S$33:$S$300,JJ_ZPLf!$A62&amp;JJ_ZPLf!$J$10,MM_Wechsel!$P$33:$P$300))</f>
        <v/>
      </c>
      <c r="K62" s="234" t="str">
        <f>IF(A62="","",SUMIF(MM_Wechsel!$S$33:$S$300,JJ_ZPLf!$A62&amp;JJ_ZPLf!$K$10,MM_Wechsel!$P$33:$P$300))</f>
        <v/>
      </c>
      <c r="L62" s="140"/>
      <c r="M62" s="140"/>
      <c r="N62" s="140"/>
      <c r="O62" s="167"/>
    </row>
    <row r="63" spans="1:15" x14ac:dyDescent="0.2">
      <c r="A63" s="68" t="str">
        <f>MM_Wechsel!R133</f>
        <v/>
      </c>
      <c r="B63" s="233" t="str">
        <f>IF(A63="","",IFERROR(VLOOKUP(A63,L!$M$11:$N$120,2,FALSE),"Eingabeart wurde geändert"))</f>
        <v/>
      </c>
      <c r="C63" s="190"/>
      <c r="D63" s="140"/>
      <c r="E63" s="140"/>
      <c r="F63" s="140"/>
      <c r="G63" s="140"/>
      <c r="H63" s="140"/>
      <c r="I63" s="140"/>
      <c r="J63" s="234" t="str">
        <f>IF(A63="","",SUMIF(MM_Wechsel!$S$33:$S$300,JJ_ZPLf!$A63&amp;JJ_ZPLf!$J$10,MM_Wechsel!$P$33:$P$300))</f>
        <v/>
      </c>
      <c r="K63" s="234" t="str">
        <f>IF(A63="","",SUMIF(MM_Wechsel!$S$33:$S$300,JJ_ZPLf!$A63&amp;JJ_ZPLf!$K$10,MM_Wechsel!$P$33:$P$300))</f>
        <v/>
      </c>
      <c r="L63" s="140"/>
      <c r="M63" s="140"/>
      <c r="N63" s="140"/>
      <c r="O63" s="167"/>
    </row>
    <row r="64" spans="1:15" x14ac:dyDescent="0.2">
      <c r="A64" s="68" t="str">
        <f>MM_Wechsel!R135</f>
        <v/>
      </c>
      <c r="B64" s="233" t="str">
        <f>IF(A64="","",IFERROR(VLOOKUP(A64,L!$M$11:$N$120,2,FALSE),"Eingabeart wurde geändert"))</f>
        <v/>
      </c>
      <c r="C64" s="190"/>
      <c r="D64" s="140"/>
      <c r="E64" s="140"/>
      <c r="F64" s="140"/>
      <c r="G64" s="140"/>
      <c r="H64" s="140"/>
      <c r="I64" s="140"/>
      <c r="J64" s="234" t="str">
        <f>IF(A64="","",SUMIF(MM_Wechsel!$S$33:$S$300,JJ_ZPLf!$A64&amp;JJ_ZPLf!$J$10,MM_Wechsel!$P$33:$P$300))</f>
        <v/>
      </c>
      <c r="K64" s="234" t="str">
        <f>IF(A64="","",SUMIF(MM_Wechsel!$S$33:$S$300,JJ_ZPLf!$A64&amp;JJ_ZPLf!$K$10,MM_Wechsel!$P$33:$P$300))</f>
        <v/>
      </c>
      <c r="L64" s="140"/>
      <c r="M64" s="140"/>
      <c r="N64" s="140"/>
      <c r="O64" s="167"/>
    </row>
    <row r="65" spans="1:15" x14ac:dyDescent="0.2">
      <c r="A65" s="68" t="str">
        <f>MM_Wechsel!R137</f>
        <v/>
      </c>
      <c r="B65" s="233" t="str">
        <f>IF(A65="","",IFERROR(VLOOKUP(A65,L!$M$11:$N$120,2,FALSE),"Eingabeart wurde geändert"))</f>
        <v/>
      </c>
      <c r="C65" s="190"/>
      <c r="D65" s="140"/>
      <c r="E65" s="140"/>
      <c r="F65" s="140"/>
      <c r="G65" s="140"/>
      <c r="H65" s="140"/>
      <c r="I65" s="140"/>
      <c r="J65" s="234" t="str">
        <f>IF(A65="","",SUMIF(MM_Wechsel!$S$33:$S$300,JJ_ZPLf!$A65&amp;JJ_ZPLf!$J$10,MM_Wechsel!$P$33:$P$300))</f>
        <v/>
      </c>
      <c r="K65" s="234" t="str">
        <f>IF(A65="","",SUMIF(MM_Wechsel!$S$33:$S$300,JJ_ZPLf!$A65&amp;JJ_ZPLf!$K$10,MM_Wechsel!$P$33:$P$300))</f>
        <v/>
      </c>
      <c r="L65" s="140"/>
      <c r="M65" s="140"/>
      <c r="N65" s="140"/>
      <c r="O65" s="167"/>
    </row>
    <row r="66" spans="1:15" x14ac:dyDescent="0.2">
      <c r="A66" s="68" t="str">
        <f>MM_Wechsel!R139</f>
        <v/>
      </c>
      <c r="B66" s="233" t="str">
        <f>IF(A66="","",IFERROR(VLOOKUP(A66,L!$M$11:$N$120,2,FALSE),"Eingabeart wurde geändert"))</f>
        <v/>
      </c>
      <c r="C66" s="190"/>
      <c r="D66" s="140"/>
      <c r="E66" s="140"/>
      <c r="F66" s="140"/>
      <c r="G66" s="140"/>
      <c r="H66" s="140"/>
      <c r="I66" s="140"/>
      <c r="J66" s="234" t="str">
        <f>IF(A66="","",SUMIF(MM_Wechsel!$S$33:$S$300,JJ_ZPLf!$A66&amp;JJ_ZPLf!$J$10,MM_Wechsel!$P$33:$P$300))</f>
        <v/>
      </c>
      <c r="K66" s="234" t="str">
        <f>IF(A66="","",SUMIF(MM_Wechsel!$S$33:$S$300,JJ_ZPLf!$A66&amp;JJ_ZPLf!$K$10,MM_Wechsel!$P$33:$P$300))</f>
        <v/>
      </c>
      <c r="L66" s="140"/>
      <c r="M66" s="140"/>
      <c r="N66" s="140"/>
      <c r="O66" s="167"/>
    </row>
    <row r="67" spans="1:15" x14ac:dyDescent="0.2">
      <c r="A67" s="68" t="str">
        <f>MM_Wechsel!R141</f>
        <v/>
      </c>
      <c r="B67" s="233" t="str">
        <f>IF(A67="","",IFERROR(VLOOKUP(A67,L!$M$11:$N$120,2,FALSE),"Eingabeart wurde geändert"))</f>
        <v/>
      </c>
      <c r="C67" s="190"/>
      <c r="D67" s="140"/>
      <c r="E67" s="140"/>
      <c r="F67" s="140"/>
      <c r="G67" s="140"/>
      <c r="H67" s="140"/>
      <c r="I67" s="140"/>
      <c r="J67" s="234" t="str">
        <f>IF(A67="","",SUMIF(MM_Wechsel!$S$33:$S$300,JJ_ZPLf!$A67&amp;JJ_ZPLf!$J$10,MM_Wechsel!$P$33:$P$300))</f>
        <v/>
      </c>
      <c r="K67" s="234" t="str">
        <f>IF(A67="","",SUMIF(MM_Wechsel!$S$33:$S$300,JJ_ZPLf!$A67&amp;JJ_ZPLf!$K$10,MM_Wechsel!$P$33:$P$300))</f>
        <v/>
      </c>
      <c r="L67" s="140"/>
      <c r="M67" s="140"/>
      <c r="N67" s="140"/>
      <c r="O67" s="167"/>
    </row>
    <row r="68" spans="1:15" x14ac:dyDescent="0.2">
      <c r="A68" s="68" t="str">
        <f>MM_Wechsel!R143</f>
        <v/>
      </c>
      <c r="B68" s="233" t="str">
        <f>IF(A68="","",IFERROR(VLOOKUP(A68,L!$M$11:$N$120,2,FALSE),"Eingabeart wurde geändert"))</f>
        <v/>
      </c>
      <c r="C68" s="190"/>
      <c r="D68" s="140"/>
      <c r="E68" s="140"/>
      <c r="F68" s="140"/>
      <c r="G68" s="140"/>
      <c r="H68" s="140"/>
      <c r="I68" s="140"/>
      <c r="J68" s="234" t="str">
        <f>IF(A68="","",SUMIF(MM_Wechsel!$S$33:$S$300,JJ_ZPLf!$A68&amp;JJ_ZPLf!$J$10,MM_Wechsel!$P$33:$P$300))</f>
        <v/>
      </c>
      <c r="K68" s="234" t="str">
        <f>IF(A68="","",SUMIF(MM_Wechsel!$S$33:$S$300,JJ_ZPLf!$A68&amp;JJ_ZPLf!$K$10,MM_Wechsel!$P$33:$P$300))</f>
        <v/>
      </c>
      <c r="L68" s="140"/>
      <c r="M68" s="140"/>
      <c r="N68" s="140"/>
      <c r="O68" s="167"/>
    </row>
    <row r="69" spans="1:15" x14ac:dyDescent="0.2">
      <c r="A69" s="68" t="str">
        <f>MM_Wechsel!R145</f>
        <v/>
      </c>
      <c r="B69" s="233" t="str">
        <f>IF(A69="","",IFERROR(VLOOKUP(A69,L!$M$11:$N$120,2,FALSE),"Eingabeart wurde geändert"))</f>
        <v/>
      </c>
      <c r="C69" s="190"/>
      <c r="D69" s="140"/>
      <c r="E69" s="140"/>
      <c r="F69" s="140"/>
      <c r="G69" s="140"/>
      <c r="H69" s="140"/>
      <c r="I69" s="140"/>
      <c r="J69" s="234" t="str">
        <f>IF(A69="","",SUMIF(MM_Wechsel!$S$33:$S$300,JJ_ZPLf!$A69&amp;JJ_ZPLf!$J$10,MM_Wechsel!$P$33:$P$300))</f>
        <v/>
      </c>
      <c r="K69" s="234" t="str">
        <f>IF(A69="","",SUMIF(MM_Wechsel!$S$33:$S$300,JJ_ZPLf!$A69&amp;JJ_ZPLf!$K$10,MM_Wechsel!$P$33:$P$300))</f>
        <v/>
      </c>
      <c r="L69" s="140"/>
      <c r="M69" s="140"/>
      <c r="N69" s="140"/>
      <c r="O69" s="167"/>
    </row>
    <row r="70" spans="1:15" x14ac:dyDescent="0.2">
      <c r="A70" s="68" t="str">
        <f>MM_Wechsel!R147</f>
        <v/>
      </c>
      <c r="B70" s="233" t="str">
        <f>IF(A70="","",IFERROR(VLOOKUP(A70,L!$M$11:$N$120,2,FALSE),"Eingabeart wurde geändert"))</f>
        <v/>
      </c>
      <c r="C70" s="190"/>
      <c r="D70" s="140"/>
      <c r="E70" s="140"/>
      <c r="F70" s="140"/>
      <c r="G70" s="140"/>
      <c r="H70" s="140"/>
      <c r="I70" s="140"/>
      <c r="J70" s="234" t="str">
        <f>IF(A70="","",SUMIF(MM_Wechsel!$S$33:$S$300,JJ_ZPLf!$A70&amp;JJ_ZPLf!$J$10,MM_Wechsel!$P$33:$P$300))</f>
        <v/>
      </c>
      <c r="K70" s="234" t="str">
        <f>IF(A70="","",SUMIF(MM_Wechsel!$S$33:$S$300,JJ_ZPLf!$A70&amp;JJ_ZPLf!$K$10,MM_Wechsel!$P$33:$P$300))</f>
        <v/>
      </c>
      <c r="L70" s="140"/>
      <c r="M70" s="140"/>
      <c r="N70" s="140"/>
      <c r="O70" s="167"/>
    </row>
    <row r="71" spans="1:15" x14ac:dyDescent="0.2">
      <c r="A71" s="68" t="str">
        <f>MM_Wechsel!R149</f>
        <v/>
      </c>
      <c r="B71" s="233" t="str">
        <f>IF(A71="","",IFERROR(VLOOKUP(A71,L!$M$11:$N$120,2,FALSE),"Eingabeart wurde geändert"))</f>
        <v/>
      </c>
      <c r="C71" s="190"/>
      <c r="D71" s="140"/>
      <c r="E71" s="140"/>
      <c r="F71" s="140"/>
      <c r="G71" s="140"/>
      <c r="H71" s="140"/>
      <c r="I71" s="140"/>
      <c r="J71" s="234" t="str">
        <f>IF(A71="","",SUMIF(MM_Wechsel!$S$33:$S$300,JJ_ZPLf!$A71&amp;JJ_ZPLf!$J$10,MM_Wechsel!$P$33:$P$300))</f>
        <v/>
      </c>
      <c r="K71" s="234" t="str">
        <f>IF(A71="","",SUMIF(MM_Wechsel!$S$33:$S$300,JJ_ZPLf!$A71&amp;JJ_ZPLf!$K$10,MM_Wechsel!$P$33:$P$300))</f>
        <v/>
      </c>
      <c r="L71" s="140"/>
      <c r="M71" s="140"/>
      <c r="N71" s="140"/>
      <c r="O71" s="167"/>
    </row>
    <row r="72" spans="1:15" x14ac:dyDescent="0.2">
      <c r="A72" s="68" t="str">
        <f>MM_Wechsel!R151</f>
        <v/>
      </c>
      <c r="B72" s="233" t="str">
        <f>IF(A72="","",IFERROR(VLOOKUP(A72,L!$M$11:$N$120,2,FALSE),"Eingabeart wurde geändert"))</f>
        <v/>
      </c>
      <c r="C72" s="190"/>
      <c r="D72" s="140"/>
      <c r="E72" s="140"/>
      <c r="F72" s="140"/>
      <c r="G72" s="140"/>
      <c r="H72" s="140"/>
      <c r="I72" s="140"/>
      <c r="J72" s="234" t="str">
        <f>IF(A72="","",SUMIF(MM_Wechsel!$S$33:$S$300,JJ_ZPLf!$A72&amp;JJ_ZPLf!$J$10,MM_Wechsel!$P$33:$P$300))</f>
        <v/>
      </c>
      <c r="K72" s="234" t="str">
        <f>IF(A72="","",SUMIF(MM_Wechsel!$S$33:$S$300,JJ_ZPLf!$A72&amp;JJ_ZPLf!$K$10,MM_Wechsel!$P$33:$P$300))</f>
        <v/>
      </c>
      <c r="L72" s="140"/>
      <c r="M72" s="140"/>
      <c r="N72" s="140"/>
      <c r="O72" s="167"/>
    </row>
    <row r="73" spans="1:15" x14ac:dyDescent="0.2">
      <c r="A73" s="68" t="str">
        <f>MM_Wechsel!R153</f>
        <v/>
      </c>
      <c r="B73" s="233" t="str">
        <f>IF(A73="","",IFERROR(VLOOKUP(A73,L!$M$11:$N$120,2,FALSE),"Eingabeart wurde geändert"))</f>
        <v/>
      </c>
      <c r="C73" s="190"/>
      <c r="D73" s="140"/>
      <c r="E73" s="140"/>
      <c r="F73" s="140"/>
      <c r="G73" s="140"/>
      <c r="H73" s="140"/>
      <c r="I73" s="140"/>
      <c r="J73" s="234" t="str">
        <f>IF(A73="","",SUMIF(MM_Wechsel!$S$33:$S$300,JJ_ZPLf!$A73&amp;JJ_ZPLf!$J$10,MM_Wechsel!$P$33:$P$300))</f>
        <v/>
      </c>
      <c r="K73" s="234" t="str">
        <f>IF(A73="","",SUMIF(MM_Wechsel!$S$33:$S$300,JJ_ZPLf!$A73&amp;JJ_ZPLf!$K$10,MM_Wechsel!$P$33:$P$300))</f>
        <v/>
      </c>
      <c r="L73" s="140"/>
      <c r="M73" s="140"/>
      <c r="N73" s="140"/>
      <c r="O73" s="167"/>
    </row>
    <row r="74" spans="1:15" x14ac:dyDescent="0.2">
      <c r="A74" s="68" t="str">
        <f>MM_Wechsel!R155</f>
        <v/>
      </c>
      <c r="B74" s="233" t="str">
        <f>IF(A74="","",IFERROR(VLOOKUP(A74,L!$M$11:$N$120,2,FALSE),"Eingabeart wurde geändert"))</f>
        <v/>
      </c>
      <c r="C74" s="190"/>
      <c r="D74" s="140"/>
      <c r="E74" s="140"/>
      <c r="F74" s="140"/>
      <c r="G74" s="140"/>
      <c r="H74" s="140"/>
      <c r="I74" s="140"/>
      <c r="J74" s="234" t="str">
        <f>IF(A74="","",SUMIF(MM_Wechsel!$S$33:$S$300,JJ_ZPLf!$A74&amp;JJ_ZPLf!$J$10,MM_Wechsel!$P$33:$P$300))</f>
        <v/>
      </c>
      <c r="K74" s="234" t="str">
        <f>IF(A74="","",SUMIF(MM_Wechsel!$S$33:$S$300,JJ_ZPLf!$A74&amp;JJ_ZPLf!$K$10,MM_Wechsel!$P$33:$P$300))</f>
        <v/>
      </c>
      <c r="L74" s="140"/>
      <c r="M74" s="140"/>
      <c r="N74" s="140"/>
      <c r="O74" s="167"/>
    </row>
    <row r="75" spans="1:15" x14ac:dyDescent="0.2">
      <c r="A75" s="68" t="str">
        <f>MM_Wechsel!R157</f>
        <v/>
      </c>
      <c r="B75" s="233" t="str">
        <f>IF(A75="","",IFERROR(VLOOKUP(A75,L!$M$11:$N$120,2,FALSE),"Eingabeart wurde geändert"))</f>
        <v/>
      </c>
      <c r="C75" s="190"/>
      <c r="D75" s="140"/>
      <c r="E75" s="140"/>
      <c r="F75" s="140"/>
      <c r="G75" s="140"/>
      <c r="H75" s="140"/>
      <c r="I75" s="140"/>
      <c r="J75" s="234" t="str">
        <f>IF(A75="","",SUMIF(MM_Wechsel!$S$33:$S$300,JJ_ZPLf!$A75&amp;JJ_ZPLf!$J$10,MM_Wechsel!$P$33:$P$300))</f>
        <v/>
      </c>
      <c r="K75" s="234" t="str">
        <f>IF(A75="","",SUMIF(MM_Wechsel!$S$33:$S$300,JJ_ZPLf!$A75&amp;JJ_ZPLf!$K$10,MM_Wechsel!$P$33:$P$300))</f>
        <v/>
      </c>
      <c r="L75" s="140"/>
      <c r="M75" s="140"/>
      <c r="N75" s="140"/>
      <c r="O75" s="167"/>
    </row>
    <row r="76" spans="1:15" x14ac:dyDescent="0.2">
      <c r="A76" s="68" t="str">
        <f>MM_Wechsel!R159</f>
        <v/>
      </c>
      <c r="B76" s="233" t="str">
        <f>IF(A76="","",IFERROR(VLOOKUP(A76,L!$M$11:$N$120,2,FALSE),"Eingabeart wurde geändert"))</f>
        <v/>
      </c>
      <c r="C76" s="190"/>
      <c r="D76" s="140"/>
      <c r="E76" s="140"/>
      <c r="F76" s="140"/>
      <c r="G76" s="140"/>
      <c r="H76" s="140"/>
      <c r="I76" s="140"/>
      <c r="J76" s="234" t="str">
        <f>IF(A76="","",SUMIF(MM_Wechsel!$S$33:$S$300,JJ_ZPLf!$A76&amp;JJ_ZPLf!$J$10,MM_Wechsel!$P$33:$P$300))</f>
        <v/>
      </c>
      <c r="K76" s="234" t="str">
        <f>IF(A76="","",SUMIF(MM_Wechsel!$S$33:$S$300,JJ_ZPLf!$A76&amp;JJ_ZPLf!$K$10,MM_Wechsel!$P$33:$P$300))</f>
        <v/>
      </c>
      <c r="L76" s="140"/>
      <c r="M76" s="140"/>
      <c r="N76" s="140"/>
      <c r="O76" s="167"/>
    </row>
    <row r="77" spans="1:15" x14ac:dyDescent="0.2">
      <c r="A77" s="68" t="str">
        <f>MM_Wechsel!R161</f>
        <v/>
      </c>
      <c r="B77" s="233" t="str">
        <f>IF(A77="","",IFERROR(VLOOKUP(A77,L!$M$11:$N$120,2,FALSE),"Eingabeart wurde geändert"))</f>
        <v/>
      </c>
      <c r="C77" s="190"/>
      <c r="D77" s="140"/>
      <c r="E77" s="140"/>
      <c r="F77" s="140"/>
      <c r="G77" s="140"/>
      <c r="H77" s="140"/>
      <c r="I77" s="140"/>
      <c r="J77" s="234" t="str">
        <f>IF(A77="","",SUMIF(MM_Wechsel!$S$33:$S$300,JJ_ZPLf!$A77&amp;JJ_ZPLf!$J$10,MM_Wechsel!$P$33:$P$300))</f>
        <v/>
      </c>
      <c r="K77" s="234" t="str">
        <f>IF(A77="","",SUMIF(MM_Wechsel!$S$33:$S$300,JJ_ZPLf!$A77&amp;JJ_ZPLf!$K$10,MM_Wechsel!$P$33:$P$300))</f>
        <v/>
      </c>
      <c r="L77" s="140"/>
      <c r="M77" s="140"/>
      <c r="N77" s="140"/>
      <c r="O77" s="167"/>
    </row>
    <row r="78" spans="1:15" x14ac:dyDescent="0.2">
      <c r="A78" s="68" t="str">
        <f>MM_Wechsel!R163</f>
        <v/>
      </c>
      <c r="B78" s="233" t="str">
        <f>IF(A78="","",IFERROR(VLOOKUP(A78,L!$M$11:$N$120,2,FALSE),"Eingabeart wurde geändert"))</f>
        <v/>
      </c>
      <c r="C78" s="190"/>
      <c r="D78" s="140"/>
      <c r="E78" s="140"/>
      <c r="F78" s="140"/>
      <c r="G78" s="140"/>
      <c r="H78" s="140"/>
      <c r="I78" s="140"/>
      <c r="J78" s="234" t="str">
        <f>IF(A78="","",SUMIF(MM_Wechsel!$S$33:$S$300,JJ_ZPLf!$A78&amp;JJ_ZPLf!$J$10,MM_Wechsel!$P$33:$P$300))</f>
        <v/>
      </c>
      <c r="K78" s="234" t="str">
        <f>IF(A78="","",SUMIF(MM_Wechsel!$S$33:$S$300,JJ_ZPLf!$A78&amp;JJ_ZPLf!$K$10,MM_Wechsel!$P$33:$P$300))</f>
        <v/>
      </c>
      <c r="L78" s="140"/>
      <c r="M78" s="140"/>
      <c r="N78" s="140"/>
      <c r="O78" s="167"/>
    </row>
    <row r="79" spans="1:15" x14ac:dyDescent="0.2">
      <c r="A79" s="68" t="str">
        <f>MM_Wechsel!R165</f>
        <v/>
      </c>
      <c r="B79" s="233" t="str">
        <f>IF(A79="","",IFERROR(VLOOKUP(A79,L!$M$11:$N$120,2,FALSE),"Eingabeart wurde geändert"))</f>
        <v/>
      </c>
      <c r="C79" s="190"/>
      <c r="D79" s="140"/>
      <c r="E79" s="140"/>
      <c r="F79" s="140"/>
      <c r="G79" s="140"/>
      <c r="H79" s="140"/>
      <c r="I79" s="140"/>
      <c r="J79" s="234" t="str">
        <f>IF(A79="","",SUMIF(MM_Wechsel!$S$33:$S$300,JJ_ZPLf!$A79&amp;JJ_ZPLf!$J$10,MM_Wechsel!$P$33:$P$300))</f>
        <v/>
      </c>
      <c r="K79" s="234" t="str">
        <f>IF(A79="","",SUMIF(MM_Wechsel!$S$33:$S$300,JJ_ZPLf!$A79&amp;JJ_ZPLf!$K$10,MM_Wechsel!$P$33:$P$300))</f>
        <v/>
      </c>
      <c r="L79" s="140"/>
      <c r="M79" s="140"/>
      <c r="N79" s="140"/>
      <c r="O79" s="167"/>
    </row>
    <row r="80" spans="1:15" x14ac:dyDescent="0.2">
      <c r="A80" s="68" t="str">
        <f>MM_Wechsel!R167</f>
        <v/>
      </c>
      <c r="B80" s="233" t="str">
        <f>IF(A80="","",IFERROR(VLOOKUP(A80,L!$M$11:$N$120,2,FALSE),"Eingabeart wurde geändert"))</f>
        <v/>
      </c>
      <c r="C80" s="190"/>
      <c r="D80" s="140"/>
      <c r="E80" s="140"/>
      <c r="F80" s="140"/>
      <c r="G80" s="140"/>
      <c r="H80" s="140"/>
      <c r="I80" s="140"/>
      <c r="J80" s="234" t="str">
        <f>IF(A80="","",SUMIF(MM_Wechsel!$S$33:$S$300,JJ_ZPLf!$A80&amp;JJ_ZPLf!$J$10,MM_Wechsel!$P$33:$P$300))</f>
        <v/>
      </c>
      <c r="K80" s="234" t="str">
        <f>IF(A80="","",SUMIF(MM_Wechsel!$S$33:$S$300,JJ_ZPLf!$A80&amp;JJ_ZPLf!$K$10,MM_Wechsel!$P$33:$P$300))</f>
        <v/>
      </c>
      <c r="L80" s="140"/>
      <c r="M80" s="140"/>
      <c r="N80" s="140"/>
      <c r="O80" s="167"/>
    </row>
    <row r="81" spans="1:15" x14ac:dyDescent="0.2">
      <c r="A81" s="68" t="str">
        <f>MM_Wechsel!R169</f>
        <v/>
      </c>
      <c r="B81" s="233" t="str">
        <f>IF(A81="","",IFERROR(VLOOKUP(A81,L!$M$11:$N$120,2,FALSE),"Eingabeart wurde geändert"))</f>
        <v/>
      </c>
      <c r="C81" s="190"/>
      <c r="D81" s="140"/>
      <c r="E81" s="140"/>
      <c r="F81" s="140"/>
      <c r="G81" s="140"/>
      <c r="H81" s="140"/>
      <c r="I81" s="140"/>
      <c r="J81" s="234" t="str">
        <f>IF(A81="","",SUMIF(MM_Wechsel!$S$33:$S$300,JJ_ZPLf!$A81&amp;JJ_ZPLf!$J$10,MM_Wechsel!$P$33:$P$300))</f>
        <v/>
      </c>
      <c r="K81" s="234" t="str">
        <f>IF(A81="","",SUMIF(MM_Wechsel!$S$33:$S$300,JJ_ZPLf!$A81&amp;JJ_ZPLf!$K$10,MM_Wechsel!$P$33:$P$300))</f>
        <v/>
      </c>
      <c r="L81" s="140"/>
      <c r="M81" s="140"/>
      <c r="N81" s="140"/>
      <c r="O81" s="167"/>
    </row>
    <row r="82" spans="1:15" x14ac:dyDescent="0.2">
      <c r="A82" s="68" t="str">
        <f>MM_Wechsel!R171</f>
        <v/>
      </c>
      <c r="B82" s="233" t="str">
        <f>IF(A82="","",IFERROR(VLOOKUP(A82,L!$M$11:$N$120,2,FALSE),"Eingabeart wurde geändert"))</f>
        <v/>
      </c>
      <c r="C82" s="190"/>
      <c r="D82" s="140"/>
      <c r="E82" s="140"/>
      <c r="F82" s="140"/>
      <c r="G82" s="140"/>
      <c r="H82" s="140"/>
      <c r="I82" s="140"/>
      <c r="J82" s="234" t="str">
        <f>IF(A82="","",SUMIF(MM_Wechsel!$S$33:$S$300,JJ_ZPLf!$A82&amp;JJ_ZPLf!$J$10,MM_Wechsel!$P$33:$P$300))</f>
        <v/>
      </c>
      <c r="K82" s="234" t="str">
        <f>IF(A82="","",SUMIF(MM_Wechsel!$S$33:$S$300,JJ_ZPLf!$A82&amp;JJ_ZPLf!$K$10,MM_Wechsel!$P$33:$P$300))</f>
        <v/>
      </c>
      <c r="L82" s="140"/>
      <c r="M82" s="140"/>
      <c r="N82" s="140"/>
      <c r="O82" s="167"/>
    </row>
    <row r="83" spans="1:15" x14ac:dyDescent="0.2">
      <c r="A83" s="68" t="str">
        <f>MM_Wechsel!R173</f>
        <v/>
      </c>
      <c r="B83" s="233" t="str">
        <f>IF(A83="","",IFERROR(VLOOKUP(A83,L!$M$11:$N$120,2,FALSE),"Eingabeart wurde geändert"))</f>
        <v/>
      </c>
      <c r="C83" s="190"/>
      <c r="D83" s="140"/>
      <c r="E83" s="140"/>
      <c r="F83" s="140"/>
      <c r="G83" s="140"/>
      <c r="H83" s="140"/>
      <c r="I83" s="140"/>
      <c r="J83" s="234" t="str">
        <f>IF(A83="","",SUMIF(MM_Wechsel!$S$33:$S$300,JJ_ZPLf!$A83&amp;JJ_ZPLf!$J$10,MM_Wechsel!$P$33:$P$300))</f>
        <v/>
      </c>
      <c r="K83" s="234" t="str">
        <f>IF(A83="","",SUMIF(MM_Wechsel!$S$33:$S$300,JJ_ZPLf!$A83&amp;JJ_ZPLf!$K$10,MM_Wechsel!$P$33:$P$300))</f>
        <v/>
      </c>
      <c r="L83" s="140"/>
      <c r="M83" s="140"/>
      <c r="N83" s="140"/>
      <c r="O83" s="167"/>
    </row>
    <row r="84" spans="1:15" x14ac:dyDescent="0.2">
      <c r="A84" s="68" t="str">
        <f>MM_Wechsel!R175</f>
        <v/>
      </c>
      <c r="B84" s="233" t="str">
        <f>IF(A84="","",IFERROR(VLOOKUP(A84,L!$M$11:$N$120,2,FALSE),"Eingabeart wurde geändert"))</f>
        <v/>
      </c>
      <c r="C84" s="190"/>
      <c r="D84" s="140"/>
      <c r="E84" s="140"/>
      <c r="F84" s="140"/>
      <c r="G84" s="140"/>
      <c r="H84" s="140"/>
      <c r="I84" s="140"/>
      <c r="J84" s="234" t="str">
        <f>IF(A84="","",SUMIF(MM_Wechsel!$S$33:$S$300,JJ_ZPLf!$A84&amp;JJ_ZPLf!$J$10,MM_Wechsel!$P$33:$P$300))</f>
        <v/>
      </c>
      <c r="K84" s="234" t="str">
        <f>IF(A84="","",SUMIF(MM_Wechsel!$S$33:$S$300,JJ_ZPLf!$A84&amp;JJ_ZPLf!$K$10,MM_Wechsel!$P$33:$P$300))</f>
        <v/>
      </c>
      <c r="L84" s="140"/>
      <c r="M84" s="140"/>
      <c r="N84" s="140"/>
      <c r="O84" s="167"/>
    </row>
    <row r="85" spans="1:15" x14ac:dyDescent="0.2">
      <c r="A85" s="68" t="str">
        <f>MM_Wechsel!R179</f>
        <v/>
      </c>
      <c r="B85" s="233" t="str">
        <f>IF(A85="","",IFERROR(VLOOKUP(A85,L!$M$11:$N$120,2,FALSE),"Eingabeart wurde geändert"))</f>
        <v/>
      </c>
      <c r="C85" s="190"/>
      <c r="D85" s="140"/>
      <c r="E85" s="140"/>
      <c r="F85" s="140"/>
      <c r="G85" s="140"/>
      <c r="H85" s="140"/>
      <c r="I85" s="140"/>
      <c r="J85" s="234" t="str">
        <f>IF(A85="","",SUMIF(MM_Wechsel!$S$33:$S$300,JJ_ZPLf!$A85&amp;JJ_ZPLf!$J$10,MM_Wechsel!$P$33:$P$300))</f>
        <v/>
      </c>
      <c r="K85" s="234" t="str">
        <f>IF(A85="","",SUMIF(MM_Wechsel!$S$33:$S$300,JJ_ZPLf!$A85&amp;JJ_ZPLf!$K$10,MM_Wechsel!$P$33:$P$300))</f>
        <v/>
      </c>
      <c r="L85" s="140"/>
      <c r="M85" s="140"/>
      <c r="N85" s="140"/>
      <c r="O85" s="167"/>
    </row>
    <row r="86" spans="1:15" x14ac:dyDescent="0.2">
      <c r="A86" s="68" t="str">
        <f>MM_Wechsel!R181</f>
        <v/>
      </c>
      <c r="B86" s="233" t="str">
        <f>IF(A86="","",IFERROR(VLOOKUP(A86,L!$M$11:$N$120,2,FALSE),"Eingabeart wurde geändert"))</f>
        <v/>
      </c>
      <c r="C86" s="190"/>
      <c r="D86" s="140"/>
      <c r="E86" s="140"/>
      <c r="F86" s="140"/>
      <c r="G86" s="140"/>
      <c r="H86" s="140"/>
      <c r="I86" s="140"/>
      <c r="J86" s="234" t="str">
        <f>IF(A86="","",SUMIF(MM_Wechsel!$S$33:$S$300,JJ_ZPLf!$A86&amp;JJ_ZPLf!$J$10,MM_Wechsel!$P$33:$P$300))</f>
        <v/>
      </c>
      <c r="K86" s="234" t="str">
        <f>IF(A86="","",SUMIF(MM_Wechsel!$S$33:$S$300,JJ_ZPLf!$A86&amp;JJ_ZPLf!$K$10,MM_Wechsel!$P$33:$P$300))</f>
        <v/>
      </c>
      <c r="L86" s="140"/>
      <c r="M86" s="140"/>
      <c r="N86" s="140"/>
      <c r="O86" s="167"/>
    </row>
    <row r="87" spans="1:15" x14ac:dyDescent="0.2">
      <c r="A87" s="68" t="str">
        <f>MM_Wechsel!R183</f>
        <v/>
      </c>
      <c r="B87" s="233" t="str">
        <f>IF(A87="","",IFERROR(VLOOKUP(A87,L!$M$11:$N$120,2,FALSE),"Eingabeart wurde geändert"))</f>
        <v/>
      </c>
      <c r="C87" s="190"/>
      <c r="D87" s="140"/>
      <c r="E87" s="140"/>
      <c r="F87" s="140"/>
      <c r="G87" s="140"/>
      <c r="H87" s="140"/>
      <c r="I87" s="140"/>
      <c r="J87" s="234" t="str">
        <f>IF(A87="","",SUMIF(MM_Wechsel!$S$33:$S$300,JJ_ZPLf!$A87&amp;JJ_ZPLf!$J$10,MM_Wechsel!$P$33:$P$300))</f>
        <v/>
      </c>
      <c r="K87" s="234" t="str">
        <f>IF(A87="","",SUMIF(MM_Wechsel!$S$33:$S$300,JJ_ZPLf!$A87&amp;JJ_ZPLf!$K$10,MM_Wechsel!$P$33:$P$300))</f>
        <v/>
      </c>
      <c r="L87" s="140"/>
      <c r="M87" s="140"/>
      <c r="N87" s="140"/>
      <c r="O87" s="167"/>
    </row>
    <row r="88" spans="1:15" x14ac:dyDescent="0.2">
      <c r="A88" s="68" t="str">
        <f>MM_Wechsel!R185</f>
        <v/>
      </c>
      <c r="B88" s="233" t="str">
        <f>IF(A88="","",IFERROR(VLOOKUP(A88,L!$M$11:$N$120,2,FALSE),"Eingabeart wurde geändert"))</f>
        <v/>
      </c>
      <c r="C88" s="190"/>
      <c r="D88" s="140"/>
      <c r="E88" s="140"/>
      <c r="F88" s="140"/>
      <c r="G88" s="140"/>
      <c r="H88" s="140"/>
      <c r="I88" s="140"/>
      <c r="J88" s="234" t="str">
        <f>IF(A88="","",SUMIF(MM_Wechsel!$S$33:$S$300,JJ_ZPLf!$A88&amp;JJ_ZPLf!$J$10,MM_Wechsel!$P$33:$P$300))</f>
        <v/>
      </c>
      <c r="K88" s="234" t="str">
        <f>IF(A88="","",SUMIF(MM_Wechsel!$S$33:$S$300,JJ_ZPLf!$A88&amp;JJ_ZPLf!$K$10,MM_Wechsel!$P$33:$P$300))</f>
        <v/>
      </c>
      <c r="L88" s="140"/>
      <c r="M88" s="140"/>
      <c r="N88" s="140"/>
      <c r="O88" s="167"/>
    </row>
    <row r="89" spans="1:15" x14ac:dyDescent="0.2">
      <c r="A89" s="68" t="str">
        <f>MM_Wechsel!R187</f>
        <v/>
      </c>
      <c r="B89" s="233" t="str">
        <f>IF(A89="","",IFERROR(VLOOKUP(A89,L!$M$11:$N$120,2,FALSE),"Eingabeart wurde geändert"))</f>
        <v/>
      </c>
      <c r="C89" s="190"/>
      <c r="D89" s="140"/>
      <c r="E89" s="140"/>
      <c r="F89" s="140"/>
      <c r="G89" s="140"/>
      <c r="H89" s="140"/>
      <c r="I89" s="140"/>
      <c r="J89" s="234" t="str">
        <f>IF(A89="","",SUMIF(MM_Wechsel!$S$33:$S$300,JJ_ZPLf!$A89&amp;JJ_ZPLf!$J$10,MM_Wechsel!$P$33:$P$300))</f>
        <v/>
      </c>
      <c r="K89" s="234" t="str">
        <f>IF(A89="","",SUMIF(MM_Wechsel!$S$33:$S$300,JJ_ZPLf!$A89&amp;JJ_ZPLf!$K$10,MM_Wechsel!$P$33:$P$300))</f>
        <v/>
      </c>
      <c r="L89" s="140"/>
      <c r="M89" s="140"/>
      <c r="N89" s="140"/>
      <c r="O89" s="167"/>
    </row>
    <row r="90" spans="1:15" x14ac:dyDescent="0.2">
      <c r="A90" s="68" t="str">
        <f>MM_Wechsel!R189</f>
        <v/>
      </c>
      <c r="B90" s="233" t="str">
        <f>IF(A90="","",IFERROR(VLOOKUP(A90,L!$M$11:$N$120,2,FALSE),"Eingabeart wurde geändert"))</f>
        <v/>
      </c>
      <c r="C90" s="190"/>
      <c r="D90" s="140"/>
      <c r="E90" s="140"/>
      <c r="F90" s="140"/>
      <c r="G90" s="140"/>
      <c r="H90" s="140"/>
      <c r="I90" s="140"/>
      <c r="J90" s="234" t="str">
        <f>IF(A90="","",SUMIF(MM_Wechsel!$S$33:$S$300,JJ_ZPLf!$A90&amp;JJ_ZPLf!$J$10,MM_Wechsel!$P$33:$P$300))</f>
        <v/>
      </c>
      <c r="K90" s="234" t="str">
        <f>IF(A90="","",SUMIF(MM_Wechsel!$S$33:$S$300,JJ_ZPLf!$A90&amp;JJ_ZPLf!$K$10,MM_Wechsel!$P$33:$P$300))</f>
        <v/>
      </c>
      <c r="L90" s="140"/>
      <c r="M90" s="140"/>
      <c r="N90" s="140"/>
      <c r="O90" s="167"/>
    </row>
    <row r="91" spans="1:15" x14ac:dyDescent="0.2">
      <c r="A91" s="68" t="str">
        <f>MM_Wechsel!R191</f>
        <v/>
      </c>
      <c r="B91" s="233" t="str">
        <f>IF(A91="","",IFERROR(VLOOKUP(A91,L!$M$11:$N$120,2,FALSE),"Eingabeart wurde geändert"))</f>
        <v/>
      </c>
      <c r="C91" s="190"/>
      <c r="D91" s="140"/>
      <c r="E91" s="140"/>
      <c r="F91" s="140"/>
      <c r="G91" s="140"/>
      <c r="H91" s="140"/>
      <c r="I91" s="140"/>
      <c r="J91" s="234" t="str">
        <f>IF(A91="","",SUMIF(MM_Wechsel!$S$33:$S$300,JJ_ZPLf!$A91&amp;JJ_ZPLf!$J$10,MM_Wechsel!$P$33:$P$300))</f>
        <v/>
      </c>
      <c r="K91" s="234" t="str">
        <f>IF(A91="","",SUMIF(MM_Wechsel!$S$33:$S$300,JJ_ZPLf!$A91&amp;JJ_ZPLf!$K$10,MM_Wechsel!$P$33:$P$300))</f>
        <v/>
      </c>
      <c r="L91" s="140"/>
      <c r="M91" s="140"/>
      <c r="N91" s="140"/>
      <c r="O91" s="167"/>
    </row>
    <row r="92" spans="1:15" x14ac:dyDescent="0.2">
      <c r="A92" s="68" t="str">
        <f>MM_Wechsel!R193</f>
        <v/>
      </c>
      <c r="B92" s="233" t="str">
        <f>IF(A92="","",IFERROR(VLOOKUP(A92,L!$M$11:$N$120,2,FALSE),"Eingabeart wurde geändert"))</f>
        <v/>
      </c>
      <c r="C92" s="190"/>
      <c r="D92" s="140"/>
      <c r="E92" s="140"/>
      <c r="F92" s="140"/>
      <c r="G92" s="140"/>
      <c r="H92" s="140"/>
      <c r="I92" s="140"/>
      <c r="J92" s="234" t="str">
        <f>IF(A92="","",SUMIF(MM_Wechsel!$S$33:$S$300,JJ_ZPLf!$A92&amp;JJ_ZPLf!$J$10,MM_Wechsel!$P$33:$P$300))</f>
        <v/>
      </c>
      <c r="K92" s="234" t="str">
        <f>IF(A92="","",SUMIF(MM_Wechsel!$S$33:$S$300,JJ_ZPLf!$A92&amp;JJ_ZPLf!$K$10,MM_Wechsel!$P$33:$P$300))</f>
        <v/>
      </c>
      <c r="L92" s="140"/>
      <c r="M92" s="140"/>
      <c r="N92" s="140"/>
      <c r="O92" s="167"/>
    </row>
    <row r="93" spans="1:15" x14ac:dyDescent="0.2">
      <c r="A93" s="68" t="str">
        <f>MM_Wechsel!R195</f>
        <v/>
      </c>
      <c r="B93" s="233" t="str">
        <f>IF(A93="","",IFERROR(VLOOKUP(A93,L!$M$11:$N$120,2,FALSE),"Eingabeart wurde geändert"))</f>
        <v/>
      </c>
      <c r="C93" s="190"/>
      <c r="D93" s="140"/>
      <c r="E93" s="140"/>
      <c r="F93" s="140"/>
      <c r="G93" s="140"/>
      <c r="H93" s="140"/>
      <c r="I93" s="140"/>
      <c r="J93" s="234" t="str">
        <f>IF(A93="","",SUMIF(MM_Wechsel!$S$33:$S$300,JJ_ZPLf!$A93&amp;JJ_ZPLf!$J$10,MM_Wechsel!$P$33:$P$300))</f>
        <v/>
      </c>
      <c r="K93" s="234" t="str">
        <f>IF(A93="","",SUMIF(MM_Wechsel!$S$33:$S$300,JJ_ZPLf!$A93&amp;JJ_ZPLf!$K$10,MM_Wechsel!$P$33:$P$300))</f>
        <v/>
      </c>
      <c r="L93" s="140"/>
      <c r="M93" s="140"/>
      <c r="N93" s="140"/>
      <c r="O93" s="167"/>
    </row>
    <row r="94" spans="1:15" x14ac:dyDescent="0.2">
      <c r="A94" s="68" t="str">
        <f>MM_Wechsel!R197</f>
        <v/>
      </c>
      <c r="B94" s="233" t="str">
        <f>IF(A94="","",IFERROR(VLOOKUP(A94,L!$M$11:$N$120,2,FALSE),"Eingabeart wurde geändert"))</f>
        <v/>
      </c>
      <c r="C94" s="190"/>
      <c r="D94" s="140"/>
      <c r="E94" s="140"/>
      <c r="F94" s="140"/>
      <c r="G94" s="140"/>
      <c r="H94" s="140"/>
      <c r="I94" s="140"/>
      <c r="J94" s="234" t="str">
        <f>IF(A94="","",SUMIF(MM_Wechsel!$S$33:$S$300,JJ_ZPLf!$A94&amp;JJ_ZPLf!$J$10,MM_Wechsel!$P$33:$P$300))</f>
        <v/>
      </c>
      <c r="K94" s="234" t="str">
        <f>IF(A94="","",SUMIF(MM_Wechsel!$S$33:$S$300,JJ_ZPLf!$A94&amp;JJ_ZPLf!$K$10,MM_Wechsel!$P$33:$P$300))</f>
        <v/>
      </c>
      <c r="L94" s="140"/>
      <c r="M94" s="140"/>
      <c r="N94" s="140"/>
      <c r="O94" s="167"/>
    </row>
    <row r="95" spans="1:15" x14ac:dyDescent="0.2">
      <c r="A95" s="68" t="str">
        <f>MM_Wechsel!R199</f>
        <v/>
      </c>
      <c r="B95" s="233" t="str">
        <f>IF(A95="","",IFERROR(VLOOKUP(A95,L!$M$11:$N$120,2,FALSE),"Eingabeart wurde geändert"))</f>
        <v/>
      </c>
      <c r="C95" s="190"/>
      <c r="D95" s="140"/>
      <c r="E95" s="140"/>
      <c r="F95" s="140"/>
      <c r="G95" s="140"/>
      <c r="H95" s="140"/>
      <c r="I95" s="140"/>
      <c r="J95" s="234" t="str">
        <f>IF(A95="","",SUMIF(MM_Wechsel!$S$33:$S$300,JJ_ZPLf!$A95&amp;JJ_ZPLf!$J$10,MM_Wechsel!$P$33:$P$300))</f>
        <v/>
      </c>
      <c r="K95" s="234" t="str">
        <f>IF(A95="","",SUMIF(MM_Wechsel!$S$33:$S$300,JJ_ZPLf!$A95&amp;JJ_ZPLf!$K$10,MM_Wechsel!$P$33:$P$300))</f>
        <v/>
      </c>
      <c r="L95" s="140"/>
      <c r="M95" s="140"/>
      <c r="N95" s="140"/>
      <c r="O95" s="167"/>
    </row>
    <row r="96" spans="1:15" x14ac:dyDescent="0.2">
      <c r="A96" s="68" t="str">
        <f>MM_Wechsel!R201</f>
        <v/>
      </c>
      <c r="B96" s="233" t="str">
        <f>IF(A96="","",IFERROR(VLOOKUP(A96,L!$M$11:$N$120,2,FALSE),"Eingabeart wurde geändert"))</f>
        <v/>
      </c>
      <c r="C96" s="190"/>
      <c r="D96" s="140"/>
      <c r="E96" s="140"/>
      <c r="F96" s="140"/>
      <c r="G96" s="140"/>
      <c r="H96" s="140"/>
      <c r="I96" s="140"/>
      <c r="J96" s="234" t="str">
        <f>IF(A96="","",SUMIF(MM_Wechsel!$S$33:$S$300,JJ_ZPLf!$A96&amp;JJ_ZPLf!$J$10,MM_Wechsel!$P$33:$P$300))</f>
        <v/>
      </c>
      <c r="K96" s="234" t="str">
        <f>IF(A96="","",SUMIF(MM_Wechsel!$S$33:$S$300,JJ_ZPLf!$A96&amp;JJ_ZPLf!$K$10,MM_Wechsel!$P$33:$P$300))</f>
        <v/>
      </c>
      <c r="L96" s="140"/>
      <c r="M96" s="140"/>
      <c r="N96" s="140"/>
      <c r="O96" s="167"/>
    </row>
    <row r="97" spans="1:15" x14ac:dyDescent="0.2">
      <c r="A97" s="68" t="str">
        <f>MM_Wechsel!R203</f>
        <v/>
      </c>
      <c r="B97" s="233" t="str">
        <f>IF(A97="","",IFERROR(VLOOKUP(A97,L!$M$11:$N$120,2,FALSE),"Eingabeart wurde geändert"))</f>
        <v/>
      </c>
      <c r="C97" s="190"/>
      <c r="D97" s="140"/>
      <c r="E97" s="140"/>
      <c r="F97" s="140"/>
      <c r="G97" s="140"/>
      <c r="H97" s="140"/>
      <c r="I97" s="140"/>
      <c r="J97" s="234" t="str">
        <f>IF(A97="","",SUMIF(MM_Wechsel!$S$33:$S$300,JJ_ZPLf!$A97&amp;JJ_ZPLf!$J$10,MM_Wechsel!$P$33:$P$300))</f>
        <v/>
      </c>
      <c r="K97" s="234" t="str">
        <f>IF(A97="","",SUMIF(MM_Wechsel!$S$33:$S$300,JJ_ZPLf!$A97&amp;JJ_ZPLf!$K$10,MM_Wechsel!$P$33:$P$300))</f>
        <v/>
      </c>
      <c r="L97" s="140"/>
      <c r="M97" s="140"/>
      <c r="N97" s="140"/>
      <c r="O97" s="167"/>
    </row>
    <row r="98" spans="1:15" x14ac:dyDescent="0.2">
      <c r="A98" s="68" t="str">
        <f>MM_Wechsel!R205</f>
        <v/>
      </c>
      <c r="B98" s="233" t="str">
        <f>IF(A98="","",IFERROR(VLOOKUP(A98,L!$M$11:$N$120,2,FALSE),"Eingabeart wurde geändert"))</f>
        <v/>
      </c>
      <c r="C98" s="190"/>
      <c r="D98" s="140"/>
      <c r="E98" s="140"/>
      <c r="F98" s="140"/>
      <c r="G98" s="140"/>
      <c r="H98" s="140"/>
      <c r="I98" s="140"/>
      <c r="J98" s="234" t="str">
        <f>IF(A98="","",SUMIF(MM_Wechsel!$S$33:$S$300,JJ_ZPLf!$A98&amp;JJ_ZPLf!$J$10,MM_Wechsel!$P$33:$P$300))</f>
        <v/>
      </c>
      <c r="K98" s="234" t="str">
        <f>IF(A98="","",SUMIF(MM_Wechsel!$S$33:$S$300,JJ_ZPLf!$A98&amp;JJ_ZPLf!$K$10,MM_Wechsel!$P$33:$P$300))</f>
        <v/>
      </c>
      <c r="L98" s="140"/>
      <c r="M98" s="140"/>
      <c r="N98" s="140"/>
      <c r="O98" s="167"/>
    </row>
    <row r="99" spans="1:15" x14ac:dyDescent="0.2">
      <c r="A99" s="68" t="str">
        <f>MM_Wechsel!R207</f>
        <v/>
      </c>
      <c r="B99" s="233" t="str">
        <f>IF(A99="","",IFERROR(VLOOKUP(A99,L!$M$11:$N$120,2,FALSE),"Eingabeart wurde geändert"))</f>
        <v/>
      </c>
      <c r="C99" s="190"/>
      <c r="D99" s="140"/>
      <c r="E99" s="140"/>
      <c r="F99" s="140"/>
      <c r="G99" s="140"/>
      <c r="H99" s="140"/>
      <c r="I99" s="140"/>
      <c r="J99" s="234" t="str">
        <f>IF(A99="","",SUMIF(MM_Wechsel!$S$33:$S$300,JJ_ZPLf!$A99&amp;JJ_ZPLf!$J$10,MM_Wechsel!$P$33:$P$300))</f>
        <v/>
      </c>
      <c r="K99" s="234" t="str">
        <f>IF(A99="","",SUMIF(MM_Wechsel!$S$33:$S$300,JJ_ZPLf!$A99&amp;JJ_ZPLf!$K$10,MM_Wechsel!$P$33:$P$300))</f>
        <v/>
      </c>
      <c r="L99" s="140"/>
      <c r="M99" s="140"/>
      <c r="N99" s="140"/>
      <c r="O99" s="167"/>
    </row>
    <row r="100" spans="1:15" x14ac:dyDescent="0.2">
      <c r="A100" s="68" t="str">
        <f>MM_Wechsel!R209</f>
        <v/>
      </c>
      <c r="B100" s="233" t="str">
        <f>IF(A100="","",IFERROR(VLOOKUP(A100,L!$M$11:$N$120,2,FALSE),"Eingabeart wurde geändert"))</f>
        <v/>
      </c>
      <c r="C100" s="190"/>
      <c r="D100" s="140"/>
      <c r="E100" s="140"/>
      <c r="F100" s="140"/>
      <c r="G100" s="140"/>
      <c r="H100" s="140"/>
      <c r="I100" s="140"/>
      <c r="J100" s="234" t="str">
        <f>IF(A100="","",SUMIF(MM_Wechsel!$S$33:$S$300,JJ_ZPLf!$A100&amp;JJ_ZPLf!$J$10,MM_Wechsel!$P$33:$P$300))</f>
        <v/>
      </c>
      <c r="K100" s="234" t="str">
        <f>IF(A100="","",SUMIF(MM_Wechsel!$S$33:$S$300,JJ_ZPLf!$A100&amp;JJ_ZPLf!$K$10,MM_Wechsel!$P$33:$P$300))</f>
        <v/>
      </c>
      <c r="L100" s="140"/>
      <c r="M100" s="140"/>
      <c r="N100" s="140"/>
      <c r="O100" s="167"/>
    </row>
    <row r="101" spans="1:15" x14ac:dyDescent="0.2">
      <c r="A101" s="68" t="str">
        <f>MM_Wechsel!R211</f>
        <v/>
      </c>
      <c r="B101" s="233" t="str">
        <f>IF(A101="","",IFERROR(VLOOKUP(A101,L!$M$11:$N$120,2,FALSE),"Eingabeart wurde geändert"))</f>
        <v/>
      </c>
      <c r="C101" s="190"/>
      <c r="D101" s="140"/>
      <c r="E101" s="140"/>
      <c r="F101" s="140"/>
      <c r="G101" s="140"/>
      <c r="H101" s="140"/>
      <c r="I101" s="140"/>
      <c r="J101" s="234" t="str">
        <f>IF(A101="","",SUMIF(MM_Wechsel!$S$33:$S$300,JJ_ZPLf!$A101&amp;JJ_ZPLf!$J$10,MM_Wechsel!$P$33:$P$300))</f>
        <v/>
      </c>
      <c r="K101" s="234" t="str">
        <f>IF(A101="","",SUMIF(MM_Wechsel!$S$33:$S$300,JJ_ZPLf!$A101&amp;JJ_ZPLf!$K$10,MM_Wechsel!$P$33:$P$300))</f>
        <v/>
      </c>
      <c r="L101" s="140"/>
      <c r="M101" s="140"/>
      <c r="N101" s="140"/>
      <c r="O101" s="167"/>
    </row>
    <row r="102" spans="1:15" x14ac:dyDescent="0.2">
      <c r="A102" s="68" t="str">
        <f>MM_Wechsel!R213</f>
        <v/>
      </c>
      <c r="B102" s="233" t="str">
        <f>IF(A102="","",IFERROR(VLOOKUP(A102,L!$M$11:$N$120,2,FALSE),"Eingabeart wurde geändert"))</f>
        <v/>
      </c>
      <c r="C102" s="190"/>
      <c r="D102" s="140"/>
      <c r="E102" s="140"/>
      <c r="F102" s="140"/>
      <c r="G102" s="140"/>
      <c r="H102" s="140"/>
      <c r="I102" s="140"/>
      <c r="J102" s="234" t="str">
        <f>IF(A102="","",SUMIF(MM_Wechsel!$S$33:$S$300,JJ_ZPLf!$A102&amp;JJ_ZPLf!$J$10,MM_Wechsel!$P$33:$P$300))</f>
        <v/>
      </c>
      <c r="K102" s="234" t="str">
        <f>IF(A102="","",SUMIF(MM_Wechsel!$S$33:$S$300,JJ_ZPLf!$A102&amp;JJ_ZPLf!$K$10,MM_Wechsel!$P$33:$P$300))</f>
        <v/>
      </c>
      <c r="L102" s="140"/>
      <c r="M102" s="140"/>
      <c r="N102" s="140"/>
      <c r="O102" s="167"/>
    </row>
    <row r="103" spans="1:15" x14ac:dyDescent="0.2">
      <c r="A103" s="68" t="str">
        <f>MM_Wechsel!R215</f>
        <v/>
      </c>
      <c r="B103" s="233" t="str">
        <f>IF(A103="","",IFERROR(VLOOKUP(A103,L!$M$11:$N$120,2,FALSE),"Eingabeart wurde geändert"))</f>
        <v/>
      </c>
      <c r="C103" s="190"/>
      <c r="D103" s="140"/>
      <c r="E103" s="140"/>
      <c r="F103" s="140"/>
      <c r="G103" s="140"/>
      <c r="H103" s="140"/>
      <c r="I103" s="140"/>
      <c r="J103" s="234" t="str">
        <f>IF(A103="","",SUMIF(MM_Wechsel!$S$33:$S$300,JJ_ZPLf!$A103&amp;JJ_ZPLf!$J$10,MM_Wechsel!$P$33:$P$300))</f>
        <v/>
      </c>
      <c r="K103" s="234" t="str">
        <f>IF(A103="","",SUMIF(MM_Wechsel!$S$33:$S$300,JJ_ZPLf!$A103&amp;JJ_ZPLf!$K$10,MM_Wechsel!$P$33:$P$300))</f>
        <v/>
      </c>
      <c r="L103" s="140"/>
      <c r="M103" s="140"/>
      <c r="N103" s="140"/>
      <c r="O103" s="167"/>
    </row>
    <row r="104" spans="1:15" x14ac:dyDescent="0.2">
      <c r="A104" s="68" t="str">
        <f>MM_Wechsel!R217</f>
        <v/>
      </c>
      <c r="B104" s="233" t="str">
        <f>IF(A104="","",IFERROR(VLOOKUP(A104,L!$M$11:$N$120,2,FALSE),"Eingabeart wurde geändert"))</f>
        <v/>
      </c>
      <c r="C104" s="190"/>
      <c r="D104" s="140"/>
      <c r="E104" s="140"/>
      <c r="F104" s="140"/>
      <c r="G104" s="140"/>
      <c r="H104" s="140"/>
      <c r="I104" s="140"/>
      <c r="J104" s="234" t="str">
        <f>IF(A104="","",SUMIF(MM_Wechsel!$S$33:$S$300,JJ_ZPLf!$A104&amp;JJ_ZPLf!$J$10,MM_Wechsel!$P$33:$P$300))</f>
        <v/>
      </c>
      <c r="K104" s="234" t="str">
        <f>IF(A104="","",SUMIF(MM_Wechsel!$S$33:$S$300,JJ_ZPLf!$A104&amp;JJ_ZPLf!$K$10,MM_Wechsel!$P$33:$P$300))</f>
        <v/>
      </c>
      <c r="L104" s="140"/>
      <c r="M104" s="140"/>
      <c r="N104" s="140"/>
      <c r="O104" s="167"/>
    </row>
    <row r="105" spans="1:15" x14ac:dyDescent="0.2">
      <c r="A105" s="68" t="str">
        <f>MM_Wechsel!R219</f>
        <v/>
      </c>
      <c r="B105" s="233" t="str">
        <f>IF(A105="","",IFERROR(VLOOKUP(A105,L!$M$11:$N$120,2,FALSE),"Eingabeart wurde geändert"))</f>
        <v/>
      </c>
      <c r="C105" s="190"/>
      <c r="D105" s="140"/>
      <c r="E105" s="140"/>
      <c r="F105" s="140"/>
      <c r="G105" s="140"/>
      <c r="H105" s="140"/>
      <c r="I105" s="140"/>
      <c r="J105" s="234" t="str">
        <f>IF(A105="","",SUMIF(MM_Wechsel!$S$33:$S$300,JJ_ZPLf!$A105&amp;JJ_ZPLf!$J$10,MM_Wechsel!$P$33:$P$300))</f>
        <v/>
      </c>
      <c r="K105" s="234" t="str">
        <f>IF(A105="","",SUMIF(MM_Wechsel!$S$33:$S$300,JJ_ZPLf!$A105&amp;JJ_ZPLf!$K$10,MM_Wechsel!$P$33:$P$300))</f>
        <v/>
      </c>
      <c r="L105" s="140"/>
      <c r="M105" s="140"/>
      <c r="N105" s="140"/>
      <c r="O105" s="167"/>
    </row>
    <row r="106" spans="1:15" x14ac:dyDescent="0.2">
      <c r="A106" s="68" t="str">
        <f>MM_Wechsel!R221</f>
        <v/>
      </c>
      <c r="B106" s="233" t="str">
        <f>IF(A106="","",IFERROR(VLOOKUP(A106,L!$M$11:$N$120,2,FALSE),"Eingabeart wurde geändert"))</f>
        <v/>
      </c>
      <c r="C106" s="190"/>
      <c r="D106" s="140"/>
      <c r="E106" s="140"/>
      <c r="F106" s="140"/>
      <c r="G106" s="140"/>
      <c r="H106" s="140"/>
      <c r="I106" s="140"/>
      <c r="J106" s="234" t="str">
        <f>IF(A106="","",SUMIF(MM_Wechsel!$S$33:$S$300,JJ_ZPLf!$A106&amp;JJ_ZPLf!$J$10,MM_Wechsel!$P$33:$P$300))</f>
        <v/>
      </c>
      <c r="K106" s="234" t="str">
        <f>IF(A106="","",SUMIF(MM_Wechsel!$S$33:$S$300,JJ_ZPLf!$A106&amp;JJ_ZPLf!$K$10,MM_Wechsel!$P$33:$P$300))</f>
        <v/>
      </c>
      <c r="L106" s="140"/>
      <c r="M106" s="140"/>
      <c r="N106" s="140"/>
      <c r="O106" s="167"/>
    </row>
    <row r="107" spans="1:15" x14ac:dyDescent="0.2">
      <c r="A107" s="68" t="str">
        <f>MM_Wechsel!R223</f>
        <v/>
      </c>
      <c r="B107" s="233" t="str">
        <f>IF(A107="","",IFERROR(VLOOKUP(A107,L!$M$11:$N$120,2,FALSE),"Eingabeart wurde geändert"))</f>
        <v/>
      </c>
      <c r="C107" s="190"/>
      <c r="D107" s="140"/>
      <c r="E107" s="140"/>
      <c r="F107" s="140"/>
      <c r="G107" s="140"/>
      <c r="H107" s="140"/>
      <c r="I107" s="140"/>
      <c r="J107" s="234" t="str">
        <f>IF(A107="","",SUMIF(MM_Wechsel!$S$33:$S$300,JJ_ZPLf!$A107&amp;JJ_ZPLf!$J$10,MM_Wechsel!$P$33:$P$300))</f>
        <v/>
      </c>
      <c r="K107" s="234" t="str">
        <f>IF(A107="","",SUMIF(MM_Wechsel!$S$33:$S$300,JJ_ZPLf!$A107&amp;JJ_ZPLf!$K$10,MM_Wechsel!$P$33:$P$300))</f>
        <v/>
      </c>
      <c r="L107" s="140"/>
      <c r="M107" s="140"/>
      <c r="N107" s="140"/>
      <c r="O107" s="167"/>
    </row>
    <row r="108" spans="1:15" x14ac:dyDescent="0.2">
      <c r="A108" s="68" t="str">
        <f>MM_Wechsel!R225</f>
        <v/>
      </c>
      <c r="B108" s="233" t="str">
        <f>IF(A108="","",IFERROR(VLOOKUP(A108,L!$M$11:$N$120,2,FALSE),"Eingabeart wurde geändert"))</f>
        <v/>
      </c>
      <c r="C108" s="190"/>
      <c r="D108" s="140"/>
      <c r="E108" s="140"/>
      <c r="F108" s="140"/>
      <c r="G108" s="140"/>
      <c r="H108" s="140"/>
      <c r="I108" s="140"/>
      <c r="J108" s="234" t="str">
        <f>IF(A108="","",SUMIF(MM_Wechsel!$S$33:$S$300,JJ_ZPLf!$A108&amp;JJ_ZPLf!$J$10,MM_Wechsel!$P$33:$P$300))</f>
        <v/>
      </c>
      <c r="K108" s="234" t="str">
        <f>IF(A108="","",SUMIF(MM_Wechsel!$S$33:$S$300,JJ_ZPLf!$A108&amp;JJ_ZPLf!$K$10,MM_Wechsel!$P$33:$P$300))</f>
        <v/>
      </c>
      <c r="L108" s="140"/>
      <c r="M108" s="140"/>
      <c r="N108" s="140"/>
      <c r="O108" s="167"/>
    </row>
    <row r="109" spans="1:15" x14ac:dyDescent="0.2">
      <c r="A109" s="68" t="str">
        <f>MM_Wechsel!R227</f>
        <v/>
      </c>
      <c r="B109" s="233" t="str">
        <f>IF(A109="","",IFERROR(VLOOKUP(A109,L!$M$11:$N$120,2,FALSE),"Eingabeart wurde geändert"))</f>
        <v/>
      </c>
      <c r="C109" s="190"/>
      <c r="D109" s="140"/>
      <c r="E109" s="140"/>
      <c r="F109" s="140"/>
      <c r="G109" s="140"/>
      <c r="H109" s="140"/>
      <c r="I109" s="140"/>
      <c r="J109" s="234" t="str">
        <f>IF(A109="","",SUMIF(MM_Wechsel!$S$33:$S$300,JJ_ZPLf!$A109&amp;JJ_ZPLf!$J$10,MM_Wechsel!$P$33:$P$300))</f>
        <v/>
      </c>
      <c r="K109" s="234" t="str">
        <f>IF(A109="","",SUMIF(MM_Wechsel!$S$33:$S$300,JJ_ZPLf!$A109&amp;JJ_ZPLf!$K$10,MM_Wechsel!$P$33:$P$300))</f>
        <v/>
      </c>
      <c r="L109" s="140"/>
      <c r="M109" s="140"/>
      <c r="N109" s="140"/>
      <c r="O109" s="167"/>
    </row>
    <row r="110" spans="1:15" x14ac:dyDescent="0.2">
      <c r="A110" s="68" t="str">
        <f>MM_Wechsel!R229</f>
        <v/>
      </c>
      <c r="B110" s="233" t="str">
        <f>IF(A110="","",IFERROR(VLOOKUP(A110,L!$M$11:$N$120,2,FALSE),"Eingabeart wurde geändert"))</f>
        <v/>
      </c>
      <c r="C110" s="190"/>
      <c r="D110" s="140"/>
      <c r="E110" s="140"/>
      <c r="F110" s="140"/>
      <c r="G110" s="140"/>
      <c r="H110" s="140"/>
      <c r="I110" s="140"/>
      <c r="J110" s="234" t="str">
        <f>IF(A110="","",SUMIF(MM_Wechsel!$S$33:$S$300,JJ_ZPLf!$A110&amp;JJ_ZPLf!$J$10,MM_Wechsel!$P$33:$P$300))</f>
        <v/>
      </c>
      <c r="K110" s="234" t="str">
        <f>IF(A110="","",SUMIF(MM_Wechsel!$S$33:$S$300,JJ_ZPLf!$A110&amp;JJ_ZPLf!$K$10,MM_Wechsel!$P$33:$P$300))</f>
        <v/>
      </c>
      <c r="L110" s="140"/>
      <c r="M110" s="140"/>
      <c r="N110" s="140"/>
      <c r="O110" s="167"/>
    </row>
    <row r="111" spans="1:15" x14ac:dyDescent="0.2">
      <c r="A111" s="68" t="str">
        <f>MM_Wechsel!R231</f>
        <v/>
      </c>
      <c r="B111" s="233" t="str">
        <f>IF(A111="","",IFERROR(VLOOKUP(A111,L!$M$11:$N$120,2,FALSE),"Eingabeart wurde geändert"))</f>
        <v/>
      </c>
      <c r="C111" s="190"/>
      <c r="D111" s="140"/>
      <c r="E111" s="140"/>
      <c r="F111" s="140"/>
      <c r="G111" s="140"/>
      <c r="H111" s="140"/>
      <c r="I111" s="140"/>
      <c r="J111" s="234" t="str">
        <f>IF(A111="","",SUMIF(MM_Wechsel!$S$33:$S$300,JJ_ZPLf!$A111&amp;JJ_ZPLf!$J$10,MM_Wechsel!$P$33:$P$300))</f>
        <v/>
      </c>
      <c r="K111" s="234" t="str">
        <f>IF(A111="","",SUMIF(MM_Wechsel!$S$33:$S$300,JJ_ZPLf!$A111&amp;JJ_ZPLf!$K$10,MM_Wechsel!$P$33:$P$300))</f>
        <v/>
      </c>
      <c r="L111" s="140"/>
      <c r="M111" s="140"/>
      <c r="N111" s="140"/>
      <c r="O111" s="167"/>
    </row>
    <row r="112" spans="1:15" x14ac:dyDescent="0.2">
      <c r="A112" s="68" t="str">
        <f>MM_Wechsel!R233</f>
        <v/>
      </c>
      <c r="B112" s="233" t="str">
        <f>IF(A112="","",IFERROR(VLOOKUP(A112,L!$M$11:$N$120,2,FALSE),"Eingabeart wurde geändert"))</f>
        <v/>
      </c>
      <c r="C112" s="190"/>
      <c r="D112" s="140"/>
      <c r="E112" s="140"/>
      <c r="F112" s="140"/>
      <c r="G112" s="140"/>
      <c r="H112" s="140"/>
      <c r="I112" s="140"/>
      <c r="J112" s="234" t="str">
        <f>IF(A112="","",SUMIF(MM_Wechsel!$S$33:$S$300,JJ_ZPLf!$A112&amp;JJ_ZPLf!$J$10,MM_Wechsel!$P$33:$P$300))</f>
        <v/>
      </c>
      <c r="K112" s="234" t="str">
        <f>IF(A112="","",SUMIF(MM_Wechsel!$S$33:$S$300,JJ_ZPLf!$A112&amp;JJ_ZPLf!$K$10,MM_Wechsel!$P$33:$P$300))</f>
        <v/>
      </c>
      <c r="L112" s="140"/>
      <c r="M112" s="140"/>
      <c r="N112" s="140"/>
      <c r="O112" s="167"/>
    </row>
    <row r="113" spans="1:15" x14ac:dyDescent="0.2">
      <c r="A113" s="68" t="str">
        <f>MM_Wechsel!R235</f>
        <v/>
      </c>
      <c r="B113" s="233" t="str">
        <f>IF(A113="","",IFERROR(VLOOKUP(A113,L!$M$11:$N$120,2,FALSE),"Eingabeart wurde geändert"))</f>
        <v/>
      </c>
      <c r="C113" s="190"/>
      <c r="D113" s="140"/>
      <c r="E113" s="140"/>
      <c r="F113" s="140"/>
      <c r="G113" s="140"/>
      <c r="H113" s="140"/>
      <c r="I113" s="140"/>
      <c r="J113" s="234" t="str">
        <f>IF(A113="","",SUMIF(MM_Wechsel!$S$33:$S$300,JJ_ZPLf!$A113&amp;JJ_ZPLf!$J$10,MM_Wechsel!$P$33:$P$300))</f>
        <v/>
      </c>
      <c r="K113" s="234" t="str">
        <f>IF(A113="","",SUMIF(MM_Wechsel!$S$33:$S$300,JJ_ZPLf!$A113&amp;JJ_ZPLf!$K$10,MM_Wechsel!$P$33:$P$300))</f>
        <v/>
      </c>
      <c r="L113" s="140"/>
      <c r="M113" s="140"/>
      <c r="N113" s="140"/>
      <c r="O113" s="167"/>
    </row>
    <row r="114" spans="1:15" x14ac:dyDescent="0.2">
      <c r="A114" s="68" t="str">
        <f>MM_Wechsel!R237</f>
        <v/>
      </c>
      <c r="B114" s="233" t="str">
        <f>IF(A114="","",IFERROR(VLOOKUP(A114,L!$M$11:$N$120,2,FALSE),"Eingabeart wurde geändert"))</f>
        <v/>
      </c>
      <c r="C114" s="190"/>
      <c r="D114" s="140"/>
      <c r="E114" s="140"/>
      <c r="F114" s="140"/>
      <c r="G114" s="140"/>
      <c r="H114" s="140"/>
      <c r="I114" s="140"/>
      <c r="J114" s="234" t="str">
        <f>IF(A114="","",SUMIF(MM_Wechsel!$S$33:$S$300,JJ_ZPLf!$A114&amp;JJ_ZPLf!$J$10,MM_Wechsel!$P$33:$P$300))</f>
        <v/>
      </c>
      <c r="K114" s="234" t="str">
        <f>IF(A114="","",SUMIF(MM_Wechsel!$S$33:$S$300,JJ_ZPLf!$A114&amp;JJ_ZPLf!$K$10,MM_Wechsel!$P$33:$P$300))</f>
        <v/>
      </c>
      <c r="L114" s="140"/>
      <c r="M114" s="140"/>
      <c r="N114" s="140"/>
      <c r="O114" s="167"/>
    </row>
    <row r="115" spans="1:15" x14ac:dyDescent="0.2">
      <c r="A115" s="68" t="str">
        <f>MM_Wechsel!R239</f>
        <v/>
      </c>
      <c r="B115" s="233" t="str">
        <f>IF(A115="","",IFERROR(VLOOKUP(A115,L!$M$11:$N$120,2,FALSE),"Eingabeart wurde geändert"))</f>
        <v/>
      </c>
      <c r="C115" s="190"/>
      <c r="D115" s="140"/>
      <c r="E115" s="140"/>
      <c r="F115" s="140"/>
      <c r="G115" s="140"/>
      <c r="H115" s="140"/>
      <c r="I115" s="140"/>
      <c r="J115" s="234" t="str">
        <f>IF(A115="","",SUMIF(MM_Wechsel!$S$33:$S$300,JJ_ZPLf!$A115&amp;JJ_ZPLf!$J$10,MM_Wechsel!$P$33:$P$300))</f>
        <v/>
      </c>
      <c r="K115" s="234" t="str">
        <f>IF(A115="","",SUMIF(MM_Wechsel!$S$33:$S$300,JJ_ZPLf!$A115&amp;JJ_ZPLf!$K$10,MM_Wechsel!$P$33:$P$300))</f>
        <v/>
      </c>
      <c r="L115" s="140"/>
      <c r="M115" s="140"/>
      <c r="N115" s="140"/>
      <c r="O115" s="167"/>
    </row>
    <row r="116" spans="1:15" x14ac:dyDescent="0.2">
      <c r="A116" s="68" t="str">
        <f>MM_Wechsel!R241</f>
        <v/>
      </c>
      <c r="B116" s="233" t="str">
        <f>IF(A116="","",IFERROR(VLOOKUP(A116,L!$M$11:$N$120,2,FALSE),"Eingabeart wurde geändert"))</f>
        <v/>
      </c>
      <c r="C116" s="190"/>
      <c r="D116" s="140"/>
      <c r="E116" s="140"/>
      <c r="F116" s="140"/>
      <c r="G116" s="140"/>
      <c r="H116" s="140"/>
      <c r="I116" s="140"/>
      <c r="J116" s="234" t="str">
        <f>IF(A116="","",SUMIF(MM_Wechsel!$S$33:$S$300,JJ_ZPLf!$A116&amp;JJ_ZPLf!$J$10,MM_Wechsel!$P$33:$P$300))</f>
        <v/>
      </c>
      <c r="K116" s="234" t="str">
        <f>IF(A116="","",SUMIF(MM_Wechsel!$S$33:$S$300,JJ_ZPLf!$A116&amp;JJ_ZPLf!$K$10,MM_Wechsel!$P$33:$P$300))</f>
        <v/>
      </c>
      <c r="L116" s="140"/>
      <c r="M116" s="140"/>
      <c r="N116" s="140"/>
      <c r="O116" s="167"/>
    </row>
    <row r="117" spans="1:15" x14ac:dyDescent="0.2">
      <c r="A117" s="68" t="str">
        <f>MM_Wechsel!R243</f>
        <v/>
      </c>
      <c r="B117" s="233" t="str">
        <f>IF(A117="","",IFERROR(VLOOKUP(A117,L!$M$11:$N$120,2,FALSE),"Eingabeart wurde geändert"))</f>
        <v/>
      </c>
      <c r="C117" s="190"/>
      <c r="D117" s="140"/>
      <c r="E117" s="140"/>
      <c r="F117" s="140"/>
      <c r="G117" s="140"/>
      <c r="H117" s="140"/>
      <c r="I117" s="140"/>
      <c r="J117" s="234" t="str">
        <f>IF(A117="","",SUMIF(MM_Wechsel!$S$33:$S$300,JJ_ZPLf!$A117&amp;JJ_ZPLf!$J$10,MM_Wechsel!$P$33:$P$300))</f>
        <v/>
      </c>
      <c r="K117" s="234" t="str">
        <f>IF(A117="","",SUMIF(MM_Wechsel!$S$33:$S$300,JJ_ZPLf!$A117&amp;JJ_ZPLf!$K$10,MM_Wechsel!$P$33:$P$300))</f>
        <v/>
      </c>
      <c r="L117" s="140"/>
      <c r="M117" s="140"/>
      <c r="N117" s="140"/>
      <c r="O117" s="167"/>
    </row>
    <row r="118" spans="1:15" x14ac:dyDescent="0.2">
      <c r="A118" s="68" t="str">
        <f>MM_Wechsel!R245</f>
        <v/>
      </c>
      <c r="B118" s="233" t="str">
        <f>IF(A118="","",IFERROR(VLOOKUP(A118,L!$M$11:$N$120,2,FALSE),"Eingabeart wurde geändert"))</f>
        <v/>
      </c>
      <c r="C118" s="190"/>
      <c r="D118" s="140"/>
      <c r="E118" s="140"/>
      <c r="F118" s="140"/>
      <c r="G118" s="140"/>
      <c r="H118" s="140"/>
      <c r="I118" s="140"/>
      <c r="J118" s="234" t="str">
        <f>IF(A118="","",SUMIF(MM_Wechsel!$S$33:$S$300,JJ_ZPLf!$A118&amp;JJ_ZPLf!$J$10,MM_Wechsel!$P$33:$P$300))</f>
        <v/>
      </c>
      <c r="K118" s="234" t="str">
        <f>IF(A118="","",SUMIF(MM_Wechsel!$S$33:$S$300,JJ_ZPLf!$A118&amp;JJ_ZPLf!$K$10,MM_Wechsel!$P$33:$P$300))</f>
        <v/>
      </c>
      <c r="L118" s="140"/>
      <c r="M118" s="140"/>
      <c r="N118" s="140"/>
      <c r="O118" s="167"/>
    </row>
    <row r="119" spans="1:15" x14ac:dyDescent="0.2">
      <c r="A119" s="68" t="str">
        <f>MM_Wechsel!R247</f>
        <v/>
      </c>
      <c r="B119" s="233" t="str">
        <f>IF(A119="","",IFERROR(VLOOKUP(A119,L!$M$11:$N$120,2,FALSE),"Eingabeart wurde geändert"))</f>
        <v/>
      </c>
      <c r="C119" s="190"/>
      <c r="D119" s="140"/>
      <c r="E119" s="140"/>
      <c r="F119" s="140"/>
      <c r="G119" s="140"/>
      <c r="H119" s="140"/>
      <c r="I119" s="140"/>
      <c r="J119" s="234" t="str">
        <f>IF(A119="","",SUMIF(MM_Wechsel!$S$33:$S$300,JJ_ZPLf!$A119&amp;JJ_ZPLf!$J$10,MM_Wechsel!$P$33:$P$300))</f>
        <v/>
      </c>
      <c r="K119" s="234" t="str">
        <f>IF(A119="","",SUMIF(MM_Wechsel!$S$33:$S$300,JJ_ZPLf!$A119&amp;JJ_ZPLf!$K$10,MM_Wechsel!$P$33:$P$300))</f>
        <v/>
      </c>
      <c r="L119" s="140"/>
      <c r="M119" s="140"/>
      <c r="N119" s="140"/>
      <c r="O119" s="167"/>
    </row>
    <row r="120" spans="1:15" x14ac:dyDescent="0.2">
      <c r="A120" s="68" t="str">
        <f>MM_Wechsel!R249</f>
        <v/>
      </c>
      <c r="B120" s="233" t="str">
        <f>IF(A120="","",IFERROR(VLOOKUP(A120,L!$M$11:$N$120,2,FALSE),"Eingabeart wurde geändert"))</f>
        <v/>
      </c>
      <c r="C120" s="190"/>
      <c r="D120" s="140"/>
      <c r="E120" s="140"/>
      <c r="F120" s="140"/>
      <c r="G120" s="140"/>
      <c r="H120" s="140"/>
      <c r="I120" s="140"/>
      <c r="J120" s="234" t="str">
        <f>IF(A120="","",SUMIF(MM_Wechsel!$S$33:$S$300,JJ_ZPLf!$A120&amp;JJ_ZPLf!$J$10,MM_Wechsel!$P$33:$P$300))</f>
        <v/>
      </c>
      <c r="K120" s="234" t="str">
        <f>IF(A120="","",SUMIF(MM_Wechsel!$S$33:$S$300,JJ_ZPLf!$A120&amp;JJ_ZPLf!$K$10,MM_Wechsel!$P$33:$P$300))</f>
        <v/>
      </c>
      <c r="L120" s="140"/>
      <c r="M120" s="140"/>
      <c r="N120" s="140"/>
      <c r="O120" s="167"/>
    </row>
    <row r="121" spans="1:15" x14ac:dyDescent="0.2">
      <c r="A121" s="68" t="str">
        <f>MM_Wechsel!R251</f>
        <v/>
      </c>
      <c r="B121" s="233" t="str">
        <f>IF(A121="","",IFERROR(VLOOKUP(A121,L!$M$11:$N$120,2,FALSE),"Eingabeart wurde geändert"))</f>
        <v/>
      </c>
      <c r="C121" s="190"/>
      <c r="D121" s="140"/>
      <c r="E121" s="140"/>
      <c r="F121" s="140"/>
      <c r="G121" s="140"/>
      <c r="H121" s="140"/>
      <c r="I121" s="140"/>
      <c r="J121" s="234" t="str">
        <f>IF(A121="","",SUMIF(MM_Wechsel!$S$33:$S$300,JJ_ZPLf!$A121&amp;JJ_ZPLf!$J$10,MM_Wechsel!$P$33:$P$300))</f>
        <v/>
      </c>
      <c r="K121" s="234" t="str">
        <f>IF(A121="","",SUMIF(MM_Wechsel!$S$33:$S$300,JJ_ZPLf!$A121&amp;JJ_ZPLf!$K$10,MM_Wechsel!$P$33:$P$300))</f>
        <v/>
      </c>
      <c r="L121" s="140"/>
      <c r="M121" s="140"/>
      <c r="N121" s="140"/>
      <c r="O121" s="167"/>
    </row>
    <row r="122" spans="1:15" x14ac:dyDescent="0.2">
      <c r="A122" s="68" t="str">
        <f>MM_Wechsel!R253</f>
        <v/>
      </c>
      <c r="B122" s="233" t="str">
        <f>IF(A122="","",IFERROR(VLOOKUP(A122,L!$M$11:$N$120,2,FALSE),"Eingabeart wurde geändert"))</f>
        <v/>
      </c>
      <c r="C122" s="190"/>
      <c r="D122" s="140"/>
      <c r="E122" s="140"/>
      <c r="F122" s="140"/>
      <c r="G122" s="140"/>
      <c r="H122" s="140"/>
      <c r="I122" s="140"/>
      <c r="J122" s="234" t="str">
        <f>IF(A122="","",SUMIF(MM_Wechsel!$S$33:$S$300,JJ_ZPLf!$A122&amp;JJ_ZPLf!$J$10,MM_Wechsel!$P$33:$P$300))</f>
        <v/>
      </c>
      <c r="K122" s="234" t="str">
        <f>IF(A122="","",SUMIF(MM_Wechsel!$S$33:$S$300,JJ_ZPLf!$A122&amp;JJ_ZPLf!$K$10,MM_Wechsel!$P$33:$P$300))</f>
        <v/>
      </c>
      <c r="L122" s="140"/>
      <c r="M122" s="140"/>
      <c r="N122" s="140"/>
      <c r="O122" s="167"/>
    </row>
    <row r="123" spans="1:15" x14ac:dyDescent="0.2">
      <c r="A123" s="68" t="str">
        <f>MM_Wechsel!R255</f>
        <v/>
      </c>
      <c r="B123" s="233" t="str">
        <f>IF(A123="","",IFERROR(VLOOKUP(A123,L!$M$11:$N$120,2,FALSE),"Eingabeart wurde geändert"))</f>
        <v/>
      </c>
      <c r="C123" s="190"/>
      <c r="D123" s="140"/>
      <c r="E123" s="140"/>
      <c r="F123" s="140"/>
      <c r="G123" s="140"/>
      <c r="H123" s="140"/>
      <c r="I123" s="140"/>
      <c r="J123" s="234" t="str">
        <f>IF(A123="","",SUMIF(MM_Wechsel!$S$33:$S$300,JJ_ZPLf!$A123&amp;JJ_ZPLf!$J$10,MM_Wechsel!$P$33:$P$300))</f>
        <v/>
      </c>
      <c r="K123" s="234" t="str">
        <f>IF(A123="","",SUMIF(MM_Wechsel!$S$33:$S$300,JJ_ZPLf!$A123&amp;JJ_ZPLf!$K$10,MM_Wechsel!$P$33:$P$300))</f>
        <v/>
      </c>
      <c r="L123" s="140"/>
      <c r="M123" s="140"/>
      <c r="N123" s="140"/>
      <c r="O123" s="167"/>
    </row>
    <row r="124" spans="1:15" x14ac:dyDescent="0.2">
      <c r="A124" s="68" t="str">
        <f>MM_Wechsel!R257</f>
        <v/>
      </c>
      <c r="B124" s="233" t="str">
        <f>IF(A124="","",IFERROR(VLOOKUP(A124,L!$M$11:$N$120,2,FALSE),"Eingabeart wurde geändert"))</f>
        <v/>
      </c>
      <c r="C124" s="190"/>
      <c r="D124" s="140"/>
      <c r="E124" s="140"/>
      <c r="F124" s="140"/>
      <c r="G124" s="140"/>
      <c r="H124" s="140"/>
      <c r="I124" s="140"/>
      <c r="J124" s="234" t="str">
        <f>IF(A124="","",SUMIF(MM_Wechsel!$S$33:$S$300,JJ_ZPLf!$A124&amp;JJ_ZPLf!$J$10,MM_Wechsel!$P$33:$P$300))</f>
        <v/>
      </c>
      <c r="K124" s="234" t="str">
        <f>IF(A124="","",SUMIF(MM_Wechsel!$S$33:$S$300,JJ_ZPLf!$A124&amp;JJ_ZPLf!$K$10,MM_Wechsel!$P$33:$P$300))</f>
        <v/>
      </c>
      <c r="L124" s="140"/>
      <c r="M124" s="140"/>
      <c r="N124" s="140"/>
      <c r="O124" s="167"/>
    </row>
    <row r="125" spans="1:15" x14ac:dyDescent="0.2">
      <c r="A125" s="68" t="str">
        <f>MM_Wechsel!R259</f>
        <v/>
      </c>
      <c r="B125" s="233" t="str">
        <f>IF(A125="","",IFERROR(VLOOKUP(A125,L!$M$11:$N$120,2,FALSE),"Eingabeart wurde geändert"))</f>
        <v/>
      </c>
      <c r="C125" s="190"/>
      <c r="D125" s="140"/>
      <c r="E125" s="140"/>
      <c r="F125" s="140"/>
      <c r="G125" s="140"/>
      <c r="H125" s="140"/>
      <c r="I125" s="140"/>
      <c r="J125" s="234" t="str">
        <f>IF(A125="","",SUMIF(MM_Wechsel!$S$33:$S$300,JJ_ZPLf!$A125&amp;JJ_ZPLf!$J$10,MM_Wechsel!$P$33:$P$300))</f>
        <v/>
      </c>
      <c r="K125" s="234" t="str">
        <f>IF(A125="","",SUMIF(MM_Wechsel!$S$33:$S$300,JJ_ZPLf!$A125&amp;JJ_ZPLf!$K$10,MM_Wechsel!$P$33:$P$300))</f>
        <v/>
      </c>
      <c r="L125" s="140"/>
      <c r="M125" s="140"/>
      <c r="N125" s="140"/>
      <c r="O125" s="167"/>
    </row>
    <row r="126" spans="1:15" x14ac:dyDescent="0.2">
      <c r="A126" s="68" t="str">
        <f>MM_Wechsel!R261</f>
        <v/>
      </c>
      <c r="B126" s="233" t="str">
        <f>IF(A126="","",IFERROR(VLOOKUP(A126,L!$M$11:$N$120,2,FALSE),"Eingabeart wurde geändert"))</f>
        <v/>
      </c>
      <c r="C126" s="190"/>
      <c r="D126" s="140"/>
      <c r="E126" s="140"/>
      <c r="F126" s="140"/>
      <c r="G126" s="140"/>
      <c r="H126" s="140"/>
      <c r="I126" s="140"/>
      <c r="J126" s="234" t="str">
        <f>IF(A126="","",SUMIF(MM_Wechsel!$S$33:$S$300,JJ_ZPLf!$A126&amp;JJ_ZPLf!$J$10,MM_Wechsel!$P$33:$P$300))</f>
        <v/>
      </c>
      <c r="K126" s="234" t="str">
        <f>IF(A126="","",SUMIF(MM_Wechsel!$S$33:$S$300,JJ_ZPLf!$A126&amp;JJ_ZPLf!$K$10,MM_Wechsel!$P$33:$P$300))</f>
        <v/>
      </c>
      <c r="L126" s="140"/>
      <c r="M126" s="140"/>
      <c r="N126" s="140"/>
      <c r="O126" s="167"/>
    </row>
    <row r="127" spans="1:15" x14ac:dyDescent="0.2">
      <c r="A127" s="68" t="str">
        <f>MM_Wechsel!R263</f>
        <v/>
      </c>
      <c r="B127" s="233" t="str">
        <f>IF(A127="","",IFERROR(VLOOKUP(A127,L!$M$11:$N$120,2,FALSE),"Eingabeart wurde geändert"))</f>
        <v/>
      </c>
      <c r="C127" s="190"/>
      <c r="D127" s="140"/>
      <c r="E127" s="140"/>
      <c r="F127" s="140"/>
      <c r="G127" s="140"/>
      <c r="H127" s="140"/>
      <c r="I127" s="140"/>
      <c r="J127" s="234" t="str">
        <f>IF(A127="","",SUMIF(MM_Wechsel!$S$33:$S$300,JJ_ZPLf!$A127&amp;JJ_ZPLf!$J$10,MM_Wechsel!$P$33:$P$300))</f>
        <v/>
      </c>
      <c r="K127" s="234" t="str">
        <f>IF(A127="","",SUMIF(MM_Wechsel!$S$33:$S$300,JJ_ZPLf!$A127&amp;JJ_ZPLf!$K$10,MM_Wechsel!$P$33:$P$300))</f>
        <v/>
      </c>
      <c r="L127" s="140"/>
      <c r="M127" s="140"/>
      <c r="N127" s="140"/>
      <c r="O127" s="167"/>
    </row>
    <row r="128" spans="1:15" x14ac:dyDescent="0.2">
      <c r="A128" s="68" t="str">
        <f>MM_Wechsel!R265</f>
        <v/>
      </c>
      <c r="B128" s="233" t="str">
        <f>IF(A128="","",IFERROR(VLOOKUP(A128,L!$M$11:$N$120,2,FALSE),"Eingabeart wurde geändert"))</f>
        <v/>
      </c>
      <c r="C128" s="190"/>
      <c r="D128" s="140"/>
      <c r="E128" s="140"/>
      <c r="F128" s="140"/>
      <c r="G128" s="140"/>
      <c r="H128" s="140"/>
      <c r="I128" s="140"/>
      <c r="J128" s="234" t="str">
        <f>IF(A128="","",SUMIF(MM_Wechsel!$S$33:$S$300,JJ_ZPLf!$A128&amp;JJ_ZPLf!$J$10,MM_Wechsel!$P$33:$P$300))</f>
        <v/>
      </c>
      <c r="K128" s="234" t="str">
        <f>IF(A128="","",SUMIF(MM_Wechsel!$S$33:$S$300,JJ_ZPLf!$A128&amp;JJ_ZPLf!$K$10,MM_Wechsel!$P$33:$P$300))</f>
        <v/>
      </c>
      <c r="L128" s="140"/>
      <c r="M128" s="140"/>
      <c r="N128" s="140"/>
      <c r="O128" s="167"/>
    </row>
    <row r="129" spans="1:15" x14ac:dyDescent="0.2">
      <c r="A129" s="68" t="str">
        <f>MM_Wechsel!R267</f>
        <v/>
      </c>
      <c r="B129" s="233" t="str">
        <f>IF(A129="","",IFERROR(VLOOKUP(A129,L!$M$11:$N$120,2,FALSE),"Eingabeart wurde geändert"))</f>
        <v/>
      </c>
      <c r="C129" s="190"/>
      <c r="D129" s="140"/>
      <c r="E129" s="140"/>
      <c r="F129" s="140"/>
      <c r="G129" s="140"/>
      <c r="H129" s="140"/>
      <c r="I129" s="140"/>
      <c r="J129" s="234" t="str">
        <f>IF(A129="","",SUMIF(MM_Wechsel!$S$33:$S$300,JJ_ZPLf!$A129&amp;JJ_ZPLf!$J$10,MM_Wechsel!$P$33:$P$300))</f>
        <v/>
      </c>
      <c r="K129" s="234" t="str">
        <f>IF(A129="","",SUMIF(MM_Wechsel!$S$33:$S$300,JJ_ZPLf!$A129&amp;JJ_ZPLf!$K$10,MM_Wechsel!$P$33:$P$300))</f>
        <v/>
      </c>
      <c r="L129" s="140"/>
      <c r="M129" s="140"/>
      <c r="N129" s="140"/>
      <c r="O129" s="167"/>
    </row>
    <row r="130" spans="1:15" x14ac:dyDescent="0.2">
      <c r="A130" s="68" t="str">
        <f>MM_Wechsel!R269</f>
        <v/>
      </c>
      <c r="B130" s="233" t="str">
        <f>IF(A130="","",IFERROR(VLOOKUP(A130,L!$M$11:$N$120,2,FALSE),"Eingabeart wurde geändert"))</f>
        <v/>
      </c>
      <c r="C130" s="190"/>
      <c r="D130" s="140"/>
      <c r="E130" s="140"/>
      <c r="F130" s="140"/>
      <c r="G130" s="140"/>
      <c r="H130" s="140"/>
      <c r="I130" s="140"/>
      <c r="J130" s="234" t="str">
        <f>IF(A130="","",SUMIF(MM_Wechsel!$S$33:$S$300,JJ_ZPLf!$A130&amp;JJ_ZPLf!$J$10,MM_Wechsel!$P$33:$P$300))</f>
        <v/>
      </c>
      <c r="K130" s="234" t="str">
        <f>IF(A130="","",SUMIF(MM_Wechsel!$S$33:$S$300,JJ_ZPLf!$A130&amp;JJ_ZPLf!$K$10,MM_Wechsel!$P$33:$P$300))</f>
        <v/>
      </c>
      <c r="L130" s="140"/>
      <c r="M130" s="140"/>
      <c r="N130" s="140"/>
      <c r="O130" s="167"/>
    </row>
    <row r="131" spans="1:15" x14ac:dyDescent="0.2">
      <c r="A131" s="68" t="str">
        <f>MM_Wechsel!R271</f>
        <v/>
      </c>
      <c r="B131" s="233" t="str">
        <f>IF(A131="","",IFERROR(VLOOKUP(A131,L!$M$11:$N$120,2,FALSE),"Eingabeart wurde geändert"))</f>
        <v/>
      </c>
      <c r="C131" s="190"/>
      <c r="D131" s="140"/>
      <c r="E131" s="140"/>
      <c r="F131" s="140"/>
      <c r="G131" s="140"/>
      <c r="H131" s="140"/>
      <c r="I131" s="140"/>
      <c r="J131" s="234" t="str">
        <f>IF(A131="","",SUMIF(MM_Wechsel!$S$33:$S$300,JJ_ZPLf!$A131&amp;JJ_ZPLf!$J$10,MM_Wechsel!$P$33:$P$300))</f>
        <v/>
      </c>
      <c r="K131" s="234" t="str">
        <f>IF(A131="","",SUMIF(MM_Wechsel!$S$33:$S$300,JJ_ZPLf!$A131&amp;JJ_ZPLf!$K$10,MM_Wechsel!$P$33:$P$300))</f>
        <v/>
      </c>
      <c r="L131" s="140"/>
      <c r="M131" s="140"/>
      <c r="N131" s="140"/>
      <c r="O131" s="167"/>
    </row>
    <row r="132" spans="1:15" x14ac:dyDescent="0.2">
      <c r="A132" s="68" t="str">
        <f>MM_Wechsel!R273</f>
        <v/>
      </c>
      <c r="B132" s="233" t="str">
        <f>IF(A132="","",IFERROR(VLOOKUP(A132,L!$M$11:$N$120,2,FALSE),"Eingabeart wurde geändert"))</f>
        <v/>
      </c>
      <c r="C132" s="190"/>
      <c r="D132" s="140"/>
      <c r="E132" s="140"/>
      <c r="F132" s="140"/>
      <c r="G132" s="140"/>
      <c r="H132" s="140"/>
      <c r="I132" s="140"/>
      <c r="J132" s="234" t="str">
        <f>IF(A132="","",SUMIF(MM_Wechsel!$S$33:$S$300,JJ_ZPLf!$A132&amp;JJ_ZPLf!$J$10,MM_Wechsel!$P$33:$P$300))</f>
        <v/>
      </c>
      <c r="K132" s="234" t="str">
        <f>IF(A132="","",SUMIF(MM_Wechsel!$S$33:$S$300,JJ_ZPLf!$A132&amp;JJ_ZPLf!$K$10,MM_Wechsel!$P$33:$P$300))</f>
        <v/>
      </c>
      <c r="L132" s="140"/>
      <c r="M132" s="140"/>
      <c r="N132" s="140"/>
      <c r="O132" s="167"/>
    </row>
    <row r="133" spans="1:15" x14ac:dyDescent="0.2">
      <c r="A133" s="68" t="str">
        <f>MM_Wechsel!R275</f>
        <v/>
      </c>
      <c r="B133" s="233" t="str">
        <f>IF(A133="","",IFERROR(VLOOKUP(A133,L!$M$11:$N$120,2,FALSE),"Eingabeart wurde geändert"))</f>
        <v/>
      </c>
      <c r="C133" s="190"/>
      <c r="D133" s="140"/>
      <c r="E133" s="140"/>
      <c r="F133" s="140"/>
      <c r="G133" s="140"/>
      <c r="H133" s="140"/>
      <c r="I133" s="140"/>
      <c r="J133" s="234" t="str">
        <f>IF(A133="","",SUMIF(MM_Wechsel!$S$33:$S$300,JJ_ZPLf!$A133&amp;JJ_ZPLf!$J$10,MM_Wechsel!$P$33:$P$300))</f>
        <v/>
      </c>
      <c r="K133" s="234" t="str">
        <f>IF(A133="","",SUMIF(MM_Wechsel!$S$33:$S$300,JJ_ZPLf!$A133&amp;JJ_ZPLf!$K$10,MM_Wechsel!$P$33:$P$300))</f>
        <v/>
      </c>
      <c r="L133" s="140"/>
      <c r="M133" s="140"/>
      <c r="N133" s="140"/>
      <c r="O133" s="167"/>
    </row>
    <row r="134" spans="1:15" x14ac:dyDescent="0.2">
      <c r="A134" s="68" t="str">
        <f>MM_Wechsel!R277</f>
        <v/>
      </c>
      <c r="B134" s="233" t="str">
        <f>IF(A134="","",IFERROR(VLOOKUP(A134,L!$M$11:$N$120,2,FALSE),"Eingabeart wurde geändert"))</f>
        <v/>
      </c>
      <c r="C134" s="190"/>
      <c r="D134" s="140"/>
      <c r="E134" s="140"/>
      <c r="F134" s="140"/>
      <c r="G134" s="140"/>
      <c r="H134" s="140"/>
      <c r="I134" s="140"/>
      <c r="J134" s="234" t="str">
        <f>IF(A134="","",SUMIF(MM_Wechsel!$S$33:$S$300,JJ_ZPLf!$A134&amp;JJ_ZPLf!$J$10,MM_Wechsel!$P$33:$P$300))</f>
        <v/>
      </c>
      <c r="K134" s="234" t="str">
        <f>IF(A134="","",SUMIF(MM_Wechsel!$S$33:$S$300,JJ_ZPLf!$A134&amp;JJ_ZPLf!$K$10,MM_Wechsel!$P$33:$P$300))</f>
        <v/>
      </c>
      <c r="L134" s="140"/>
      <c r="M134" s="140"/>
      <c r="N134" s="140"/>
      <c r="O134" s="167"/>
    </row>
    <row r="135" spans="1:15" x14ac:dyDescent="0.2">
      <c r="A135" s="68" t="str">
        <f>MM_Wechsel!R279</f>
        <v/>
      </c>
      <c r="B135" s="233" t="str">
        <f>IF(A135="","",IFERROR(VLOOKUP(A135,L!$M$11:$N$120,2,FALSE),"Eingabeart wurde geändert"))</f>
        <v/>
      </c>
      <c r="C135" s="190"/>
      <c r="D135" s="140"/>
      <c r="E135" s="140"/>
      <c r="F135" s="140"/>
      <c r="G135" s="140"/>
      <c r="H135" s="140"/>
      <c r="I135" s="140"/>
      <c r="J135" s="234" t="str">
        <f>IF(A135="","",SUMIF(MM_Wechsel!$S$33:$S$300,JJ_ZPLf!$A135&amp;JJ_ZPLf!$J$10,MM_Wechsel!$P$33:$P$300))</f>
        <v/>
      </c>
      <c r="K135" s="234" t="str">
        <f>IF(A135="","",SUMIF(MM_Wechsel!$S$33:$S$300,JJ_ZPLf!$A135&amp;JJ_ZPLf!$K$10,MM_Wechsel!$P$33:$P$300))</f>
        <v/>
      </c>
      <c r="L135" s="140"/>
      <c r="M135" s="140"/>
      <c r="N135" s="140"/>
      <c r="O135" s="167"/>
    </row>
    <row r="136" spans="1:15" x14ac:dyDescent="0.2">
      <c r="A136" s="68" t="str">
        <f>MM_Wechsel!R281</f>
        <v/>
      </c>
      <c r="B136" s="233" t="str">
        <f>IF(A136="","",IFERROR(VLOOKUP(A136,L!$M$11:$N$120,2,FALSE),"Eingabeart wurde geändert"))</f>
        <v/>
      </c>
      <c r="C136" s="190"/>
      <c r="D136" s="140"/>
      <c r="E136" s="140"/>
      <c r="F136" s="140"/>
      <c r="G136" s="140"/>
      <c r="H136" s="140"/>
      <c r="I136" s="140"/>
      <c r="J136" s="234" t="str">
        <f>IF(A136="","",SUMIF(MM_Wechsel!$S$33:$S$300,JJ_ZPLf!$A136&amp;JJ_ZPLf!$J$10,MM_Wechsel!$P$33:$P$300))</f>
        <v/>
      </c>
      <c r="K136" s="234" t="str">
        <f>IF(A136="","",SUMIF(MM_Wechsel!$S$33:$S$300,JJ_ZPLf!$A136&amp;JJ_ZPLf!$K$10,MM_Wechsel!$P$33:$P$300))</f>
        <v/>
      </c>
      <c r="L136" s="140"/>
      <c r="M136" s="140"/>
      <c r="N136" s="140"/>
      <c r="O136" s="167"/>
    </row>
    <row r="137" spans="1:15" x14ac:dyDescent="0.2">
      <c r="A137" s="68" t="str">
        <f>MM_Wechsel!R283</f>
        <v/>
      </c>
      <c r="B137" s="233" t="str">
        <f>IF(A137="","",IFERROR(VLOOKUP(A137,L!$M$11:$N$120,2,FALSE),"Eingabeart wurde geändert"))</f>
        <v/>
      </c>
      <c r="C137" s="190"/>
      <c r="D137" s="140"/>
      <c r="E137" s="140"/>
      <c r="F137" s="140"/>
      <c r="G137" s="140"/>
      <c r="H137" s="140"/>
      <c r="I137" s="140"/>
      <c r="J137" s="234" t="str">
        <f>IF(A137="","",SUMIF(MM_Wechsel!$S$33:$S$300,JJ_ZPLf!$A137&amp;JJ_ZPLf!$J$10,MM_Wechsel!$P$33:$P$300))</f>
        <v/>
      </c>
      <c r="K137" s="234" t="str">
        <f>IF(A137="","",SUMIF(MM_Wechsel!$S$33:$S$300,JJ_ZPLf!$A137&amp;JJ_ZPLf!$K$10,MM_Wechsel!$P$33:$P$300))</f>
        <v/>
      </c>
      <c r="L137" s="140"/>
      <c r="M137" s="140"/>
      <c r="N137" s="140"/>
      <c r="O137" s="167"/>
    </row>
    <row r="138" spans="1:15" x14ac:dyDescent="0.2">
      <c r="A138" s="68" t="str">
        <f>MM_Wechsel!R285</f>
        <v/>
      </c>
      <c r="B138" s="233" t="str">
        <f>IF(A138="","",IFERROR(VLOOKUP(A138,L!$M$11:$N$120,2,FALSE),"Eingabeart wurde geändert"))</f>
        <v/>
      </c>
      <c r="C138" s="190"/>
      <c r="D138" s="140"/>
      <c r="E138" s="140"/>
      <c r="F138" s="140"/>
      <c r="G138" s="140"/>
      <c r="H138" s="140"/>
      <c r="I138" s="140"/>
      <c r="J138" s="234" t="str">
        <f>IF(A138="","",SUMIF(MM_Wechsel!$S$33:$S$300,JJ_ZPLf!$A138&amp;JJ_ZPLf!$J$10,MM_Wechsel!$P$33:$P$300))</f>
        <v/>
      </c>
      <c r="K138" s="234" t="str">
        <f>IF(A138="","",SUMIF(MM_Wechsel!$S$33:$S$300,JJ_ZPLf!$A138&amp;JJ_ZPLf!$K$10,MM_Wechsel!$P$33:$P$300))</f>
        <v/>
      </c>
      <c r="L138" s="140"/>
      <c r="M138" s="140"/>
      <c r="N138" s="140"/>
      <c r="O138" s="167"/>
    </row>
    <row r="139" spans="1:15" x14ac:dyDescent="0.2">
      <c r="A139" s="68" t="str">
        <f>MM_Wechsel!R287</f>
        <v/>
      </c>
      <c r="B139" s="233" t="str">
        <f>IF(A139="","",IFERROR(VLOOKUP(A139,L!$M$11:$N$120,2,FALSE),"Eingabeart wurde geändert"))</f>
        <v/>
      </c>
      <c r="C139" s="190"/>
      <c r="D139" s="140"/>
      <c r="E139" s="140"/>
      <c r="F139" s="140"/>
      <c r="G139" s="140"/>
      <c r="H139" s="140"/>
      <c r="I139" s="140"/>
      <c r="J139" s="234" t="str">
        <f>IF(A139="","",SUMIF(MM_Wechsel!$S$33:$S$300,JJ_ZPLf!$A139&amp;JJ_ZPLf!$J$10,MM_Wechsel!$P$33:$P$300))</f>
        <v/>
      </c>
      <c r="K139" s="234" t="str">
        <f>IF(A139="","",SUMIF(MM_Wechsel!$S$33:$S$300,JJ_ZPLf!$A139&amp;JJ_ZPLf!$K$10,MM_Wechsel!$P$33:$P$300))</f>
        <v/>
      </c>
      <c r="L139" s="140"/>
      <c r="M139" s="140"/>
      <c r="N139" s="140"/>
      <c r="O139" s="167"/>
    </row>
    <row r="140" spans="1:15" x14ac:dyDescent="0.2">
      <c r="A140" s="68" t="str">
        <f>MM_Wechsel!R289</f>
        <v/>
      </c>
      <c r="B140" s="233" t="str">
        <f>IF(A140="","",IFERROR(VLOOKUP(A140,L!$M$11:$N$120,2,FALSE),"Eingabeart wurde geändert"))</f>
        <v/>
      </c>
      <c r="C140" s="190"/>
      <c r="D140" s="140"/>
      <c r="E140" s="140"/>
      <c r="F140" s="140"/>
      <c r="G140" s="140"/>
      <c r="H140" s="140"/>
      <c r="I140" s="140"/>
      <c r="J140" s="234" t="str">
        <f>IF(A140="","",SUMIF(MM_Wechsel!$S$33:$S$300,JJ_ZPLf!$A140&amp;JJ_ZPLf!$J$10,MM_Wechsel!$P$33:$P$300))</f>
        <v/>
      </c>
      <c r="K140" s="234" t="str">
        <f>IF(A140="","",SUMIF(MM_Wechsel!$S$33:$S$300,JJ_ZPLf!$A140&amp;JJ_ZPLf!$K$10,MM_Wechsel!$P$33:$P$300))</f>
        <v/>
      </c>
      <c r="L140" s="140"/>
      <c r="M140" s="140"/>
      <c r="N140" s="140"/>
      <c r="O140" s="167"/>
    </row>
    <row r="141" spans="1:15" x14ac:dyDescent="0.2">
      <c r="A141" s="68" t="str">
        <f>MM_Wechsel!R291</f>
        <v/>
      </c>
      <c r="B141" s="233" t="str">
        <f>IF(A141="","",IFERROR(VLOOKUP(A141,L!$M$11:$N$120,2,FALSE),"Eingabeart wurde geändert"))</f>
        <v/>
      </c>
      <c r="C141" s="190"/>
      <c r="D141" s="140"/>
      <c r="E141" s="140"/>
      <c r="F141" s="140"/>
      <c r="G141" s="140"/>
      <c r="H141" s="140"/>
      <c r="I141" s="140"/>
      <c r="J141" s="234" t="str">
        <f>IF(A141="","",SUMIF(MM_Wechsel!$S$33:$S$300,JJ_ZPLf!$A141&amp;JJ_ZPLf!$J$10,MM_Wechsel!$P$33:$P$300))</f>
        <v/>
      </c>
      <c r="K141" s="234" t="str">
        <f>IF(A141="","",SUMIF(MM_Wechsel!$S$33:$S$300,JJ_ZPLf!$A141&amp;JJ_ZPLf!$K$10,MM_Wechsel!$P$33:$P$300))</f>
        <v/>
      </c>
      <c r="L141" s="140"/>
      <c r="M141" s="140"/>
      <c r="N141" s="140"/>
      <c r="O141" s="167"/>
    </row>
    <row r="142" spans="1:15" x14ac:dyDescent="0.2">
      <c r="A142" s="68" t="str">
        <f>MM_Wechsel!R293</f>
        <v/>
      </c>
      <c r="B142" s="233" t="str">
        <f>IF(A142="","",IFERROR(VLOOKUP(A142,L!$M$11:$N$120,2,FALSE),"Eingabeart wurde geändert"))</f>
        <v/>
      </c>
      <c r="C142" s="190"/>
      <c r="D142" s="140"/>
      <c r="E142" s="140"/>
      <c r="F142" s="140"/>
      <c r="G142" s="140"/>
      <c r="H142" s="140"/>
      <c r="I142" s="140"/>
      <c r="J142" s="234" t="str">
        <f>IF(A142="","",SUMIF(MM_Wechsel!$S$33:$S$300,JJ_ZPLf!$A142&amp;JJ_ZPLf!$J$10,MM_Wechsel!$P$33:$P$300))</f>
        <v/>
      </c>
      <c r="K142" s="234" t="str">
        <f>IF(A142="","",SUMIF(MM_Wechsel!$S$33:$S$300,JJ_ZPLf!$A142&amp;JJ_ZPLf!$K$10,MM_Wechsel!$P$33:$P$300))</f>
        <v/>
      </c>
      <c r="L142" s="140"/>
      <c r="M142" s="140"/>
      <c r="N142" s="140"/>
      <c r="O142" s="167"/>
    </row>
    <row r="143" spans="1:15" x14ac:dyDescent="0.2">
      <c r="A143" s="68" t="str">
        <f>MM_Wechsel!R295</f>
        <v/>
      </c>
      <c r="B143" s="233" t="str">
        <f>IF(A143="","",IFERROR(VLOOKUP(A143,L!$M$11:$N$120,2,FALSE),"Eingabeart wurde geändert"))</f>
        <v/>
      </c>
      <c r="C143" s="190"/>
      <c r="D143" s="140"/>
      <c r="E143" s="140"/>
      <c r="F143" s="140"/>
      <c r="G143" s="140"/>
      <c r="H143" s="140"/>
      <c r="I143" s="140"/>
      <c r="J143" s="234" t="str">
        <f>IF(A143="","",SUMIF(MM_Wechsel!$S$33:$S$300,JJ_ZPLf!$A143&amp;JJ_ZPLf!$J$10,MM_Wechsel!$P$33:$P$300))</f>
        <v/>
      </c>
      <c r="K143" s="234" t="str">
        <f>IF(A143="","",SUMIF(MM_Wechsel!$S$33:$S$300,JJ_ZPLf!$A143&amp;JJ_ZPLf!$K$10,MM_Wechsel!$P$33:$P$300))</f>
        <v/>
      </c>
      <c r="L143" s="140"/>
      <c r="M143" s="140"/>
      <c r="N143" s="140"/>
      <c r="O143" s="167"/>
    </row>
    <row r="144" spans="1:15" x14ac:dyDescent="0.2">
      <c r="A144" s="68" t="str">
        <f>MM_Wechsel!R297</f>
        <v/>
      </c>
      <c r="B144" s="233" t="str">
        <f>IF(A144="","",IFERROR(VLOOKUP(A144,L!$M$11:$N$120,2,FALSE),"Eingabeart wurde geändert"))</f>
        <v/>
      </c>
      <c r="C144" s="190"/>
      <c r="D144" s="140"/>
      <c r="E144" s="140"/>
      <c r="F144" s="140"/>
      <c r="G144" s="140"/>
      <c r="H144" s="140"/>
      <c r="I144" s="140"/>
      <c r="J144" s="234" t="str">
        <f>IF(A144="","",SUMIF(MM_Wechsel!$S$33:$S$300,JJ_ZPLf!$A144&amp;JJ_ZPLf!$J$10,MM_Wechsel!$P$33:$P$300))</f>
        <v/>
      </c>
      <c r="K144" s="234" t="str">
        <f>IF(A144="","",SUMIF(MM_Wechsel!$S$33:$S$300,JJ_ZPLf!$A144&amp;JJ_ZPLf!$K$10,MM_Wechsel!$P$33:$P$300))</f>
        <v/>
      </c>
      <c r="L144" s="140"/>
      <c r="M144" s="140"/>
      <c r="N144" s="140"/>
      <c r="O144" s="167"/>
    </row>
    <row r="145" spans="1:15" x14ac:dyDescent="0.2">
      <c r="A145" s="68" t="str">
        <f>MM_Wechsel!R299</f>
        <v/>
      </c>
      <c r="B145" s="233" t="str">
        <f>IF(A145="","",IFERROR(VLOOKUP(A145,L!$M$11:$N$120,2,FALSE),"Eingabeart wurde geändert"))</f>
        <v/>
      </c>
      <c r="C145" s="190"/>
      <c r="D145" s="140"/>
      <c r="E145" s="140"/>
      <c r="F145" s="140"/>
      <c r="G145" s="140"/>
      <c r="H145" s="140"/>
      <c r="I145" s="140"/>
      <c r="J145" s="234" t="str">
        <f>IF(A145="","",SUMIF(MM_Wechsel!$S$33:$S$300,JJ_ZPLf!$A145&amp;JJ_ZPLf!$J$10,MM_Wechsel!$P$33:$P$300))</f>
        <v/>
      </c>
      <c r="K145" s="234" t="str">
        <f>IF(A145="","",SUMIF(MM_Wechsel!$S$33:$S$300,JJ_ZPLf!$A145&amp;JJ_ZPLf!$K$10,MM_Wechsel!$P$33:$P$300))</f>
        <v/>
      </c>
      <c r="L145" s="140"/>
      <c r="M145" s="140"/>
      <c r="N145" s="140"/>
      <c r="O145" s="167"/>
    </row>
  </sheetData>
  <sheetProtection algorithmName="SHA-512" hashValue="Dj1sEXEY3eVqmV8ZSL4rhHVt+w7USXzbUPm3+lmPxk/aIWMoKPf8MHaxb+gi8jLRO5MS2hGZtXFLDSBHhV/qCg==" saltValue="oJkH/H03fO7QqfMWLe6lvw==" spinCount="100000" sheet="1" objects="1" scenarios="1" formatCells="0" formatColumns="0" formatRows="0"/>
  <mergeCells count="13">
    <mergeCell ref="A8:A11"/>
    <mergeCell ref="B8:B11"/>
    <mergeCell ref="C8:C10"/>
    <mergeCell ref="L9:N9"/>
    <mergeCell ref="A12:B12"/>
    <mergeCell ref="D8:D10"/>
    <mergeCell ref="E8:N8"/>
    <mergeCell ref="E9:E10"/>
    <mergeCell ref="F9:F10"/>
    <mergeCell ref="G9:G10"/>
    <mergeCell ref="H9:H10"/>
    <mergeCell ref="I9:I10"/>
    <mergeCell ref="J9:K9"/>
  </mergeCells>
  <conditionalFormatting sqref="A13:A145">
    <cfRule type="expression" dxfId="5" priority="1">
      <formula>AND($A13="",SUM($C13:$I13)&lt;&gt;0)</formula>
    </cfRule>
  </conditionalFormatting>
  <pageMargins left="0.46" right="0.49" top="0.984251969" bottom="0.76" header="0.4921259845" footer="0.4921259845"/>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Nur Listeneinträge!" promptTitle="Erdgas Versorger" prompt="Auswahlliste!_x000a_Änderungen der Liste im Blatt &quot;L&quot; möglich!" xr:uid="{00000000-0002-0000-0700-000000000000}">
          <x14:formula1>
            <xm:f>L!$M$10:$M$120</xm:f>
          </x14:formula1>
          <xm:sqref>A14:A145</xm:sqref>
        </x14:dataValidation>
        <x14:dataValidation type="list" allowBlank="1" showInputMessage="1" showErrorMessage="1" error="Nur Listeneinträge!" promptTitle="Erdgas Versorger auswählen" prompt="Änderungen der Liste_x000a_im Blatt &quot;L&quot; möglich!" xr:uid="{00000000-0002-0000-0700-000001000000}">
          <x14:formula1>
            <xm:f>L!$M$10:$M$120</xm:f>
          </x14:formula1>
          <xm:sqref>A13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U</vt:lpstr>
      <vt:lpstr>MM_LPZ_mit_Oenace KW</vt:lpstr>
      <vt:lpstr>MM_Bil</vt:lpstr>
      <vt:lpstr>MM_SpImp</vt:lpstr>
      <vt:lpstr>MM_Wechsel</vt:lpstr>
      <vt:lpstr>MM_AMa</vt:lpstr>
      <vt:lpstr>HH_Preis</vt:lpstr>
      <vt:lpstr>JJ_MWhZP</vt:lpstr>
      <vt:lpstr>JJ_ZPLf</vt:lpstr>
      <vt:lpstr>JJ_Re</vt:lpstr>
      <vt:lpstr>JJ_Dauer</vt:lpstr>
      <vt:lpstr>JJ_Net</vt:lpstr>
      <vt:lpstr>JJ_Net_GKP</vt:lpstr>
      <vt:lpstr>L</vt:lpstr>
      <vt:lpstr>OENACE_Abteilungen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2013-12-18T13:07:42Z</dcterms:created>
  <dcterms:modified xsi:type="dcterms:W3CDTF">2023-06-30T06:49:51Z</dcterms:modified>
</cp:coreProperties>
</file>